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20\10 MJESEČNE KONSOLIDACIJE\12 2020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6" i="21" l="1"/>
  <c r="I85" i="21"/>
  <c r="I84" i="21"/>
  <c r="I82" i="21"/>
  <c r="I81" i="21"/>
  <c r="I80" i="21"/>
  <c r="I79" i="21"/>
  <c r="I78" i="21"/>
  <c r="I77" i="21"/>
  <c r="I76" i="21"/>
  <c r="I75" i="21"/>
  <c r="H74" i="21"/>
  <c r="I71" i="21"/>
  <c r="I70" i="21"/>
  <c r="I68" i="21"/>
  <c r="I67" i="21"/>
  <c r="H66" i="21"/>
  <c r="I64" i="21"/>
  <c r="I63" i="21"/>
  <c r="H61" i="21"/>
  <c r="G61" i="21"/>
  <c r="I61" i="21" s="1"/>
  <c r="I60" i="21"/>
  <c r="I59" i="21"/>
  <c r="I58" i="21"/>
  <c r="I57" i="21"/>
  <c r="I56" i="21"/>
  <c r="I55" i="21"/>
  <c r="I54" i="21"/>
  <c r="G53" i="21"/>
  <c r="I52" i="21"/>
  <c r="I51" i="21"/>
  <c r="H49" i="21"/>
  <c r="G49" i="21"/>
  <c r="I49" i="21" s="1"/>
  <c r="I48" i="21"/>
  <c r="I47" i="21"/>
  <c r="I46" i="21"/>
  <c r="G45" i="21"/>
  <c r="G44" i="21" s="1"/>
  <c r="I43" i="21"/>
  <c r="I42" i="21"/>
  <c r="G41" i="21"/>
  <c r="I40" i="21"/>
  <c r="I39" i="21"/>
  <c r="H38" i="21"/>
  <c r="I37" i="21"/>
  <c r="H35" i="21"/>
  <c r="I36" i="21"/>
  <c r="I34" i="21"/>
  <c r="H32" i="21"/>
  <c r="H31" i="21" s="1"/>
  <c r="I33" i="21"/>
  <c r="I30" i="21"/>
  <c r="H28" i="21"/>
  <c r="I29" i="21"/>
  <c r="I27" i="21"/>
  <c r="H25" i="21"/>
  <c r="G25" i="21"/>
  <c r="I23" i="21"/>
  <c r="I22" i="21"/>
  <c r="I21" i="21"/>
  <c r="I20" i="21"/>
  <c r="I19" i="21"/>
  <c r="I18" i="21"/>
  <c r="I17" i="21"/>
  <c r="I16" i="21"/>
  <c r="I15" i="21"/>
  <c r="I14" i="21"/>
  <c r="G13" i="21"/>
  <c r="I12" i="21"/>
  <c r="I11" i="21"/>
  <c r="I10" i="21"/>
  <c r="I9" i="21"/>
  <c r="H7" i="21"/>
  <c r="I8" i="21"/>
  <c r="I86" i="24"/>
  <c r="I85" i="24"/>
  <c r="I84" i="24"/>
  <c r="I82" i="24"/>
  <c r="I81" i="24"/>
  <c r="I80" i="24"/>
  <c r="I79" i="24"/>
  <c r="I78" i="24"/>
  <c r="I77" i="24"/>
  <c r="I76" i="24"/>
  <c r="H74" i="24"/>
  <c r="I75" i="24"/>
  <c r="I71" i="24"/>
  <c r="I70" i="24"/>
  <c r="I68" i="24"/>
  <c r="H66" i="24"/>
  <c r="G66" i="24"/>
  <c r="I64" i="24"/>
  <c r="I63" i="24"/>
  <c r="H61" i="24"/>
  <c r="I62" i="24"/>
  <c r="I60" i="24"/>
  <c r="I59" i="24"/>
  <c r="I58" i="24"/>
  <c r="I57" i="24"/>
  <c r="I56" i="24"/>
  <c r="H53" i="24"/>
  <c r="I55" i="24"/>
  <c r="I54" i="24"/>
  <c r="I52" i="24"/>
  <c r="H49" i="24"/>
  <c r="I51" i="24"/>
  <c r="I50" i="24"/>
  <c r="I48" i="24"/>
  <c r="H45" i="24"/>
  <c r="H44" i="24" s="1"/>
  <c r="I47" i="24"/>
  <c r="I46" i="24"/>
  <c r="H41" i="24"/>
  <c r="I43" i="24"/>
  <c r="I42" i="24"/>
  <c r="I40" i="24"/>
  <c r="H38" i="24"/>
  <c r="I39" i="24"/>
  <c r="I37" i="24"/>
  <c r="H35" i="24"/>
  <c r="G35" i="24"/>
  <c r="I35" i="24" s="1"/>
  <c r="I34" i="24"/>
  <c r="I33" i="24"/>
  <c r="H32" i="24"/>
  <c r="H31" i="24" s="1"/>
  <c r="I30" i="24"/>
  <c r="I29" i="24"/>
  <c r="H28" i="24"/>
  <c r="I27" i="24"/>
  <c r="H25" i="24"/>
  <c r="H24" i="24" s="1"/>
  <c r="H73" i="24" s="1"/>
  <c r="I26" i="24"/>
  <c r="I23" i="24"/>
  <c r="I22" i="24"/>
  <c r="I21" i="24"/>
  <c r="I20" i="24"/>
  <c r="I19" i="24"/>
  <c r="I18" i="24"/>
  <c r="I17" i="24"/>
  <c r="I16" i="24"/>
  <c r="I15" i="24"/>
  <c r="H13" i="24"/>
  <c r="I14" i="24"/>
  <c r="I12" i="24"/>
  <c r="I11" i="24"/>
  <c r="I10" i="24"/>
  <c r="I9" i="24"/>
  <c r="I8" i="24"/>
  <c r="G7" i="24"/>
  <c r="I25" i="21" l="1"/>
  <c r="H72" i="21"/>
  <c r="H24" i="21"/>
  <c r="I53" i="21"/>
  <c r="H13" i="21"/>
  <c r="I13" i="21" s="1"/>
  <c r="I26" i="21"/>
  <c r="G28" i="21"/>
  <c r="I28" i="21" s="1"/>
  <c r="G32" i="21"/>
  <c r="H41" i="21"/>
  <c r="I41" i="21" s="1"/>
  <c r="H45" i="21"/>
  <c r="H44" i="21" s="1"/>
  <c r="I44" i="21" s="1"/>
  <c r="I50" i="21"/>
  <c r="H53" i="21"/>
  <c r="I62" i="21"/>
  <c r="G7" i="21"/>
  <c r="G35" i="21"/>
  <c r="I35" i="21" s="1"/>
  <c r="I45" i="21"/>
  <c r="G38" i="21"/>
  <c r="I38" i="21" s="1"/>
  <c r="G66" i="21"/>
  <c r="I66" i="21" s="1"/>
  <c r="G74" i="21"/>
  <c r="I74" i="21" s="1"/>
  <c r="I66" i="24"/>
  <c r="H7" i="24"/>
  <c r="I36" i="24"/>
  <c r="G38" i="24"/>
  <c r="I38" i="24" s="1"/>
  <c r="G74" i="24"/>
  <c r="I74" i="24" s="1"/>
  <c r="I7" i="24"/>
  <c r="G13" i="24"/>
  <c r="I13" i="24" s="1"/>
  <c r="G25" i="24"/>
  <c r="G41" i="24"/>
  <c r="I41" i="24" s="1"/>
  <c r="G45" i="24"/>
  <c r="G49" i="24"/>
  <c r="I49" i="24" s="1"/>
  <c r="G53" i="24"/>
  <c r="I53" i="24" s="1"/>
  <c r="G61" i="24"/>
  <c r="I61" i="24" s="1"/>
  <c r="I67" i="24"/>
  <c r="G28" i="24"/>
  <c r="I28" i="24" s="1"/>
  <c r="G32" i="24"/>
  <c r="I7" i="21" l="1"/>
  <c r="G72" i="21"/>
  <c r="I72" i="21" s="1"/>
  <c r="G24" i="21"/>
  <c r="H73" i="21"/>
  <c r="I32" i="21"/>
  <c r="G31" i="21"/>
  <c r="I31" i="21" s="1"/>
  <c r="H65" i="21"/>
  <c r="H69" i="21" s="1"/>
  <c r="H83" i="21" s="1"/>
  <c r="I32" i="24"/>
  <c r="G31" i="24"/>
  <c r="I31" i="24" s="1"/>
  <c r="G44" i="24"/>
  <c r="I44" i="24" s="1"/>
  <c r="I45" i="24"/>
  <c r="H65" i="24"/>
  <c r="H69" i="24" s="1"/>
  <c r="H83" i="24" s="1"/>
  <c r="H72" i="24"/>
  <c r="G24" i="24"/>
  <c r="I25" i="24"/>
  <c r="G72" i="24"/>
  <c r="I24" i="21" l="1"/>
  <c r="G73" i="21"/>
  <c r="I73" i="21" s="1"/>
  <c r="G65" i="21"/>
  <c r="G73" i="24"/>
  <c r="I73" i="24" s="1"/>
  <c r="I24" i="24"/>
  <c r="I72" i="24"/>
  <c r="G65" i="24"/>
  <c r="I65" i="21" l="1"/>
  <c r="G69" i="21"/>
  <c r="I65" i="24"/>
  <c r="G69" i="24"/>
  <c r="G83" i="21" l="1"/>
  <c r="I83" i="21" s="1"/>
  <c r="I69" i="21"/>
  <c r="G83" i="24"/>
  <c r="I83" i="24" s="1"/>
  <c r="I69" i="24"/>
  <c r="E41" i="21" l="1"/>
  <c r="D41" i="21"/>
  <c r="E41" i="24" l="1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31" i="21" l="1"/>
  <c r="F7" i="21"/>
  <c r="E40" i="23"/>
  <c r="K10" i="23"/>
  <c r="M10" i="23" s="1"/>
  <c r="D44" i="21"/>
  <c r="D24" i="21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73" i="21" l="1"/>
  <c r="D65" i="21"/>
  <c r="D69" i="21" s="1"/>
  <c r="D83" i="21" s="1"/>
  <c r="K40" i="23"/>
  <c r="M40" i="23" s="1"/>
  <c r="K23" i="23"/>
  <c r="M23" i="23" s="1"/>
  <c r="H52" i="22"/>
  <c r="H37" i="22"/>
  <c r="H18" i="22"/>
  <c r="H9" i="22"/>
  <c r="H7" i="22" s="1"/>
  <c r="I62" i="22"/>
  <c r="F86" i="21"/>
  <c r="F85" i="21"/>
  <c r="F84" i="21"/>
  <c r="F82" i="21"/>
  <c r="F81" i="21"/>
  <c r="F80" i="21"/>
  <c r="F79" i="21"/>
  <c r="F78" i="21"/>
  <c r="F77" i="21"/>
  <c r="F76" i="21"/>
  <c r="F75" i="21"/>
  <c r="E74" i="21"/>
  <c r="F74" i="21" s="1"/>
  <c r="F71" i="21"/>
  <c r="F70" i="21"/>
  <c r="F68" i="21"/>
  <c r="F67" i="21"/>
  <c r="E66" i="21"/>
  <c r="F66" i="21" s="1"/>
  <c r="F64" i="21"/>
  <c r="F63" i="21"/>
  <c r="F62" i="21"/>
  <c r="E61" i="21"/>
  <c r="F61" i="21" s="1"/>
  <c r="F60" i="21"/>
  <c r="F59" i="21"/>
  <c r="F58" i="21"/>
  <c r="F57" i="21"/>
  <c r="F56" i="21"/>
  <c r="F55" i="21"/>
  <c r="F54" i="21"/>
  <c r="E53" i="21"/>
  <c r="F53" i="21" s="1"/>
  <c r="F52" i="21"/>
  <c r="F51" i="21"/>
  <c r="F50" i="21"/>
  <c r="E49" i="21"/>
  <c r="F49" i="21" s="1"/>
  <c r="F48" i="21"/>
  <c r="F47" i="21"/>
  <c r="F46" i="21"/>
  <c r="E45" i="21"/>
  <c r="F45" i="21" s="1"/>
  <c r="F43" i="21"/>
  <c r="F42" i="21"/>
  <c r="F41" i="21"/>
  <c r="F40" i="21"/>
  <c r="F39" i="21"/>
  <c r="E38" i="21"/>
  <c r="F38" i="21" s="1"/>
  <c r="F37" i="21"/>
  <c r="F36" i="21"/>
  <c r="E35" i="21"/>
  <c r="F35" i="21" s="1"/>
  <c r="F34" i="21"/>
  <c r="F33" i="21"/>
  <c r="E32" i="21"/>
  <c r="F32" i="21" s="1"/>
  <c r="F30" i="21"/>
  <c r="F29" i="21"/>
  <c r="E28" i="21"/>
  <c r="F28" i="21" s="1"/>
  <c r="F27" i="21"/>
  <c r="F26" i="21"/>
  <c r="E25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E72" i="21"/>
  <c r="F72" i="21" s="1"/>
  <c r="F86" i="24"/>
  <c r="F85" i="24"/>
  <c r="F84" i="24"/>
  <c r="F82" i="24"/>
  <c r="F81" i="24"/>
  <c r="F80" i="24"/>
  <c r="F79" i="24"/>
  <c r="F78" i="24"/>
  <c r="F77" i="24"/>
  <c r="F76" i="24"/>
  <c r="F75" i="24"/>
  <c r="E74" i="24"/>
  <c r="D74" i="24"/>
  <c r="F71" i="24"/>
  <c r="F70" i="24"/>
  <c r="F68" i="24"/>
  <c r="F67" i="24"/>
  <c r="E66" i="24"/>
  <c r="D66" i="24"/>
  <c r="F64" i="24"/>
  <c r="F63" i="24"/>
  <c r="F62" i="24"/>
  <c r="E61" i="24"/>
  <c r="D61" i="24"/>
  <c r="F60" i="24"/>
  <c r="F59" i="24"/>
  <c r="F58" i="24"/>
  <c r="F57" i="24"/>
  <c r="F56" i="24"/>
  <c r="F55" i="24"/>
  <c r="F54" i="24"/>
  <c r="E53" i="24"/>
  <c r="D53" i="24"/>
  <c r="F52" i="24"/>
  <c r="F51" i="24"/>
  <c r="F50" i="24"/>
  <c r="E49" i="24"/>
  <c r="D49" i="24"/>
  <c r="F48" i="24"/>
  <c r="F47" i="24"/>
  <c r="F46" i="24"/>
  <c r="E45" i="24"/>
  <c r="D45" i="24"/>
  <c r="F43" i="24"/>
  <c r="F42" i="24"/>
  <c r="F41" i="24"/>
  <c r="F40" i="24"/>
  <c r="F39" i="24"/>
  <c r="E38" i="24"/>
  <c r="D38" i="24"/>
  <c r="F37" i="24"/>
  <c r="F36" i="24"/>
  <c r="E35" i="24"/>
  <c r="D35" i="24"/>
  <c r="F34" i="24"/>
  <c r="F33" i="24"/>
  <c r="E32" i="24"/>
  <c r="E31" i="24" s="1"/>
  <c r="D32" i="24"/>
  <c r="F30" i="24"/>
  <c r="F29" i="24"/>
  <c r="E28" i="24"/>
  <c r="D28" i="24"/>
  <c r="F27" i="24"/>
  <c r="F26" i="24"/>
  <c r="E25" i="24"/>
  <c r="E24" i="24" s="1"/>
  <c r="D25" i="24"/>
  <c r="F23" i="24"/>
  <c r="F22" i="24"/>
  <c r="F21" i="24"/>
  <c r="F20" i="24"/>
  <c r="F19" i="24"/>
  <c r="F18" i="24"/>
  <c r="F17" i="24"/>
  <c r="F16" i="24"/>
  <c r="F15" i="24"/>
  <c r="F14" i="24"/>
  <c r="E13" i="24"/>
  <c r="F13" i="24" s="1"/>
  <c r="F12" i="24"/>
  <c r="F11" i="24"/>
  <c r="F10" i="24"/>
  <c r="F8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F63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85" i="20" l="1"/>
  <c r="I11" i="20"/>
  <c r="I105" i="20"/>
  <c r="F32" i="24"/>
  <c r="I92" i="20"/>
  <c r="I77" i="20"/>
  <c r="I8" i="20"/>
  <c r="H6" i="22"/>
  <c r="H58" i="22" s="1"/>
  <c r="H60" i="22" s="1"/>
  <c r="H62" i="22" s="1"/>
  <c r="F61" i="24"/>
  <c r="F49" i="24"/>
  <c r="F38" i="24"/>
  <c r="F35" i="24"/>
  <c r="E24" i="21"/>
  <c r="E62" i="20"/>
  <c r="F62" i="20" s="1"/>
  <c r="I25" i="20"/>
  <c r="I108" i="20"/>
  <c r="E72" i="24"/>
  <c r="F72" i="24" s="1"/>
  <c r="G21" i="20"/>
  <c r="H21" i="20"/>
  <c r="H15" i="20" s="1"/>
  <c r="I58" i="20"/>
  <c r="I69" i="20"/>
  <c r="I81" i="20"/>
  <c r="I89" i="20"/>
  <c r="F66" i="24"/>
  <c r="H53" i="20"/>
  <c r="F74" i="24"/>
  <c r="I42" i="20"/>
  <c r="H76" i="20"/>
  <c r="H124" i="20" s="1"/>
  <c r="E44" i="21"/>
  <c r="F44" i="21" s="1"/>
  <c r="I50" i="20"/>
  <c r="I54" i="20"/>
  <c r="I63" i="20"/>
  <c r="I116" i="20"/>
  <c r="I121" i="20"/>
  <c r="F28" i="24"/>
  <c r="F45" i="24"/>
  <c r="F53" i="24"/>
  <c r="G15" i="20"/>
  <c r="I22" i="20"/>
  <c r="E21" i="20"/>
  <c r="G76" i="20"/>
  <c r="G124" i="20" s="1"/>
  <c r="D31" i="24"/>
  <c r="F31" i="24" s="1"/>
  <c r="I30" i="20"/>
  <c r="G53" i="20"/>
  <c r="E76" i="20"/>
  <c r="F76" i="20" s="1"/>
  <c r="F97" i="20"/>
  <c r="I17" i="20"/>
  <c r="F22" i="20"/>
  <c r="I36" i="20"/>
  <c r="E53" i="20"/>
  <c r="F53" i="20" s="1"/>
  <c r="I112" i="20"/>
  <c r="E44" i="24"/>
  <c r="E73" i="24" s="1"/>
  <c r="F25" i="21"/>
  <c r="E31" i="21"/>
  <c r="F31" i="21" s="1"/>
  <c r="F25" i="24"/>
  <c r="F7" i="24"/>
  <c r="D24" i="24"/>
  <c r="D44" i="24"/>
  <c r="I97" i="20"/>
  <c r="G62" i="20"/>
  <c r="I62" i="20" s="1"/>
  <c r="H73" i="20" l="1"/>
  <c r="E65" i="24"/>
  <c r="E69" i="24" s="1"/>
  <c r="E83" i="24" s="1"/>
  <c r="F44" i="24"/>
  <c r="I53" i="20"/>
  <c r="I76" i="20"/>
  <c r="I21" i="20"/>
  <c r="I15" i="20"/>
  <c r="E65" i="21"/>
  <c r="E69" i="21" s="1"/>
  <c r="E83" i="21" s="1"/>
  <c r="I124" i="20"/>
  <c r="D65" i="24"/>
  <c r="E15" i="20"/>
  <c r="F21" i="20"/>
  <c r="E73" i="21"/>
  <c r="F73" i="21" s="1"/>
  <c r="E124" i="20"/>
  <c r="F124" i="20" s="1"/>
  <c r="F24" i="21"/>
  <c r="D73" i="24"/>
  <c r="F73" i="24" s="1"/>
  <c r="F24" i="24"/>
  <c r="G73" i="20"/>
  <c r="I73" i="20" l="1"/>
  <c r="F65" i="24"/>
  <c r="D69" i="24"/>
  <c r="F69" i="24" s="1"/>
  <c r="F15" i="20"/>
  <c r="E73" i="20"/>
  <c r="F73" i="20" s="1"/>
  <c r="F65" i="21"/>
  <c r="D83" i="24" l="1"/>
  <c r="F83" i="24" s="1"/>
  <c r="F83" i="21"/>
  <c r="F69" i="21"/>
</calcChain>
</file>

<file path=xl/sharedStrings.xml><?xml version="1.0" encoding="utf-8"?>
<sst xmlns="http://schemas.openxmlformats.org/spreadsheetml/2006/main" count="508" uniqueCount="390">
  <si>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</si>
  <si>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</si>
  <si>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</si>
  <si>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</si>
  <si>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</si>
  <si>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</si>
  <si>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</si>
  <si>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</si>
  <si>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</si>
  <si>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</si>
  <si>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</si>
  <si>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</si>
  <si>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</si>
  <si>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</si>
  <si>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</si>
  <si>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</si>
  <si>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</si>
  <si>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</si>
  <si>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</si>
  <si>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</si>
  <si>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</si>
  <si>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</si>
  <si>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</si>
  <si>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</si>
  <si>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</si>
  <si>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</si>
  <si>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</si>
  <si>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</si>
  <si>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</si>
  <si>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</si>
  <si>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</si>
  <si>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</si>
  <si>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</si>
  <si>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</si>
  <si>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</si>
  <si>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</si>
  <si>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</si>
  <si>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</si>
  <si>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</si>
  <si>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</si>
  <si>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</si>
  <si>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</si>
  <si>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</si>
  <si>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</si>
  <si>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</si>
  <si>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</si>
  <si>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</si>
  <si>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</si>
  <si>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</si>
  <si>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</si>
  <si>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</si>
  <si>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</si>
  <si>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</si>
  <si>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</si>
  <si>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</si>
  <si>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</si>
  <si>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</si>
  <si>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</si>
  <si>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</si>
  <si>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</si>
  <si>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</si>
  <si>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</si>
  <si>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</si>
  <si>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</si>
  <si>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</si>
  <si>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</si>
  <si>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</si>
  <si>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</si>
  <si>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</si>
  <si>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</si>
  <si>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</si>
  <si>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</si>
  <si>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</si>
  <si>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</si>
  <si>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</si>
  <si>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</si>
  <si>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</si>
  <si>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</si>
  <si>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</si>
  <si>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</si>
  <si>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</si>
  <si>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</si>
  <si>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</si>
  <si>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</si>
  <si>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</si>
  <si>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</si>
  <si>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</si>
  <si>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</si>
  <si>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</si>
  <si>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</si>
  <si>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</si>
  <si>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</si>
  <si>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</si>
  <si>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</si>
  <si>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</si>
  <si>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</si>
  <si>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</si>
  <si>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</si>
  <si>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</si>
  <si>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</si>
  <si>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</si>
  <si>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</si>
  <si>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</si>
  <si>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</si>
  <si>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</si>
  <si>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</si>
  <si>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</si>
  <si>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</si>
  <si>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</si>
  <si>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</si>
  <si>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</si>
  <si>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</si>
  <si>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</si>
  <si>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</si>
  <si>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</si>
  <si>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</si>
  <si>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</si>
  <si>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</si>
  <si>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</si>
  <si>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</si>
  <si>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</si>
  <si>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</si>
  <si>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</si>
  <si>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</si>
  <si>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</si>
  <si>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</si>
  <si>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</si>
  <si>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</si>
  <si>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</si>
  <si>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</si>
  <si>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</si>
  <si>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</si>
  <si>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</si>
  <si>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</si>
  <si>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</si>
  <si>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</si>
  <si>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</si>
  <si>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</si>
  <si>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</si>
  <si>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</si>
  <si>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</si>
  <si>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</si>
  <si>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</si>
  <si>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</si>
  <si>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</si>
  <si>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</si>
  <si>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</si>
  <si>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</si>
  <si>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</si>
  <si>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</si>
  <si>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</si>
  <si>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</si>
  <si>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</si>
  <si>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</si>
  <si>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</si>
  <si>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</si>
  <si>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</si>
  <si>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</si>
  <si>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</si>
  <si>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</si>
  <si>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</si>
  <si>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</si>
  <si>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</si>
  <si>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</si>
  <si>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</si>
  <si>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</si>
  <si>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</si>
  <si>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</si>
  <si>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</si>
  <si>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</si>
  <si>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</si>
  <si>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</si>
  <si>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</si>
  <si>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</si>
  <si>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</si>
  <si>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</si>
  <si>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</si>
  <si>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</si>
  <si>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</si>
  <si>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</si>
  <si>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</si>
  <si>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</si>
  <si>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</si>
  <si>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</si>
  <si>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</si>
  <si>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</si>
  <si>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</si>
  <si>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</si>
  <si>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</si>
  <si>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</si>
  <si>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</si>
  <si>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</si>
  <si>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</si>
  <si>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</si>
  <si>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</si>
  <si>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</si>
  <si>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</si>
  <si>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</si>
  <si>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</si>
  <si>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</si>
  <si>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</si>
  <si>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</si>
  <si>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</si>
  <si>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</si>
  <si>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</si>
  <si>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</si>
  <si>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</si>
  <si>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</si>
  <si>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</si>
  <si>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</si>
  <si>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</si>
  <si>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</si>
  <si>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</si>
  <si>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</si>
  <si>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</si>
  <si>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</si>
  <si>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</si>
  <si>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</si>
  <si>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</si>
  <si>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</si>
  <si>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</si>
  <si>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</si>
  <si>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</si>
  <si>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</si>
  <si>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</si>
  <si>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</si>
  <si>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</si>
  <si>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</si>
  <si>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</si>
  <si>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</si>
  <si>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</si>
  <si>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</si>
  <si>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</si>
  <si>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</si>
  <si>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</si>
  <si>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</si>
  <si>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</si>
  <si>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</si>
  <si>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</si>
  <si>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</si>
  <si>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</si>
  <si>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</si>
  <si>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</si>
  <si>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</si>
  <si>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</si>
  <si>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</si>
  <si>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</si>
  <si>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</si>
  <si>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</si>
  <si>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</si>
  <si>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</si>
  <si>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</si>
  <si>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</si>
  <si>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</si>
  <si>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</si>
  <si>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</si>
  <si>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</si>
  <si>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</si>
  <si>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</si>
  <si>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</si>
  <si>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</si>
  <si>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</si>
  <si>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</si>
  <si>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</si>
  <si>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</si>
  <si>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</si>
  <si>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</si>
  <si>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</si>
  <si>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</si>
  <si>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</si>
  <si>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</si>
  <si>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</si>
  <si>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</si>
  <si>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</si>
  <si>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</si>
  <si>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</si>
  <si>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</si>
  <si>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</si>
  <si>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</si>
  <si>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</si>
  <si>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</si>
  <si>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</si>
  <si>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</si>
  <si>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</si>
  <si>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</si>
  <si>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</si>
  <si>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</si>
  <si>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</si>
  <si>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</si>
  <si>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</si>
  <si>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</si>
  <si>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</si>
  <si>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</si>
  <si>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</si>
  <si>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</si>
  <si>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</si>
  <si>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</si>
  <si>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</si>
  <si>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</si>
  <si>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</si>
  <si>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</si>
  <si>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</si>
  <si>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</si>
  <si>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</si>
  <si>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</si>
  <si>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</si>
  <si>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</si>
  <si>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</si>
  <si>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</si>
  <si>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</si>
  <si>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</si>
  <si>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</si>
  <si>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</si>
  <si>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</si>
  <si>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</si>
  <si>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</si>
  <si>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</si>
  <si>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</si>
  <si>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</si>
  <si>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</si>
  <si>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</si>
  <si>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</si>
  <si>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</si>
  <si>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</si>
  <si>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</si>
  <si>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</si>
  <si>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</si>
  <si>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</si>
  <si>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</si>
  <si>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</si>
  <si>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</si>
  <si>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</si>
  <si>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</si>
  <si>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</si>
  <si>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</si>
  <si>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</si>
  <si>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</si>
  <si>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</si>
  <si>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</si>
  <si>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</si>
  <si>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</si>
  <si>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</si>
  <si>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</si>
  <si>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</si>
  <si>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</si>
  <si>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</si>
  <si>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</si>
  <si>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</si>
  <si>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</si>
  <si>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</si>
  <si>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</si>
  <si>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</si>
  <si>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</si>
  <si>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</si>
  <si>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</si>
  <si>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</si>
  <si>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</si>
  <si>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</si>
  <si>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</si>
  <si>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</si>
  <si>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</si>
  <si>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</si>
  <si>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</si>
  <si>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</si>
  <si>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</si>
  <si>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</si>
  <si>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</si>
  <si>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</si>
  <si>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</si>
  <si>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</si>
  <si>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</si>
  <si>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</si>
  <si>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</si>
  <si>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</si>
  <si>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</si>
  <si>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</si>
  <si>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</si>
  <si>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</si>
  <si>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</si>
  <si>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</si>
  <si>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</si>
  <si>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</si>
  <si>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</si>
  <si>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</si>
  <si>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</si>
  <si>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</si>
  <si>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Stanje na dan: 31.12.2020.</t>
  </si>
  <si>
    <t>U razdoblju: 1.1.2020. - 31.12.2020.</t>
  </si>
  <si>
    <t>U razdoblju: 1.10.2020. - 31.12.2020.</t>
  </si>
  <si>
    <r>
      <t xml:space="preserve">BILJEŠKE UZ FINANCIJSKE IZVJEŠTAJE - TFI
(sastavljaju se za tromjesečna izvještajna razdoblja)
Naziv izdavatelja:  </t>
    </r>
    <r>
      <rPr>
        <b/>
        <sz val="10"/>
        <rFont val="Arial"/>
        <family val="2"/>
        <charset val="238"/>
      </rPr>
      <t xml:space="preserve">Croatia osiguranje d.d.
</t>
    </r>
    <r>
      <rPr>
        <sz val="10"/>
        <rFont val="Arial"/>
        <family val="2"/>
        <charset val="238"/>
      </rPr>
      <t xml:space="preserve">
OIB: 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 xml:space="preserve">1.1.2020. - 31.12.2020.
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2019. godinu, radi razumijevanja informacija objavljenih u bilješkama uz financijske izvještaje sastavljenih na kraju četvrtog tromjesečja 2020. godine, dostupan je na službenoj stranici društva, službenim stranicama Zagrebačke burze te u Službenom registru propisanih informacija HANFA-e.
Računovodstvene politike i metode izračunavanja korištene u pripremi financijskih izvještaja za izvještajno razdoblje odgovaraju onima koje su korištene u pripremi revidiranih godišnjih financijskih izvještaja za 2019. godinu.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</si>
</sst>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5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1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1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5" xfId="0" applyNumberFormat="1" applyFont="1" applyFill="1" applyBorder="1" applyAlignment="1" applyProtection="1">
      <alignment horizontal="center" vertical="center"/>
    </xf>
    <xf numFmtId="164" fontId="7" fillId="6" borderId="36" xfId="0" applyNumberFormat="1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horizontal="center" vertical="center"/>
    </xf>
    <xf numFmtId="164" fontId="7" fillId="6" borderId="3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164" fontId="7" fillId="6" borderId="41" xfId="0" applyNumberFormat="1" applyFont="1" applyFill="1" applyBorder="1" applyAlignment="1" applyProtection="1">
      <alignment horizontal="center" vertical="center"/>
    </xf>
    <xf numFmtId="164" fontId="7" fillId="0" borderId="41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1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1" xfId="0" applyNumberFormat="1" applyFont="1" applyFill="1" applyBorder="1" applyAlignment="1" applyProtection="1">
      <alignment horizontal="center" vertical="center"/>
    </xf>
    <xf numFmtId="3" fontId="18" fillId="6" borderId="41" xfId="0" applyNumberFormat="1" applyFont="1" applyFill="1" applyBorder="1" applyAlignment="1" applyProtection="1">
      <alignment horizontal="right" vertical="center" shrinkToFit="1"/>
    </xf>
    <xf numFmtId="3" fontId="2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3" xfId="0" applyNumberFormat="1" applyFont="1" applyFill="1" applyBorder="1" applyAlignment="1" applyProtection="1">
      <alignment horizontal="right" vertical="center" shrinkToFit="1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18" fillId="6" borderId="32" xfId="0" applyNumberFormat="1" applyFont="1" applyFill="1" applyBorder="1" applyAlignment="1" applyProtection="1">
      <alignment horizontal="right" vertical="center" shrinkToFit="1"/>
    </xf>
    <xf numFmtId="3" fontId="18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5" xfId="0" applyNumberFormat="1" applyFont="1" applyFill="1" applyBorder="1" applyAlignment="1" applyProtection="1">
      <alignment vertical="center" shrinkToFit="1"/>
    </xf>
    <xf numFmtId="3" fontId="18" fillId="6" borderId="36" xfId="0" applyNumberFormat="1" applyFont="1" applyFill="1" applyBorder="1" applyAlignment="1" applyProtection="1">
      <alignment vertical="center" shrinkToFit="1"/>
    </xf>
    <xf numFmtId="3" fontId="2" fillId="0" borderId="36" xfId="0" applyNumberFormat="1" applyFont="1" applyFill="1" applyBorder="1" applyAlignment="1" applyProtection="1">
      <alignment vertical="center" shrinkToFit="1"/>
      <protection locked="0"/>
    </xf>
    <xf numFmtId="3" fontId="18" fillId="6" borderId="37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1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3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4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vertical="center"/>
    </xf>
    <xf numFmtId="0" fontId="29" fillId="0" borderId="0" xfId="5" applyFont="1" applyFill="1"/>
    <xf numFmtId="0" fontId="4" fillId="4" borderId="43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4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48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4" xfId="5" applyFill="1" applyBorder="1"/>
    <xf numFmtId="0" fontId="27" fillId="4" borderId="43" xfId="5" applyFont="1" applyFill="1" applyBorder="1" applyAlignment="1">
      <alignment wrapText="1"/>
    </xf>
    <xf numFmtId="0" fontId="27" fillId="4" borderId="44" xfId="5" applyFont="1" applyFill="1" applyBorder="1" applyAlignment="1">
      <alignment wrapText="1"/>
    </xf>
    <xf numFmtId="0" fontId="27" fillId="4" borderId="43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4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4" xfId="5" applyFont="1" applyFill="1" applyBorder="1" applyAlignment="1">
      <alignment vertical="center"/>
    </xf>
    <xf numFmtId="0" fontId="5" fillId="4" borderId="43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4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4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4" xfId="5" applyFont="1" applyFill="1" applyBorder="1" applyAlignment="1">
      <alignment horizontal="center" vertical="center"/>
    </xf>
    <xf numFmtId="0" fontId="4" fillId="7" borderId="46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43" xfId="5" applyFont="1" applyFill="1" applyBorder="1" applyAlignment="1">
      <alignment vertical="top"/>
    </xf>
    <xf numFmtId="0" fontId="30" fillId="4" borderId="44" xfId="5" applyFont="1" applyFill="1" applyBorder="1"/>
    <xf numFmtId="0" fontId="1" fillId="4" borderId="45" xfId="5" applyFill="1" applyBorder="1"/>
    <xf numFmtId="0" fontId="1" fillId="4" borderId="10" xfId="5" applyFill="1" applyBorder="1"/>
    <xf numFmtId="0" fontId="1" fillId="4" borderId="46" xfId="5" applyFill="1" applyBorder="1"/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 shrinkToFit="1"/>
    </xf>
    <xf numFmtId="0" fontId="23" fillId="4" borderId="42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3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4" xfId="5" applyFont="1" applyFill="1" applyBorder="1" applyAlignment="1">
      <alignment horizontal="center" vertical="center"/>
    </xf>
    <xf numFmtId="0" fontId="4" fillId="4" borderId="43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5" xfId="5" applyNumberFormat="1" applyFont="1" applyFill="1" applyBorder="1" applyAlignment="1" applyProtection="1">
      <alignment horizontal="center" vertical="center"/>
      <protection locked="0"/>
    </xf>
    <xf numFmtId="14" fontId="4" fillId="7" borderId="46" xfId="5" applyNumberFormat="1" applyFont="1" applyFill="1" applyBorder="1" applyAlignment="1" applyProtection="1">
      <alignment horizontal="center" vertical="center"/>
      <protection locked="0"/>
    </xf>
    <xf numFmtId="0" fontId="4" fillId="0" borderId="43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4" xfId="5" applyFont="1" applyFill="1" applyBorder="1" applyAlignment="1">
      <alignment horizontal="center" vertical="center" wrapText="1"/>
    </xf>
    <xf numFmtId="0" fontId="5" fillId="4" borderId="43" xfId="5" applyFont="1" applyFill="1" applyBorder="1" applyAlignment="1">
      <alignment horizontal="right" vertical="center" wrapText="1"/>
    </xf>
    <xf numFmtId="0" fontId="5" fillId="4" borderId="44" xfId="5" applyFont="1" applyFill="1" applyBorder="1" applyAlignment="1">
      <alignment horizontal="right" vertical="center" wrapText="1"/>
    </xf>
    <xf numFmtId="49" fontId="4" fillId="7" borderId="45" xfId="5" applyNumberFormat="1" applyFont="1" applyFill="1" applyBorder="1" applyAlignment="1" applyProtection="1">
      <alignment horizontal="center" vertical="center"/>
      <protection locked="0"/>
    </xf>
    <xf numFmtId="49" fontId="4" fillId="7" borderId="46" xfId="5" applyNumberFormat="1" applyFont="1" applyFill="1" applyBorder="1" applyAlignment="1" applyProtection="1">
      <alignment horizontal="center" vertical="center"/>
      <protection locked="0"/>
    </xf>
    <xf numFmtId="0" fontId="27" fillId="4" borderId="43" xfId="5" applyFont="1" applyFill="1" applyBorder="1" applyAlignment="1">
      <alignment wrapText="1"/>
    </xf>
    <xf numFmtId="0" fontId="27" fillId="4" borderId="0" xfId="5" applyFont="1" applyFill="1" applyBorder="1" applyAlignment="1">
      <alignment wrapText="1"/>
    </xf>
    <xf numFmtId="0" fontId="27" fillId="4" borderId="0" xfId="5" applyFont="1" applyFill="1" applyBorder="1"/>
    <xf numFmtId="0" fontId="25" fillId="4" borderId="43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3" xfId="5" applyFont="1" applyFill="1" applyBorder="1" applyAlignment="1">
      <alignment horizontal="right" vertical="center"/>
    </xf>
    <xf numFmtId="0" fontId="5" fillId="4" borderId="44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 wrapText="1"/>
    </xf>
    <xf numFmtId="0" fontId="4" fillId="7" borderId="45" xfId="5" applyFont="1" applyFill="1" applyBorder="1" applyAlignment="1" applyProtection="1">
      <alignment horizontal="center" vertical="center"/>
      <protection locked="0"/>
    </xf>
    <xf numFmtId="0" fontId="4" fillId="7" borderId="46" xfId="5" applyFont="1" applyFill="1" applyBorder="1" applyAlignment="1" applyProtection="1">
      <alignment horizontal="center" vertical="center"/>
      <protection locked="0"/>
    </xf>
    <xf numFmtId="0" fontId="27" fillId="4" borderId="43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horizontal="right" vertical="center"/>
    </xf>
    <xf numFmtId="0" fontId="4" fillId="7" borderId="45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6" xfId="5" applyFont="1" applyFill="1" applyBorder="1" applyAlignment="1" applyProtection="1">
      <alignment vertical="center"/>
      <protection locked="0"/>
    </xf>
    <xf numFmtId="0" fontId="28" fillId="4" borderId="43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vertical="center"/>
    </xf>
    <xf numFmtId="0" fontId="27" fillId="7" borderId="45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6" xfId="5" applyFont="1" applyFill="1" applyBorder="1" applyProtection="1">
      <protection locked="0"/>
    </xf>
    <xf numFmtId="0" fontId="5" fillId="4" borderId="43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4" fillId="7" borderId="45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6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vertical="top"/>
    </xf>
    <xf numFmtId="0" fontId="27" fillId="4" borderId="0" xfId="5" applyFont="1" applyFill="1" applyBorder="1" applyProtection="1">
      <protection locked="0"/>
    </xf>
    <xf numFmtId="49" fontId="4" fillId="7" borderId="45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6" xfId="5" applyNumberFormat="1" applyFont="1" applyFill="1" applyBorder="1" applyAlignment="1" applyProtection="1">
      <alignment vertical="center"/>
      <protection locked="0"/>
    </xf>
    <xf numFmtId="0" fontId="5" fillId="4" borderId="44" xfId="5" applyFont="1" applyFill="1" applyBorder="1" applyAlignment="1">
      <alignment horizontal="center" vertical="center"/>
    </xf>
    <xf numFmtId="0" fontId="5" fillId="4" borderId="43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vertical="top"/>
    </xf>
    <xf numFmtId="0" fontId="27" fillId="7" borderId="45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6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49" xfId="5" applyFont="1" applyFill="1" applyBorder="1" applyAlignment="1">
      <alignment horizontal="left" vertical="center" wrapText="1"/>
    </xf>
    <xf numFmtId="0" fontId="2" fillId="0" borderId="41" xfId="0" applyFont="1" applyBorder="1" applyAlignment="1" applyProtection="1">
      <alignment vertical="center" wrapText="1"/>
    </xf>
    <xf numFmtId="0" fontId="7" fillId="6" borderId="41" xfId="0" applyFont="1" applyFill="1" applyBorder="1" applyAlignment="1" applyProtection="1">
      <alignment vertical="center" wrapText="1"/>
    </xf>
    <xf numFmtId="0" fontId="2" fillId="6" borderId="41" xfId="0" applyFont="1" applyFill="1" applyBorder="1" applyAlignment="1" applyProtection="1">
      <alignment vertical="center" wrapText="1"/>
    </xf>
    <xf numFmtId="0" fontId="7" fillId="0" borderId="41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3" fontId="7" fillId="2" borderId="41" xfId="0" applyNumberFormat="1" applyFont="1" applyFill="1" applyBorder="1" applyAlignment="1" applyProtection="1">
      <alignment horizontal="center" vertical="center" wrapText="1"/>
    </xf>
    <xf numFmtId="3" fontId="0" fillId="0" borderId="41" xfId="0" applyNumberFormat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vertical="center" wrapText="1"/>
    </xf>
    <xf numFmtId="0" fontId="19" fillId="3" borderId="41" xfId="0" applyFont="1" applyFill="1" applyBorder="1" applyAlignment="1" applyProtection="1">
      <alignment horizontal="left" vertical="center" wrapText="1"/>
    </xf>
    <xf numFmtId="0" fontId="20" fillId="3" borderId="41" xfId="0" applyFont="1" applyFill="1" applyBorder="1" applyAlignment="1" applyProtection="1">
      <alignment vertical="center"/>
    </xf>
    <xf numFmtId="0" fontId="16" fillId="3" borderId="41" xfId="0" applyFont="1" applyFill="1" applyBorder="1" applyAlignment="1" applyProtection="1">
      <alignment horizontal="left" vertical="center" wrapText="1"/>
    </xf>
    <xf numFmtId="0" fontId="17" fillId="3" borderId="4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7" fillId="0" borderId="41" xfId="0" applyFont="1" applyFill="1" applyBorder="1" applyAlignment="1" applyProtection="1">
      <alignment vertical="center" wrapText="1"/>
    </xf>
    <xf numFmtId="0" fontId="21" fillId="0" borderId="41" xfId="0" applyFont="1" applyFill="1" applyBorder="1" applyAlignment="1" applyProtection="1">
      <alignment vertical="center" wrapText="1"/>
    </xf>
    <xf numFmtId="0" fontId="2" fillId="0" borderId="36" xfId="0" applyFont="1" applyFill="1" applyBorder="1" applyAlignment="1" applyProtection="1">
      <alignment vertical="center" wrapText="1"/>
    </xf>
    <xf numFmtId="0" fontId="2" fillId="0" borderId="36" xfId="0" applyFont="1" applyBorder="1" applyAlignment="1" applyProtection="1">
      <alignment wrapText="1"/>
    </xf>
    <xf numFmtId="0" fontId="2" fillId="6" borderId="37" xfId="0" applyFont="1" applyFill="1" applyBorder="1" applyAlignment="1" applyProtection="1">
      <alignment vertical="center" wrapText="1"/>
    </xf>
    <xf numFmtId="0" fontId="2" fillId="6" borderId="37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vertical="center" wrapText="1"/>
    </xf>
    <xf numFmtId="0" fontId="7" fillId="6" borderId="35" xfId="0" applyFont="1" applyFill="1" applyBorder="1" applyAlignment="1" applyProtection="1">
      <alignment vertical="center" wrapText="1"/>
    </xf>
    <xf numFmtId="0" fontId="2" fillId="6" borderId="35" xfId="0" applyFont="1" applyFill="1" applyBorder="1" applyAlignment="1" applyProtection="1">
      <alignment vertical="center" wrapText="1"/>
    </xf>
    <xf numFmtId="0" fontId="7" fillId="6" borderId="36" xfId="0" applyFont="1" applyFill="1" applyBorder="1" applyAlignment="1" applyProtection="1">
      <alignment vertical="center" wrapText="1"/>
    </xf>
    <xf numFmtId="0" fontId="2" fillId="6" borderId="36" xfId="0" applyFont="1" applyFill="1" applyBorder="1" applyAlignment="1" applyProtection="1">
      <alignment vertical="center" wrapText="1"/>
    </xf>
    <xf numFmtId="0" fontId="2" fillId="6" borderId="36" xfId="0" applyFont="1" applyFill="1" applyBorder="1" applyAlignment="1" applyProtection="1">
      <alignment wrapText="1"/>
    </xf>
    <xf numFmtId="0" fontId="7" fillId="0" borderId="36" xfId="0" applyFont="1" applyFill="1" applyBorder="1" applyAlignment="1" applyProtection="1">
      <alignment vertical="center" wrapText="1"/>
    </xf>
    <xf numFmtId="4" fontId="13" fillId="0" borderId="41" xfId="0" applyNumberFormat="1" applyFont="1" applyFill="1" applyBorder="1" applyAlignment="1" applyProtection="1">
      <alignment horizontal="left" vertical="center" wrapText="1"/>
    </xf>
    <xf numFmtId="4" fontId="12" fillId="6" borderId="41" xfId="0" applyNumberFormat="1" applyFont="1" applyFill="1" applyBorder="1" applyAlignment="1" applyProtection="1">
      <alignment horizontal="left" vertical="center" wrapText="1"/>
    </xf>
    <xf numFmtId="4" fontId="13" fillId="6" borderId="41" xfId="0" applyNumberFormat="1" applyFont="1" applyFill="1" applyBorder="1" applyAlignment="1" applyProtection="1">
      <alignment horizontal="left" vertical="center" wrapText="1"/>
    </xf>
    <xf numFmtId="4" fontId="12" fillId="0" borderId="41" xfId="0" applyNumberFormat="1" applyFont="1" applyFill="1" applyBorder="1" applyAlignment="1" applyProtection="1">
      <alignment horizontal="left" vertical="center" wrapText="1"/>
    </xf>
    <xf numFmtId="4" fontId="4" fillId="2" borderId="41" xfId="0" applyNumberFormat="1" applyFont="1" applyFill="1" applyBorder="1" applyAlignment="1" applyProtection="1">
      <alignment horizontal="center" vertical="center" wrapText="1"/>
    </xf>
    <xf numFmtId="1" fontId="4" fillId="2" borderId="4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7" borderId="45" xfId="5" applyFont="1" applyFill="1" applyBorder="1" applyAlignment="1" applyProtection="1">
      <alignment vertical="center" wrapText="1"/>
      <protection locked="0"/>
    </xf>
  </cellXfs>
  <cellStyles count="6"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zoomScale="80" zoomScaleNormal="80" workbookViewId="0">
      <selection activeCell="M5" sqref="M5"/>
    </sheetView>
  </sheetViews>
  <sheetFormatPr defaultColWidth="9.140625" defaultRowHeight="15" x14ac:dyDescent="0.25"/>
  <cols>
    <col min="1" max="8" width="9.140625" style="71"/>
    <col min="9" max="9" width="20" style="71" customWidth="1"/>
    <col min="10" max="16384" width="9.140625" style="71"/>
  </cols>
  <sheetData>
    <row r="1" spans="1:10" ht="15.75" x14ac:dyDescent="0.25">
      <c r="A1" s="118" t="s">
        <v>326</v>
      </c>
      <c r="B1" s="119"/>
      <c r="C1" s="119"/>
      <c r="D1" s="69"/>
      <c r="E1" s="69"/>
      <c r="F1" s="69"/>
      <c r="G1" s="69"/>
      <c r="H1" s="69"/>
      <c r="I1" s="69"/>
      <c r="J1" s="70"/>
    </row>
    <row r="2" spans="1:10" ht="14.45" customHeight="1" x14ac:dyDescent="0.25">
      <c r="A2" s="120" t="s">
        <v>343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0" x14ac:dyDescent="0.25">
      <c r="A3" s="72"/>
      <c r="B3" s="73"/>
      <c r="C3" s="73"/>
      <c r="D3" s="73"/>
      <c r="E3" s="73"/>
      <c r="F3" s="73"/>
      <c r="G3" s="73"/>
      <c r="H3" s="73"/>
      <c r="I3" s="73"/>
      <c r="J3" s="74"/>
    </row>
    <row r="4" spans="1:10" ht="33.6" customHeight="1" x14ac:dyDescent="0.25">
      <c r="A4" s="123" t="s">
        <v>327</v>
      </c>
      <c r="B4" s="124"/>
      <c r="C4" s="124"/>
      <c r="D4" s="124"/>
      <c r="E4" s="125">
        <v>43831</v>
      </c>
      <c r="F4" s="126"/>
      <c r="G4" s="75" t="s">
        <v>328</v>
      </c>
      <c r="H4" s="125">
        <v>44196</v>
      </c>
      <c r="I4" s="126"/>
      <c r="J4" s="76"/>
    </row>
    <row r="5" spans="1:10" s="77" customFormat="1" ht="10.15" customHeight="1" x14ac:dyDescent="0.25">
      <c r="A5" s="127"/>
      <c r="B5" s="128"/>
      <c r="C5" s="128"/>
      <c r="D5" s="128"/>
      <c r="E5" s="128"/>
      <c r="F5" s="128"/>
      <c r="G5" s="128"/>
      <c r="H5" s="128"/>
      <c r="I5" s="128"/>
      <c r="J5" s="129"/>
    </row>
    <row r="6" spans="1:10" ht="20.45" customHeight="1" x14ac:dyDescent="0.25">
      <c r="A6" s="78"/>
      <c r="B6" s="79" t="s">
        <v>350</v>
      </c>
      <c r="C6" s="80"/>
      <c r="D6" s="80"/>
      <c r="E6" s="86">
        <v>2020</v>
      </c>
      <c r="F6" s="81"/>
      <c r="G6" s="75"/>
      <c r="H6" s="81"/>
      <c r="I6" s="82"/>
      <c r="J6" s="83"/>
    </row>
    <row r="7" spans="1:10" s="85" customFormat="1" ht="10.9" customHeight="1" x14ac:dyDescent="0.25">
      <c r="A7" s="78"/>
      <c r="B7" s="80"/>
      <c r="C7" s="80"/>
      <c r="D7" s="80"/>
      <c r="E7" s="84"/>
      <c r="F7" s="84"/>
      <c r="G7" s="75"/>
      <c r="H7" s="81"/>
      <c r="I7" s="82"/>
      <c r="J7" s="83"/>
    </row>
    <row r="8" spans="1:10" ht="20.45" customHeight="1" x14ac:dyDescent="0.25">
      <c r="A8" s="78"/>
      <c r="B8" s="79" t="s">
        <v>351</v>
      </c>
      <c r="C8" s="80"/>
      <c r="D8" s="80"/>
      <c r="E8" s="86">
        <v>4</v>
      </c>
      <c r="F8" s="81"/>
      <c r="G8" s="75"/>
      <c r="H8" s="81"/>
      <c r="I8" s="82"/>
      <c r="J8" s="83"/>
    </row>
    <row r="9" spans="1:10" s="85" customFormat="1" ht="10.9" customHeight="1" x14ac:dyDescent="0.25">
      <c r="A9" s="78"/>
      <c r="B9" s="80"/>
      <c r="C9" s="80"/>
      <c r="D9" s="80"/>
      <c r="E9" s="84"/>
      <c r="F9" s="84"/>
      <c r="G9" s="75"/>
      <c r="H9" s="84"/>
      <c r="I9" s="87"/>
      <c r="J9" s="83"/>
    </row>
    <row r="10" spans="1:10" ht="37.9" customHeight="1" x14ac:dyDescent="0.25">
      <c r="A10" s="137" t="s">
        <v>352</v>
      </c>
      <c r="B10" s="138"/>
      <c r="C10" s="138"/>
      <c r="D10" s="138"/>
      <c r="E10" s="138"/>
      <c r="F10" s="138"/>
      <c r="G10" s="138"/>
      <c r="H10" s="138"/>
      <c r="I10" s="138"/>
      <c r="J10" s="88"/>
    </row>
    <row r="11" spans="1:10" ht="24.6" customHeight="1" x14ac:dyDescent="0.25">
      <c r="A11" s="139" t="s">
        <v>329</v>
      </c>
      <c r="B11" s="140"/>
      <c r="C11" s="132" t="s">
        <v>371</v>
      </c>
      <c r="D11" s="133"/>
      <c r="E11" s="89"/>
      <c r="F11" s="141" t="s">
        <v>353</v>
      </c>
      <c r="G11" s="131"/>
      <c r="H11" s="142" t="s">
        <v>372</v>
      </c>
      <c r="I11" s="143"/>
      <c r="J11" s="90"/>
    </row>
    <row r="12" spans="1:10" ht="14.45" customHeight="1" x14ac:dyDescent="0.25">
      <c r="A12" s="91"/>
      <c r="B12" s="92"/>
      <c r="C12" s="92"/>
      <c r="D12" s="92"/>
      <c r="E12" s="135"/>
      <c r="F12" s="135"/>
      <c r="G12" s="135"/>
      <c r="H12" s="135"/>
      <c r="I12" s="93"/>
      <c r="J12" s="90"/>
    </row>
    <row r="13" spans="1:10" ht="21" customHeight="1" x14ac:dyDescent="0.25">
      <c r="A13" s="130" t="s">
        <v>344</v>
      </c>
      <c r="B13" s="131"/>
      <c r="C13" s="132" t="s">
        <v>373</v>
      </c>
      <c r="D13" s="133"/>
      <c r="E13" s="134"/>
      <c r="F13" s="135"/>
      <c r="G13" s="135"/>
      <c r="H13" s="135"/>
      <c r="I13" s="93"/>
      <c r="J13" s="90"/>
    </row>
    <row r="14" spans="1:10" ht="10.9" customHeight="1" x14ac:dyDescent="0.25">
      <c r="A14" s="89"/>
      <c r="B14" s="93"/>
      <c r="C14" s="92"/>
      <c r="D14" s="92"/>
      <c r="E14" s="136"/>
      <c r="F14" s="136"/>
      <c r="G14" s="136"/>
      <c r="H14" s="136"/>
      <c r="I14" s="92"/>
      <c r="J14" s="94"/>
    </row>
    <row r="15" spans="1:10" ht="22.9" customHeight="1" x14ac:dyDescent="0.25">
      <c r="A15" s="130" t="s">
        <v>330</v>
      </c>
      <c r="B15" s="131"/>
      <c r="C15" s="132" t="s">
        <v>374</v>
      </c>
      <c r="D15" s="133"/>
      <c r="E15" s="150"/>
      <c r="F15" s="151"/>
      <c r="G15" s="95" t="s">
        <v>354</v>
      </c>
      <c r="H15" s="142" t="s">
        <v>375</v>
      </c>
      <c r="I15" s="143"/>
      <c r="J15" s="96"/>
    </row>
    <row r="16" spans="1:10" ht="10.9" customHeight="1" x14ac:dyDescent="0.25">
      <c r="A16" s="89"/>
      <c r="B16" s="93"/>
      <c r="C16" s="92"/>
      <c r="D16" s="92"/>
      <c r="E16" s="136"/>
      <c r="F16" s="136"/>
      <c r="G16" s="136"/>
      <c r="H16" s="136"/>
      <c r="I16" s="92"/>
      <c r="J16" s="94"/>
    </row>
    <row r="17" spans="1:10" ht="22.9" customHeight="1" x14ac:dyDescent="0.25">
      <c r="A17" s="97"/>
      <c r="B17" s="95" t="s">
        <v>355</v>
      </c>
      <c r="C17" s="132" t="s">
        <v>376</v>
      </c>
      <c r="D17" s="133"/>
      <c r="E17" s="98"/>
      <c r="F17" s="98"/>
      <c r="G17" s="98"/>
      <c r="H17" s="98"/>
      <c r="I17" s="98"/>
      <c r="J17" s="96"/>
    </row>
    <row r="18" spans="1:10" x14ac:dyDescent="0.25">
      <c r="A18" s="144"/>
      <c r="B18" s="145"/>
      <c r="C18" s="136"/>
      <c r="D18" s="136"/>
      <c r="E18" s="136"/>
      <c r="F18" s="136"/>
      <c r="G18" s="136"/>
      <c r="H18" s="136"/>
      <c r="I18" s="92"/>
      <c r="J18" s="94"/>
    </row>
    <row r="19" spans="1:10" x14ac:dyDescent="0.25">
      <c r="A19" s="139" t="s">
        <v>331</v>
      </c>
      <c r="B19" s="146"/>
      <c r="C19" s="147" t="s">
        <v>377</v>
      </c>
      <c r="D19" s="148"/>
      <c r="E19" s="148"/>
      <c r="F19" s="148"/>
      <c r="G19" s="148"/>
      <c r="H19" s="148"/>
      <c r="I19" s="148"/>
      <c r="J19" s="149"/>
    </row>
    <row r="20" spans="1:10" x14ac:dyDescent="0.25">
      <c r="A20" s="91"/>
      <c r="B20" s="92"/>
      <c r="C20" s="99"/>
      <c r="D20" s="92"/>
      <c r="E20" s="136"/>
      <c r="F20" s="136"/>
      <c r="G20" s="136"/>
      <c r="H20" s="136"/>
      <c r="I20" s="92"/>
      <c r="J20" s="94"/>
    </row>
    <row r="21" spans="1:10" x14ac:dyDescent="0.25">
      <c r="A21" s="139" t="s">
        <v>332</v>
      </c>
      <c r="B21" s="146"/>
      <c r="C21" s="142" t="s">
        <v>378</v>
      </c>
      <c r="D21" s="143"/>
      <c r="E21" s="136"/>
      <c r="F21" s="136"/>
      <c r="G21" s="147" t="s">
        <v>379</v>
      </c>
      <c r="H21" s="148"/>
      <c r="I21" s="148"/>
      <c r="J21" s="149"/>
    </row>
    <row r="22" spans="1:10" x14ac:dyDescent="0.25">
      <c r="A22" s="91"/>
      <c r="B22" s="92"/>
      <c r="C22" s="92"/>
      <c r="D22" s="92"/>
      <c r="E22" s="136"/>
      <c r="F22" s="136"/>
      <c r="G22" s="136"/>
      <c r="H22" s="136"/>
      <c r="I22" s="92"/>
      <c r="J22" s="94"/>
    </row>
    <row r="23" spans="1:10" x14ac:dyDescent="0.25">
      <c r="A23" s="139" t="s">
        <v>333</v>
      </c>
      <c r="B23" s="146"/>
      <c r="C23" s="147" t="s">
        <v>380</v>
      </c>
      <c r="D23" s="148"/>
      <c r="E23" s="148"/>
      <c r="F23" s="148"/>
      <c r="G23" s="148"/>
      <c r="H23" s="148"/>
      <c r="I23" s="148"/>
      <c r="J23" s="149"/>
    </row>
    <row r="24" spans="1:10" x14ac:dyDescent="0.25">
      <c r="A24" s="91"/>
      <c r="B24" s="92"/>
      <c r="C24" s="92"/>
      <c r="D24" s="92"/>
      <c r="E24" s="136"/>
      <c r="F24" s="136"/>
      <c r="G24" s="136"/>
      <c r="H24" s="136"/>
      <c r="I24" s="92"/>
      <c r="J24" s="94"/>
    </row>
    <row r="25" spans="1:10" x14ac:dyDescent="0.25">
      <c r="A25" s="139" t="s">
        <v>334</v>
      </c>
      <c r="B25" s="146"/>
      <c r="C25" s="153" t="s">
        <v>381</v>
      </c>
      <c r="D25" s="154"/>
      <c r="E25" s="154"/>
      <c r="F25" s="154"/>
      <c r="G25" s="154"/>
      <c r="H25" s="154"/>
      <c r="I25" s="154"/>
      <c r="J25" s="155"/>
    </row>
    <row r="26" spans="1:10" x14ac:dyDescent="0.25">
      <c r="A26" s="91"/>
      <c r="B26" s="92"/>
      <c r="C26" s="99"/>
      <c r="D26" s="92"/>
      <c r="E26" s="136"/>
      <c r="F26" s="136"/>
      <c r="G26" s="136"/>
      <c r="H26" s="136"/>
      <c r="I26" s="92"/>
      <c r="J26" s="94"/>
    </row>
    <row r="27" spans="1:10" x14ac:dyDescent="0.25">
      <c r="A27" s="139" t="s">
        <v>335</v>
      </c>
      <c r="B27" s="146"/>
      <c r="C27" s="153" t="s">
        <v>382</v>
      </c>
      <c r="D27" s="154"/>
      <c r="E27" s="154"/>
      <c r="F27" s="154"/>
      <c r="G27" s="154"/>
      <c r="H27" s="154"/>
      <c r="I27" s="154"/>
      <c r="J27" s="155"/>
    </row>
    <row r="28" spans="1:10" ht="13.9" customHeight="1" x14ac:dyDescent="0.25">
      <c r="A28" s="91"/>
      <c r="B28" s="92"/>
      <c r="C28" s="99"/>
      <c r="D28" s="92"/>
      <c r="E28" s="136"/>
      <c r="F28" s="136"/>
      <c r="G28" s="136"/>
      <c r="H28" s="136"/>
      <c r="I28" s="92"/>
      <c r="J28" s="94"/>
    </row>
    <row r="29" spans="1:10" ht="22.9" customHeight="1" x14ac:dyDescent="0.25">
      <c r="A29" s="130" t="s">
        <v>345</v>
      </c>
      <c r="B29" s="146"/>
      <c r="C29" s="100">
        <v>2278</v>
      </c>
      <c r="D29" s="101"/>
      <c r="E29" s="152"/>
      <c r="F29" s="152"/>
      <c r="G29" s="152"/>
      <c r="H29" s="152"/>
      <c r="I29" s="102"/>
      <c r="J29" s="103"/>
    </row>
    <row r="30" spans="1:10" x14ac:dyDescent="0.25">
      <c r="A30" s="91"/>
      <c r="B30" s="92"/>
      <c r="C30" s="92"/>
      <c r="D30" s="92"/>
      <c r="E30" s="136"/>
      <c r="F30" s="136"/>
      <c r="G30" s="136"/>
      <c r="H30" s="136"/>
      <c r="I30" s="102"/>
      <c r="J30" s="103"/>
    </row>
    <row r="31" spans="1:10" x14ac:dyDescent="0.25">
      <c r="A31" s="139" t="s">
        <v>336</v>
      </c>
      <c r="B31" s="146"/>
      <c r="C31" s="116" t="s">
        <v>357</v>
      </c>
      <c r="D31" s="156" t="s">
        <v>356</v>
      </c>
      <c r="E31" s="157"/>
      <c r="F31" s="157"/>
      <c r="G31" s="157"/>
      <c r="H31" s="104"/>
      <c r="I31" s="105" t="s">
        <v>357</v>
      </c>
      <c r="J31" s="106" t="s">
        <v>358</v>
      </c>
    </row>
    <row r="32" spans="1:10" x14ac:dyDescent="0.25">
      <c r="A32" s="139"/>
      <c r="B32" s="146"/>
      <c r="C32" s="107"/>
      <c r="D32" s="75"/>
      <c r="E32" s="151"/>
      <c r="F32" s="151"/>
      <c r="G32" s="151"/>
      <c r="H32" s="151"/>
      <c r="I32" s="102"/>
      <c r="J32" s="103"/>
    </row>
    <row r="33" spans="1:10" x14ac:dyDescent="0.25">
      <c r="A33" s="139" t="s">
        <v>346</v>
      </c>
      <c r="B33" s="146"/>
      <c r="C33" s="100" t="s">
        <v>360</v>
      </c>
      <c r="D33" s="156" t="s">
        <v>359</v>
      </c>
      <c r="E33" s="157"/>
      <c r="F33" s="157"/>
      <c r="G33" s="157"/>
      <c r="H33" s="98"/>
      <c r="I33" s="105" t="s">
        <v>360</v>
      </c>
      <c r="J33" s="106" t="s">
        <v>361</v>
      </c>
    </row>
    <row r="34" spans="1:10" x14ac:dyDescent="0.25">
      <c r="A34" s="91"/>
      <c r="B34" s="92"/>
      <c r="C34" s="92"/>
      <c r="D34" s="92"/>
      <c r="E34" s="136"/>
      <c r="F34" s="136"/>
      <c r="G34" s="136"/>
      <c r="H34" s="136"/>
      <c r="I34" s="92"/>
      <c r="J34" s="94"/>
    </row>
    <row r="35" spans="1:10" x14ac:dyDescent="0.25">
      <c r="A35" s="156" t="s">
        <v>347</v>
      </c>
      <c r="B35" s="157"/>
      <c r="C35" s="157"/>
      <c r="D35" s="157"/>
      <c r="E35" s="157" t="s">
        <v>337</v>
      </c>
      <c r="F35" s="157"/>
      <c r="G35" s="157"/>
      <c r="H35" s="157"/>
      <c r="I35" s="157"/>
      <c r="J35" s="108" t="s">
        <v>338</v>
      </c>
    </row>
    <row r="36" spans="1:10" x14ac:dyDescent="0.25">
      <c r="A36" s="91"/>
      <c r="B36" s="92"/>
      <c r="C36" s="92"/>
      <c r="D36" s="92"/>
      <c r="E36" s="136"/>
      <c r="F36" s="136"/>
      <c r="G36" s="136"/>
      <c r="H36" s="136"/>
      <c r="I36" s="92"/>
      <c r="J36" s="103"/>
    </row>
    <row r="37" spans="1:10" x14ac:dyDescent="0.25">
      <c r="A37" s="158"/>
      <c r="B37" s="159"/>
      <c r="C37" s="159"/>
      <c r="D37" s="159"/>
      <c r="E37" s="158"/>
      <c r="F37" s="159"/>
      <c r="G37" s="159"/>
      <c r="H37" s="159"/>
      <c r="I37" s="160"/>
      <c r="J37" s="109"/>
    </row>
    <row r="38" spans="1:10" x14ac:dyDescent="0.25">
      <c r="A38" s="91"/>
      <c r="B38" s="92"/>
      <c r="C38" s="99"/>
      <c r="D38" s="161"/>
      <c r="E38" s="161"/>
      <c r="F38" s="161"/>
      <c r="G38" s="161"/>
      <c r="H38" s="161"/>
      <c r="I38" s="161"/>
      <c r="J38" s="94"/>
    </row>
    <row r="39" spans="1:10" x14ac:dyDescent="0.25">
      <c r="A39" s="158"/>
      <c r="B39" s="159"/>
      <c r="C39" s="159"/>
      <c r="D39" s="160"/>
      <c r="E39" s="158"/>
      <c r="F39" s="159"/>
      <c r="G39" s="159"/>
      <c r="H39" s="159"/>
      <c r="I39" s="160"/>
      <c r="J39" s="100"/>
    </row>
    <row r="40" spans="1:10" x14ac:dyDescent="0.25">
      <c r="A40" s="91"/>
      <c r="B40" s="92"/>
      <c r="C40" s="99"/>
      <c r="D40" s="110"/>
      <c r="E40" s="161"/>
      <c r="F40" s="161"/>
      <c r="G40" s="161"/>
      <c r="H40" s="161"/>
      <c r="I40" s="93"/>
      <c r="J40" s="94"/>
    </row>
    <row r="41" spans="1:10" x14ac:dyDescent="0.25">
      <c r="A41" s="158"/>
      <c r="B41" s="159"/>
      <c r="C41" s="159"/>
      <c r="D41" s="160"/>
      <c r="E41" s="158"/>
      <c r="F41" s="159"/>
      <c r="G41" s="159"/>
      <c r="H41" s="159"/>
      <c r="I41" s="160"/>
      <c r="J41" s="100"/>
    </row>
    <row r="42" spans="1:10" x14ac:dyDescent="0.25">
      <c r="A42" s="91"/>
      <c r="B42" s="92"/>
      <c r="C42" s="99"/>
      <c r="D42" s="110"/>
      <c r="E42" s="161"/>
      <c r="F42" s="161"/>
      <c r="G42" s="161"/>
      <c r="H42" s="161"/>
      <c r="I42" s="93"/>
      <c r="J42" s="94"/>
    </row>
    <row r="43" spans="1:10" x14ac:dyDescent="0.25">
      <c r="A43" s="158"/>
      <c r="B43" s="159"/>
      <c r="C43" s="159"/>
      <c r="D43" s="160"/>
      <c r="E43" s="158"/>
      <c r="F43" s="159"/>
      <c r="G43" s="159"/>
      <c r="H43" s="159"/>
      <c r="I43" s="160"/>
      <c r="J43" s="100"/>
    </row>
    <row r="44" spans="1:10" x14ac:dyDescent="0.25">
      <c r="A44" s="111"/>
      <c r="B44" s="99"/>
      <c r="C44" s="162"/>
      <c r="D44" s="162"/>
      <c r="E44" s="136"/>
      <c r="F44" s="136"/>
      <c r="G44" s="162"/>
      <c r="H44" s="162"/>
      <c r="I44" s="162"/>
      <c r="J44" s="94"/>
    </row>
    <row r="45" spans="1:10" x14ac:dyDescent="0.25">
      <c r="A45" s="158"/>
      <c r="B45" s="159"/>
      <c r="C45" s="159"/>
      <c r="D45" s="160"/>
      <c r="E45" s="158"/>
      <c r="F45" s="159"/>
      <c r="G45" s="159"/>
      <c r="H45" s="159"/>
      <c r="I45" s="160"/>
      <c r="J45" s="100"/>
    </row>
    <row r="46" spans="1:10" x14ac:dyDescent="0.25">
      <c r="A46" s="111"/>
      <c r="B46" s="99"/>
      <c r="C46" s="99"/>
      <c r="D46" s="92"/>
      <c r="E46" s="163"/>
      <c r="F46" s="163"/>
      <c r="G46" s="162"/>
      <c r="H46" s="162"/>
      <c r="I46" s="92"/>
      <c r="J46" s="94"/>
    </row>
    <row r="47" spans="1:10" x14ac:dyDescent="0.25">
      <c r="A47" s="158"/>
      <c r="B47" s="159"/>
      <c r="C47" s="159"/>
      <c r="D47" s="160"/>
      <c r="E47" s="158"/>
      <c r="F47" s="159"/>
      <c r="G47" s="159"/>
      <c r="H47" s="159"/>
      <c r="I47" s="160"/>
      <c r="J47" s="100"/>
    </row>
    <row r="48" spans="1:10" x14ac:dyDescent="0.25">
      <c r="A48" s="111"/>
      <c r="B48" s="99"/>
      <c r="C48" s="99"/>
      <c r="D48" s="92"/>
      <c r="E48" s="136"/>
      <c r="F48" s="136"/>
      <c r="G48" s="162"/>
      <c r="H48" s="162"/>
      <c r="I48" s="92"/>
      <c r="J48" s="112" t="s">
        <v>362</v>
      </c>
    </row>
    <row r="49" spans="1:10" x14ac:dyDescent="0.25">
      <c r="A49" s="111"/>
      <c r="B49" s="99"/>
      <c r="C49" s="99"/>
      <c r="D49" s="92"/>
      <c r="E49" s="136"/>
      <c r="F49" s="136"/>
      <c r="G49" s="162"/>
      <c r="H49" s="162"/>
      <c r="I49" s="92"/>
      <c r="J49" s="112" t="s">
        <v>363</v>
      </c>
    </row>
    <row r="50" spans="1:10" ht="14.45" customHeight="1" x14ac:dyDescent="0.25">
      <c r="A50" s="130" t="s">
        <v>339</v>
      </c>
      <c r="B50" s="141"/>
      <c r="C50" s="142" t="s">
        <v>363</v>
      </c>
      <c r="D50" s="143"/>
      <c r="E50" s="168" t="s">
        <v>364</v>
      </c>
      <c r="F50" s="169"/>
      <c r="G50" s="147"/>
      <c r="H50" s="148"/>
      <c r="I50" s="148"/>
      <c r="J50" s="149"/>
    </row>
    <row r="51" spans="1:10" x14ac:dyDescent="0.25">
      <c r="A51" s="111"/>
      <c r="B51" s="99"/>
      <c r="C51" s="162"/>
      <c r="D51" s="162"/>
      <c r="E51" s="136"/>
      <c r="F51" s="136"/>
      <c r="G51" s="170" t="s">
        <v>365</v>
      </c>
      <c r="H51" s="170"/>
      <c r="I51" s="170"/>
      <c r="J51" s="83"/>
    </row>
    <row r="52" spans="1:10" ht="13.9" customHeight="1" x14ac:dyDescent="0.25">
      <c r="A52" s="130" t="s">
        <v>340</v>
      </c>
      <c r="B52" s="141"/>
      <c r="C52" s="147" t="s">
        <v>383</v>
      </c>
      <c r="D52" s="148"/>
      <c r="E52" s="148"/>
      <c r="F52" s="148"/>
      <c r="G52" s="148"/>
      <c r="H52" s="148"/>
      <c r="I52" s="148"/>
      <c r="J52" s="149"/>
    </row>
    <row r="53" spans="1:10" x14ac:dyDescent="0.25">
      <c r="A53" s="91"/>
      <c r="B53" s="92"/>
      <c r="C53" s="152" t="s">
        <v>341</v>
      </c>
      <c r="D53" s="152"/>
      <c r="E53" s="152"/>
      <c r="F53" s="152"/>
      <c r="G53" s="152"/>
      <c r="H53" s="152"/>
      <c r="I53" s="152"/>
      <c r="J53" s="94"/>
    </row>
    <row r="54" spans="1:10" x14ac:dyDescent="0.25">
      <c r="A54" s="130" t="s">
        <v>342</v>
      </c>
      <c r="B54" s="141"/>
      <c r="C54" s="164" t="s">
        <v>384</v>
      </c>
      <c r="D54" s="165"/>
      <c r="E54" s="166"/>
      <c r="F54" s="136"/>
      <c r="G54" s="136"/>
      <c r="H54" s="157"/>
      <c r="I54" s="157"/>
      <c r="J54" s="167"/>
    </row>
    <row r="55" spans="1:10" x14ac:dyDescent="0.25">
      <c r="A55" s="91"/>
      <c r="B55" s="92"/>
      <c r="C55" s="99"/>
      <c r="D55" s="92"/>
      <c r="E55" s="136"/>
      <c r="F55" s="136"/>
      <c r="G55" s="136"/>
      <c r="H55" s="136"/>
      <c r="I55" s="92"/>
      <c r="J55" s="94"/>
    </row>
    <row r="56" spans="1:10" ht="14.45" customHeight="1" x14ac:dyDescent="0.25">
      <c r="A56" s="130" t="s">
        <v>334</v>
      </c>
      <c r="B56" s="141"/>
      <c r="C56" s="252" t="s">
        <v>385</v>
      </c>
      <c r="D56" s="172"/>
      <c r="E56" s="172"/>
      <c r="F56" s="172"/>
      <c r="G56" s="172"/>
      <c r="H56" s="172"/>
      <c r="I56" s="172"/>
      <c r="J56" s="173"/>
    </row>
    <row r="57" spans="1:10" x14ac:dyDescent="0.25">
      <c r="A57" s="91"/>
      <c r="B57" s="92"/>
      <c r="C57" s="92"/>
      <c r="D57" s="92"/>
      <c r="E57" s="136"/>
      <c r="F57" s="136"/>
      <c r="G57" s="136"/>
      <c r="H57" s="136"/>
      <c r="I57" s="92"/>
      <c r="J57" s="94"/>
    </row>
    <row r="58" spans="1:10" x14ac:dyDescent="0.25">
      <c r="A58" s="130" t="s">
        <v>366</v>
      </c>
      <c r="B58" s="141"/>
      <c r="C58" s="171"/>
      <c r="D58" s="172"/>
      <c r="E58" s="172"/>
      <c r="F58" s="172"/>
      <c r="G58" s="172"/>
      <c r="H58" s="172"/>
      <c r="I58" s="172"/>
      <c r="J58" s="173"/>
    </row>
    <row r="59" spans="1:10" ht="14.45" customHeight="1" x14ac:dyDescent="0.25">
      <c r="A59" s="91"/>
      <c r="B59" s="92"/>
      <c r="C59" s="174" t="s">
        <v>367</v>
      </c>
      <c r="D59" s="174"/>
      <c r="E59" s="174"/>
      <c r="F59" s="174"/>
      <c r="G59" s="92"/>
      <c r="H59" s="92"/>
      <c r="I59" s="92"/>
      <c r="J59" s="94"/>
    </row>
    <row r="60" spans="1:10" x14ac:dyDescent="0.25">
      <c r="A60" s="130" t="s">
        <v>368</v>
      </c>
      <c r="B60" s="141"/>
      <c r="C60" s="171"/>
      <c r="D60" s="172"/>
      <c r="E60" s="172"/>
      <c r="F60" s="172"/>
      <c r="G60" s="172"/>
      <c r="H60" s="172"/>
      <c r="I60" s="172"/>
      <c r="J60" s="173"/>
    </row>
    <row r="61" spans="1:10" ht="14.45" customHeight="1" x14ac:dyDescent="0.25">
      <c r="A61" s="113"/>
      <c r="B61" s="114"/>
      <c r="C61" s="175" t="s">
        <v>369</v>
      </c>
      <c r="D61" s="175"/>
      <c r="E61" s="175"/>
      <c r="F61" s="175"/>
      <c r="G61" s="175"/>
      <c r="H61" s="114"/>
      <c r="I61" s="114"/>
      <c r="J61" s="115"/>
    </row>
    <row r="68" ht="27" customHeight="1" x14ac:dyDescent="0.25"/>
    <row r="72" ht="38.450000000000003" customHeight="1" x14ac:dyDescent="0.2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topLeftCell="A105" zoomScale="90" zoomScaleNormal="100" zoomScaleSheetLayoutView="90" workbookViewId="0">
      <selection activeCell="E120" sqref="E120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 x14ac:dyDescent="0.2">
      <c r="A1" s="180" t="s">
        <v>68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">
      <c r="A2" s="182" t="s">
        <v>386</v>
      </c>
      <c r="B2" s="183"/>
      <c r="C2" s="183"/>
      <c r="D2" s="183"/>
      <c r="E2" s="183"/>
      <c r="F2" s="183"/>
      <c r="G2" s="183"/>
      <c r="H2" s="183"/>
      <c r="I2" s="183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184" t="s">
        <v>0</v>
      </c>
      <c r="B4" s="185"/>
      <c r="C4" s="184" t="s">
        <v>77</v>
      </c>
      <c r="D4" s="186" t="s">
        <v>284</v>
      </c>
      <c r="E4" s="187"/>
      <c r="F4" s="187"/>
      <c r="G4" s="186" t="s">
        <v>293</v>
      </c>
      <c r="H4" s="187"/>
      <c r="I4" s="187"/>
    </row>
    <row r="5" spans="1:9" x14ac:dyDescent="0.2">
      <c r="A5" s="185"/>
      <c r="B5" s="185"/>
      <c r="C5" s="185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184">
        <v>1</v>
      </c>
      <c r="B6" s="185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191" t="s">
        <v>1</v>
      </c>
      <c r="B7" s="192"/>
      <c r="C7" s="192"/>
      <c r="D7" s="192"/>
      <c r="E7" s="192"/>
      <c r="F7" s="192"/>
      <c r="G7" s="192"/>
      <c r="H7" s="192"/>
      <c r="I7" s="192"/>
    </row>
    <row r="8" spans="1:9" ht="12.75" customHeight="1" x14ac:dyDescent="0.2">
      <c r="A8" s="177" t="s">
        <v>136</v>
      </c>
      <c r="B8" s="178"/>
      <c r="C8" s="26">
        <v>1</v>
      </c>
      <c r="D8" s="40">
        <f>D9+D10</f>
        <v>0</v>
      </c>
      <c r="E8" s="40">
        <f>E9+E10</f>
        <v>36992651</v>
      </c>
      <c r="F8" s="40">
        <f>D8+E8</f>
        <v>36992651</v>
      </c>
      <c r="G8" s="40">
        <f t="shared" ref="G8:H8" si="0">G9+G10</f>
        <v>0</v>
      </c>
      <c r="H8" s="40">
        <f t="shared" si="0"/>
        <v>96858015</v>
      </c>
      <c r="I8" s="40">
        <f>G8+H8</f>
        <v>96858015</v>
      </c>
    </row>
    <row r="9" spans="1:9" ht="12.75" customHeight="1" x14ac:dyDescent="0.2">
      <c r="A9" s="176" t="s">
        <v>111</v>
      </c>
      <c r="B9" s="176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">
      <c r="A10" s="176" t="s">
        <v>112</v>
      </c>
      <c r="B10" s="176"/>
      <c r="C10" s="27">
        <v>3</v>
      </c>
      <c r="D10" s="41">
        <v>0</v>
      </c>
      <c r="E10" s="41">
        <v>36992651</v>
      </c>
      <c r="F10" s="40">
        <f t="shared" si="1"/>
        <v>36992651</v>
      </c>
      <c r="G10" s="41">
        <v>0</v>
      </c>
      <c r="H10" s="41">
        <v>96858015</v>
      </c>
      <c r="I10" s="40">
        <f t="shared" ref="I10:I72" si="2">G10+H10</f>
        <v>96858015</v>
      </c>
    </row>
    <row r="11" spans="1:9" x14ac:dyDescent="0.2">
      <c r="A11" s="177" t="s">
        <v>137</v>
      </c>
      <c r="B11" s="178"/>
      <c r="C11" s="26">
        <v>4</v>
      </c>
      <c r="D11" s="40">
        <f>D12+D13+D14</f>
        <v>9973</v>
      </c>
      <c r="E11" s="40">
        <f>E12+E13+E14</f>
        <v>641779864</v>
      </c>
      <c r="F11" s="40">
        <f t="shared" si="1"/>
        <v>641789837</v>
      </c>
      <c r="G11" s="40">
        <f t="shared" ref="G11:H11" si="3">G12+G13+G14</f>
        <v>14133</v>
      </c>
      <c r="H11" s="40">
        <f t="shared" si="3"/>
        <v>553220673</v>
      </c>
      <c r="I11" s="40">
        <f t="shared" si="2"/>
        <v>553234806</v>
      </c>
    </row>
    <row r="12" spans="1:9" x14ac:dyDescent="0.2">
      <c r="A12" s="176" t="s">
        <v>113</v>
      </c>
      <c r="B12" s="176"/>
      <c r="C12" s="27">
        <v>5</v>
      </c>
      <c r="D12" s="41">
        <v>0</v>
      </c>
      <c r="E12" s="41">
        <v>355254200</v>
      </c>
      <c r="F12" s="40">
        <f t="shared" si="1"/>
        <v>355254200</v>
      </c>
      <c r="G12" s="41">
        <v>0</v>
      </c>
      <c r="H12" s="41">
        <v>264388018</v>
      </c>
      <c r="I12" s="40">
        <f t="shared" si="2"/>
        <v>264388018</v>
      </c>
    </row>
    <row r="13" spans="1:9" x14ac:dyDescent="0.2">
      <c r="A13" s="176" t="s">
        <v>114</v>
      </c>
      <c r="B13" s="176"/>
      <c r="C13" s="27">
        <v>6</v>
      </c>
      <c r="D13" s="41">
        <v>9973</v>
      </c>
      <c r="E13" s="41">
        <v>18585898</v>
      </c>
      <c r="F13" s="40">
        <f t="shared" si="1"/>
        <v>18595871</v>
      </c>
      <c r="G13" s="41">
        <v>14051</v>
      </c>
      <c r="H13" s="41">
        <v>26833703</v>
      </c>
      <c r="I13" s="40">
        <f t="shared" si="2"/>
        <v>26847754</v>
      </c>
    </row>
    <row r="14" spans="1:9" x14ac:dyDescent="0.2">
      <c r="A14" s="176" t="s">
        <v>115</v>
      </c>
      <c r="B14" s="176"/>
      <c r="C14" s="27">
        <v>7</v>
      </c>
      <c r="D14" s="41">
        <v>0</v>
      </c>
      <c r="E14" s="41">
        <v>267939766</v>
      </c>
      <c r="F14" s="40">
        <f t="shared" si="1"/>
        <v>267939766</v>
      </c>
      <c r="G14" s="41">
        <v>82</v>
      </c>
      <c r="H14" s="41">
        <v>261998952</v>
      </c>
      <c r="I14" s="40">
        <f t="shared" si="2"/>
        <v>261999034</v>
      </c>
    </row>
    <row r="15" spans="1:9" x14ac:dyDescent="0.2">
      <c r="A15" s="177" t="s">
        <v>138</v>
      </c>
      <c r="B15" s="178"/>
      <c r="C15" s="26">
        <v>8</v>
      </c>
      <c r="D15" s="40">
        <f>D16+D17+D21+D40</f>
        <v>3054031686</v>
      </c>
      <c r="E15" s="40">
        <f>E16+E17+E21+E40</f>
        <v>5465347334</v>
      </c>
      <c r="F15" s="40">
        <f t="shared" si="1"/>
        <v>8519379020</v>
      </c>
      <c r="G15" s="40">
        <f t="shared" ref="G15:H15" si="4">G16+G17+G21+G40</f>
        <v>3114967354</v>
      </c>
      <c r="H15" s="40">
        <f t="shared" si="4"/>
        <v>5376935614</v>
      </c>
      <c r="I15" s="40">
        <f t="shared" si="2"/>
        <v>8491902968</v>
      </c>
    </row>
    <row r="16" spans="1:9" ht="22.5" customHeight="1" x14ac:dyDescent="0.2">
      <c r="A16" s="179" t="s">
        <v>139</v>
      </c>
      <c r="B16" s="176"/>
      <c r="C16" s="27">
        <v>9</v>
      </c>
      <c r="D16" s="41">
        <v>0</v>
      </c>
      <c r="E16" s="41">
        <v>367521081</v>
      </c>
      <c r="F16" s="40">
        <f t="shared" si="1"/>
        <v>367521081</v>
      </c>
      <c r="G16" s="41">
        <v>0</v>
      </c>
      <c r="H16" s="41">
        <v>456652567</v>
      </c>
      <c r="I16" s="40">
        <f t="shared" si="2"/>
        <v>456652567</v>
      </c>
    </row>
    <row r="17" spans="1:9" ht="29.25" customHeight="1" x14ac:dyDescent="0.2">
      <c r="A17" s="177" t="s">
        <v>140</v>
      </c>
      <c r="B17" s="178"/>
      <c r="C17" s="26">
        <v>10</v>
      </c>
      <c r="D17" s="40">
        <f>D18+D19+D20</f>
        <v>0</v>
      </c>
      <c r="E17" s="40">
        <f>E18+E19+E20</f>
        <v>279110925</v>
      </c>
      <c r="F17" s="40">
        <f t="shared" si="1"/>
        <v>279110925</v>
      </c>
      <c r="G17" s="40">
        <f>G18+G19+G20</f>
        <v>0</v>
      </c>
      <c r="H17" s="40">
        <f t="shared" ref="H17" si="5">H18+H19+H20</f>
        <v>376515932</v>
      </c>
      <c r="I17" s="40">
        <f t="shared" si="2"/>
        <v>376515932</v>
      </c>
    </row>
    <row r="18" spans="1:9" x14ac:dyDescent="0.2">
      <c r="A18" s="176" t="s">
        <v>116</v>
      </c>
      <c r="B18" s="176"/>
      <c r="C18" s="27">
        <v>11</v>
      </c>
      <c r="D18" s="41">
        <v>0</v>
      </c>
      <c r="E18" s="41">
        <v>245422632</v>
      </c>
      <c r="F18" s="40">
        <f t="shared" si="1"/>
        <v>245422632</v>
      </c>
      <c r="G18" s="41">
        <v>0</v>
      </c>
      <c r="H18" s="41">
        <v>342827639</v>
      </c>
      <c r="I18" s="40">
        <f t="shared" si="2"/>
        <v>342827639</v>
      </c>
    </row>
    <row r="19" spans="1:9" x14ac:dyDescent="0.2">
      <c r="A19" s="176" t="s">
        <v>117</v>
      </c>
      <c r="B19" s="176"/>
      <c r="C19" s="27">
        <v>12</v>
      </c>
      <c r="D19" s="41">
        <v>0</v>
      </c>
      <c r="E19" s="41">
        <v>5688293</v>
      </c>
      <c r="F19" s="40">
        <f t="shared" si="1"/>
        <v>5688293</v>
      </c>
      <c r="G19" s="41">
        <v>0</v>
      </c>
      <c r="H19" s="41">
        <v>5688293</v>
      </c>
      <c r="I19" s="40">
        <f t="shared" si="2"/>
        <v>5688293</v>
      </c>
    </row>
    <row r="20" spans="1:9" x14ac:dyDescent="0.2">
      <c r="A20" s="176" t="s">
        <v>141</v>
      </c>
      <c r="B20" s="176"/>
      <c r="C20" s="27">
        <v>13</v>
      </c>
      <c r="D20" s="41">
        <v>0</v>
      </c>
      <c r="E20" s="41">
        <v>28000000</v>
      </c>
      <c r="F20" s="40">
        <f t="shared" si="1"/>
        <v>28000000</v>
      </c>
      <c r="G20" s="41">
        <v>0</v>
      </c>
      <c r="H20" s="41">
        <v>28000000</v>
      </c>
      <c r="I20" s="40">
        <f t="shared" si="2"/>
        <v>28000000</v>
      </c>
    </row>
    <row r="21" spans="1:9" x14ac:dyDescent="0.2">
      <c r="A21" s="177" t="s">
        <v>142</v>
      </c>
      <c r="B21" s="178"/>
      <c r="C21" s="26">
        <v>14</v>
      </c>
      <c r="D21" s="40">
        <f>D22+D25+D30+D36</f>
        <v>3054031686</v>
      </c>
      <c r="E21" s="40">
        <f>E22+E25+E30+E36</f>
        <v>4818715328</v>
      </c>
      <c r="F21" s="40">
        <f t="shared" si="1"/>
        <v>7872747014</v>
      </c>
      <c r="G21" s="40">
        <f t="shared" ref="G21:H21" si="6">G22+G25+G30+G36</f>
        <v>3114967354</v>
      </c>
      <c r="H21" s="40">
        <f t="shared" si="6"/>
        <v>4543767115</v>
      </c>
      <c r="I21" s="40">
        <f t="shared" si="2"/>
        <v>7658734469</v>
      </c>
    </row>
    <row r="22" spans="1:9" x14ac:dyDescent="0.2">
      <c r="A22" s="178" t="s">
        <v>143</v>
      </c>
      <c r="B22" s="178"/>
      <c r="C22" s="26">
        <v>15</v>
      </c>
      <c r="D22" s="40">
        <f>D23+D24</f>
        <v>1228357915</v>
      </c>
      <c r="E22" s="40">
        <f>E23+E24</f>
        <v>944029371</v>
      </c>
      <c r="F22" s="40">
        <f t="shared" si="1"/>
        <v>2172387286</v>
      </c>
      <c r="G22" s="40">
        <f t="shared" ref="G22:H22" si="7">G23+G24</f>
        <v>1083787700</v>
      </c>
      <c r="H22" s="40">
        <f t="shared" si="7"/>
        <v>998546873</v>
      </c>
      <c r="I22" s="40">
        <f t="shared" si="2"/>
        <v>2082334573</v>
      </c>
    </row>
    <row r="23" spans="1:9" x14ac:dyDescent="0.2">
      <c r="A23" s="176" t="s">
        <v>144</v>
      </c>
      <c r="B23" s="176"/>
      <c r="C23" s="27">
        <v>16</v>
      </c>
      <c r="D23" s="41">
        <v>1228357915</v>
      </c>
      <c r="E23" s="41">
        <v>944029371</v>
      </c>
      <c r="F23" s="40">
        <f t="shared" si="1"/>
        <v>2172387286</v>
      </c>
      <c r="G23" s="41">
        <v>1083787700</v>
      </c>
      <c r="H23" s="41">
        <v>998546873</v>
      </c>
      <c r="I23" s="40">
        <f t="shared" si="2"/>
        <v>2082334573</v>
      </c>
    </row>
    <row r="24" spans="1:9" x14ac:dyDescent="0.2">
      <c r="A24" s="176" t="s">
        <v>145</v>
      </c>
      <c r="B24" s="176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78" t="s">
        <v>146</v>
      </c>
      <c r="B25" s="178"/>
      <c r="C25" s="26">
        <v>18</v>
      </c>
      <c r="D25" s="40">
        <f>D26+D27+D28+D29</f>
        <v>1628859849</v>
      </c>
      <c r="E25" s="40">
        <f>E26+E27+E28+E29</f>
        <v>2817918674</v>
      </c>
      <c r="F25" s="40">
        <f t="shared" si="1"/>
        <v>4446778523</v>
      </c>
      <c r="G25" s="40">
        <f t="shared" ref="G25:H25" si="8">G26+G27+G28+G29</f>
        <v>1804243754</v>
      </c>
      <c r="H25" s="40">
        <f t="shared" si="8"/>
        <v>2731918505</v>
      </c>
      <c r="I25" s="40">
        <f t="shared" si="2"/>
        <v>4536162259</v>
      </c>
    </row>
    <row r="26" spans="1:9" x14ac:dyDescent="0.2">
      <c r="A26" s="176" t="s">
        <v>147</v>
      </c>
      <c r="B26" s="176"/>
      <c r="C26" s="27">
        <v>19</v>
      </c>
      <c r="D26" s="41">
        <v>24551993</v>
      </c>
      <c r="E26" s="41">
        <v>498028031</v>
      </c>
      <c r="F26" s="40">
        <f t="shared" si="1"/>
        <v>522580024</v>
      </c>
      <c r="G26" s="41">
        <v>29250178</v>
      </c>
      <c r="H26" s="41">
        <v>506883860</v>
      </c>
      <c r="I26" s="40">
        <f t="shared" si="2"/>
        <v>536134038</v>
      </c>
    </row>
    <row r="27" spans="1:9" x14ac:dyDescent="0.2">
      <c r="A27" s="176" t="s">
        <v>148</v>
      </c>
      <c r="B27" s="176"/>
      <c r="C27" s="27">
        <v>20</v>
      </c>
      <c r="D27" s="41">
        <v>1582180361</v>
      </c>
      <c r="E27" s="41">
        <v>2255225971</v>
      </c>
      <c r="F27" s="40">
        <f t="shared" si="1"/>
        <v>3837406332</v>
      </c>
      <c r="G27" s="41">
        <v>1718133233</v>
      </c>
      <c r="H27" s="41">
        <v>2089821103</v>
      </c>
      <c r="I27" s="40">
        <f t="shared" si="2"/>
        <v>3807954336</v>
      </c>
    </row>
    <row r="28" spans="1:9" x14ac:dyDescent="0.2">
      <c r="A28" s="176" t="s">
        <v>118</v>
      </c>
      <c r="B28" s="176"/>
      <c r="C28" s="27">
        <v>21</v>
      </c>
      <c r="D28" s="41">
        <v>22127495</v>
      </c>
      <c r="E28" s="41">
        <v>64664672</v>
      </c>
      <c r="F28" s="40">
        <f t="shared" si="1"/>
        <v>86792167</v>
      </c>
      <c r="G28" s="41">
        <v>56860343</v>
      </c>
      <c r="H28" s="41">
        <v>135213542</v>
      </c>
      <c r="I28" s="40">
        <f t="shared" si="2"/>
        <v>192073885</v>
      </c>
    </row>
    <row r="29" spans="1:9" x14ac:dyDescent="0.2">
      <c r="A29" s="176" t="s">
        <v>149</v>
      </c>
      <c r="B29" s="176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">
      <c r="A30" s="178" t="s">
        <v>150</v>
      </c>
      <c r="B30" s="178"/>
      <c r="C30" s="26">
        <v>23</v>
      </c>
      <c r="D30" s="40">
        <f>D31+D32+D33+D34+D35</f>
        <v>589945</v>
      </c>
      <c r="E30" s="40">
        <f>E31+E32+E33+E34+E35</f>
        <v>47661095</v>
      </c>
      <c r="F30" s="40">
        <f t="shared" si="1"/>
        <v>48251040</v>
      </c>
      <c r="G30" s="40">
        <f t="shared" ref="G30:H30" si="9">G31+G32+G33+G34+G35</f>
        <v>318108</v>
      </c>
      <c r="H30" s="40">
        <f t="shared" si="9"/>
        <v>20984620</v>
      </c>
      <c r="I30" s="40">
        <f t="shared" si="2"/>
        <v>21302728</v>
      </c>
    </row>
    <row r="31" spans="1:9" x14ac:dyDescent="0.2">
      <c r="A31" s="176" t="s">
        <v>151</v>
      </c>
      <c r="B31" s="176"/>
      <c r="C31" s="27">
        <v>24</v>
      </c>
      <c r="D31" s="41">
        <v>0</v>
      </c>
      <c r="E31" s="41">
        <v>17070930</v>
      </c>
      <c r="F31" s="40">
        <f t="shared" si="1"/>
        <v>17070930</v>
      </c>
      <c r="G31" s="41">
        <v>0</v>
      </c>
      <c r="H31" s="41">
        <v>17187511</v>
      </c>
      <c r="I31" s="40">
        <f t="shared" si="2"/>
        <v>17187511</v>
      </c>
    </row>
    <row r="32" spans="1:9" x14ac:dyDescent="0.2">
      <c r="A32" s="176" t="s">
        <v>152</v>
      </c>
      <c r="B32" s="176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76" t="s">
        <v>153</v>
      </c>
      <c r="B33" s="176"/>
      <c r="C33" s="27">
        <v>26</v>
      </c>
      <c r="D33" s="41">
        <v>589945</v>
      </c>
      <c r="E33" s="41">
        <v>3080534</v>
      </c>
      <c r="F33" s="40">
        <f t="shared" si="1"/>
        <v>3670479</v>
      </c>
      <c r="G33" s="41">
        <v>318108</v>
      </c>
      <c r="H33" s="41">
        <v>3797109</v>
      </c>
      <c r="I33" s="40">
        <f t="shared" si="2"/>
        <v>4115217</v>
      </c>
    </row>
    <row r="34" spans="1:9" x14ac:dyDescent="0.2">
      <c r="A34" s="176" t="s">
        <v>119</v>
      </c>
      <c r="B34" s="176"/>
      <c r="C34" s="27">
        <v>27</v>
      </c>
      <c r="D34" s="41">
        <v>0</v>
      </c>
      <c r="E34" s="41">
        <v>27509631</v>
      </c>
      <c r="F34" s="40">
        <f t="shared" si="1"/>
        <v>27509631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76" t="s">
        <v>154</v>
      </c>
      <c r="B35" s="176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78" t="s">
        <v>155</v>
      </c>
      <c r="B36" s="178"/>
      <c r="C36" s="26">
        <v>29</v>
      </c>
      <c r="D36" s="40">
        <f>D37+D38+D39</f>
        <v>196223977</v>
      </c>
      <c r="E36" s="40">
        <f>E37+E38+E39</f>
        <v>1009106188</v>
      </c>
      <c r="F36" s="40">
        <f t="shared" si="1"/>
        <v>1205330165</v>
      </c>
      <c r="G36" s="40">
        <f t="shared" ref="G36:H36" si="10">G37+G38+G39</f>
        <v>226617792</v>
      </c>
      <c r="H36" s="40">
        <f t="shared" si="10"/>
        <v>792317117</v>
      </c>
      <c r="I36" s="40">
        <f t="shared" si="2"/>
        <v>1018934909</v>
      </c>
    </row>
    <row r="37" spans="1:9" x14ac:dyDescent="0.2">
      <c r="A37" s="188" t="s">
        <v>156</v>
      </c>
      <c r="B37" s="188"/>
      <c r="C37" s="27">
        <v>30</v>
      </c>
      <c r="D37" s="41">
        <v>144001733</v>
      </c>
      <c r="E37" s="41">
        <v>540294540</v>
      </c>
      <c r="F37" s="40">
        <f t="shared" si="1"/>
        <v>684296273</v>
      </c>
      <c r="G37" s="41">
        <v>175737297</v>
      </c>
      <c r="H37" s="41">
        <v>317322719</v>
      </c>
      <c r="I37" s="40">
        <f t="shared" si="2"/>
        <v>493060016</v>
      </c>
    </row>
    <row r="38" spans="1:9" x14ac:dyDescent="0.2">
      <c r="A38" s="176" t="s">
        <v>120</v>
      </c>
      <c r="B38" s="176"/>
      <c r="C38" s="27">
        <v>31</v>
      </c>
      <c r="D38" s="41">
        <v>52222244</v>
      </c>
      <c r="E38" s="41">
        <v>312837084</v>
      </c>
      <c r="F38" s="40">
        <f t="shared" si="1"/>
        <v>365059328</v>
      </c>
      <c r="G38" s="41">
        <v>47414600</v>
      </c>
      <c r="H38" s="41">
        <v>301235373</v>
      </c>
      <c r="I38" s="40">
        <f t="shared" si="2"/>
        <v>348649973</v>
      </c>
    </row>
    <row r="39" spans="1:9" x14ac:dyDescent="0.2">
      <c r="A39" s="176" t="s">
        <v>157</v>
      </c>
      <c r="B39" s="176"/>
      <c r="C39" s="27">
        <v>32</v>
      </c>
      <c r="D39" s="41">
        <v>0</v>
      </c>
      <c r="E39" s="41">
        <v>155974564</v>
      </c>
      <c r="F39" s="40">
        <f t="shared" si="1"/>
        <v>155974564</v>
      </c>
      <c r="G39" s="41">
        <v>3465895</v>
      </c>
      <c r="H39" s="41">
        <v>173759025</v>
      </c>
      <c r="I39" s="40">
        <f t="shared" si="2"/>
        <v>177224920</v>
      </c>
    </row>
    <row r="40" spans="1:9" x14ac:dyDescent="0.2">
      <c r="A40" s="179" t="s">
        <v>158</v>
      </c>
      <c r="B40" s="176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179" t="s">
        <v>159</v>
      </c>
      <c r="B41" s="176"/>
      <c r="C41" s="27">
        <v>34</v>
      </c>
      <c r="D41" s="41">
        <v>445325559</v>
      </c>
      <c r="E41" s="41">
        <v>0</v>
      </c>
      <c r="F41" s="40">
        <f t="shared" si="1"/>
        <v>445325559</v>
      </c>
      <c r="G41" s="41">
        <v>400250132</v>
      </c>
      <c r="H41" s="41">
        <v>0</v>
      </c>
      <c r="I41" s="40">
        <f t="shared" si="2"/>
        <v>400250132</v>
      </c>
    </row>
    <row r="42" spans="1:9" x14ac:dyDescent="0.2">
      <c r="A42" s="177" t="s">
        <v>160</v>
      </c>
      <c r="B42" s="178"/>
      <c r="C42" s="26">
        <v>35</v>
      </c>
      <c r="D42" s="40">
        <f>D43+D44+D45+D46+D47+D48+D49</f>
        <v>25754</v>
      </c>
      <c r="E42" s="40">
        <f>E43+E44+E45+E46+E47+E48+E49</f>
        <v>213507427</v>
      </c>
      <c r="F42" s="40">
        <f t="shared" si="1"/>
        <v>213533181</v>
      </c>
      <c r="G42" s="40">
        <f>G43+G44+G45+G46+G47+G48+G49</f>
        <v>12263</v>
      </c>
      <c r="H42" s="40">
        <f>H43+H44+H45+H46+H47+H48+H49</f>
        <v>474856240</v>
      </c>
      <c r="I42" s="40">
        <f t="shared" si="2"/>
        <v>474868503</v>
      </c>
    </row>
    <row r="43" spans="1:9" x14ac:dyDescent="0.2">
      <c r="A43" s="176" t="s">
        <v>161</v>
      </c>
      <c r="B43" s="176"/>
      <c r="C43" s="27">
        <v>36</v>
      </c>
      <c r="D43" s="41">
        <v>3724</v>
      </c>
      <c r="E43" s="41">
        <v>42185167</v>
      </c>
      <c r="F43" s="40">
        <f t="shared" si="1"/>
        <v>42188891</v>
      </c>
      <c r="G43" s="41">
        <v>0</v>
      </c>
      <c r="H43" s="41">
        <v>58699359</v>
      </c>
      <c r="I43" s="40">
        <f t="shared" si="2"/>
        <v>58699359</v>
      </c>
    </row>
    <row r="44" spans="1:9" x14ac:dyDescent="0.2">
      <c r="A44" s="176" t="s">
        <v>162</v>
      </c>
      <c r="B44" s="176"/>
      <c r="C44" s="27">
        <v>37</v>
      </c>
      <c r="D44" s="41">
        <v>22030</v>
      </c>
      <c r="E44" s="41">
        <v>0</v>
      </c>
      <c r="F44" s="40">
        <f t="shared" si="1"/>
        <v>22030</v>
      </c>
      <c r="G44" s="41">
        <v>12263</v>
      </c>
      <c r="H44" s="41">
        <v>0</v>
      </c>
      <c r="I44" s="40">
        <f t="shared" si="2"/>
        <v>12263</v>
      </c>
    </row>
    <row r="45" spans="1:9" x14ac:dyDescent="0.2">
      <c r="A45" s="176" t="s">
        <v>121</v>
      </c>
      <c r="B45" s="176"/>
      <c r="C45" s="27">
        <v>38</v>
      </c>
      <c r="D45" s="41">
        <v>0</v>
      </c>
      <c r="E45" s="41">
        <v>171322260</v>
      </c>
      <c r="F45" s="40">
        <f t="shared" si="1"/>
        <v>171322260</v>
      </c>
      <c r="G45" s="41">
        <v>0</v>
      </c>
      <c r="H45" s="41">
        <v>416156881</v>
      </c>
      <c r="I45" s="40">
        <f t="shared" si="2"/>
        <v>416156881</v>
      </c>
    </row>
    <row r="46" spans="1:9" x14ac:dyDescent="0.2">
      <c r="A46" s="176" t="s">
        <v>163</v>
      </c>
      <c r="B46" s="176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188" t="s">
        <v>106</v>
      </c>
      <c r="B47" s="188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76" t="s">
        <v>164</v>
      </c>
      <c r="B48" s="176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76" t="s">
        <v>165</v>
      </c>
      <c r="B49" s="176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77" t="s">
        <v>166</v>
      </c>
      <c r="B50" s="178"/>
      <c r="C50" s="26">
        <v>43</v>
      </c>
      <c r="D50" s="40">
        <f>D51+D52</f>
        <v>2028656</v>
      </c>
      <c r="E50" s="40">
        <f>E51+E52</f>
        <v>66492988</v>
      </c>
      <c r="F50" s="40">
        <f t="shared" si="1"/>
        <v>68521644</v>
      </c>
      <c r="G50" s="40">
        <f>G51+G52</f>
        <v>1777335</v>
      </c>
      <c r="H50" s="40">
        <f>H51+H52</f>
        <v>65691032</v>
      </c>
      <c r="I50" s="40">
        <f t="shared" si="2"/>
        <v>67468367</v>
      </c>
    </row>
    <row r="51" spans="1:9" x14ac:dyDescent="0.2">
      <c r="A51" s="176" t="s">
        <v>122</v>
      </c>
      <c r="B51" s="176"/>
      <c r="C51" s="27">
        <v>44</v>
      </c>
      <c r="D51" s="41">
        <v>2028656</v>
      </c>
      <c r="E51" s="41">
        <v>66492988</v>
      </c>
      <c r="F51" s="40">
        <f t="shared" si="1"/>
        <v>68521644</v>
      </c>
      <c r="G51" s="41">
        <v>1777335</v>
      </c>
      <c r="H51" s="41">
        <v>65691032</v>
      </c>
      <c r="I51" s="40">
        <f t="shared" si="2"/>
        <v>67468367</v>
      </c>
    </row>
    <row r="52" spans="1:9" x14ac:dyDescent="0.2">
      <c r="A52" s="176" t="s">
        <v>123</v>
      </c>
      <c r="B52" s="176"/>
      <c r="C52" s="27">
        <v>45</v>
      </c>
      <c r="D52" s="41">
        <v>0</v>
      </c>
      <c r="E52" s="41">
        <v>0</v>
      </c>
      <c r="F52" s="40">
        <f t="shared" si="1"/>
        <v>0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177" t="s">
        <v>167</v>
      </c>
      <c r="B53" s="178"/>
      <c r="C53" s="26">
        <v>46</v>
      </c>
      <c r="D53" s="40">
        <f>D54+D57+D58</f>
        <v>503662</v>
      </c>
      <c r="E53" s="40">
        <f>E54+E57+E58</f>
        <v>854729992</v>
      </c>
      <c r="F53" s="40">
        <f t="shared" si="1"/>
        <v>855233654</v>
      </c>
      <c r="G53" s="40">
        <f>G54+G57+G58</f>
        <v>622573</v>
      </c>
      <c r="H53" s="40">
        <f>H54+H57+H58</f>
        <v>741344471</v>
      </c>
      <c r="I53" s="40">
        <f t="shared" si="2"/>
        <v>741967044</v>
      </c>
    </row>
    <row r="54" spans="1:9" x14ac:dyDescent="0.2">
      <c r="A54" s="177" t="s">
        <v>168</v>
      </c>
      <c r="B54" s="178"/>
      <c r="C54" s="26">
        <v>47</v>
      </c>
      <c r="D54" s="40">
        <f>D55+D56</f>
        <v>235763</v>
      </c>
      <c r="E54" s="40">
        <f>E55+E56</f>
        <v>465705701</v>
      </c>
      <c r="F54" s="40">
        <f t="shared" si="1"/>
        <v>465941464</v>
      </c>
      <c r="G54" s="40">
        <f>G55+G56</f>
        <v>234219</v>
      </c>
      <c r="H54" s="40">
        <f>H55+H56</f>
        <v>486139967</v>
      </c>
      <c r="I54" s="40">
        <f t="shared" si="2"/>
        <v>486374186</v>
      </c>
    </row>
    <row r="55" spans="1:9" x14ac:dyDescent="0.2">
      <c r="A55" s="176" t="s">
        <v>107</v>
      </c>
      <c r="B55" s="176"/>
      <c r="C55" s="27">
        <v>48</v>
      </c>
      <c r="D55" s="41">
        <v>0</v>
      </c>
      <c r="E55" s="41">
        <v>464918705</v>
      </c>
      <c r="F55" s="40">
        <f t="shared" si="1"/>
        <v>464918705</v>
      </c>
      <c r="G55" s="41">
        <v>0</v>
      </c>
      <c r="H55" s="41">
        <v>485689766</v>
      </c>
      <c r="I55" s="40">
        <f t="shared" si="2"/>
        <v>485689766</v>
      </c>
    </row>
    <row r="56" spans="1:9" x14ac:dyDescent="0.2">
      <c r="A56" s="176" t="s">
        <v>169</v>
      </c>
      <c r="B56" s="176"/>
      <c r="C56" s="27">
        <v>49</v>
      </c>
      <c r="D56" s="41">
        <v>235763</v>
      </c>
      <c r="E56" s="41">
        <v>786996</v>
      </c>
      <c r="F56" s="40">
        <f t="shared" si="1"/>
        <v>1022759</v>
      </c>
      <c r="G56" s="41">
        <v>234219</v>
      </c>
      <c r="H56" s="41">
        <v>450201</v>
      </c>
      <c r="I56" s="40">
        <f t="shared" si="2"/>
        <v>684420</v>
      </c>
    </row>
    <row r="57" spans="1:9" x14ac:dyDescent="0.2">
      <c r="A57" s="179" t="s">
        <v>170</v>
      </c>
      <c r="B57" s="176"/>
      <c r="C57" s="27">
        <v>50</v>
      </c>
      <c r="D57" s="41">
        <v>879</v>
      </c>
      <c r="E57" s="41">
        <v>46715736</v>
      </c>
      <c r="F57" s="40">
        <f t="shared" si="1"/>
        <v>46716615</v>
      </c>
      <c r="G57" s="41">
        <v>413</v>
      </c>
      <c r="H57" s="41">
        <v>59037983</v>
      </c>
      <c r="I57" s="40">
        <f t="shared" si="2"/>
        <v>59038396</v>
      </c>
    </row>
    <row r="58" spans="1:9" x14ac:dyDescent="0.2">
      <c r="A58" s="177" t="s">
        <v>171</v>
      </c>
      <c r="B58" s="178"/>
      <c r="C58" s="26">
        <v>51</v>
      </c>
      <c r="D58" s="40">
        <f>D59+D60+D61</f>
        <v>267020</v>
      </c>
      <c r="E58" s="40">
        <f>E59+E60+E61</f>
        <v>342308555</v>
      </c>
      <c r="F58" s="40">
        <f t="shared" si="1"/>
        <v>342575575</v>
      </c>
      <c r="G58" s="40">
        <f>G59+G60+G61</f>
        <v>387941</v>
      </c>
      <c r="H58" s="40">
        <f>H59+H60+H61</f>
        <v>196166521</v>
      </c>
      <c r="I58" s="40">
        <f t="shared" si="2"/>
        <v>196554462</v>
      </c>
    </row>
    <row r="59" spans="1:9" x14ac:dyDescent="0.2">
      <c r="A59" s="176" t="s">
        <v>105</v>
      </c>
      <c r="B59" s="176"/>
      <c r="C59" s="27">
        <v>52</v>
      </c>
      <c r="D59" s="41">
        <v>0</v>
      </c>
      <c r="E59" s="41">
        <v>199851589</v>
      </c>
      <c r="F59" s="40">
        <f t="shared" si="1"/>
        <v>199851589</v>
      </c>
      <c r="G59" s="41">
        <v>0</v>
      </c>
      <c r="H59" s="41">
        <v>164158334</v>
      </c>
      <c r="I59" s="40">
        <f t="shared" si="2"/>
        <v>164158334</v>
      </c>
    </row>
    <row r="60" spans="1:9" x14ac:dyDescent="0.2">
      <c r="A60" s="176" t="s">
        <v>172</v>
      </c>
      <c r="B60" s="176"/>
      <c r="C60" s="27">
        <v>53</v>
      </c>
      <c r="D60" s="41">
        <v>262624</v>
      </c>
      <c r="E60" s="41">
        <v>997458</v>
      </c>
      <c r="F60" s="40">
        <f t="shared" si="1"/>
        <v>1260082</v>
      </c>
      <c r="G60" s="41">
        <v>277389</v>
      </c>
      <c r="H60" s="41">
        <v>756947</v>
      </c>
      <c r="I60" s="40">
        <f t="shared" si="2"/>
        <v>1034336</v>
      </c>
    </row>
    <row r="61" spans="1:9" x14ac:dyDescent="0.2">
      <c r="A61" s="176" t="s">
        <v>124</v>
      </c>
      <c r="B61" s="176"/>
      <c r="C61" s="27">
        <v>54</v>
      </c>
      <c r="D61" s="41">
        <v>4396</v>
      </c>
      <c r="E61" s="41">
        <v>141459508</v>
      </c>
      <c r="F61" s="40">
        <f t="shared" si="1"/>
        <v>141463904</v>
      </c>
      <c r="G61" s="41">
        <v>110552</v>
      </c>
      <c r="H61" s="41">
        <v>31251240</v>
      </c>
      <c r="I61" s="40">
        <f t="shared" si="2"/>
        <v>31361792</v>
      </c>
    </row>
    <row r="62" spans="1:9" x14ac:dyDescent="0.2">
      <c r="A62" s="177" t="s">
        <v>173</v>
      </c>
      <c r="B62" s="178"/>
      <c r="C62" s="26">
        <v>55</v>
      </c>
      <c r="D62" s="40">
        <f>D63+D67+D68</f>
        <v>25003071</v>
      </c>
      <c r="E62" s="40">
        <f>E63+E67+E68</f>
        <v>100317264</v>
      </c>
      <c r="F62" s="40">
        <f t="shared" si="1"/>
        <v>125320335</v>
      </c>
      <c r="G62" s="40">
        <f>G63+G67+G68</f>
        <v>62420478</v>
      </c>
      <c r="H62" s="40">
        <f>H63+H67+H68</f>
        <v>450515970</v>
      </c>
      <c r="I62" s="40">
        <f t="shared" si="2"/>
        <v>512936448</v>
      </c>
    </row>
    <row r="63" spans="1:9" x14ac:dyDescent="0.2">
      <c r="A63" s="177" t="s">
        <v>174</v>
      </c>
      <c r="B63" s="178"/>
      <c r="C63" s="26">
        <v>56</v>
      </c>
      <c r="D63" s="40">
        <f>D64+D65+D66</f>
        <v>25003071</v>
      </c>
      <c r="E63" s="40">
        <f>E64+E65+E66</f>
        <v>100316752</v>
      </c>
      <c r="F63" s="40">
        <f t="shared" si="1"/>
        <v>125319823</v>
      </c>
      <c r="G63" s="40">
        <f>G64+G65+G66</f>
        <v>62420478</v>
      </c>
      <c r="H63" s="40">
        <f>H64+H65+H66</f>
        <v>450515458</v>
      </c>
      <c r="I63" s="40">
        <f t="shared" si="2"/>
        <v>512935936</v>
      </c>
    </row>
    <row r="64" spans="1:9" x14ac:dyDescent="0.2">
      <c r="A64" s="176" t="s">
        <v>125</v>
      </c>
      <c r="B64" s="176"/>
      <c r="C64" s="27">
        <v>57</v>
      </c>
      <c r="D64" s="41">
        <v>0</v>
      </c>
      <c r="E64" s="41">
        <v>100316752</v>
      </c>
      <c r="F64" s="40">
        <f t="shared" si="1"/>
        <v>100316752</v>
      </c>
      <c r="G64" s="41">
        <v>0</v>
      </c>
      <c r="H64" s="41">
        <v>450515458</v>
      </c>
      <c r="I64" s="40">
        <f t="shared" si="2"/>
        <v>450515458</v>
      </c>
    </row>
    <row r="65" spans="1:9" x14ac:dyDescent="0.2">
      <c r="A65" s="176" t="s">
        <v>126</v>
      </c>
      <c r="B65" s="176"/>
      <c r="C65" s="27">
        <v>58</v>
      </c>
      <c r="D65" s="41">
        <v>25003071</v>
      </c>
      <c r="E65" s="41">
        <v>0</v>
      </c>
      <c r="F65" s="40">
        <f t="shared" si="1"/>
        <v>25003071</v>
      </c>
      <c r="G65" s="41">
        <v>62420478</v>
      </c>
      <c r="H65" s="41">
        <v>0</v>
      </c>
      <c r="I65" s="40">
        <f t="shared" si="2"/>
        <v>62420478</v>
      </c>
    </row>
    <row r="66" spans="1:9" x14ac:dyDescent="0.2">
      <c r="A66" s="176" t="s">
        <v>127</v>
      </c>
      <c r="B66" s="176"/>
      <c r="C66" s="27">
        <v>59</v>
      </c>
      <c r="D66" s="41">
        <v>0</v>
      </c>
      <c r="E66" s="41">
        <v>0</v>
      </c>
      <c r="F66" s="40">
        <f t="shared" si="1"/>
        <v>0</v>
      </c>
      <c r="G66" s="41">
        <v>0</v>
      </c>
      <c r="H66" s="41">
        <v>0</v>
      </c>
      <c r="I66" s="40">
        <f t="shared" si="2"/>
        <v>0</v>
      </c>
    </row>
    <row r="67" spans="1:9" x14ac:dyDescent="0.2">
      <c r="A67" s="179" t="s">
        <v>128</v>
      </c>
      <c r="B67" s="176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179" t="s">
        <v>129</v>
      </c>
      <c r="B68" s="176"/>
      <c r="C68" s="27">
        <v>61</v>
      </c>
      <c r="D68" s="41">
        <v>0</v>
      </c>
      <c r="E68" s="41">
        <v>512</v>
      </c>
      <c r="F68" s="40">
        <f t="shared" si="1"/>
        <v>512</v>
      </c>
      <c r="G68" s="41">
        <v>0</v>
      </c>
      <c r="H68" s="41">
        <v>512</v>
      </c>
      <c r="I68" s="40">
        <f t="shared" si="2"/>
        <v>512</v>
      </c>
    </row>
    <row r="69" spans="1:9" ht="23.25" customHeight="1" x14ac:dyDescent="0.2">
      <c r="A69" s="177" t="s">
        <v>175</v>
      </c>
      <c r="B69" s="178"/>
      <c r="C69" s="26">
        <v>62</v>
      </c>
      <c r="D69" s="40">
        <f>D70+D71+D72</f>
        <v>0</v>
      </c>
      <c r="E69" s="40">
        <f>E70+E71+E72</f>
        <v>239306560</v>
      </c>
      <c r="F69" s="40">
        <f t="shared" si="1"/>
        <v>239306560</v>
      </c>
      <c r="G69" s="40">
        <f>G70+G71+G72</f>
        <v>0</v>
      </c>
      <c r="H69" s="40">
        <f>H70+H71+H72</f>
        <v>260751069</v>
      </c>
      <c r="I69" s="40">
        <f t="shared" si="2"/>
        <v>260751069</v>
      </c>
    </row>
    <row r="70" spans="1:9" x14ac:dyDescent="0.2">
      <c r="A70" s="176" t="s">
        <v>130</v>
      </c>
      <c r="B70" s="176"/>
      <c r="C70" s="27">
        <v>63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10000</v>
      </c>
      <c r="I70" s="40">
        <f t="shared" si="2"/>
        <v>10000</v>
      </c>
    </row>
    <row r="71" spans="1:9" x14ac:dyDescent="0.2">
      <c r="A71" s="176" t="s">
        <v>131</v>
      </c>
      <c r="B71" s="176"/>
      <c r="C71" s="27">
        <v>64</v>
      </c>
      <c r="D71" s="41">
        <v>0</v>
      </c>
      <c r="E71" s="41">
        <v>226109778</v>
      </c>
      <c r="F71" s="40">
        <f t="shared" si="1"/>
        <v>226109778</v>
      </c>
      <c r="G71" s="41">
        <v>0</v>
      </c>
      <c r="H71" s="41">
        <v>208349670</v>
      </c>
      <c r="I71" s="40">
        <f t="shared" si="2"/>
        <v>208349670</v>
      </c>
    </row>
    <row r="72" spans="1:9" x14ac:dyDescent="0.2">
      <c r="A72" s="176" t="s">
        <v>135</v>
      </c>
      <c r="B72" s="176"/>
      <c r="C72" s="27">
        <v>65</v>
      </c>
      <c r="D72" s="41">
        <v>0</v>
      </c>
      <c r="E72" s="41">
        <v>13196782</v>
      </c>
      <c r="F72" s="40">
        <f t="shared" si="1"/>
        <v>13196782</v>
      </c>
      <c r="G72" s="41">
        <v>0</v>
      </c>
      <c r="H72" s="41">
        <v>52391399</v>
      </c>
      <c r="I72" s="40">
        <f t="shared" si="2"/>
        <v>52391399</v>
      </c>
    </row>
    <row r="73" spans="1:9" x14ac:dyDescent="0.2">
      <c r="A73" s="177" t="s">
        <v>176</v>
      </c>
      <c r="B73" s="178"/>
      <c r="C73" s="26">
        <v>66</v>
      </c>
      <c r="D73" s="40">
        <f>D8+D11+D15+D41+D42+D50+D53+D62+D69</f>
        <v>3526928361</v>
      </c>
      <c r="E73" s="40">
        <f>E8+E11+E15+E41+E42+E50+E53+E62+E69</f>
        <v>7618474080</v>
      </c>
      <c r="F73" s="40">
        <f t="shared" si="1"/>
        <v>11145402441</v>
      </c>
      <c r="G73" s="40">
        <f>G8+G11+G15+G41+G42+G50+G53+G62+G69</f>
        <v>3580064268</v>
      </c>
      <c r="H73" s="40">
        <f>H8+H11+H15+H41+H42+H50+H53+H62+H69</f>
        <v>8020173084</v>
      </c>
      <c r="I73" s="40">
        <f>G73+H73</f>
        <v>11600237352</v>
      </c>
    </row>
    <row r="74" spans="1:9" x14ac:dyDescent="0.2">
      <c r="A74" s="179" t="s">
        <v>177</v>
      </c>
      <c r="B74" s="176"/>
      <c r="C74" s="27">
        <v>67</v>
      </c>
      <c r="D74" s="41">
        <v>265956261</v>
      </c>
      <c r="E74" s="41">
        <v>2518024767</v>
      </c>
      <c r="F74" s="40">
        <f t="shared" ref="F74" si="11">D74+E74</f>
        <v>2783981028</v>
      </c>
      <c r="G74" s="41">
        <v>368537309</v>
      </c>
      <c r="H74" s="41">
        <v>2681501745</v>
      </c>
      <c r="I74" s="40">
        <f t="shared" ref="I74" si="12">G74+H74</f>
        <v>3050039054</v>
      </c>
    </row>
    <row r="75" spans="1:9" x14ac:dyDescent="0.2">
      <c r="A75" s="189" t="s">
        <v>78</v>
      </c>
      <c r="B75" s="190"/>
      <c r="C75" s="190"/>
      <c r="D75" s="190"/>
      <c r="E75" s="190"/>
      <c r="F75" s="190"/>
      <c r="G75" s="190"/>
      <c r="H75" s="190"/>
      <c r="I75" s="190"/>
    </row>
    <row r="76" spans="1:9" x14ac:dyDescent="0.2">
      <c r="A76" s="177" t="s">
        <v>178</v>
      </c>
      <c r="B76" s="178"/>
      <c r="C76" s="26">
        <v>68</v>
      </c>
      <c r="D76" s="40">
        <f>D77+D80+D81+D85+D89+D92</f>
        <v>434798823</v>
      </c>
      <c r="E76" s="40">
        <f>E77+E80+E81+E85+E89+E92</f>
        <v>2913664885</v>
      </c>
      <c r="F76" s="40">
        <f>D76+E76</f>
        <v>3348463708</v>
      </c>
      <c r="G76" s="40">
        <f t="shared" ref="G76:H76" si="13">G77+G80+G81+G85+G89+G92</f>
        <v>453763909</v>
      </c>
      <c r="H76" s="40">
        <f t="shared" si="13"/>
        <v>3080075801</v>
      </c>
      <c r="I76" s="40">
        <f>G76+H76</f>
        <v>3533839710</v>
      </c>
    </row>
    <row r="77" spans="1:9" x14ac:dyDescent="0.2">
      <c r="A77" s="177" t="s">
        <v>179</v>
      </c>
      <c r="B77" s="178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">
      <c r="A78" s="176" t="s">
        <v>18</v>
      </c>
      <c r="B78" s="176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">
      <c r="A79" s="176" t="s">
        <v>180</v>
      </c>
      <c r="B79" s="176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179" t="s">
        <v>19</v>
      </c>
      <c r="B80" s="176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">
      <c r="A81" s="177" t="s">
        <v>181</v>
      </c>
      <c r="B81" s="178"/>
      <c r="C81" s="26">
        <v>73</v>
      </c>
      <c r="D81" s="40">
        <f>D82+D83+D84</f>
        <v>147994829</v>
      </c>
      <c r="E81" s="40">
        <f>E82+E83+E84</f>
        <v>368660865</v>
      </c>
      <c r="F81" s="40">
        <f t="shared" si="14"/>
        <v>516655694</v>
      </c>
      <c r="G81" s="40">
        <f t="shared" ref="G81:H81" si="17">G82+G83+G84</f>
        <v>144192801</v>
      </c>
      <c r="H81" s="40">
        <f t="shared" si="17"/>
        <v>326931603</v>
      </c>
      <c r="I81" s="40">
        <f t="shared" si="16"/>
        <v>471124404</v>
      </c>
    </row>
    <row r="82" spans="1:9" x14ac:dyDescent="0.2">
      <c r="A82" s="176" t="s">
        <v>20</v>
      </c>
      <c r="B82" s="176"/>
      <c r="C82" s="27">
        <v>74</v>
      </c>
      <c r="D82" s="41">
        <v>0</v>
      </c>
      <c r="E82" s="41">
        <v>50470925</v>
      </c>
      <c r="F82" s="40">
        <f t="shared" si="14"/>
        <v>50470925</v>
      </c>
      <c r="G82" s="41">
        <v>0</v>
      </c>
      <c r="H82" s="41">
        <v>49173638</v>
      </c>
      <c r="I82" s="40">
        <f t="shared" si="16"/>
        <v>49173638</v>
      </c>
    </row>
    <row r="83" spans="1:9" x14ac:dyDescent="0.2">
      <c r="A83" s="176" t="s">
        <v>182</v>
      </c>
      <c r="B83" s="176"/>
      <c r="C83" s="27">
        <v>75</v>
      </c>
      <c r="D83" s="41">
        <v>147994829</v>
      </c>
      <c r="E83" s="41">
        <v>318189940</v>
      </c>
      <c r="F83" s="40">
        <f t="shared" si="14"/>
        <v>466184769</v>
      </c>
      <c r="G83" s="41">
        <v>144192801</v>
      </c>
      <c r="H83" s="41">
        <v>277757965</v>
      </c>
      <c r="I83" s="40">
        <f t="shared" si="16"/>
        <v>421950766</v>
      </c>
    </row>
    <row r="84" spans="1:9" x14ac:dyDescent="0.2">
      <c r="A84" s="176" t="s">
        <v>21</v>
      </c>
      <c r="B84" s="176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177" t="s">
        <v>183</v>
      </c>
      <c r="B85" s="178"/>
      <c r="C85" s="26">
        <v>77</v>
      </c>
      <c r="D85" s="40">
        <f>D86+D87+D88</f>
        <v>85295937</v>
      </c>
      <c r="E85" s="40">
        <f>E86+E87+E88</f>
        <v>316742639</v>
      </c>
      <c r="F85" s="40">
        <f t="shared" si="14"/>
        <v>402038576</v>
      </c>
      <c r="G85" s="40">
        <f t="shared" ref="G85:H85" si="18">G86+G87+G88</f>
        <v>85295937</v>
      </c>
      <c r="H85" s="40">
        <f t="shared" si="18"/>
        <v>316742639</v>
      </c>
      <c r="I85" s="40">
        <f t="shared" si="16"/>
        <v>402038576</v>
      </c>
    </row>
    <row r="86" spans="1:9" x14ac:dyDescent="0.2">
      <c r="A86" s="176" t="s">
        <v>22</v>
      </c>
      <c r="B86" s="176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">
      <c r="A87" s="176" t="s">
        <v>23</v>
      </c>
      <c r="B87" s="176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">
      <c r="A88" s="176" t="s">
        <v>24</v>
      </c>
      <c r="B88" s="176"/>
      <c r="C88" s="27">
        <v>80</v>
      </c>
      <c r="D88" s="41">
        <v>75500000</v>
      </c>
      <c r="E88" s="41">
        <v>149239290</v>
      </c>
      <c r="F88" s="40">
        <f t="shared" si="14"/>
        <v>224739290</v>
      </c>
      <c r="G88" s="41">
        <v>75500000</v>
      </c>
      <c r="H88" s="41">
        <v>149239290</v>
      </c>
      <c r="I88" s="40">
        <f t="shared" si="16"/>
        <v>224739290</v>
      </c>
    </row>
    <row r="89" spans="1:9" x14ac:dyDescent="0.2">
      <c r="A89" s="177" t="s">
        <v>184</v>
      </c>
      <c r="B89" s="178"/>
      <c r="C89" s="26">
        <v>81</v>
      </c>
      <c r="D89" s="40">
        <f>D90+D91</f>
        <v>117543395</v>
      </c>
      <c r="E89" s="40">
        <f>E90+E91</f>
        <v>748287005</v>
      </c>
      <c r="F89" s="40">
        <f t="shared" si="14"/>
        <v>865830400</v>
      </c>
      <c r="G89" s="40">
        <f t="shared" ref="G89:H89" si="19">G90+G91</f>
        <v>157219337</v>
      </c>
      <c r="H89" s="40">
        <f t="shared" si="19"/>
        <v>1003059796</v>
      </c>
      <c r="I89" s="40">
        <f t="shared" si="16"/>
        <v>1160279133</v>
      </c>
    </row>
    <row r="90" spans="1:9" x14ac:dyDescent="0.2">
      <c r="A90" s="176" t="s">
        <v>2</v>
      </c>
      <c r="B90" s="176"/>
      <c r="C90" s="27">
        <v>82</v>
      </c>
      <c r="D90" s="41">
        <v>117543395</v>
      </c>
      <c r="E90" s="41">
        <v>748287005</v>
      </c>
      <c r="F90" s="40">
        <f t="shared" si="14"/>
        <v>865830400</v>
      </c>
      <c r="G90" s="41">
        <v>157219337</v>
      </c>
      <c r="H90" s="41">
        <v>1003059796</v>
      </c>
      <c r="I90" s="40">
        <f t="shared" si="16"/>
        <v>1160279133</v>
      </c>
    </row>
    <row r="91" spans="1:9" x14ac:dyDescent="0.2">
      <c r="A91" s="176" t="s">
        <v>86</v>
      </c>
      <c r="B91" s="176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177" t="s">
        <v>185</v>
      </c>
      <c r="B92" s="178"/>
      <c r="C92" s="26">
        <v>84</v>
      </c>
      <c r="D92" s="40">
        <f>D93+D94</f>
        <v>39675942</v>
      </c>
      <c r="E92" s="40">
        <f>E93+E94</f>
        <v>253454771</v>
      </c>
      <c r="F92" s="40">
        <f t="shared" si="14"/>
        <v>293130713</v>
      </c>
      <c r="G92" s="40">
        <f t="shared" ref="G92:H92" si="20">G93+G94</f>
        <v>22767114</v>
      </c>
      <c r="H92" s="40">
        <f t="shared" si="20"/>
        <v>206822158</v>
      </c>
      <c r="I92" s="40">
        <f t="shared" si="16"/>
        <v>229589272</v>
      </c>
    </row>
    <row r="93" spans="1:9" x14ac:dyDescent="0.2">
      <c r="A93" s="176" t="s">
        <v>87</v>
      </c>
      <c r="B93" s="176"/>
      <c r="C93" s="27">
        <v>85</v>
      </c>
      <c r="D93" s="41">
        <v>39675942</v>
      </c>
      <c r="E93" s="41">
        <v>253454771</v>
      </c>
      <c r="F93" s="40">
        <f t="shared" si="14"/>
        <v>293130713</v>
      </c>
      <c r="G93" s="41">
        <v>22767114</v>
      </c>
      <c r="H93" s="41">
        <v>206822158</v>
      </c>
      <c r="I93" s="40">
        <f t="shared" si="16"/>
        <v>229589272</v>
      </c>
    </row>
    <row r="94" spans="1:9" x14ac:dyDescent="0.2">
      <c r="A94" s="176" t="s">
        <v>108</v>
      </c>
      <c r="B94" s="176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179" t="s">
        <v>186</v>
      </c>
      <c r="B95" s="176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179" t="s">
        <v>187</v>
      </c>
      <c r="B96" s="176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177" t="s">
        <v>188</v>
      </c>
      <c r="B97" s="178"/>
      <c r="C97" s="26">
        <v>89</v>
      </c>
      <c r="D97" s="40">
        <f>D98+D99+D100+D101+D102+D103</f>
        <v>2572182413</v>
      </c>
      <c r="E97" s="40">
        <f>E98+E99+E100+E101+E102+E103</f>
        <v>3712920109</v>
      </c>
      <c r="F97" s="40">
        <f t="shared" si="14"/>
        <v>6285102522</v>
      </c>
      <c r="G97" s="40">
        <f t="shared" ref="G97:H97" si="21">G98+G99+G100+G101+G102+G103</f>
        <v>2654028927</v>
      </c>
      <c r="H97" s="40">
        <f t="shared" si="21"/>
        <v>3980977359</v>
      </c>
      <c r="I97" s="40">
        <f t="shared" si="16"/>
        <v>6635006286</v>
      </c>
    </row>
    <row r="98" spans="1:9" x14ac:dyDescent="0.2">
      <c r="A98" s="176" t="s">
        <v>189</v>
      </c>
      <c r="B98" s="176"/>
      <c r="C98" s="27">
        <v>90</v>
      </c>
      <c r="D98" s="41">
        <v>4869308</v>
      </c>
      <c r="E98" s="41">
        <v>1130567020</v>
      </c>
      <c r="F98" s="40">
        <f t="shared" si="14"/>
        <v>1135436328</v>
      </c>
      <c r="G98" s="41">
        <v>5022484</v>
      </c>
      <c r="H98" s="41">
        <v>1143856246</v>
      </c>
      <c r="I98" s="40">
        <f t="shared" si="16"/>
        <v>1148878730</v>
      </c>
    </row>
    <row r="99" spans="1:9" x14ac:dyDescent="0.2">
      <c r="A99" s="176" t="s">
        <v>190</v>
      </c>
      <c r="B99" s="176"/>
      <c r="C99" s="27">
        <v>91</v>
      </c>
      <c r="D99" s="41">
        <v>2505680869</v>
      </c>
      <c r="E99" s="41">
        <v>17908413</v>
      </c>
      <c r="F99" s="40">
        <f t="shared" si="14"/>
        <v>2523589282</v>
      </c>
      <c r="G99" s="41">
        <v>2554176172</v>
      </c>
      <c r="H99" s="41">
        <v>11308894</v>
      </c>
      <c r="I99" s="40">
        <f t="shared" si="16"/>
        <v>2565485066</v>
      </c>
    </row>
    <row r="100" spans="1:9" x14ac:dyDescent="0.2">
      <c r="A100" s="176" t="s">
        <v>191</v>
      </c>
      <c r="B100" s="176"/>
      <c r="C100" s="27">
        <v>92</v>
      </c>
      <c r="D100" s="41">
        <v>61632236</v>
      </c>
      <c r="E100" s="41">
        <v>2532867656</v>
      </c>
      <c r="F100" s="40">
        <f t="shared" si="14"/>
        <v>2594499892</v>
      </c>
      <c r="G100" s="41">
        <v>94830271</v>
      </c>
      <c r="H100" s="41">
        <v>2810611741</v>
      </c>
      <c r="I100" s="40">
        <f t="shared" si="16"/>
        <v>2905442012</v>
      </c>
    </row>
    <row r="101" spans="1:9" x14ac:dyDescent="0.2">
      <c r="A101" s="176" t="s">
        <v>192</v>
      </c>
      <c r="B101" s="176"/>
      <c r="C101" s="27">
        <v>93</v>
      </c>
      <c r="D101" s="41">
        <v>0</v>
      </c>
      <c r="E101" s="41">
        <v>7653600</v>
      </c>
      <c r="F101" s="40">
        <f t="shared" si="14"/>
        <v>7653600</v>
      </c>
      <c r="G101" s="41">
        <v>0</v>
      </c>
      <c r="H101" s="41">
        <v>7213900</v>
      </c>
      <c r="I101" s="40">
        <f t="shared" si="16"/>
        <v>7213900</v>
      </c>
    </row>
    <row r="102" spans="1:9" x14ac:dyDescent="0.2">
      <c r="A102" s="176" t="s">
        <v>109</v>
      </c>
      <c r="B102" s="176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">
      <c r="A103" s="176" t="s">
        <v>193</v>
      </c>
      <c r="B103" s="176"/>
      <c r="C103" s="27">
        <v>95</v>
      </c>
      <c r="D103" s="41">
        <v>0</v>
      </c>
      <c r="E103" s="41">
        <v>16867887</v>
      </c>
      <c r="F103" s="40">
        <f t="shared" si="14"/>
        <v>16867887</v>
      </c>
      <c r="G103" s="41">
        <v>0</v>
      </c>
      <c r="H103" s="41">
        <v>931045</v>
      </c>
      <c r="I103" s="40">
        <f t="shared" si="16"/>
        <v>931045</v>
      </c>
    </row>
    <row r="104" spans="1:9" ht="28.5" customHeight="1" x14ac:dyDescent="0.2">
      <c r="A104" s="179" t="s">
        <v>194</v>
      </c>
      <c r="B104" s="176"/>
      <c r="C104" s="27">
        <v>96</v>
      </c>
      <c r="D104" s="41">
        <v>445325559</v>
      </c>
      <c r="E104" s="41">
        <v>0</v>
      </c>
      <c r="F104" s="40">
        <f t="shared" si="14"/>
        <v>445325559</v>
      </c>
      <c r="G104" s="41">
        <v>400250132</v>
      </c>
      <c r="H104" s="41">
        <v>0</v>
      </c>
      <c r="I104" s="40">
        <f t="shared" si="16"/>
        <v>400250132</v>
      </c>
    </row>
    <row r="105" spans="1:9" x14ac:dyDescent="0.2">
      <c r="A105" s="177" t="s">
        <v>195</v>
      </c>
      <c r="B105" s="178"/>
      <c r="C105" s="26">
        <v>97</v>
      </c>
      <c r="D105" s="40">
        <f>D106+D107</f>
        <v>2930875</v>
      </c>
      <c r="E105" s="40">
        <f>E106+E107</f>
        <v>104301522</v>
      </c>
      <c r="F105" s="40">
        <f t="shared" si="14"/>
        <v>107232397</v>
      </c>
      <c r="G105" s="40">
        <f t="shared" ref="G105:H105" si="22">G106+G107</f>
        <v>2570940</v>
      </c>
      <c r="H105" s="40">
        <f t="shared" si="22"/>
        <v>87002391</v>
      </c>
      <c r="I105" s="40">
        <f t="shared" si="16"/>
        <v>89573331</v>
      </c>
    </row>
    <row r="106" spans="1:9" x14ac:dyDescent="0.2">
      <c r="A106" s="188" t="s">
        <v>88</v>
      </c>
      <c r="B106" s="188"/>
      <c r="C106" s="27">
        <v>98</v>
      </c>
      <c r="D106" s="41">
        <v>2930875</v>
      </c>
      <c r="E106" s="41">
        <v>99785773</v>
      </c>
      <c r="F106" s="40">
        <f t="shared" si="14"/>
        <v>102716648</v>
      </c>
      <c r="G106" s="41">
        <v>2570940</v>
      </c>
      <c r="H106" s="41">
        <v>83967933</v>
      </c>
      <c r="I106" s="40">
        <f t="shared" si="16"/>
        <v>86538873</v>
      </c>
    </row>
    <row r="107" spans="1:9" x14ac:dyDescent="0.2">
      <c r="A107" s="176" t="s">
        <v>89</v>
      </c>
      <c r="B107" s="176"/>
      <c r="C107" s="27">
        <v>99</v>
      </c>
      <c r="D107" s="41">
        <v>0</v>
      </c>
      <c r="E107" s="41">
        <v>4515749</v>
      </c>
      <c r="F107" s="40">
        <f t="shared" si="14"/>
        <v>4515749</v>
      </c>
      <c r="G107" s="41">
        <v>0</v>
      </c>
      <c r="H107" s="41">
        <v>3034458</v>
      </c>
      <c r="I107" s="40">
        <f t="shared" si="16"/>
        <v>3034458</v>
      </c>
    </row>
    <row r="108" spans="1:9" x14ac:dyDescent="0.2">
      <c r="A108" s="177" t="s">
        <v>196</v>
      </c>
      <c r="B108" s="178"/>
      <c r="C108" s="26">
        <v>100</v>
      </c>
      <c r="D108" s="40">
        <f>D109+D110</f>
        <v>32486670</v>
      </c>
      <c r="E108" s="40">
        <f>E109+E110</f>
        <v>94182105</v>
      </c>
      <c r="F108" s="40">
        <f t="shared" si="14"/>
        <v>126668775</v>
      </c>
      <c r="G108" s="40">
        <f t="shared" ref="G108:H108" si="23">G109+G110</f>
        <v>31652078</v>
      </c>
      <c r="H108" s="40">
        <f t="shared" si="23"/>
        <v>76140059</v>
      </c>
      <c r="I108" s="40">
        <f t="shared" si="16"/>
        <v>107792137</v>
      </c>
    </row>
    <row r="109" spans="1:9" x14ac:dyDescent="0.2">
      <c r="A109" s="176" t="s">
        <v>90</v>
      </c>
      <c r="B109" s="176"/>
      <c r="C109" s="27">
        <v>101</v>
      </c>
      <c r="D109" s="41">
        <v>32486670</v>
      </c>
      <c r="E109" s="41">
        <v>81151686</v>
      </c>
      <c r="F109" s="40">
        <f t="shared" si="14"/>
        <v>113638356</v>
      </c>
      <c r="G109" s="41">
        <v>31652078</v>
      </c>
      <c r="H109" s="41">
        <v>71795993</v>
      </c>
      <c r="I109" s="40">
        <f t="shared" si="16"/>
        <v>103448071</v>
      </c>
    </row>
    <row r="110" spans="1:9" x14ac:dyDescent="0.2">
      <c r="A110" s="176" t="s">
        <v>91</v>
      </c>
      <c r="B110" s="176"/>
      <c r="C110" s="27">
        <v>102</v>
      </c>
      <c r="D110" s="41">
        <v>0</v>
      </c>
      <c r="E110" s="41">
        <v>13030419</v>
      </c>
      <c r="F110" s="40">
        <f t="shared" si="14"/>
        <v>13030419</v>
      </c>
      <c r="G110" s="41">
        <v>0</v>
      </c>
      <c r="H110" s="41">
        <v>4344066</v>
      </c>
      <c r="I110" s="40">
        <f t="shared" si="16"/>
        <v>4344066</v>
      </c>
    </row>
    <row r="111" spans="1:9" x14ac:dyDescent="0.2">
      <c r="A111" s="179" t="s">
        <v>197</v>
      </c>
      <c r="B111" s="176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77" t="s">
        <v>198</v>
      </c>
      <c r="B112" s="178"/>
      <c r="C112" s="26">
        <v>104</v>
      </c>
      <c r="D112" s="40">
        <f>D113+D114+D115</f>
        <v>300004</v>
      </c>
      <c r="E112" s="40">
        <f>E113+E114+E115</f>
        <v>271366763</v>
      </c>
      <c r="F112" s="40">
        <f t="shared" si="14"/>
        <v>271666767</v>
      </c>
      <c r="G112" s="40">
        <f t="shared" ref="G112:H112" si="24">G113+G114+G115</f>
        <v>1528948</v>
      </c>
      <c r="H112" s="40">
        <f t="shared" si="24"/>
        <v>282748677</v>
      </c>
      <c r="I112" s="40">
        <f t="shared" si="16"/>
        <v>284277625</v>
      </c>
    </row>
    <row r="113" spans="1:9" x14ac:dyDescent="0.2">
      <c r="A113" s="176" t="s">
        <v>79</v>
      </c>
      <c r="B113" s="176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">
      <c r="A114" s="176" t="s">
        <v>199</v>
      </c>
      <c r="B114" s="176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76" t="s">
        <v>80</v>
      </c>
      <c r="B115" s="176"/>
      <c r="C115" s="27">
        <v>107</v>
      </c>
      <c r="D115" s="41">
        <v>300004</v>
      </c>
      <c r="E115" s="41">
        <v>271366763</v>
      </c>
      <c r="F115" s="40">
        <f t="shared" si="14"/>
        <v>271666767</v>
      </c>
      <c r="G115" s="41">
        <v>1528948</v>
      </c>
      <c r="H115" s="41">
        <v>282748677</v>
      </c>
      <c r="I115" s="40">
        <f t="shared" si="16"/>
        <v>284277625</v>
      </c>
    </row>
    <row r="116" spans="1:9" x14ac:dyDescent="0.2">
      <c r="A116" s="177" t="s">
        <v>200</v>
      </c>
      <c r="B116" s="178"/>
      <c r="C116" s="26">
        <v>108</v>
      </c>
      <c r="D116" s="40">
        <f>D117+D118+D119+D120</f>
        <v>16312651</v>
      </c>
      <c r="E116" s="40">
        <f>E117+E118+E119+E120</f>
        <v>209728027</v>
      </c>
      <c r="F116" s="40">
        <f t="shared" si="14"/>
        <v>226040678</v>
      </c>
      <c r="G116" s="40">
        <f t="shared" ref="G116:H116" si="25">G117+G118+G119+G120</f>
        <v>9389826</v>
      </c>
      <c r="H116" s="40">
        <f t="shared" si="25"/>
        <v>253603410</v>
      </c>
      <c r="I116" s="40">
        <f t="shared" si="16"/>
        <v>262993236</v>
      </c>
    </row>
    <row r="117" spans="1:9" x14ac:dyDescent="0.2">
      <c r="A117" s="176" t="s">
        <v>201</v>
      </c>
      <c r="B117" s="176"/>
      <c r="C117" s="27">
        <v>109</v>
      </c>
      <c r="D117" s="41">
        <v>4067620</v>
      </c>
      <c r="E117" s="41">
        <v>78960077</v>
      </c>
      <c r="F117" s="40">
        <f t="shared" si="14"/>
        <v>83027697</v>
      </c>
      <c r="G117" s="41">
        <v>3266164</v>
      </c>
      <c r="H117" s="41">
        <v>76576333</v>
      </c>
      <c r="I117" s="40">
        <f t="shared" si="16"/>
        <v>79842497</v>
      </c>
    </row>
    <row r="118" spans="1:9" x14ac:dyDescent="0.2">
      <c r="A118" s="176" t="s">
        <v>81</v>
      </c>
      <c r="B118" s="176"/>
      <c r="C118" s="27">
        <v>110</v>
      </c>
      <c r="D118" s="41">
        <v>21961</v>
      </c>
      <c r="E118" s="41">
        <v>43692666</v>
      </c>
      <c r="F118" s="40">
        <f t="shared" si="14"/>
        <v>43714627</v>
      </c>
      <c r="G118" s="41">
        <v>10330</v>
      </c>
      <c r="H118" s="41">
        <v>90279328</v>
      </c>
      <c r="I118" s="40">
        <f t="shared" si="16"/>
        <v>90289658</v>
      </c>
    </row>
    <row r="119" spans="1:9" x14ac:dyDescent="0.2">
      <c r="A119" s="176" t="s">
        <v>82</v>
      </c>
      <c r="B119" s="176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76" t="s">
        <v>83</v>
      </c>
      <c r="B120" s="176"/>
      <c r="C120" s="27">
        <v>112</v>
      </c>
      <c r="D120" s="41">
        <v>12223070</v>
      </c>
      <c r="E120" s="41">
        <v>87075284</v>
      </c>
      <c r="F120" s="40">
        <f t="shared" si="14"/>
        <v>99298354</v>
      </c>
      <c r="G120" s="41">
        <v>6113332</v>
      </c>
      <c r="H120" s="41">
        <v>86747749</v>
      </c>
      <c r="I120" s="40">
        <f t="shared" si="16"/>
        <v>92861081</v>
      </c>
    </row>
    <row r="121" spans="1:9" ht="22.5" customHeight="1" x14ac:dyDescent="0.2">
      <c r="A121" s="177" t="s">
        <v>202</v>
      </c>
      <c r="B121" s="178"/>
      <c r="C121" s="26">
        <v>113</v>
      </c>
      <c r="D121" s="40">
        <f>D122+D123</f>
        <v>22591366</v>
      </c>
      <c r="E121" s="40">
        <f>E122+E123</f>
        <v>312310669</v>
      </c>
      <c r="F121" s="40">
        <f t="shared" si="14"/>
        <v>334902035</v>
      </c>
      <c r="G121" s="40">
        <f t="shared" ref="G121:H121" si="26">G122+G123</f>
        <v>26879508</v>
      </c>
      <c r="H121" s="40">
        <f t="shared" si="26"/>
        <v>259625387</v>
      </c>
      <c r="I121" s="40">
        <f t="shared" si="16"/>
        <v>286504895</v>
      </c>
    </row>
    <row r="122" spans="1:9" x14ac:dyDescent="0.2">
      <c r="A122" s="176" t="s">
        <v>84</v>
      </c>
      <c r="B122" s="176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76" t="s">
        <v>85</v>
      </c>
      <c r="B123" s="176"/>
      <c r="C123" s="27">
        <v>115</v>
      </c>
      <c r="D123" s="41">
        <v>22591366</v>
      </c>
      <c r="E123" s="41">
        <v>312310669</v>
      </c>
      <c r="F123" s="40">
        <f t="shared" si="14"/>
        <v>334902035</v>
      </c>
      <c r="G123" s="41">
        <v>26879508</v>
      </c>
      <c r="H123" s="41">
        <v>259625387</v>
      </c>
      <c r="I123" s="40">
        <f t="shared" si="16"/>
        <v>286504895</v>
      </c>
    </row>
    <row r="124" spans="1:9" x14ac:dyDescent="0.2">
      <c r="A124" s="177" t="s">
        <v>203</v>
      </c>
      <c r="B124" s="178"/>
      <c r="C124" s="26">
        <v>116</v>
      </c>
      <c r="D124" s="40">
        <f>D95++D96+D97+D104+D105+D108+D111+D112+D116+D121+D76</f>
        <v>3526928361</v>
      </c>
      <c r="E124" s="40">
        <f>E95++E96+E97+E104+E105+E108+E111+E112+E116+E121+E76</f>
        <v>7618474080</v>
      </c>
      <c r="F124" s="40">
        <f t="shared" si="14"/>
        <v>11145402441</v>
      </c>
      <c r="G124" s="40">
        <f t="shared" ref="G124:H124" si="27">G95++G96+G97+G104+G105+G108+G111+G112+G116+G121+G76</f>
        <v>3580064268</v>
      </c>
      <c r="H124" s="40">
        <f t="shared" si="27"/>
        <v>8020173084</v>
      </c>
      <c r="I124" s="40">
        <f t="shared" si="16"/>
        <v>11600237352</v>
      </c>
    </row>
    <row r="125" spans="1:9" x14ac:dyDescent="0.2">
      <c r="A125" s="179" t="s">
        <v>204</v>
      </c>
      <c r="B125" s="176"/>
      <c r="C125" s="27">
        <v>117</v>
      </c>
      <c r="D125" s="41">
        <v>265956261</v>
      </c>
      <c r="E125" s="41">
        <v>2518024767</v>
      </c>
      <c r="F125" s="40">
        <f t="shared" si="14"/>
        <v>2783981028</v>
      </c>
      <c r="G125" s="41">
        <v>368537309</v>
      </c>
      <c r="H125" s="41">
        <v>2681501745</v>
      </c>
      <c r="I125" s="40">
        <f t="shared" si="16"/>
        <v>3050039054</v>
      </c>
    </row>
  </sheetData>
  <sheetProtection algorithmName="SHA-512" hashValue="REJV4YO0Ed2cgDPx3BEhkw5dVNQASP3oqUMCJXtUNQ2xGI9tfm4FYg/r1rEdJGTJn/YtDil2W+t/6B2eDDzwaA==" saltValue="fm5tlujRnQJdboQb3ZDMbA==" spinCount="100000"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topLeftCell="A71" zoomScale="80" zoomScaleNormal="100" zoomScaleSheetLayoutView="80" workbookViewId="0">
      <selection activeCell="F75" sqref="F75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193" t="s">
        <v>348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">
      <c r="A2" s="182" t="s">
        <v>387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">
      <c r="A3" s="195" t="s">
        <v>35</v>
      </c>
      <c r="B3" s="196"/>
      <c r="C3" s="196"/>
      <c r="D3" s="196"/>
      <c r="E3" s="196"/>
      <c r="F3" s="196"/>
      <c r="G3" s="196"/>
      <c r="H3" s="196"/>
      <c r="I3" s="196"/>
    </row>
    <row r="4" spans="1:9" ht="33.75" customHeight="1" x14ac:dyDescent="0.2">
      <c r="A4" s="197" t="s">
        <v>0</v>
      </c>
      <c r="B4" s="198"/>
      <c r="C4" s="201" t="s">
        <v>77</v>
      </c>
      <c r="D4" s="203" t="s">
        <v>4</v>
      </c>
      <c r="E4" s="204"/>
      <c r="F4" s="205"/>
      <c r="G4" s="203" t="s">
        <v>93</v>
      </c>
      <c r="H4" s="204"/>
      <c r="I4" s="205"/>
    </row>
    <row r="5" spans="1:9" ht="24" customHeight="1" thickBot="1" x14ac:dyDescent="0.25">
      <c r="A5" s="199"/>
      <c r="B5" s="200"/>
      <c r="C5" s="202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07">
        <v>1</v>
      </c>
      <c r="B6" s="208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09" t="s">
        <v>205</v>
      </c>
      <c r="B7" s="210"/>
      <c r="C7" s="31">
        <v>118</v>
      </c>
      <c r="D7" s="49">
        <f>D8+D9+D10+D11+D12</f>
        <v>516797292</v>
      </c>
      <c r="E7" s="50">
        <f>E8+E9+E10+E11+E12</f>
        <v>1968720775</v>
      </c>
      <c r="F7" s="50">
        <f>D7+E7</f>
        <v>2485518067</v>
      </c>
      <c r="G7" s="49">
        <f>G8+G9+G10+G11+G12</f>
        <v>453368816</v>
      </c>
      <c r="H7" s="50">
        <f>H8+H9+H10+H11+H12</f>
        <v>2045516759</v>
      </c>
      <c r="I7" s="50">
        <f>G7+H7</f>
        <v>2498885575</v>
      </c>
    </row>
    <row r="8" spans="1:9" x14ac:dyDescent="0.2">
      <c r="A8" s="206" t="s">
        <v>67</v>
      </c>
      <c r="B8" s="206"/>
      <c r="C8" s="29">
        <v>119</v>
      </c>
      <c r="D8" s="51">
        <v>517407481</v>
      </c>
      <c r="E8" s="52">
        <v>2221290222</v>
      </c>
      <c r="F8" s="53">
        <f t="shared" ref="F8:F71" si="0">D8+E8</f>
        <v>2738697703</v>
      </c>
      <c r="G8" s="51">
        <v>453598194</v>
      </c>
      <c r="H8" s="52">
        <v>2288220230</v>
      </c>
      <c r="I8" s="53">
        <f t="shared" ref="I8:I71" si="1">G8+H8</f>
        <v>2741818424</v>
      </c>
    </row>
    <row r="9" spans="1:9" ht="19.5" customHeight="1" x14ac:dyDescent="0.2">
      <c r="A9" s="206" t="s">
        <v>206</v>
      </c>
      <c r="B9" s="206"/>
      <c r="C9" s="29">
        <v>120</v>
      </c>
      <c r="D9" s="51">
        <v>0</v>
      </c>
      <c r="E9" s="52">
        <v>3810299</v>
      </c>
      <c r="F9" s="53">
        <f>D9+E9</f>
        <v>3810299</v>
      </c>
      <c r="G9" s="51">
        <v>0</v>
      </c>
      <c r="H9" s="52">
        <v>2775347</v>
      </c>
      <c r="I9" s="53">
        <f>G9+H9</f>
        <v>2775347</v>
      </c>
    </row>
    <row r="10" spans="1:9" x14ac:dyDescent="0.2">
      <c r="A10" s="206" t="s">
        <v>207</v>
      </c>
      <c r="B10" s="206"/>
      <c r="C10" s="29">
        <v>121</v>
      </c>
      <c r="D10" s="51">
        <v>-89149</v>
      </c>
      <c r="E10" s="52">
        <v>-247719321</v>
      </c>
      <c r="F10" s="53">
        <f t="shared" si="0"/>
        <v>-247808470</v>
      </c>
      <c r="G10" s="51">
        <v>-72479</v>
      </c>
      <c r="H10" s="52">
        <v>-248703784</v>
      </c>
      <c r="I10" s="53">
        <f t="shared" ref="I10:I73" si="2">G10+H10</f>
        <v>-248776263</v>
      </c>
    </row>
    <row r="11" spans="1:9" ht="22.5" customHeight="1" x14ac:dyDescent="0.2">
      <c r="A11" s="206" t="s">
        <v>208</v>
      </c>
      <c r="B11" s="206"/>
      <c r="C11" s="29">
        <v>122</v>
      </c>
      <c r="D11" s="51">
        <v>-523834</v>
      </c>
      <c r="E11" s="52">
        <v>4452474</v>
      </c>
      <c r="F11" s="53">
        <f t="shared" si="0"/>
        <v>3928640</v>
      </c>
      <c r="G11" s="51">
        <v>-153175</v>
      </c>
      <c r="H11" s="52">
        <v>-13289226</v>
      </c>
      <c r="I11" s="53">
        <f t="shared" si="2"/>
        <v>-13442401</v>
      </c>
    </row>
    <row r="12" spans="1:9" ht="21.75" customHeight="1" x14ac:dyDescent="0.2">
      <c r="A12" s="206" t="s">
        <v>209</v>
      </c>
      <c r="B12" s="206"/>
      <c r="C12" s="29">
        <v>123</v>
      </c>
      <c r="D12" s="51">
        <v>2794</v>
      </c>
      <c r="E12" s="52">
        <v>-13112899</v>
      </c>
      <c r="F12" s="53">
        <f t="shared" si="0"/>
        <v>-13110105</v>
      </c>
      <c r="G12" s="51">
        <v>-3724</v>
      </c>
      <c r="H12" s="52">
        <v>16514192</v>
      </c>
      <c r="I12" s="53">
        <f t="shared" si="2"/>
        <v>16510468</v>
      </c>
    </row>
    <row r="13" spans="1:9" x14ac:dyDescent="0.2">
      <c r="A13" s="211" t="s">
        <v>210</v>
      </c>
      <c r="B13" s="212"/>
      <c r="C13" s="32">
        <v>124</v>
      </c>
      <c r="D13" s="54">
        <f>D14+D15+D16+D17+D18+D19+D20</f>
        <v>131978407</v>
      </c>
      <c r="E13" s="55">
        <f>E14+E15+E16+E17+E18+E19+E20</f>
        <v>363146323</v>
      </c>
      <c r="F13" s="53">
        <f t="shared" si="0"/>
        <v>495124730</v>
      </c>
      <c r="G13" s="54">
        <f>G14+G15+G16+G17+G18+G19+G20</f>
        <v>141183338</v>
      </c>
      <c r="H13" s="55">
        <f>H14+H15+H16+H17+H18+H19+H20</f>
        <v>245380705</v>
      </c>
      <c r="I13" s="53">
        <f t="shared" si="2"/>
        <v>386564043</v>
      </c>
    </row>
    <row r="14" spans="1:9" ht="24" customHeight="1" x14ac:dyDescent="0.2">
      <c r="A14" s="206" t="s">
        <v>211</v>
      </c>
      <c r="B14" s="206"/>
      <c r="C14" s="29">
        <v>125</v>
      </c>
      <c r="D14" s="51">
        <v>1229923</v>
      </c>
      <c r="E14" s="52">
        <v>43723450</v>
      </c>
      <c r="F14" s="53">
        <f t="shared" si="0"/>
        <v>44953373</v>
      </c>
      <c r="G14" s="51">
        <v>2103298</v>
      </c>
      <c r="H14" s="52">
        <v>23594252</v>
      </c>
      <c r="I14" s="53">
        <f t="shared" si="2"/>
        <v>25697550</v>
      </c>
    </row>
    <row r="15" spans="1:9" ht="17.45" customHeight="1" x14ac:dyDescent="0.2">
      <c r="A15" s="206" t="s">
        <v>212</v>
      </c>
      <c r="B15" s="206"/>
      <c r="C15" s="29">
        <v>126</v>
      </c>
      <c r="D15" s="51">
        <v>0</v>
      </c>
      <c r="E15" s="52">
        <v>41040287</v>
      </c>
      <c r="F15" s="53">
        <f t="shared" si="0"/>
        <v>41040287</v>
      </c>
      <c r="G15" s="51">
        <v>0</v>
      </c>
      <c r="H15" s="52">
        <v>28494465</v>
      </c>
      <c r="I15" s="53">
        <f t="shared" si="2"/>
        <v>28494465</v>
      </c>
    </row>
    <row r="16" spans="1:9" x14ac:dyDescent="0.2">
      <c r="A16" s="206" t="s">
        <v>92</v>
      </c>
      <c r="B16" s="206"/>
      <c r="C16" s="29">
        <v>127</v>
      </c>
      <c r="D16" s="51">
        <v>106303691</v>
      </c>
      <c r="E16" s="52">
        <v>109626509</v>
      </c>
      <c r="F16" s="53">
        <f t="shared" si="0"/>
        <v>215930200</v>
      </c>
      <c r="G16" s="51">
        <v>88370335</v>
      </c>
      <c r="H16" s="52">
        <v>91126147</v>
      </c>
      <c r="I16" s="53">
        <f t="shared" si="2"/>
        <v>179496482</v>
      </c>
    </row>
    <row r="17" spans="1:9" x14ac:dyDescent="0.2">
      <c r="A17" s="206" t="s">
        <v>213</v>
      </c>
      <c r="B17" s="206"/>
      <c r="C17" s="29">
        <v>128</v>
      </c>
      <c r="D17" s="51">
        <v>475060</v>
      </c>
      <c r="E17" s="52">
        <v>7325949</v>
      </c>
      <c r="F17" s="53">
        <f t="shared" si="0"/>
        <v>7801009</v>
      </c>
      <c r="G17" s="51">
        <v>280468</v>
      </c>
      <c r="H17" s="52">
        <v>3756462</v>
      </c>
      <c r="I17" s="53">
        <f t="shared" si="2"/>
        <v>4036930</v>
      </c>
    </row>
    <row r="18" spans="1:9" x14ac:dyDescent="0.2">
      <c r="A18" s="206" t="s">
        <v>214</v>
      </c>
      <c r="B18" s="206"/>
      <c r="C18" s="29">
        <v>129</v>
      </c>
      <c r="D18" s="51">
        <v>15191219</v>
      </c>
      <c r="E18" s="52">
        <v>45380715</v>
      </c>
      <c r="F18" s="53">
        <f t="shared" si="0"/>
        <v>60571934</v>
      </c>
      <c r="G18" s="51">
        <v>20090027</v>
      </c>
      <c r="H18" s="52">
        <v>69738695</v>
      </c>
      <c r="I18" s="53">
        <f t="shared" si="2"/>
        <v>89828722</v>
      </c>
    </row>
    <row r="19" spans="1:9" x14ac:dyDescent="0.2">
      <c r="A19" s="206" t="s">
        <v>6</v>
      </c>
      <c r="B19" s="206"/>
      <c r="C19" s="29">
        <v>130</v>
      </c>
      <c r="D19" s="51">
        <v>8768666</v>
      </c>
      <c r="E19" s="52">
        <v>5258179</v>
      </c>
      <c r="F19" s="53">
        <f t="shared" si="0"/>
        <v>14026845</v>
      </c>
      <c r="G19" s="51">
        <v>30327779</v>
      </c>
      <c r="H19" s="52">
        <v>6864874</v>
      </c>
      <c r="I19" s="53">
        <f t="shared" si="2"/>
        <v>37192653</v>
      </c>
    </row>
    <row r="20" spans="1:9" x14ac:dyDescent="0.2">
      <c r="A20" s="206" t="s">
        <v>7</v>
      </c>
      <c r="B20" s="206"/>
      <c r="C20" s="29">
        <v>131</v>
      </c>
      <c r="D20" s="51">
        <v>9848</v>
      </c>
      <c r="E20" s="52">
        <v>110791234</v>
      </c>
      <c r="F20" s="53">
        <f t="shared" si="0"/>
        <v>110801082</v>
      </c>
      <c r="G20" s="51">
        <v>11431</v>
      </c>
      <c r="H20" s="52">
        <v>21805810</v>
      </c>
      <c r="I20" s="53">
        <f t="shared" si="2"/>
        <v>21817241</v>
      </c>
    </row>
    <row r="21" spans="1:9" x14ac:dyDescent="0.2">
      <c r="A21" s="213" t="s">
        <v>8</v>
      </c>
      <c r="B21" s="206"/>
      <c r="C21" s="29">
        <v>132</v>
      </c>
      <c r="D21" s="51">
        <v>2154864</v>
      </c>
      <c r="E21" s="52">
        <v>33928007</v>
      </c>
      <c r="F21" s="53">
        <f t="shared" si="0"/>
        <v>36082871</v>
      </c>
      <c r="G21" s="51">
        <v>2100261</v>
      </c>
      <c r="H21" s="52">
        <v>39477927</v>
      </c>
      <c r="I21" s="53">
        <f t="shared" si="2"/>
        <v>41578188</v>
      </c>
    </row>
    <row r="22" spans="1:9" ht="24.75" customHeight="1" x14ac:dyDescent="0.2">
      <c r="A22" s="213" t="s">
        <v>9</v>
      </c>
      <c r="B22" s="206"/>
      <c r="C22" s="29">
        <v>133</v>
      </c>
      <c r="D22" s="51">
        <v>203030</v>
      </c>
      <c r="E22" s="52">
        <v>27839650</v>
      </c>
      <c r="F22" s="53">
        <f t="shared" si="0"/>
        <v>28042680</v>
      </c>
      <c r="G22" s="51">
        <v>441516</v>
      </c>
      <c r="H22" s="52">
        <v>30605116</v>
      </c>
      <c r="I22" s="53">
        <f t="shared" si="2"/>
        <v>31046632</v>
      </c>
    </row>
    <row r="23" spans="1:9" x14ac:dyDescent="0.2">
      <c r="A23" s="213" t="s">
        <v>10</v>
      </c>
      <c r="B23" s="206"/>
      <c r="C23" s="29">
        <v>134</v>
      </c>
      <c r="D23" s="51">
        <v>3949</v>
      </c>
      <c r="E23" s="52">
        <v>21285273</v>
      </c>
      <c r="F23" s="53">
        <f t="shared" si="0"/>
        <v>21289222</v>
      </c>
      <c r="G23" s="51">
        <v>846</v>
      </c>
      <c r="H23" s="52">
        <v>9017435</v>
      </c>
      <c r="I23" s="53">
        <f t="shared" si="2"/>
        <v>9018281</v>
      </c>
    </row>
    <row r="24" spans="1:9" ht="21" customHeight="1" x14ac:dyDescent="0.2">
      <c r="A24" s="211" t="s">
        <v>215</v>
      </c>
      <c r="B24" s="212"/>
      <c r="C24" s="32">
        <v>135</v>
      </c>
      <c r="D24" s="54">
        <f>D25+D28</f>
        <v>-356548481</v>
      </c>
      <c r="E24" s="55">
        <f>E25+E28</f>
        <v>-1095772610</v>
      </c>
      <c r="F24" s="53">
        <f t="shared" si="0"/>
        <v>-1452321091</v>
      </c>
      <c r="G24" s="54">
        <f>G25+G28</f>
        <v>-482361296</v>
      </c>
      <c r="H24" s="55">
        <f>H25+H28</f>
        <v>-1200100950</v>
      </c>
      <c r="I24" s="53">
        <f t="shared" si="2"/>
        <v>-1682462246</v>
      </c>
    </row>
    <row r="25" spans="1:9" x14ac:dyDescent="0.2">
      <c r="A25" s="212" t="s">
        <v>216</v>
      </c>
      <c r="B25" s="212"/>
      <c r="C25" s="32">
        <v>136</v>
      </c>
      <c r="D25" s="54">
        <f>D26+D27</f>
        <v>-363782364</v>
      </c>
      <c r="E25" s="55">
        <f>E26+E27</f>
        <v>-1132561442</v>
      </c>
      <c r="F25" s="53">
        <f t="shared" si="0"/>
        <v>-1496343806</v>
      </c>
      <c r="G25" s="54">
        <f>G26+G27</f>
        <v>-449163260</v>
      </c>
      <c r="H25" s="55">
        <f>H26+H27</f>
        <v>-1167191486</v>
      </c>
      <c r="I25" s="53">
        <f t="shared" si="2"/>
        <v>-1616354746</v>
      </c>
    </row>
    <row r="26" spans="1:9" x14ac:dyDescent="0.2">
      <c r="A26" s="206" t="s">
        <v>217</v>
      </c>
      <c r="B26" s="206"/>
      <c r="C26" s="29">
        <v>137</v>
      </c>
      <c r="D26" s="51">
        <v>-363782364</v>
      </c>
      <c r="E26" s="52">
        <v>-1246902469</v>
      </c>
      <c r="F26" s="53">
        <f t="shared" si="0"/>
        <v>-1610684833</v>
      </c>
      <c r="G26" s="51">
        <v>-449163260</v>
      </c>
      <c r="H26" s="52">
        <v>-1270466176</v>
      </c>
      <c r="I26" s="53">
        <f t="shared" si="2"/>
        <v>-1719629436</v>
      </c>
    </row>
    <row r="27" spans="1:9" x14ac:dyDescent="0.2">
      <c r="A27" s="206" t="s">
        <v>218</v>
      </c>
      <c r="B27" s="206"/>
      <c r="C27" s="29">
        <v>138</v>
      </c>
      <c r="D27" s="51">
        <v>0</v>
      </c>
      <c r="E27" s="52">
        <v>114341027</v>
      </c>
      <c r="F27" s="53">
        <f t="shared" si="0"/>
        <v>114341027</v>
      </c>
      <c r="G27" s="51">
        <v>0</v>
      </c>
      <c r="H27" s="52">
        <v>103274690</v>
      </c>
      <c r="I27" s="53">
        <f t="shared" si="2"/>
        <v>103274690</v>
      </c>
    </row>
    <row r="28" spans="1:9" x14ac:dyDescent="0.2">
      <c r="A28" s="212" t="s">
        <v>219</v>
      </c>
      <c r="B28" s="212"/>
      <c r="C28" s="32">
        <v>139</v>
      </c>
      <c r="D28" s="54">
        <f>D29+D30</f>
        <v>7233883</v>
      </c>
      <c r="E28" s="55">
        <f>E29+E30</f>
        <v>36788832</v>
      </c>
      <c r="F28" s="53">
        <f t="shared" si="0"/>
        <v>44022715</v>
      </c>
      <c r="G28" s="54">
        <f>G29+G30</f>
        <v>-33198036</v>
      </c>
      <c r="H28" s="55">
        <f>H29+H30</f>
        <v>-32909464</v>
      </c>
      <c r="I28" s="53">
        <f t="shared" si="2"/>
        <v>-66107500</v>
      </c>
    </row>
    <row r="29" spans="1:9" x14ac:dyDescent="0.2">
      <c r="A29" s="206" t="s">
        <v>11</v>
      </c>
      <c r="B29" s="206"/>
      <c r="C29" s="29">
        <v>140</v>
      </c>
      <c r="D29" s="51">
        <v>7233883</v>
      </c>
      <c r="E29" s="52">
        <v>25714963</v>
      </c>
      <c r="F29" s="53">
        <f t="shared" si="0"/>
        <v>32948846</v>
      </c>
      <c r="G29" s="51">
        <v>-33198036</v>
      </c>
      <c r="H29" s="52">
        <v>-277744085</v>
      </c>
      <c r="I29" s="53">
        <f t="shared" si="2"/>
        <v>-310942121</v>
      </c>
    </row>
    <row r="30" spans="1:9" x14ac:dyDescent="0.2">
      <c r="A30" s="206" t="s">
        <v>12</v>
      </c>
      <c r="B30" s="206"/>
      <c r="C30" s="29">
        <v>141</v>
      </c>
      <c r="D30" s="51">
        <v>0</v>
      </c>
      <c r="E30" s="52">
        <v>11073869</v>
      </c>
      <c r="F30" s="53">
        <f t="shared" si="0"/>
        <v>11073869</v>
      </c>
      <c r="G30" s="51">
        <v>0</v>
      </c>
      <c r="H30" s="52">
        <v>244834621</v>
      </c>
      <c r="I30" s="53">
        <f t="shared" si="2"/>
        <v>244834621</v>
      </c>
    </row>
    <row r="31" spans="1:9" ht="31.5" customHeight="1" x14ac:dyDescent="0.2">
      <c r="A31" s="211" t="s">
        <v>248</v>
      </c>
      <c r="B31" s="212"/>
      <c r="C31" s="32">
        <v>142</v>
      </c>
      <c r="D31" s="54">
        <f>D32+D35</f>
        <v>-167716110</v>
      </c>
      <c r="E31" s="55">
        <f>E32+E35</f>
        <v>15302095</v>
      </c>
      <c r="F31" s="53">
        <f t="shared" si="0"/>
        <v>-152414015</v>
      </c>
      <c r="G31" s="54">
        <f>G32+G35</f>
        <v>-48505070</v>
      </c>
      <c r="H31" s="55">
        <f>H32+H35</f>
        <v>22976061</v>
      </c>
      <c r="I31" s="53">
        <f t="shared" si="2"/>
        <v>-25529009</v>
      </c>
    </row>
    <row r="32" spans="1:9" x14ac:dyDescent="0.2">
      <c r="A32" s="212" t="s">
        <v>220</v>
      </c>
      <c r="B32" s="212"/>
      <c r="C32" s="32">
        <v>143</v>
      </c>
      <c r="D32" s="54">
        <f>D33+D34</f>
        <v>-167716110</v>
      </c>
      <c r="E32" s="55">
        <f>E33+E34</f>
        <v>11342252</v>
      </c>
      <c r="F32" s="53">
        <f t="shared" si="0"/>
        <v>-156373858</v>
      </c>
      <c r="G32" s="54">
        <f>G33+G34</f>
        <v>-48505070</v>
      </c>
      <c r="H32" s="55">
        <f>H33+H34</f>
        <v>6599519</v>
      </c>
      <c r="I32" s="53">
        <f t="shared" si="2"/>
        <v>-41905551</v>
      </c>
    </row>
    <row r="33" spans="1:9" x14ac:dyDescent="0.2">
      <c r="A33" s="206" t="s">
        <v>221</v>
      </c>
      <c r="B33" s="206"/>
      <c r="C33" s="29">
        <v>144</v>
      </c>
      <c r="D33" s="51">
        <v>-167726381</v>
      </c>
      <c r="E33" s="52">
        <v>11342252</v>
      </c>
      <c r="F33" s="53">
        <f t="shared" si="0"/>
        <v>-156384129</v>
      </c>
      <c r="G33" s="51">
        <v>-48495303</v>
      </c>
      <c r="H33" s="52">
        <v>6599519</v>
      </c>
      <c r="I33" s="53">
        <f t="shared" si="2"/>
        <v>-41895784</v>
      </c>
    </row>
    <row r="34" spans="1:9" x14ac:dyDescent="0.2">
      <c r="A34" s="206" t="s">
        <v>222</v>
      </c>
      <c r="B34" s="206"/>
      <c r="C34" s="29">
        <v>145</v>
      </c>
      <c r="D34" s="51">
        <v>10271</v>
      </c>
      <c r="E34" s="52">
        <v>0</v>
      </c>
      <c r="F34" s="53">
        <f t="shared" si="0"/>
        <v>10271</v>
      </c>
      <c r="G34" s="51">
        <v>-9767</v>
      </c>
      <c r="H34" s="52">
        <v>0</v>
      </c>
      <c r="I34" s="53">
        <f t="shared" si="2"/>
        <v>-9767</v>
      </c>
    </row>
    <row r="35" spans="1:9" ht="31.5" customHeight="1" x14ac:dyDescent="0.2">
      <c r="A35" s="212" t="s">
        <v>223</v>
      </c>
      <c r="B35" s="212"/>
      <c r="C35" s="32">
        <v>146</v>
      </c>
      <c r="D35" s="54">
        <f>D36+D37</f>
        <v>0</v>
      </c>
      <c r="E35" s="55">
        <f>E36+E37</f>
        <v>3959843</v>
      </c>
      <c r="F35" s="53">
        <f t="shared" si="0"/>
        <v>3959843</v>
      </c>
      <c r="G35" s="54">
        <f>G36+G37</f>
        <v>0</v>
      </c>
      <c r="H35" s="55">
        <f>H36+H37</f>
        <v>16376542</v>
      </c>
      <c r="I35" s="53">
        <f t="shared" si="2"/>
        <v>16376542</v>
      </c>
    </row>
    <row r="36" spans="1:9" x14ac:dyDescent="0.2">
      <c r="A36" s="206" t="s">
        <v>224</v>
      </c>
      <c r="B36" s="206"/>
      <c r="C36" s="29">
        <v>147</v>
      </c>
      <c r="D36" s="51">
        <v>0</v>
      </c>
      <c r="E36" s="52">
        <v>3959843</v>
      </c>
      <c r="F36" s="53">
        <f t="shared" si="0"/>
        <v>3959843</v>
      </c>
      <c r="G36" s="51">
        <v>0</v>
      </c>
      <c r="H36" s="52">
        <v>16376542</v>
      </c>
      <c r="I36" s="53">
        <f t="shared" si="2"/>
        <v>16376542</v>
      </c>
    </row>
    <row r="37" spans="1:9" x14ac:dyDescent="0.2">
      <c r="A37" s="206" t="s">
        <v>225</v>
      </c>
      <c r="B37" s="206"/>
      <c r="C37" s="29">
        <v>148</v>
      </c>
      <c r="D37" s="51">
        <v>0</v>
      </c>
      <c r="E37" s="52">
        <v>0</v>
      </c>
      <c r="F37" s="53">
        <f t="shared" si="0"/>
        <v>0</v>
      </c>
      <c r="G37" s="51">
        <v>0</v>
      </c>
      <c r="H37" s="52">
        <v>0</v>
      </c>
      <c r="I37" s="53">
        <f t="shared" si="2"/>
        <v>0</v>
      </c>
    </row>
    <row r="38" spans="1:9" ht="45.75" customHeight="1" x14ac:dyDescent="0.2">
      <c r="A38" s="211" t="s">
        <v>317</v>
      </c>
      <c r="B38" s="212"/>
      <c r="C38" s="32">
        <v>149</v>
      </c>
      <c r="D38" s="54">
        <f>D39+D40</f>
        <v>11314972</v>
      </c>
      <c r="E38" s="55">
        <f>E39+E40</f>
        <v>0</v>
      </c>
      <c r="F38" s="53">
        <f t="shared" si="0"/>
        <v>11314972</v>
      </c>
      <c r="G38" s="54">
        <f>G39+G40</f>
        <v>44416501</v>
      </c>
      <c r="H38" s="55">
        <f>H39+H40</f>
        <v>0</v>
      </c>
      <c r="I38" s="53">
        <f t="shared" si="2"/>
        <v>44416501</v>
      </c>
    </row>
    <row r="39" spans="1:9" x14ac:dyDescent="0.2">
      <c r="A39" s="206" t="s">
        <v>226</v>
      </c>
      <c r="B39" s="206"/>
      <c r="C39" s="29">
        <v>150</v>
      </c>
      <c r="D39" s="51">
        <v>11314972</v>
      </c>
      <c r="E39" s="52">
        <v>0</v>
      </c>
      <c r="F39" s="53">
        <f t="shared" si="0"/>
        <v>11314972</v>
      </c>
      <c r="G39" s="51">
        <v>44416501</v>
      </c>
      <c r="H39" s="52">
        <v>0</v>
      </c>
      <c r="I39" s="53">
        <f t="shared" si="2"/>
        <v>44416501</v>
      </c>
    </row>
    <row r="40" spans="1:9" x14ac:dyDescent="0.2">
      <c r="A40" s="206" t="s">
        <v>227</v>
      </c>
      <c r="B40" s="206"/>
      <c r="C40" s="29">
        <v>151</v>
      </c>
      <c r="D40" s="51">
        <v>0</v>
      </c>
      <c r="E40" s="52">
        <v>0</v>
      </c>
      <c r="F40" s="53">
        <f t="shared" si="0"/>
        <v>0</v>
      </c>
      <c r="G40" s="51">
        <v>0</v>
      </c>
      <c r="H40" s="52">
        <v>0</v>
      </c>
      <c r="I40" s="53">
        <f t="shared" si="2"/>
        <v>0</v>
      </c>
    </row>
    <row r="41" spans="1:9" ht="21" customHeight="1" x14ac:dyDescent="0.2">
      <c r="A41" s="211" t="s">
        <v>228</v>
      </c>
      <c r="B41" s="212"/>
      <c r="C41" s="32">
        <v>152</v>
      </c>
      <c r="D41" s="54">
        <f>D42+D43</f>
        <v>0</v>
      </c>
      <c r="E41" s="54">
        <f>E42+E43</f>
        <v>-7645260</v>
      </c>
      <c r="F41" s="53">
        <f t="shared" si="0"/>
        <v>-7645260</v>
      </c>
      <c r="G41" s="54">
        <f>G42+G43</f>
        <v>0</v>
      </c>
      <c r="H41" s="54">
        <f>H42+H43</f>
        <v>-5277788</v>
      </c>
      <c r="I41" s="53">
        <f t="shared" si="2"/>
        <v>-5277788</v>
      </c>
    </row>
    <row r="42" spans="1:9" x14ac:dyDescent="0.2">
      <c r="A42" s="206" t="s">
        <v>13</v>
      </c>
      <c r="B42" s="206"/>
      <c r="C42" s="29">
        <v>153</v>
      </c>
      <c r="D42" s="51">
        <v>0</v>
      </c>
      <c r="E42" s="52">
        <v>-7645260</v>
      </c>
      <c r="F42" s="53">
        <f t="shared" si="0"/>
        <v>-7645260</v>
      </c>
      <c r="G42" s="51">
        <v>0</v>
      </c>
      <c r="H42" s="52">
        <v>-5277788</v>
      </c>
      <c r="I42" s="53">
        <f t="shared" si="2"/>
        <v>-5277788</v>
      </c>
    </row>
    <row r="43" spans="1:9" x14ac:dyDescent="0.2">
      <c r="A43" s="206" t="s">
        <v>14</v>
      </c>
      <c r="B43" s="206"/>
      <c r="C43" s="29">
        <v>154</v>
      </c>
      <c r="D43" s="51">
        <v>0</v>
      </c>
      <c r="E43" s="52">
        <v>0</v>
      </c>
      <c r="F43" s="53">
        <f t="shared" si="0"/>
        <v>0</v>
      </c>
      <c r="G43" s="51">
        <v>0</v>
      </c>
      <c r="H43" s="52">
        <v>0</v>
      </c>
      <c r="I43" s="53">
        <f t="shared" si="2"/>
        <v>0</v>
      </c>
    </row>
    <row r="44" spans="1:9" ht="22.5" customHeight="1" x14ac:dyDescent="0.2">
      <c r="A44" s="211" t="s">
        <v>229</v>
      </c>
      <c r="B44" s="212"/>
      <c r="C44" s="32">
        <v>155</v>
      </c>
      <c r="D44" s="54">
        <f>D45+D49</f>
        <v>-84348494</v>
      </c>
      <c r="E44" s="55">
        <f>E45+E49</f>
        <v>-832018936</v>
      </c>
      <c r="F44" s="53">
        <f t="shared" si="0"/>
        <v>-916367430</v>
      </c>
      <c r="G44" s="54">
        <f>G45+G49</f>
        <v>-65446336</v>
      </c>
      <c r="H44" s="55">
        <f>H45+H49</f>
        <v>-799044691</v>
      </c>
      <c r="I44" s="53">
        <f t="shared" si="2"/>
        <v>-864491027</v>
      </c>
    </row>
    <row r="45" spans="1:9" x14ac:dyDescent="0.2">
      <c r="A45" s="212" t="s">
        <v>230</v>
      </c>
      <c r="B45" s="212"/>
      <c r="C45" s="32">
        <v>156</v>
      </c>
      <c r="D45" s="54">
        <f>D46+D47+D48</f>
        <v>-37326726</v>
      </c>
      <c r="E45" s="55">
        <f>E46+E47+E48</f>
        <v>-474735493</v>
      </c>
      <c r="F45" s="53">
        <f t="shared" si="0"/>
        <v>-512062219</v>
      </c>
      <c r="G45" s="54">
        <f>G46+G47+G48</f>
        <v>-28951976</v>
      </c>
      <c r="H45" s="55">
        <f>H46+H47+H48</f>
        <v>-448794543</v>
      </c>
      <c r="I45" s="53">
        <f t="shared" si="2"/>
        <v>-477746519</v>
      </c>
    </row>
    <row r="46" spans="1:9" x14ac:dyDescent="0.2">
      <c r="A46" s="206" t="s">
        <v>15</v>
      </c>
      <c r="B46" s="206"/>
      <c r="C46" s="29">
        <v>157</v>
      </c>
      <c r="D46" s="51">
        <v>-11400130</v>
      </c>
      <c r="E46" s="52">
        <v>-263988593</v>
      </c>
      <c r="F46" s="53">
        <f t="shared" si="0"/>
        <v>-275388723</v>
      </c>
      <c r="G46" s="51">
        <v>-7464637</v>
      </c>
      <c r="H46" s="52">
        <v>-248858271</v>
      </c>
      <c r="I46" s="53">
        <f t="shared" si="2"/>
        <v>-256322908</v>
      </c>
    </row>
    <row r="47" spans="1:9" x14ac:dyDescent="0.2">
      <c r="A47" s="206" t="s">
        <v>16</v>
      </c>
      <c r="B47" s="206"/>
      <c r="C47" s="29">
        <v>158</v>
      </c>
      <c r="D47" s="51">
        <v>-25926596</v>
      </c>
      <c r="E47" s="52">
        <v>-185454230</v>
      </c>
      <c r="F47" s="53">
        <f t="shared" si="0"/>
        <v>-211380826</v>
      </c>
      <c r="G47" s="51">
        <v>-21487339</v>
      </c>
      <c r="H47" s="52">
        <v>-182176164</v>
      </c>
      <c r="I47" s="53">
        <f t="shared" si="2"/>
        <v>-203663503</v>
      </c>
    </row>
    <row r="48" spans="1:9" x14ac:dyDescent="0.2">
      <c r="A48" s="206" t="s">
        <v>17</v>
      </c>
      <c r="B48" s="206"/>
      <c r="C48" s="29">
        <v>159</v>
      </c>
      <c r="D48" s="51">
        <v>0</v>
      </c>
      <c r="E48" s="52">
        <v>-25292670</v>
      </c>
      <c r="F48" s="53">
        <f t="shared" si="0"/>
        <v>-25292670</v>
      </c>
      <c r="G48" s="51">
        <v>0</v>
      </c>
      <c r="H48" s="52">
        <v>-17760108</v>
      </c>
      <c r="I48" s="53">
        <f t="shared" si="2"/>
        <v>-17760108</v>
      </c>
    </row>
    <row r="49" spans="1:9" ht="24.75" customHeight="1" x14ac:dyDescent="0.2">
      <c r="A49" s="212" t="s">
        <v>231</v>
      </c>
      <c r="B49" s="212"/>
      <c r="C49" s="32">
        <v>160</v>
      </c>
      <c r="D49" s="54">
        <f>D50+D51+D52</f>
        <v>-47021768</v>
      </c>
      <c r="E49" s="55">
        <f>E50+E51+E52</f>
        <v>-357283443</v>
      </c>
      <c r="F49" s="53">
        <f t="shared" si="0"/>
        <v>-404305211</v>
      </c>
      <c r="G49" s="54">
        <f>G50+G51+G52</f>
        <v>-36494360</v>
      </c>
      <c r="H49" s="55">
        <f>H50+H51+H52</f>
        <v>-350250148</v>
      </c>
      <c r="I49" s="53">
        <f t="shared" si="2"/>
        <v>-386744508</v>
      </c>
    </row>
    <row r="50" spans="1:9" x14ac:dyDescent="0.2">
      <c r="A50" s="206" t="s">
        <v>232</v>
      </c>
      <c r="B50" s="206"/>
      <c r="C50" s="29">
        <v>161</v>
      </c>
      <c r="D50" s="51">
        <v>-3686062</v>
      </c>
      <c r="E50" s="52">
        <v>-54248874</v>
      </c>
      <c r="F50" s="53">
        <f t="shared" si="0"/>
        <v>-57934936</v>
      </c>
      <c r="G50" s="51">
        <v>-3241179</v>
      </c>
      <c r="H50" s="52">
        <v>-53822008</v>
      </c>
      <c r="I50" s="53">
        <f t="shared" si="2"/>
        <v>-57063187</v>
      </c>
    </row>
    <row r="51" spans="1:9" x14ac:dyDescent="0.2">
      <c r="A51" s="206" t="s">
        <v>28</v>
      </c>
      <c r="B51" s="206"/>
      <c r="C51" s="29">
        <v>162</v>
      </c>
      <c r="D51" s="51">
        <v>-19365586</v>
      </c>
      <c r="E51" s="52">
        <v>-124374460</v>
      </c>
      <c r="F51" s="53">
        <f t="shared" si="0"/>
        <v>-143740046</v>
      </c>
      <c r="G51" s="51">
        <v>-15326618</v>
      </c>
      <c r="H51" s="52">
        <v>-116008796</v>
      </c>
      <c r="I51" s="53">
        <f t="shared" si="2"/>
        <v>-131335414</v>
      </c>
    </row>
    <row r="52" spans="1:9" x14ac:dyDescent="0.2">
      <c r="A52" s="206" t="s">
        <v>29</v>
      </c>
      <c r="B52" s="206"/>
      <c r="C52" s="29">
        <v>163</v>
      </c>
      <c r="D52" s="51">
        <v>-23970120</v>
      </c>
      <c r="E52" s="52">
        <v>-178660109</v>
      </c>
      <c r="F52" s="53">
        <f t="shared" si="0"/>
        <v>-202630229</v>
      </c>
      <c r="G52" s="51">
        <v>-17926563</v>
      </c>
      <c r="H52" s="52">
        <v>-180419344</v>
      </c>
      <c r="I52" s="53">
        <f t="shared" si="2"/>
        <v>-198345907</v>
      </c>
    </row>
    <row r="53" spans="1:9" x14ac:dyDescent="0.2">
      <c r="A53" s="211" t="s">
        <v>233</v>
      </c>
      <c r="B53" s="212"/>
      <c r="C53" s="32">
        <v>164</v>
      </c>
      <c r="D53" s="54">
        <f>D54+D55+D56+D57+D58+D59+D60</f>
        <v>-4940320</v>
      </c>
      <c r="E53" s="55">
        <f>E54+E55+E56+E57+E58+E59+E60</f>
        <v>-141817187</v>
      </c>
      <c r="F53" s="53">
        <f t="shared" si="0"/>
        <v>-146757507</v>
      </c>
      <c r="G53" s="54">
        <f>G54+G55+G56+G57+G58+G59+G60</f>
        <v>-16810586</v>
      </c>
      <c r="H53" s="55">
        <f>H54+H55+H56+H57+H58+H59+H60</f>
        <v>-100387576</v>
      </c>
      <c r="I53" s="53">
        <f t="shared" si="2"/>
        <v>-117198162</v>
      </c>
    </row>
    <row r="54" spans="1:9" ht="24" customHeight="1" x14ac:dyDescent="0.2">
      <c r="A54" s="206" t="s">
        <v>318</v>
      </c>
      <c r="B54" s="206"/>
      <c r="C54" s="29">
        <v>165</v>
      </c>
      <c r="D54" s="51">
        <v>0</v>
      </c>
      <c r="E54" s="52">
        <v>0</v>
      </c>
      <c r="F54" s="53">
        <f t="shared" si="0"/>
        <v>0</v>
      </c>
      <c r="G54" s="51">
        <v>0</v>
      </c>
      <c r="H54" s="52">
        <v>0</v>
      </c>
      <c r="I54" s="53">
        <f t="shared" si="2"/>
        <v>0</v>
      </c>
    </row>
    <row r="55" spans="1:9" x14ac:dyDescent="0.2">
      <c r="A55" s="206" t="s">
        <v>30</v>
      </c>
      <c r="B55" s="206"/>
      <c r="C55" s="29">
        <v>166</v>
      </c>
      <c r="D55" s="51">
        <v>-1321372</v>
      </c>
      <c r="E55" s="52">
        <v>-8932083</v>
      </c>
      <c r="F55" s="53">
        <f t="shared" si="0"/>
        <v>-10253455</v>
      </c>
      <c r="G55" s="51">
        <v>-1280485</v>
      </c>
      <c r="H55" s="52">
        <v>-9369907</v>
      </c>
      <c r="I55" s="53">
        <f t="shared" si="2"/>
        <v>-10650392</v>
      </c>
    </row>
    <row r="56" spans="1:9" x14ac:dyDescent="0.2">
      <c r="A56" s="206" t="s">
        <v>69</v>
      </c>
      <c r="B56" s="206"/>
      <c r="C56" s="29">
        <v>167</v>
      </c>
      <c r="D56" s="51">
        <v>0</v>
      </c>
      <c r="E56" s="52">
        <v>-34485331</v>
      </c>
      <c r="F56" s="53">
        <f t="shared" si="0"/>
        <v>-34485331</v>
      </c>
      <c r="G56" s="51">
        <v>-1013854</v>
      </c>
      <c r="H56" s="52">
        <v>-6741194</v>
      </c>
      <c r="I56" s="53">
        <f t="shared" si="2"/>
        <v>-7755048</v>
      </c>
    </row>
    <row r="57" spans="1:9" x14ac:dyDescent="0.2">
      <c r="A57" s="206" t="s">
        <v>234</v>
      </c>
      <c r="B57" s="206"/>
      <c r="C57" s="29">
        <v>168</v>
      </c>
      <c r="D57" s="51">
        <v>-864282</v>
      </c>
      <c r="E57" s="52">
        <v>-16181820</v>
      </c>
      <c r="F57" s="53">
        <f t="shared" si="0"/>
        <v>-17046102</v>
      </c>
      <c r="G57" s="51">
        <v>-9667064</v>
      </c>
      <c r="H57" s="52">
        <v>-24903404</v>
      </c>
      <c r="I57" s="53">
        <f t="shared" si="2"/>
        <v>-34570468</v>
      </c>
    </row>
    <row r="58" spans="1:9" x14ac:dyDescent="0.2">
      <c r="A58" s="206" t="s">
        <v>235</v>
      </c>
      <c r="B58" s="206"/>
      <c r="C58" s="29">
        <v>169</v>
      </c>
      <c r="D58" s="51">
        <v>-300004</v>
      </c>
      <c r="E58" s="52">
        <v>-5324927</v>
      </c>
      <c r="F58" s="53">
        <f t="shared" si="0"/>
        <v>-5624931</v>
      </c>
      <c r="G58" s="51">
        <v>-2079253</v>
      </c>
      <c r="H58" s="52">
        <v>-8691697</v>
      </c>
      <c r="I58" s="53">
        <f t="shared" si="2"/>
        <v>-10770950</v>
      </c>
    </row>
    <row r="59" spans="1:9" x14ac:dyDescent="0.2">
      <c r="A59" s="206" t="s">
        <v>236</v>
      </c>
      <c r="B59" s="206"/>
      <c r="C59" s="29">
        <v>170</v>
      </c>
      <c r="D59" s="51">
        <v>0</v>
      </c>
      <c r="E59" s="52">
        <v>0</v>
      </c>
      <c r="F59" s="53">
        <f t="shared" si="0"/>
        <v>0</v>
      </c>
      <c r="G59" s="51">
        <v>0</v>
      </c>
      <c r="H59" s="52">
        <v>0</v>
      </c>
      <c r="I59" s="53">
        <f t="shared" si="2"/>
        <v>0</v>
      </c>
    </row>
    <row r="60" spans="1:9" x14ac:dyDescent="0.2">
      <c r="A60" s="206" t="s">
        <v>94</v>
      </c>
      <c r="B60" s="206"/>
      <c r="C60" s="29">
        <v>171</v>
      </c>
      <c r="D60" s="51">
        <v>-2454662</v>
      </c>
      <c r="E60" s="52">
        <v>-76893026</v>
      </c>
      <c r="F60" s="53">
        <f t="shared" si="0"/>
        <v>-79347688</v>
      </c>
      <c r="G60" s="51">
        <v>-2769930</v>
      </c>
      <c r="H60" s="52">
        <v>-50681374</v>
      </c>
      <c r="I60" s="53">
        <f t="shared" si="2"/>
        <v>-53451304</v>
      </c>
    </row>
    <row r="61" spans="1:9" ht="29.25" customHeight="1" x14ac:dyDescent="0.2">
      <c r="A61" s="211" t="s">
        <v>319</v>
      </c>
      <c r="B61" s="212"/>
      <c r="C61" s="32">
        <v>172</v>
      </c>
      <c r="D61" s="54">
        <f>D62+D63</f>
        <v>-407137</v>
      </c>
      <c r="E61" s="55">
        <f>E62+E63</f>
        <v>-36775208</v>
      </c>
      <c r="F61" s="53">
        <f t="shared" si="0"/>
        <v>-37182345</v>
      </c>
      <c r="G61" s="54">
        <f>G62+G63</f>
        <v>-707601</v>
      </c>
      <c r="H61" s="55">
        <f>H62+H63</f>
        <v>-37967306</v>
      </c>
      <c r="I61" s="53">
        <f t="shared" si="2"/>
        <v>-38674907</v>
      </c>
    </row>
    <row r="62" spans="1:9" x14ac:dyDescent="0.2">
      <c r="A62" s="206" t="s">
        <v>31</v>
      </c>
      <c r="B62" s="206"/>
      <c r="C62" s="29">
        <v>173</v>
      </c>
      <c r="D62" s="51">
        <v>0</v>
      </c>
      <c r="E62" s="52">
        <v>0</v>
      </c>
      <c r="F62" s="53">
        <f t="shared" si="0"/>
        <v>0</v>
      </c>
      <c r="G62" s="51">
        <v>0</v>
      </c>
      <c r="H62" s="52">
        <v>0</v>
      </c>
      <c r="I62" s="53">
        <f t="shared" si="2"/>
        <v>0</v>
      </c>
    </row>
    <row r="63" spans="1:9" x14ac:dyDescent="0.2">
      <c r="A63" s="206" t="s">
        <v>32</v>
      </c>
      <c r="B63" s="206"/>
      <c r="C63" s="29">
        <v>174</v>
      </c>
      <c r="D63" s="51">
        <v>-407137</v>
      </c>
      <c r="E63" s="52">
        <v>-36775208</v>
      </c>
      <c r="F63" s="53">
        <f t="shared" si="0"/>
        <v>-37182345</v>
      </c>
      <c r="G63" s="51">
        <v>-707601</v>
      </c>
      <c r="H63" s="52">
        <v>-37967306</v>
      </c>
      <c r="I63" s="53">
        <f t="shared" si="2"/>
        <v>-38674907</v>
      </c>
    </row>
    <row r="64" spans="1:9" x14ac:dyDescent="0.2">
      <c r="A64" s="213" t="s">
        <v>238</v>
      </c>
      <c r="B64" s="206"/>
      <c r="C64" s="29">
        <v>175</v>
      </c>
      <c r="D64" s="51">
        <v>-989</v>
      </c>
      <c r="E64" s="52">
        <v>-11298523</v>
      </c>
      <c r="F64" s="53">
        <f t="shared" si="0"/>
        <v>-11299512</v>
      </c>
      <c r="G64" s="51">
        <v>-9233</v>
      </c>
      <c r="H64" s="52">
        <v>-3726537</v>
      </c>
      <c r="I64" s="53">
        <f t="shared" si="2"/>
        <v>-3735770</v>
      </c>
    </row>
    <row r="65" spans="1:9" ht="42" customHeight="1" x14ac:dyDescent="0.2">
      <c r="A65" s="211" t="s">
        <v>249</v>
      </c>
      <c r="B65" s="212"/>
      <c r="C65" s="32">
        <v>176</v>
      </c>
      <c r="D65" s="54">
        <f>D7+D13+D21+D22+D23+D24+D31+D38+D41+D53+D61+D64+D44</f>
        <v>48490983</v>
      </c>
      <c r="E65" s="55">
        <f>E7+E13+E21+E22+E23+E24+E31+E38+E41+E53+E61+E64+E44</f>
        <v>304894399</v>
      </c>
      <c r="F65" s="53">
        <f t="shared" si="0"/>
        <v>353385382</v>
      </c>
      <c r="G65" s="54">
        <f>G7+G13+G21+G22+G23+G24+G31+G38+G41+G53+G61+G64+G44</f>
        <v>27671156</v>
      </c>
      <c r="H65" s="55">
        <f>H7+H13+H21+H22+H23+H24+H31+H38+H41+H53+H61+H64+H44</f>
        <v>246469155</v>
      </c>
      <c r="I65" s="53">
        <f t="shared" si="2"/>
        <v>274140311</v>
      </c>
    </row>
    <row r="66" spans="1:9" x14ac:dyDescent="0.2">
      <c r="A66" s="211" t="s">
        <v>239</v>
      </c>
      <c r="B66" s="212"/>
      <c r="C66" s="32">
        <v>177</v>
      </c>
      <c r="D66" s="54">
        <f>D67+D68</f>
        <v>-8815039</v>
      </c>
      <c r="E66" s="55">
        <f>E67+E68</f>
        <v>-51439629</v>
      </c>
      <c r="F66" s="53">
        <f t="shared" si="0"/>
        <v>-60254668</v>
      </c>
      <c r="G66" s="54">
        <f>G67+G68</f>
        <v>-4904042</v>
      </c>
      <c r="H66" s="55">
        <f>H67+H68</f>
        <v>-39646997</v>
      </c>
      <c r="I66" s="53">
        <f t="shared" si="2"/>
        <v>-44551039</v>
      </c>
    </row>
    <row r="67" spans="1:9" x14ac:dyDescent="0.2">
      <c r="A67" s="206" t="s">
        <v>240</v>
      </c>
      <c r="B67" s="206"/>
      <c r="C67" s="29">
        <v>178</v>
      </c>
      <c r="D67" s="51">
        <v>-8731189</v>
      </c>
      <c r="E67" s="52">
        <v>-35245008</v>
      </c>
      <c r="F67" s="53">
        <f t="shared" si="0"/>
        <v>-43976197</v>
      </c>
      <c r="G67" s="51">
        <v>-4652721</v>
      </c>
      <c r="H67" s="52">
        <v>-38036452</v>
      </c>
      <c r="I67" s="53">
        <f t="shared" si="2"/>
        <v>-42689173</v>
      </c>
    </row>
    <row r="68" spans="1:9" x14ac:dyDescent="0.2">
      <c r="A68" s="206" t="s">
        <v>241</v>
      </c>
      <c r="B68" s="206"/>
      <c r="C68" s="29">
        <v>179</v>
      </c>
      <c r="D68" s="51">
        <v>-83850</v>
      </c>
      <c r="E68" s="52">
        <v>-16194621</v>
      </c>
      <c r="F68" s="53">
        <f t="shared" si="0"/>
        <v>-16278471</v>
      </c>
      <c r="G68" s="51">
        <v>-251321</v>
      </c>
      <c r="H68" s="52">
        <v>-1610545</v>
      </c>
      <c r="I68" s="53">
        <f t="shared" si="2"/>
        <v>-1861866</v>
      </c>
    </row>
    <row r="69" spans="1:9" ht="24" customHeight="1" x14ac:dyDescent="0.2">
      <c r="A69" s="211" t="s">
        <v>320</v>
      </c>
      <c r="B69" s="212"/>
      <c r="C69" s="32">
        <v>180</v>
      </c>
      <c r="D69" s="54">
        <f>D65+D66</f>
        <v>39675944</v>
      </c>
      <c r="E69" s="55">
        <f>E65+E66</f>
        <v>253454770</v>
      </c>
      <c r="F69" s="53">
        <f t="shared" si="0"/>
        <v>293130714</v>
      </c>
      <c r="G69" s="54">
        <f>G65+G66</f>
        <v>22767114</v>
      </c>
      <c r="H69" s="55">
        <f>H65+H66</f>
        <v>206822158</v>
      </c>
      <c r="I69" s="53">
        <f t="shared" si="2"/>
        <v>229589272</v>
      </c>
    </row>
    <row r="70" spans="1:9" x14ac:dyDescent="0.2">
      <c r="A70" s="215" t="s">
        <v>95</v>
      </c>
      <c r="B70" s="215"/>
      <c r="C70" s="29">
        <v>181</v>
      </c>
      <c r="D70" s="51">
        <v>0</v>
      </c>
      <c r="E70" s="52">
        <v>0</v>
      </c>
      <c r="F70" s="53">
        <f t="shared" si="0"/>
        <v>0</v>
      </c>
      <c r="G70" s="51">
        <v>0</v>
      </c>
      <c r="H70" s="52">
        <v>0</v>
      </c>
      <c r="I70" s="53">
        <f t="shared" si="2"/>
        <v>0</v>
      </c>
    </row>
    <row r="71" spans="1:9" x14ac:dyDescent="0.2">
      <c r="A71" s="215" t="s">
        <v>242</v>
      </c>
      <c r="B71" s="215"/>
      <c r="C71" s="29">
        <v>182</v>
      </c>
      <c r="D71" s="51">
        <v>0</v>
      </c>
      <c r="E71" s="52">
        <v>0</v>
      </c>
      <c r="F71" s="53">
        <f t="shared" si="0"/>
        <v>0</v>
      </c>
      <c r="G71" s="51">
        <v>0</v>
      </c>
      <c r="H71" s="52">
        <v>0</v>
      </c>
      <c r="I71" s="53">
        <f t="shared" si="2"/>
        <v>0</v>
      </c>
    </row>
    <row r="72" spans="1:9" ht="30" customHeight="1" x14ac:dyDescent="0.2">
      <c r="A72" s="211" t="s">
        <v>243</v>
      </c>
      <c r="B72" s="211"/>
      <c r="C72" s="32">
        <v>183</v>
      </c>
      <c r="D72" s="54">
        <f>D7+D13+D21+D22+D23+D68</f>
        <v>651053692</v>
      </c>
      <c r="E72" s="55">
        <f>E7+E13+E21+E22+E23+E68</f>
        <v>2398725407</v>
      </c>
      <c r="F72" s="53">
        <f t="shared" ref="F72:F86" si="3">D72+E72</f>
        <v>3049779099</v>
      </c>
      <c r="G72" s="54">
        <f>G7+G13+G21+G22+G23+G68</f>
        <v>596843456</v>
      </c>
      <c r="H72" s="55">
        <f>H7+H13+H21+H22+H23+H68</f>
        <v>2368387397</v>
      </c>
      <c r="I72" s="53">
        <f t="shared" si="2"/>
        <v>2965230853</v>
      </c>
    </row>
    <row r="73" spans="1:9" ht="31.5" customHeight="1" x14ac:dyDescent="0.2">
      <c r="A73" s="211" t="s">
        <v>316</v>
      </c>
      <c r="B73" s="211"/>
      <c r="C73" s="32">
        <v>184</v>
      </c>
      <c r="D73" s="54">
        <f>D24+D31+D38+D41+D44+D53+D61+D64+D67</f>
        <v>-611377748</v>
      </c>
      <c r="E73" s="55">
        <f>E24+E31+E38+E41+E44+E53+E61+E64+E67</f>
        <v>-2145270637</v>
      </c>
      <c r="F73" s="53">
        <f t="shared" si="3"/>
        <v>-2756648385</v>
      </c>
      <c r="G73" s="54">
        <f>G24+G31+G38+G41+G44+G53+G61+G64+G67</f>
        <v>-574076342</v>
      </c>
      <c r="H73" s="55">
        <f>H24+H31+H38+H41+H44+H53+H61+H64+H67</f>
        <v>-2161565239</v>
      </c>
      <c r="I73" s="53">
        <f t="shared" si="2"/>
        <v>-2735641581</v>
      </c>
    </row>
    <row r="74" spans="1:9" x14ac:dyDescent="0.2">
      <c r="A74" s="211" t="s">
        <v>244</v>
      </c>
      <c r="B74" s="212"/>
      <c r="C74" s="32">
        <v>185</v>
      </c>
      <c r="D74" s="54">
        <f>D75+D76+D77+D78+D79+D80+D81+D82</f>
        <v>81013026</v>
      </c>
      <c r="E74" s="55">
        <f>E75+E76+E77+E78+E79+E80+E81+E82</f>
        <v>162936979</v>
      </c>
      <c r="F74" s="53">
        <f t="shared" si="3"/>
        <v>243950005</v>
      </c>
      <c r="G74" s="54">
        <f>G75+G76+G77+G78+G79+G80+G81+G82</f>
        <v>-3802028</v>
      </c>
      <c r="H74" s="55">
        <f>H75+H76+H77+H78+H79+H80+H81+H82</f>
        <v>-40648486</v>
      </c>
      <c r="I74" s="53">
        <f t="shared" ref="I74:I86" si="4">G74+H74</f>
        <v>-44450514</v>
      </c>
    </row>
    <row r="75" spans="1:9" ht="27.75" customHeight="1" x14ac:dyDescent="0.2">
      <c r="A75" s="214" t="s">
        <v>321</v>
      </c>
      <c r="B75" s="214"/>
      <c r="C75" s="29">
        <v>186</v>
      </c>
      <c r="D75" s="51">
        <v>0</v>
      </c>
      <c r="E75" s="52">
        <v>-30198</v>
      </c>
      <c r="F75" s="53">
        <f t="shared" si="3"/>
        <v>-30198</v>
      </c>
      <c r="G75" s="51">
        <v>0</v>
      </c>
      <c r="H75" s="52">
        <v>-107321</v>
      </c>
      <c r="I75" s="53">
        <f t="shared" si="4"/>
        <v>-107321</v>
      </c>
    </row>
    <row r="76" spans="1:9" ht="21.6" customHeight="1" x14ac:dyDescent="0.2">
      <c r="A76" s="214" t="s">
        <v>322</v>
      </c>
      <c r="B76" s="214"/>
      <c r="C76" s="29">
        <v>187</v>
      </c>
      <c r="D76" s="51">
        <v>98796373</v>
      </c>
      <c r="E76" s="52">
        <v>198076792</v>
      </c>
      <c r="F76" s="53">
        <f t="shared" si="3"/>
        <v>296873165</v>
      </c>
      <c r="G76" s="51">
        <v>-4636620</v>
      </c>
      <c r="H76" s="52">
        <v>-49176408</v>
      </c>
      <c r="I76" s="53">
        <f t="shared" si="4"/>
        <v>-53813028</v>
      </c>
    </row>
    <row r="77" spans="1:9" ht="28.15" customHeight="1" x14ac:dyDescent="0.2">
      <c r="A77" s="214" t="s">
        <v>323</v>
      </c>
      <c r="B77" s="214"/>
      <c r="C77" s="29">
        <v>188</v>
      </c>
      <c r="D77" s="51">
        <v>0</v>
      </c>
      <c r="E77" s="52">
        <v>663668</v>
      </c>
      <c r="F77" s="53">
        <f t="shared" si="3"/>
        <v>663668</v>
      </c>
      <c r="G77" s="51">
        <v>0</v>
      </c>
      <c r="H77" s="52">
        <v>-264037</v>
      </c>
      <c r="I77" s="53">
        <f t="shared" si="4"/>
        <v>-264037</v>
      </c>
    </row>
    <row r="78" spans="1:9" ht="25.15" customHeight="1" x14ac:dyDescent="0.2">
      <c r="A78" s="214" t="s">
        <v>324</v>
      </c>
      <c r="B78" s="214"/>
      <c r="C78" s="29">
        <v>189</v>
      </c>
      <c r="D78" s="51">
        <v>0</v>
      </c>
      <c r="E78" s="52">
        <v>0</v>
      </c>
      <c r="F78" s="53">
        <f t="shared" si="3"/>
        <v>0</v>
      </c>
      <c r="G78" s="51">
        <v>0</v>
      </c>
      <c r="H78" s="52">
        <v>0</v>
      </c>
      <c r="I78" s="53">
        <f t="shared" si="4"/>
        <v>0</v>
      </c>
    </row>
    <row r="79" spans="1:9" x14ac:dyDescent="0.2">
      <c r="A79" s="214" t="s">
        <v>96</v>
      </c>
      <c r="B79" s="214"/>
      <c r="C79" s="29">
        <v>190</v>
      </c>
      <c r="D79" s="51">
        <v>0</v>
      </c>
      <c r="E79" s="52">
        <v>0</v>
      </c>
      <c r="F79" s="53">
        <f t="shared" si="3"/>
        <v>0</v>
      </c>
      <c r="G79" s="51">
        <v>0</v>
      </c>
      <c r="H79" s="52">
        <v>0</v>
      </c>
      <c r="I79" s="53">
        <f t="shared" si="4"/>
        <v>0</v>
      </c>
    </row>
    <row r="80" spans="1:9" ht="21" customHeight="1" x14ac:dyDescent="0.2">
      <c r="A80" s="214" t="s">
        <v>97</v>
      </c>
      <c r="B80" s="214"/>
      <c r="C80" s="29">
        <v>191</v>
      </c>
      <c r="D80" s="51">
        <v>0</v>
      </c>
      <c r="E80" s="52">
        <v>0</v>
      </c>
      <c r="F80" s="53">
        <f t="shared" si="3"/>
        <v>0</v>
      </c>
      <c r="G80" s="51">
        <v>0</v>
      </c>
      <c r="H80" s="52">
        <v>0</v>
      </c>
      <c r="I80" s="53">
        <f t="shared" si="4"/>
        <v>0</v>
      </c>
    </row>
    <row r="81" spans="1:9" ht="16.149999999999999" customHeight="1" x14ac:dyDescent="0.2">
      <c r="A81" s="214" t="s">
        <v>98</v>
      </c>
      <c r="B81" s="214"/>
      <c r="C81" s="29">
        <v>192</v>
      </c>
      <c r="D81" s="51">
        <v>0</v>
      </c>
      <c r="E81" s="52">
        <v>0</v>
      </c>
      <c r="F81" s="53">
        <f t="shared" si="3"/>
        <v>0</v>
      </c>
      <c r="G81" s="51">
        <v>0</v>
      </c>
      <c r="H81" s="52">
        <v>0</v>
      </c>
      <c r="I81" s="53">
        <f t="shared" si="4"/>
        <v>0</v>
      </c>
    </row>
    <row r="82" spans="1:9" x14ac:dyDescent="0.2">
      <c r="A82" s="214" t="s">
        <v>99</v>
      </c>
      <c r="B82" s="214"/>
      <c r="C82" s="29">
        <v>193</v>
      </c>
      <c r="D82" s="51">
        <v>-17783347</v>
      </c>
      <c r="E82" s="52">
        <v>-35773283</v>
      </c>
      <c r="F82" s="53">
        <f t="shared" si="3"/>
        <v>-53556630</v>
      </c>
      <c r="G82" s="51">
        <v>834592</v>
      </c>
      <c r="H82" s="52">
        <v>8899280</v>
      </c>
      <c r="I82" s="53">
        <f t="shared" si="4"/>
        <v>9733872</v>
      </c>
    </row>
    <row r="83" spans="1:9" x14ac:dyDescent="0.2">
      <c r="A83" s="211" t="s">
        <v>245</v>
      </c>
      <c r="B83" s="212"/>
      <c r="C83" s="32">
        <v>194</v>
      </c>
      <c r="D83" s="54">
        <f>D69+D74</f>
        <v>120688970</v>
      </c>
      <c r="E83" s="55">
        <f>E69+E74</f>
        <v>416391749</v>
      </c>
      <c r="F83" s="53">
        <f t="shared" si="3"/>
        <v>537080719</v>
      </c>
      <c r="G83" s="54">
        <f>G69+G74</f>
        <v>18965086</v>
      </c>
      <c r="H83" s="55">
        <f>H69+H74</f>
        <v>166173672</v>
      </c>
      <c r="I83" s="53">
        <f t="shared" si="4"/>
        <v>185138758</v>
      </c>
    </row>
    <row r="84" spans="1:9" x14ac:dyDescent="0.2">
      <c r="A84" s="215" t="s">
        <v>246</v>
      </c>
      <c r="B84" s="215"/>
      <c r="C84" s="29">
        <v>195</v>
      </c>
      <c r="D84" s="51">
        <v>0</v>
      </c>
      <c r="E84" s="52">
        <v>0</v>
      </c>
      <c r="F84" s="53">
        <f t="shared" si="3"/>
        <v>0</v>
      </c>
      <c r="G84" s="51">
        <v>0</v>
      </c>
      <c r="H84" s="52">
        <v>0</v>
      </c>
      <c r="I84" s="53">
        <f t="shared" si="4"/>
        <v>0</v>
      </c>
    </row>
    <row r="85" spans="1:9" x14ac:dyDescent="0.2">
      <c r="A85" s="215" t="s">
        <v>247</v>
      </c>
      <c r="B85" s="215"/>
      <c r="C85" s="29">
        <v>196</v>
      </c>
      <c r="D85" s="51">
        <v>0</v>
      </c>
      <c r="E85" s="52">
        <v>0</v>
      </c>
      <c r="F85" s="53">
        <f t="shared" si="3"/>
        <v>0</v>
      </c>
      <c r="G85" s="51">
        <v>0</v>
      </c>
      <c r="H85" s="52">
        <v>0</v>
      </c>
      <c r="I85" s="53">
        <f t="shared" si="4"/>
        <v>0</v>
      </c>
    </row>
    <row r="86" spans="1:9" x14ac:dyDescent="0.2">
      <c r="A86" s="216" t="s">
        <v>110</v>
      </c>
      <c r="B86" s="217"/>
      <c r="C86" s="30">
        <v>197</v>
      </c>
      <c r="D86" s="51">
        <v>0</v>
      </c>
      <c r="E86" s="52">
        <v>0</v>
      </c>
      <c r="F86" s="56">
        <f t="shared" si="3"/>
        <v>0</v>
      </c>
      <c r="G86" s="51">
        <v>0</v>
      </c>
      <c r="H86" s="52">
        <v>0</v>
      </c>
      <c r="I86" s="56">
        <f t="shared" si="4"/>
        <v>0</v>
      </c>
    </row>
  </sheetData>
  <sheetProtection algorithmName="SHA-512" hashValue="fEb4ijJY7c5SvNnOygHMcPqhNlIzMkBWcvjD5Fj2BlBNwVd7Gi3wSihQq5XXGcnrQIzW8BOe7y/UKiGUgLyg5A==" saltValue="ZPnwrnPPFQeHGCil3xw2Rg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13:I23 D72:I72 D8:I8 D27:I27">
      <formula1>0</formula1>
    </dataValidation>
    <dataValidation type="whole" operator="lessThanOrEqual" allowBlank="1" showErrorMessage="1" errorTitle="Nedopušten unos" error="Dopušten je unos samo cjelobrojnih negativnih vrijednosti ili nule." sqref="D24:I26 D44:I47 D49:I64 D67:I67 D73:I73 D10:I10">
      <formula1>0</formula1>
    </dataValidation>
    <dataValidation type="whole" operator="notEqual" allowBlank="1" showErrorMessage="1" errorTitle="Nedopušten unos" error="Dopušten je unos samo cjelobrojnih (pozitivnih ili negativnih) vrijednosti ili nule." sqref="D9:I9 D11:I12 D83:I86 D48:I48 D65:I66 D68:I71 D74:I81 D28:I43 D7:I7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topLeftCell="A72" zoomScale="80" zoomScaleNormal="100" zoomScaleSheetLayoutView="80" workbookViewId="0">
      <selection activeCell="D7" sqref="D7:I86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193" t="s">
        <v>349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">
      <c r="A2" s="182" t="s">
        <v>388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">
      <c r="A3" s="195" t="s">
        <v>35</v>
      </c>
      <c r="B3" s="196"/>
      <c r="C3" s="196"/>
      <c r="D3" s="196"/>
      <c r="E3" s="196"/>
      <c r="F3" s="196"/>
      <c r="G3" s="196"/>
      <c r="H3" s="196"/>
      <c r="I3" s="196"/>
    </row>
    <row r="4" spans="1:9" ht="33.75" customHeight="1" x14ac:dyDescent="0.2">
      <c r="A4" s="184" t="s">
        <v>0</v>
      </c>
      <c r="B4" s="185"/>
      <c r="C4" s="184" t="s">
        <v>77</v>
      </c>
      <c r="D4" s="186" t="s">
        <v>4</v>
      </c>
      <c r="E4" s="187"/>
      <c r="F4" s="187"/>
      <c r="G4" s="186" t="s">
        <v>285</v>
      </c>
      <c r="H4" s="187"/>
      <c r="I4" s="187"/>
    </row>
    <row r="5" spans="1:9" ht="24" customHeight="1" x14ac:dyDescent="0.2">
      <c r="A5" s="185"/>
      <c r="B5" s="185"/>
      <c r="C5" s="185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184">
        <v>1</v>
      </c>
      <c r="B6" s="185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177" t="s">
        <v>205</v>
      </c>
      <c r="B7" s="178"/>
      <c r="C7" s="26">
        <v>118</v>
      </c>
      <c r="D7" s="40">
        <f>D8+D9+D10+D11+D12</f>
        <v>80451008</v>
      </c>
      <c r="E7" s="40">
        <f>E8+E9+E10+E11+E12</f>
        <v>521380281</v>
      </c>
      <c r="F7" s="40">
        <f>D7+E7</f>
        <v>601831289</v>
      </c>
      <c r="G7" s="40">
        <f>G8+G9+G10+G11+G12</f>
        <v>99912275</v>
      </c>
      <c r="H7" s="40">
        <f>H8+H9+H10+H11+H12</f>
        <v>527170771</v>
      </c>
      <c r="I7" s="40">
        <f>G7+H7</f>
        <v>627083046</v>
      </c>
    </row>
    <row r="8" spans="1:9" x14ac:dyDescent="0.2">
      <c r="A8" s="188" t="s">
        <v>67</v>
      </c>
      <c r="B8" s="188"/>
      <c r="C8" s="27">
        <v>119</v>
      </c>
      <c r="D8" s="41">
        <v>80493147</v>
      </c>
      <c r="E8" s="41">
        <v>397562148</v>
      </c>
      <c r="F8" s="40">
        <f t="shared" ref="F8:F71" si="0">D8+E8</f>
        <v>478055295</v>
      </c>
      <c r="G8" s="41">
        <v>100094275</v>
      </c>
      <c r="H8" s="41">
        <v>426648869</v>
      </c>
      <c r="I8" s="40">
        <f t="shared" ref="I8:I71" si="1">G8+H8</f>
        <v>526743144</v>
      </c>
    </row>
    <row r="9" spans="1:9" ht="19.5" customHeight="1" x14ac:dyDescent="0.2">
      <c r="A9" s="188" t="s">
        <v>206</v>
      </c>
      <c r="B9" s="188"/>
      <c r="C9" s="27">
        <v>120</v>
      </c>
      <c r="D9" s="41">
        <v>0</v>
      </c>
      <c r="E9" s="41">
        <v>11684543</v>
      </c>
      <c r="F9" s="40">
        <f t="shared" si="0"/>
        <v>11684543</v>
      </c>
      <c r="G9" s="41">
        <v>0</v>
      </c>
      <c r="H9" s="41">
        <v>4009962</v>
      </c>
      <c r="I9" s="40">
        <f t="shared" si="1"/>
        <v>4009962</v>
      </c>
    </row>
    <row r="10" spans="1:9" x14ac:dyDescent="0.2">
      <c r="A10" s="188" t="s">
        <v>207</v>
      </c>
      <c r="B10" s="188"/>
      <c r="C10" s="27">
        <v>121</v>
      </c>
      <c r="D10" s="41">
        <v>-27529</v>
      </c>
      <c r="E10" s="41">
        <v>-36074092</v>
      </c>
      <c r="F10" s="40">
        <f t="shared" si="0"/>
        <v>-36101621</v>
      </c>
      <c r="G10" s="41">
        <v>-16530</v>
      </c>
      <c r="H10" s="41">
        <v>-53321510</v>
      </c>
      <c r="I10" s="40">
        <f t="shared" si="1"/>
        <v>-53338040</v>
      </c>
    </row>
    <row r="11" spans="1:9" ht="22.5" customHeight="1" x14ac:dyDescent="0.2">
      <c r="A11" s="188" t="s">
        <v>208</v>
      </c>
      <c r="B11" s="188"/>
      <c r="C11" s="27">
        <v>122</v>
      </c>
      <c r="D11" s="41">
        <v>-11852</v>
      </c>
      <c r="E11" s="41">
        <v>181813142</v>
      </c>
      <c r="F11" s="40">
        <f t="shared" si="0"/>
        <v>181801290</v>
      </c>
      <c r="G11" s="41">
        <v>-153824</v>
      </c>
      <c r="H11" s="41">
        <v>162065613</v>
      </c>
      <c r="I11" s="40">
        <f t="shared" si="1"/>
        <v>161911789</v>
      </c>
    </row>
    <row r="12" spans="1:9" ht="21.75" customHeight="1" x14ac:dyDescent="0.2">
      <c r="A12" s="188" t="s">
        <v>209</v>
      </c>
      <c r="B12" s="188"/>
      <c r="C12" s="27">
        <v>123</v>
      </c>
      <c r="D12" s="41">
        <v>-2758</v>
      </c>
      <c r="E12" s="41">
        <v>-33605460</v>
      </c>
      <c r="F12" s="40">
        <f t="shared" si="0"/>
        <v>-33608218</v>
      </c>
      <c r="G12" s="41">
        <v>-11646</v>
      </c>
      <c r="H12" s="41">
        <v>-12232163</v>
      </c>
      <c r="I12" s="40">
        <f t="shared" si="1"/>
        <v>-12243809</v>
      </c>
    </row>
    <row r="13" spans="1:9" x14ac:dyDescent="0.2">
      <c r="A13" s="177" t="s">
        <v>210</v>
      </c>
      <c r="B13" s="178"/>
      <c r="C13" s="26">
        <v>124</v>
      </c>
      <c r="D13" s="40">
        <f>D14+D15+D16+D17+D18+D19+D20</f>
        <v>36940560</v>
      </c>
      <c r="E13" s="40">
        <f>E14+E15+E16+E17+E18+E19+E20</f>
        <v>154139214</v>
      </c>
      <c r="F13" s="40">
        <f t="shared" si="0"/>
        <v>191079774</v>
      </c>
      <c r="G13" s="40">
        <f>G14+G15+G16+G17+G18+G19+G20</f>
        <v>19575264</v>
      </c>
      <c r="H13" s="40">
        <f>H14+H15+H16+H17+H18+H19+H20</f>
        <v>51911462</v>
      </c>
      <c r="I13" s="40">
        <f t="shared" si="1"/>
        <v>71486726</v>
      </c>
    </row>
    <row r="14" spans="1:9" ht="24" customHeight="1" x14ac:dyDescent="0.2">
      <c r="A14" s="188" t="s">
        <v>211</v>
      </c>
      <c r="B14" s="188"/>
      <c r="C14" s="27">
        <v>125</v>
      </c>
      <c r="D14" s="41">
        <v>282219</v>
      </c>
      <c r="E14" s="41">
        <v>414492</v>
      </c>
      <c r="F14" s="40">
        <f t="shared" si="0"/>
        <v>696711</v>
      </c>
      <c r="G14" s="41">
        <v>163611</v>
      </c>
      <c r="H14" s="41">
        <v>12153157</v>
      </c>
      <c r="I14" s="40">
        <f t="shared" si="1"/>
        <v>12316768</v>
      </c>
    </row>
    <row r="15" spans="1:9" ht="24.75" customHeight="1" x14ac:dyDescent="0.2">
      <c r="A15" s="188" t="s">
        <v>212</v>
      </c>
      <c r="B15" s="188"/>
      <c r="C15" s="27">
        <v>126</v>
      </c>
      <c r="D15" s="41">
        <v>0</v>
      </c>
      <c r="E15" s="41">
        <v>14445646</v>
      </c>
      <c r="F15" s="40">
        <f t="shared" si="0"/>
        <v>14445646</v>
      </c>
      <c r="G15" s="41">
        <v>0</v>
      </c>
      <c r="H15" s="41">
        <v>10611514</v>
      </c>
      <c r="I15" s="40">
        <f t="shared" si="1"/>
        <v>10611514</v>
      </c>
    </row>
    <row r="16" spans="1:9" x14ac:dyDescent="0.2">
      <c r="A16" s="188" t="s">
        <v>92</v>
      </c>
      <c r="B16" s="188"/>
      <c r="C16" s="27">
        <v>127</v>
      </c>
      <c r="D16" s="41">
        <v>26362415</v>
      </c>
      <c r="E16" s="41">
        <v>29350935</v>
      </c>
      <c r="F16" s="40">
        <f t="shared" si="0"/>
        <v>55713350</v>
      </c>
      <c r="G16" s="41">
        <v>21367245</v>
      </c>
      <c r="H16" s="41">
        <v>21563653</v>
      </c>
      <c r="I16" s="40">
        <f t="shared" si="1"/>
        <v>42930898</v>
      </c>
    </row>
    <row r="17" spans="1:9" x14ac:dyDescent="0.2">
      <c r="A17" s="188" t="s">
        <v>213</v>
      </c>
      <c r="B17" s="188"/>
      <c r="C17" s="27">
        <v>128</v>
      </c>
      <c r="D17" s="41">
        <v>-47804</v>
      </c>
      <c r="E17" s="41">
        <v>1016017</v>
      </c>
      <c r="F17" s="40">
        <f t="shared" si="0"/>
        <v>968213</v>
      </c>
      <c r="G17" s="41">
        <v>280468</v>
      </c>
      <c r="H17" s="41">
        <v>3531677</v>
      </c>
      <c r="I17" s="40">
        <f t="shared" si="1"/>
        <v>3812145</v>
      </c>
    </row>
    <row r="18" spans="1:9" x14ac:dyDescent="0.2">
      <c r="A18" s="188" t="s">
        <v>214</v>
      </c>
      <c r="B18" s="188"/>
      <c r="C18" s="27">
        <v>129</v>
      </c>
      <c r="D18" s="41">
        <v>1572824</v>
      </c>
      <c r="E18" s="41">
        <v>6390864</v>
      </c>
      <c r="F18" s="40">
        <f t="shared" si="0"/>
        <v>7963688</v>
      </c>
      <c r="G18" s="41">
        <v>899343</v>
      </c>
      <c r="H18" s="41">
        <v>5072584</v>
      </c>
      <c r="I18" s="40">
        <f t="shared" si="1"/>
        <v>5971927</v>
      </c>
    </row>
    <row r="19" spans="1:9" x14ac:dyDescent="0.2">
      <c r="A19" s="188" t="s">
        <v>6</v>
      </c>
      <c r="B19" s="188"/>
      <c r="C19" s="27">
        <v>130</v>
      </c>
      <c r="D19" s="41">
        <v>8768666</v>
      </c>
      <c r="E19" s="41">
        <v>5258179</v>
      </c>
      <c r="F19" s="40">
        <f t="shared" si="0"/>
        <v>14026845</v>
      </c>
      <c r="G19" s="41">
        <v>-3139314</v>
      </c>
      <c r="H19" s="41">
        <v>-5242522</v>
      </c>
      <c r="I19" s="40">
        <f t="shared" si="1"/>
        <v>-8381836</v>
      </c>
    </row>
    <row r="20" spans="1:9" x14ac:dyDescent="0.2">
      <c r="A20" s="188" t="s">
        <v>7</v>
      </c>
      <c r="B20" s="188"/>
      <c r="C20" s="27">
        <v>131</v>
      </c>
      <c r="D20" s="41">
        <v>2240</v>
      </c>
      <c r="E20" s="41">
        <v>97263081</v>
      </c>
      <c r="F20" s="40">
        <f t="shared" si="0"/>
        <v>97265321</v>
      </c>
      <c r="G20" s="41">
        <v>3911</v>
      </c>
      <c r="H20" s="41">
        <v>4221399</v>
      </c>
      <c r="I20" s="40">
        <f t="shared" si="1"/>
        <v>4225310</v>
      </c>
    </row>
    <row r="21" spans="1:9" x14ac:dyDescent="0.2">
      <c r="A21" s="218" t="s">
        <v>8</v>
      </c>
      <c r="B21" s="188"/>
      <c r="C21" s="27">
        <v>132</v>
      </c>
      <c r="D21" s="41">
        <v>546883</v>
      </c>
      <c r="E21" s="41">
        <v>5184183</v>
      </c>
      <c r="F21" s="40">
        <f t="shared" si="0"/>
        <v>5731066</v>
      </c>
      <c r="G21" s="41">
        <v>526374</v>
      </c>
      <c r="H21" s="41">
        <v>10113288</v>
      </c>
      <c r="I21" s="40">
        <f t="shared" si="1"/>
        <v>10639662</v>
      </c>
    </row>
    <row r="22" spans="1:9" ht="24.75" customHeight="1" x14ac:dyDescent="0.2">
      <c r="A22" s="218" t="s">
        <v>9</v>
      </c>
      <c r="B22" s="188"/>
      <c r="C22" s="27">
        <v>133</v>
      </c>
      <c r="D22" s="41">
        <v>51398</v>
      </c>
      <c r="E22" s="41">
        <v>8137674</v>
      </c>
      <c r="F22" s="40">
        <f t="shared" si="0"/>
        <v>8189072</v>
      </c>
      <c r="G22" s="41">
        <v>56672</v>
      </c>
      <c r="H22" s="41">
        <v>6626440</v>
      </c>
      <c r="I22" s="40">
        <f t="shared" si="1"/>
        <v>6683112</v>
      </c>
    </row>
    <row r="23" spans="1:9" x14ac:dyDescent="0.2">
      <c r="A23" s="218" t="s">
        <v>10</v>
      </c>
      <c r="B23" s="188"/>
      <c r="C23" s="27">
        <v>134</v>
      </c>
      <c r="D23" s="41">
        <v>-1398</v>
      </c>
      <c r="E23" s="41">
        <v>13575089</v>
      </c>
      <c r="F23" s="40">
        <f t="shared" si="0"/>
        <v>13573691</v>
      </c>
      <c r="G23" s="41">
        <v>0</v>
      </c>
      <c r="H23" s="41">
        <v>4694259</v>
      </c>
      <c r="I23" s="40">
        <f t="shared" si="1"/>
        <v>4694259</v>
      </c>
    </row>
    <row r="24" spans="1:9" ht="21" customHeight="1" x14ac:dyDescent="0.2">
      <c r="A24" s="177" t="s">
        <v>215</v>
      </c>
      <c r="B24" s="178"/>
      <c r="C24" s="26">
        <v>135</v>
      </c>
      <c r="D24" s="40">
        <f>D25+D28</f>
        <v>-113104972</v>
      </c>
      <c r="E24" s="40">
        <f>E25+E28</f>
        <v>-269418975</v>
      </c>
      <c r="F24" s="40">
        <f t="shared" si="0"/>
        <v>-382523947</v>
      </c>
      <c r="G24" s="40">
        <f>G25+G28</f>
        <v>-112631517</v>
      </c>
      <c r="H24" s="40">
        <f>H25+H28</f>
        <v>-302979867</v>
      </c>
      <c r="I24" s="40">
        <f t="shared" si="1"/>
        <v>-415611384</v>
      </c>
    </row>
    <row r="25" spans="1:9" x14ac:dyDescent="0.2">
      <c r="A25" s="178" t="s">
        <v>216</v>
      </c>
      <c r="B25" s="178"/>
      <c r="C25" s="26">
        <v>136</v>
      </c>
      <c r="D25" s="40">
        <f>D26+D27</f>
        <v>-112939085</v>
      </c>
      <c r="E25" s="40">
        <f>E26+E27</f>
        <v>-334428786</v>
      </c>
      <c r="F25" s="40">
        <f t="shared" si="0"/>
        <v>-447367871</v>
      </c>
      <c r="G25" s="40">
        <f>G26+G27</f>
        <v>-86377373</v>
      </c>
      <c r="H25" s="40">
        <f>H26+H27</f>
        <v>-329245365</v>
      </c>
      <c r="I25" s="40">
        <f t="shared" si="1"/>
        <v>-415622738</v>
      </c>
    </row>
    <row r="26" spans="1:9" x14ac:dyDescent="0.2">
      <c r="A26" s="188" t="s">
        <v>217</v>
      </c>
      <c r="B26" s="188"/>
      <c r="C26" s="27">
        <v>137</v>
      </c>
      <c r="D26" s="41">
        <v>-112939085</v>
      </c>
      <c r="E26" s="41">
        <v>-375492039</v>
      </c>
      <c r="F26" s="40">
        <f t="shared" si="0"/>
        <v>-488431124</v>
      </c>
      <c r="G26" s="41">
        <v>-86377373</v>
      </c>
      <c r="H26" s="41">
        <v>-387272262</v>
      </c>
      <c r="I26" s="40">
        <f t="shared" si="1"/>
        <v>-473649635</v>
      </c>
    </row>
    <row r="27" spans="1:9" x14ac:dyDescent="0.2">
      <c r="A27" s="188" t="s">
        <v>218</v>
      </c>
      <c r="B27" s="188"/>
      <c r="C27" s="27">
        <v>138</v>
      </c>
      <c r="D27" s="41">
        <v>0</v>
      </c>
      <c r="E27" s="41">
        <v>41063253</v>
      </c>
      <c r="F27" s="40">
        <f t="shared" si="0"/>
        <v>41063253</v>
      </c>
      <c r="G27" s="41">
        <v>0</v>
      </c>
      <c r="H27" s="41">
        <v>58026897</v>
      </c>
      <c r="I27" s="40">
        <f t="shared" si="1"/>
        <v>58026897</v>
      </c>
    </row>
    <row r="28" spans="1:9" x14ac:dyDescent="0.2">
      <c r="A28" s="178" t="s">
        <v>219</v>
      </c>
      <c r="B28" s="178"/>
      <c r="C28" s="26">
        <v>139</v>
      </c>
      <c r="D28" s="40">
        <f>D29+D30</f>
        <v>-165887</v>
      </c>
      <c r="E28" s="40">
        <f>E29+E30</f>
        <v>65009811</v>
      </c>
      <c r="F28" s="40">
        <f t="shared" si="0"/>
        <v>64843924</v>
      </c>
      <c r="G28" s="40">
        <f>G29+G30</f>
        <v>-26254144</v>
      </c>
      <c r="H28" s="40">
        <f>H29+H30</f>
        <v>26265498</v>
      </c>
      <c r="I28" s="40">
        <f t="shared" si="1"/>
        <v>11354</v>
      </c>
    </row>
    <row r="29" spans="1:9" x14ac:dyDescent="0.2">
      <c r="A29" s="188" t="s">
        <v>11</v>
      </c>
      <c r="B29" s="188"/>
      <c r="C29" s="27">
        <v>140</v>
      </c>
      <c r="D29" s="41">
        <v>-165887</v>
      </c>
      <c r="E29" s="41">
        <v>51516987</v>
      </c>
      <c r="F29" s="40">
        <f t="shared" si="0"/>
        <v>51351100</v>
      </c>
      <c r="G29" s="41">
        <v>-26254144</v>
      </c>
      <c r="H29" s="41">
        <v>-130056975</v>
      </c>
      <c r="I29" s="40">
        <f t="shared" si="1"/>
        <v>-156311119</v>
      </c>
    </row>
    <row r="30" spans="1:9" x14ac:dyDescent="0.2">
      <c r="A30" s="188" t="s">
        <v>12</v>
      </c>
      <c r="B30" s="188"/>
      <c r="C30" s="27">
        <v>141</v>
      </c>
      <c r="D30" s="41">
        <v>0</v>
      </c>
      <c r="E30" s="41">
        <v>13492824</v>
      </c>
      <c r="F30" s="40">
        <f t="shared" si="0"/>
        <v>13492824</v>
      </c>
      <c r="G30" s="41">
        <v>0</v>
      </c>
      <c r="H30" s="41">
        <v>156322473</v>
      </c>
      <c r="I30" s="40">
        <f t="shared" si="1"/>
        <v>156322473</v>
      </c>
    </row>
    <row r="31" spans="1:9" ht="31.5" customHeight="1" x14ac:dyDescent="0.2">
      <c r="A31" s="177" t="s">
        <v>248</v>
      </c>
      <c r="B31" s="178"/>
      <c r="C31" s="26">
        <v>142</v>
      </c>
      <c r="D31" s="40">
        <f>D32+D35</f>
        <v>19073515</v>
      </c>
      <c r="E31" s="40">
        <f>E32+E35</f>
        <v>5779785</v>
      </c>
      <c r="F31" s="40">
        <f t="shared" si="0"/>
        <v>24853300</v>
      </c>
      <c r="G31" s="40">
        <f>G32+G35</f>
        <v>-29115516</v>
      </c>
      <c r="H31" s="40">
        <f>H32+H35</f>
        <v>2111477</v>
      </c>
      <c r="I31" s="40">
        <f t="shared" si="1"/>
        <v>-27004039</v>
      </c>
    </row>
    <row r="32" spans="1:9" x14ac:dyDescent="0.2">
      <c r="A32" s="178" t="s">
        <v>220</v>
      </c>
      <c r="B32" s="178"/>
      <c r="C32" s="26">
        <v>143</v>
      </c>
      <c r="D32" s="40">
        <f>D33+D34</f>
        <v>19073515</v>
      </c>
      <c r="E32" s="40">
        <f>E33+E34</f>
        <v>2395574</v>
      </c>
      <c r="F32" s="40">
        <f t="shared" si="0"/>
        <v>21469089</v>
      </c>
      <c r="G32" s="40">
        <f>G33+G34</f>
        <v>-29115516</v>
      </c>
      <c r="H32" s="40">
        <f>H33+H34</f>
        <v>1393147</v>
      </c>
      <c r="I32" s="40">
        <f t="shared" si="1"/>
        <v>-27722369</v>
      </c>
    </row>
    <row r="33" spans="1:9" x14ac:dyDescent="0.2">
      <c r="A33" s="188" t="s">
        <v>221</v>
      </c>
      <c r="B33" s="188"/>
      <c r="C33" s="27">
        <v>144</v>
      </c>
      <c r="D33" s="41">
        <v>19065731</v>
      </c>
      <c r="E33" s="41">
        <v>2395574</v>
      </c>
      <c r="F33" s="40">
        <f t="shared" si="0"/>
        <v>21461305</v>
      </c>
      <c r="G33" s="41">
        <v>-29111167</v>
      </c>
      <c r="H33" s="41">
        <v>1393147</v>
      </c>
      <c r="I33" s="40">
        <f t="shared" si="1"/>
        <v>-27718020</v>
      </c>
    </row>
    <row r="34" spans="1:9" x14ac:dyDescent="0.2">
      <c r="A34" s="188" t="s">
        <v>222</v>
      </c>
      <c r="B34" s="188"/>
      <c r="C34" s="27">
        <v>145</v>
      </c>
      <c r="D34" s="41">
        <v>7784</v>
      </c>
      <c r="E34" s="41">
        <v>0</v>
      </c>
      <c r="F34" s="40">
        <f t="shared" si="0"/>
        <v>7784</v>
      </c>
      <c r="G34" s="41">
        <v>-4349</v>
      </c>
      <c r="H34" s="41">
        <v>0</v>
      </c>
      <c r="I34" s="40">
        <f t="shared" si="1"/>
        <v>-4349</v>
      </c>
    </row>
    <row r="35" spans="1:9" ht="31.5" customHeight="1" x14ac:dyDescent="0.2">
      <c r="A35" s="178" t="s">
        <v>223</v>
      </c>
      <c r="B35" s="178"/>
      <c r="C35" s="26">
        <v>146</v>
      </c>
      <c r="D35" s="40">
        <f>D36+D37</f>
        <v>0</v>
      </c>
      <c r="E35" s="40">
        <f>E36+E37</f>
        <v>3384211</v>
      </c>
      <c r="F35" s="40">
        <f t="shared" si="0"/>
        <v>3384211</v>
      </c>
      <c r="G35" s="40">
        <f>G36+G37</f>
        <v>0</v>
      </c>
      <c r="H35" s="40">
        <f>H36+H37</f>
        <v>718330</v>
      </c>
      <c r="I35" s="40">
        <f t="shared" si="1"/>
        <v>718330</v>
      </c>
    </row>
    <row r="36" spans="1:9" x14ac:dyDescent="0.2">
      <c r="A36" s="188" t="s">
        <v>224</v>
      </c>
      <c r="B36" s="188"/>
      <c r="C36" s="27">
        <v>147</v>
      </c>
      <c r="D36" s="41">
        <v>0</v>
      </c>
      <c r="E36" s="41">
        <v>3384211</v>
      </c>
      <c r="F36" s="40">
        <f t="shared" si="0"/>
        <v>3384211</v>
      </c>
      <c r="G36" s="41">
        <v>0</v>
      </c>
      <c r="H36" s="41">
        <v>718330</v>
      </c>
      <c r="I36" s="40">
        <f t="shared" si="1"/>
        <v>718330</v>
      </c>
    </row>
    <row r="37" spans="1:9" x14ac:dyDescent="0.2">
      <c r="A37" s="188" t="s">
        <v>225</v>
      </c>
      <c r="B37" s="188"/>
      <c r="C37" s="27">
        <v>148</v>
      </c>
      <c r="D37" s="41">
        <v>0</v>
      </c>
      <c r="E37" s="41">
        <v>0</v>
      </c>
      <c r="F37" s="40">
        <f t="shared" si="0"/>
        <v>0</v>
      </c>
      <c r="G37" s="41">
        <v>0</v>
      </c>
      <c r="H37" s="41">
        <v>0</v>
      </c>
      <c r="I37" s="40">
        <f t="shared" si="1"/>
        <v>0</v>
      </c>
    </row>
    <row r="38" spans="1:9" ht="45.75" customHeight="1" x14ac:dyDescent="0.2">
      <c r="A38" s="177" t="s">
        <v>325</v>
      </c>
      <c r="B38" s="178"/>
      <c r="C38" s="26">
        <v>149</v>
      </c>
      <c r="D38" s="40">
        <f>D39+D40</f>
        <v>1552323</v>
      </c>
      <c r="E38" s="40">
        <f>E39+E40</f>
        <v>0</v>
      </c>
      <c r="F38" s="40">
        <f t="shared" si="0"/>
        <v>1552323</v>
      </c>
      <c r="G38" s="40">
        <f>G39+G40</f>
        <v>31035259</v>
      </c>
      <c r="H38" s="40">
        <f>H39+H40</f>
        <v>0</v>
      </c>
      <c r="I38" s="40">
        <f t="shared" si="1"/>
        <v>31035259</v>
      </c>
    </row>
    <row r="39" spans="1:9" x14ac:dyDescent="0.2">
      <c r="A39" s="188" t="s">
        <v>226</v>
      </c>
      <c r="B39" s="188"/>
      <c r="C39" s="27">
        <v>150</v>
      </c>
      <c r="D39" s="41">
        <v>1552323</v>
      </c>
      <c r="E39" s="41">
        <v>0</v>
      </c>
      <c r="F39" s="40">
        <f t="shared" si="0"/>
        <v>1552323</v>
      </c>
      <c r="G39" s="41">
        <v>31035259</v>
      </c>
      <c r="H39" s="41">
        <v>0</v>
      </c>
      <c r="I39" s="40">
        <f t="shared" si="1"/>
        <v>31035259</v>
      </c>
    </row>
    <row r="40" spans="1:9" x14ac:dyDescent="0.2">
      <c r="A40" s="188" t="s">
        <v>227</v>
      </c>
      <c r="B40" s="188"/>
      <c r="C40" s="27">
        <v>151</v>
      </c>
      <c r="D40" s="41">
        <v>0</v>
      </c>
      <c r="E40" s="41">
        <v>0</v>
      </c>
      <c r="F40" s="40">
        <f t="shared" si="0"/>
        <v>0</v>
      </c>
      <c r="G40" s="41">
        <v>0</v>
      </c>
      <c r="H40" s="41">
        <v>0</v>
      </c>
      <c r="I40" s="40">
        <f t="shared" si="1"/>
        <v>0</v>
      </c>
    </row>
    <row r="41" spans="1:9" ht="22.9" customHeight="1" x14ac:dyDescent="0.2">
      <c r="A41" s="218" t="s">
        <v>370</v>
      </c>
      <c r="B41" s="188"/>
      <c r="C41" s="27">
        <v>152</v>
      </c>
      <c r="D41" s="57">
        <f>D42+D43</f>
        <v>0</v>
      </c>
      <c r="E41" s="57">
        <f>E42+E43</f>
        <v>-1480936</v>
      </c>
      <c r="F41" s="40">
        <f t="shared" si="0"/>
        <v>-1480936</v>
      </c>
      <c r="G41" s="57">
        <f>G42+G43</f>
        <v>0</v>
      </c>
      <c r="H41" s="57">
        <f>H42+H43</f>
        <v>-77372</v>
      </c>
      <c r="I41" s="40">
        <f t="shared" si="1"/>
        <v>-77372</v>
      </c>
    </row>
    <row r="42" spans="1:9" x14ac:dyDescent="0.2">
      <c r="A42" s="188" t="s">
        <v>13</v>
      </c>
      <c r="B42" s="188"/>
      <c r="C42" s="27">
        <v>153</v>
      </c>
      <c r="D42" s="41">
        <v>0</v>
      </c>
      <c r="E42" s="41">
        <v>-1480936</v>
      </c>
      <c r="F42" s="40">
        <f t="shared" si="0"/>
        <v>-1480936</v>
      </c>
      <c r="G42" s="41">
        <v>0</v>
      </c>
      <c r="H42" s="41">
        <v>-77372</v>
      </c>
      <c r="I42" s="40">
        <f t="shared" si="1"/>
        <v>-77372</v>
      </c>
    </row>
    <row r="43" spans="1:9" x14ac:dyDescent="0.2">
      <c r="A43" s="188" t="s">
        <v>14</v>
      </c>
      <c r="B43" s="188"/>
      <c r="C43" s="27">
        <v>154</v>
      </c>
      <c r="D43" s="41">
        <v>0</v>
      </c>
      <c r="E43" s="41">
        <v>0</v>
      </c>
      <c r="F43" s="40">
        <f t="shared" si="0"/>
        <v>0</v>
      </c>
      <c r="G43" s="41">
        <v>0</v>
      </c>
      <c r="H43" s="41">
        <v>0</v>
      </c>
      <c r="I43" s="40">
        <f t="shared" si="1"/>
        <v>0</v>
      </c>
    </row>
    <row r="44" spans="1:9" ht="22.5" customHeight="1" x14ac:dyDescent="0.2">
      <c r="A44" s="177" t="s">
        <v>229</v>
      </c>
      <c r="B44" s="178"/>
      <c r="C44" s="26">
        <v>155</v>
      </c>
      <c r="D44" s="40">
        <f>D45+D49</f>
        <v>-21933563</v>
      </c>
      <c r="E44" s="40">
        <f>E45+E49</f>
        <v>-241813612</v>
      </c>
      <c r="F44" s="40">
        <f t="shared" si="0"/>
        <v>-263747175</v>
      </c>
      <c r="G44" s="40">
        <f>G45+G49</f>
        <v>-16749189</v>
      </c>
      <c r="H44" s="40">
        <f>H45+H49</f>
        <v>-225876250</v>
      </c>
      <c r="I44" s="40">
        <f t="shared" si="1"/>
        <v>-242625439</v>
      </c>
    </row>
    <row r="45" spans="1:9" x14ac:dyDescent="0.2">
      <c r="A45" s="178" t="s">
        <v>230</v>
      </c>
      <c r="B45" s="178"/>
      <c r="C45" s="26">
        <v>156</v>
      </c>
      <c r="D45" s="40">
        <f>D46+D47+D48</f>
        <v>-8777306</v>
      </c>
      <c r="E45" s="40">
        <f>E46+E47+E48</f>
        <v>-130948856</v>
      </c>
      <c r="F45" s="40">
        <f t="shared" si="0"/>
        <v>-139726162</v>
      </c>
      <c r="G45" s="40">
        <f>G46+G47+G48</f>
        <v>-7627475</v>
      </c>
      <c r="H45" s="40">
        <f>H46+H47+H48</f>
        <v>-137236375</v>
      </c>
      <c r="I45" s="40">
        <f t="shared" si="1"/>
        <v>-144863850</v>
      </c>
    </row>
    <row r="46" spans="1:9" x14ac:dyDescent="0.2">
      <c r="A46" s="188" t="s">
        <v>15</v>
      </c>
      <c r="B46" s="188"/>
      <c r="C46" s="27">
        <v>157</v>
      </c>
      <c r="D46" s="41">
        <v>-1450524</v>
      </c>
      <c r="E46" s="41">
        <v>-53229750</v>
      </c>
      <c r="F46" s="40">
        <f t="shared" si="0"/>
        <v>-54680274</v>
      </c>
      <c r="G46" s="41">
        <v>-1614415</v>
      </c>
      <c r="H46" s="41">
        <v>-51973232</v>
      </c>
      <c r="I46" s="40">
        <f t="shared" si="1"/>
        <v>-53587647</v>
      </c>
    </row>
    <row r="47" spans="1:9" x14ac:dyDescent="0.2">
      <c r="A47" s="188" t="s">
        <v>16</v>
      </c>
      <c r="B47" s="188"/>
      <c r="C47" s="27">
        <v>158</v>
      </c>
      <c r="D47" s="41">
        <v>-7326782</v>
      </c>
      <c r="E47" s="41">
        <v>-55093832</v>
      </c>
      <c r="F47" s="40">
        <f t="shared" si="0"/>
        <v>-62420614</v>
      </c>
      <c r="G47" s="41">
        <v>-6013060</v>
      </c>
      <c r="H47" s="41">
        <v>-63668374</v>
      </c>
      <c r="I47" s="40">
        <f t="shared" si="1"/>
        <v>-69681434</v>
      </c>
    </row>
    <row r="48" spans="1:9" x14ac:dyDescent="0.2">
      <c r="A48" s="188" t="s">
        <v>17</v>
      </c>
      <c r="B48" s="188"/>
      <c r="C48" s="27">
        <v>159</v>
      </c>
      <c r="D48" s="41">
        <v>0</v>
      </c>
      <c r="E48" s="41">
        <v>-22625274</v>
      </c>
      <c r="F48" s="40">
        <f t="shared" si="0"/>
        <v>-22625274</v>
      </c>
      <c r="G48" s="41">
        <v>0</v>
      </c>
      <c r="H48" s="41">
        <v>-21594769</v>
      </c>
      <c r="I48" s="40">
        <f t="shared" si="1"/>
        <v>-21594769</v>
      </c>
    </row>
    <row r="49" spans="1:9" ht="24.75" customHeight="1" x14ac:dyDescent="0.2">
      <c r="A49" s="178" t="s">
        <v>231</v>
      </c>
      <c r="B49" s="178"/>
      <c r="C49" s="26">
        <v>160</v>
      </c>
      <c r="D49" s="40">
        <f>D50+D51+D52</f>
        <v>-13156257</v>
      </c>
      <c r="E49" s="40">
        <f>E50+E51+E52</f>
        <v>-110864756</v>
      </c>
      <c r="F49" s="40">
        <f t="shared" si="0"/>
        <v>-124021013</v>
      </c>
      <c r="G49" s="40">
        <f>G50+G51+G52</f>
        <v>-9121714</v>
      </c>
      <c r="H49" s="40">
        <f>H50+H51+H52</f>
        <v>-88639875</v>
      </c>
      <c r="I49" s="40">
        <f t="shared" si="1"/>
        <v>-97761589</v>
      </c>
    </row>
    <row r="50" spans="1:9" x14ac:dyDescent="0.2">
      <c r="A50" s="188" t="s">
        <v>232</v>
      </c>
      <c r="B50" s="188"/>
      <c r="C50" s="27">
        <v>161</v>
      </c>
      <c r="D50" s="41">
        <v>-931484</v>
      </c>
      <c r="E50" s="41">
        <v>-14012520</v>
      </c>
      <c r="F50" s="40">
        <f t="shared" si="0"/>
        <v>-14944004</v>
      </c>
      <c r="G50" s="41">
        <v>-786136</v>
      </c>
      <c r="H50" s="41">
        <v>-13284349</v>
      </c>
      <c r="I50" s="40">
        <f t="shared" si="1"/>
        <v>-14070485</v>
      </c>
    </row>
    <row r="51" spans="1:9" x14ac:dyDescent="0.2">
      <c r="A51" s="188" t="s">
        <v>28</v>
      </c>
      <c r="B51" s="188"/>
      <c r="C51" s="27">
        <v>162</v>
      </c>
      <c r="D51" s="41">
        <v>-4430900</v>
      </c>
      <c r="E51" s="41">
        <v>-28761316</v>
      </c>
      <c r="F51" s="40">
        <f t="shared" si="0"/>
        <v>-33192216</v>
      </c>
      <c r="G51" s="41">
        <v>-3571356</v>
      </c>
      <c r="H51" s="41">
        <v>-27691545</v>
      </c>
      <c r="I51" s="40">
        <f t="shared" si="1"/>
        <v>-31262901</v>
      </c>
    </row>
    <row r="52" spans="1:9" x14ac:dyDescent="0.2">
      <c r="A52" s="188" t="s">
        <v>29</v>
      </c>
      <c r="B52" s="188"/>
      <c r="C52" s="27">
        <v>163</v>
      </c>
      <c r="D52" s="41">
        <v>-7793873</v>
      </c>
      <c r="E52" s="41">
        <v>-68090920</v>
      </c>
      <c r="F52" s="40">
        <f t="shared" si="0"/>
        <v>-75884793</v>
      </c>
      <c r="G52" s="41">
        <v>-4764222</v>
      </c>
      <c r="H52" s="41">
        <v>-47663981</v>
      </c>
      <c r="I52" s="40">
        <f t="shared" si="1"/>
        <v>-52428203</v>
      </c>
    </row>
    <row r="53" spans="1:9" x14ac:dyDescent="0.2">
      <c r="A53" s="177" t="s">
        <v>233</v>
      </c>
      <c r="B53" s="178"/>
      <c r="C53" s="26">
        <v>164</v>
      </c>
      <c r="D53" s="40">
        <f>D54+D55+D56+D57+D58+D59+D60</f>
        <v>3992225</v>
      </c>
      <c r="E53" s="40">
        <f>E54+E55+E56+E57+E58+E59+E60</f>
        <v>-92055428</v>
      </c>
      <c r="F53" s="40">
        <f t="shared" si="0"/>
        <v>-88063203</v>
      </c>
      <c r="G53" s="40">
        <f>G54+G55+G56+G57+G58+G59+G60</f>
        <v>-635804</v>
      </c>
      <c r="H53" s="40">
        <f>H54+H55+H56+H57+H58+H59+H60</f>
        <v>-35236855</v>
      </c>
      <c r="I53" s="40">
        <f t="shared" si="1"/>
        <v>-35872659</v>
      </c>
    </row>
    <row r="54" spans="1:9" ht="24" customHeight="1" x14ac:dyDescent="0.2">
      <c r="A54" s="188" t="s">
        <v>318</v>
      </c>
      <c r="B54" s="188"/>
      <c r="C54" s="27">
        <v>165</v>
      </c>
      <c r="D54" s="41">
        <v>0</v>
      </c>
      <c r="E54" s="41">
        <v>0</v>
      </c>
      <c r="F54" s="40">
        <f t="shared" si="0"/>
        <v>0</v>
      </c>
      <c r="G54" s="41">
        <v>0</v>
      </c>
      <c r="H54" s="41">
        <v>0</v>
      </c>
      <c r="I54" s="40">
        <f t="shared" si="1"/>
        <v>0</v>
      </c>
    </row>
    <row r="55" spans="1:9" x14ac:dyDescent="0.2">
      <c r="A55" s="188" t="s">
        <v>30</v>
      </c>
      <c r="B55" s="188"/>
      <c r="C55" s="27">
        <v>166</v>
      </c>
      <c r="D55" s="41">
        <v>-330362</v>
      </c>
      <c r="E55" s="41">
        <v>-2975737</v>
      </c>
      <c r="F55" s="40">
        <f t="shared" si="0"/>
        <v>-3306099</v>
      </c>
      <c r="G55" s="41">
        <v>-300747</v>
      </c>
      <c r="H55" s="41">
        <v>-3096620</v>
      </c>
      <c r="I55" s="40">
        <f t="shared" si="1"/>
        <v>-3397367</v>
      </c>
    </row>
    <row r="56" spans="1:9" x14ac:dyDescent="0.2">
      <c r="A56" s="188" t="s">
        <v>69</v>
      </c>
      <c r="B56" s="188"/>
      <c r="C56" s="27">
        <v>167</v>
      </c>
      <c r="D56" s="41">
        <v>0</v>
      </c>
      <c r="E56" s="41">
        <v>-27978207</v>
      </c>
      <c r="F56" s="40">
        <f t="shared" si="0"/>
        <v>-27978207</v>
      </c>
      <c r="G56" s="41">
        <v>0</v>
      </c>
      <c r="H56" s="41">
        <v>-2036349</v>
      </c>
      <c r="I56" s="40">
        <f t="shared" si="1"/>
        <v>-2036349</v>
      </c>
    </row>
    <row r="57" spans="1:9" x14ac:dyDescent="0.2">
      <c r="A57" s="188" t="s">
        <v>234</v>
      </c>
      <c r="B57" s="188"/>
      <c r="C57" s="27">
        <v>168</v>
      </c>
      <c r="D57" s="41">
        <v>-379465</v>
      </c>
      <c r="E57" s="41">
        <v>-6096348</v>
      </c>
      <c r="F57" s="40">
        <f t="shared" si="0"/>
        <v>-6475813</v>
      </c>
      <c r="G57" s="41">
        <v>-527456</v>
      </c>
      <c r="H57" s="41">
        <v>-6183619</v>
      </c>
      <c r="I57" s="40">
        <f t="shared" si="1"/>
        <v>-6711075</v>
      </c>
    </row>
    <row r="58" spans="1:9" x14ac:dyDescent="0.2">
      <c r="A58" s="188" t="s">
        <v>235</v>
      </c>
      <c r="B58" s="188"/>
      <c r="C58" s="27">
        <v>169</v>
      </c>
      <c r="D58" s="41">
        <v>-161694</v>
      </c>
      <c r="E58" s="41">
        <v>-2047892</v>
      </c>
      <c r="F58" s="40">
        <f t="shared" si="0"/>
        <v>-2209586</v>
      </c>
      <c r="G58" s="41">
        <v>611209</v>
      </c>
      <c r="H58" s="41">
        <v>5143921</v>
      </c>
      <c r="I58" s="40">
        <f t="shared" si="1"/>
        <v>5755130</v>
      </c>
    </row>
    <row r="59" spans="1:9" x14ac:dyDescent="0.2">
      <c r="A59" s="188" t="s">
        <v>236</v>
      </c>
      <c r="B59" s="188"/>
      <c r="C59" s="27">
        <v>170</v>
      </c>
      <c r="D59" s="41">
        <v>5775853</v>
      </c>
      <c r="E59" s="41">
        <v>973103</v>
      </c>
      <c r="F59" s="40">
        <f t="shared" si="0"/>
        <v>6748956</v>
      </c>
      <c r="G59" s="41">
        <v>0</v>
      </c>
      <c r="H59" s="41">
        <v>0</v>
      </c>
      <c r="I59" s="40">
        <f t="shared" si="1"/>
        <v>0</v>
      </c>
    </row>
    <row r="60" spans="1:9" x14ac:dyDescent="0.2">
      <c r="A60" s="188" t="s">
        <v>94</v>
      </c>
      <c r="B60" s="188"/>
      <c r="C60" s="27">
        <v>171</v>
      </c>
      <c r="D60" s="41">
        <v>-912107</v>
      </c>
      <c r="E60" s="41">
        <v>-53930347</v>
      </c>
      <c r="F60" s="40">
        <f t="shared" si="0"/>
        <v>-54842454</v>
      </c>
      <c r="G60" s="41">
        <v>-418810</v>
      </c>
      <c r="H60" s="41">
        <v>-29064188</v>
      </c>
      <c r="I60" s="40">
        <f t="shared" si="1"/>
        <v>-29482998</v>
      </c>
    </row>
    <row r="61" spans="1:9" ht="29.25" customHeight="1" x14ac:dyDescent="0.2">
      <c r="A61" s="177" t="s">
        <v>237</v>
      </c>
      <c r="B61" s="178"/>
      <c r="C61" s="26">
        <v>172</v>
      </c>
      <c r="D61" s="40">
        <f>D62+D63</f>
        <v>46136</v>
      </c>
      <c r="E61" s="40">
        <f>E62+E63</f>
        <v>-13567052</v>
      </c>
      <c r="F61" s="40">
        <f t="shared" si="0"/>
        <v>-13520916</v>
      </c>
      <c r="G61" s="40">
        <f>G62+G63</f>
        <v>125739</v>
      </c>
      <c r="H61" s="40">
        <f>H62+H63</f>
        <v>-11814417</v>
      </c>
      <c r="I61" s="40">
        <f t="shared" si="1"/>
        <v>-11688678</v>
      </c>
    </row>
    <row r="62" spans="1:9" x14ac:dyDescent="0.2">
      <c r="A62" s="188" t="s">
        <v>31</v>
      </c>
      <c r="B62" s="188"/>
      <c r="C62" s="27">
        <v>173</v>
      </c>
      <c r="D62" s="41">
        <v>0</v>
      </c>
      <c r="E62" s="41">
        <v>0</v>
      </c>
      <c r="F62" s="40">
        <f t="shared" si="0"/>
        <v>0</v>
      </c>
      <c r="G62" s="41">
        <v>0</v>
      </c>
      <c r="H62" s="41">
        <v>0</v>
      </c>
      <c r="I62" s="40">
        <f t="shared" si="1"/>
        <v>0</v>
      </c>
    </row>
    <row r="63" spans="1:9" x14ac:dyDescent="0.2">
      <c r="A63" s="188" t="s">
        <v>32</v>
      </c>
      <c r="B63" s="188"/>
      <c r="C63" s="27">
        <v>174</v>
      </c>
      <c r="D63" s="41">
        <v>46136</v>
      </c>
      <c r="E63" s="41">
        <v>-13567052</v>
      </c>
      <c r="F63" s="40">
        <f t="shared" si="0"/>
        <v>-13520916</v>
      </c>
      <c r="G63" s="41">
        <v>125739</v>
      </c>
      <c r="H63" s="41">
        <v>-11814417</v>
      </c>
      <c r="I63" s="40">
        <f t="shared" si="1"/>
        <v>-11688678</v>
      </c>
    </row>
    <row r="64" spans="1:9" x14ac:dyDescent="0.2">
      <c r="A64" s="218" t="s">
        <v>238</v>
      </c>
      <c r="B64" s="188"/>
      <c r="C64" s="27">
        <v>175</v>
      </c>
      <c r="D64" s="41">
        <v>9171</v>
      </c>
      <c r="E64" s="41">
        <v>-7023213</v>
      </c>
      <c r="F64" s="40">
        <f t="shared" si="0"/>
        <v>-7014042</v>
      </c>
      <c r="G64" s="41">
        <v>-2825</v>
      </c>
      <c r="H64" s="41">
        <v>-2319304</v>
      </c>
      <c r="I64" s="40">
        <f t="shared" si="1"/>
        <v>-2322129</v>
      </c>
    </row>
    <row r="65" spans="1:9" ht="42" customHeight="1" x14ac:dyDescent="0.2">
      <c r="A65" s="177" t="s">
        <v>314</v>
      </c>
      <c r="B65" s="178"/>
      <c r="C65" s="26">
        <v>176</v>
      </c>
      <c r="D65" s="40">
        <f>D7+D13+D21+D22+D23+D24+D31+D38+D41+D53+D61+D64+D44</f>
        <v>7623286</v>
      </c>
      <c r="E65" s="40">
        <f>E7+E13+E21+E22+E23+E24+E31+E38+E41+E53+E61+E64+E44</f>
        <v>82837010</v>
      </c>
      <c r="F65" s="40">
        <f t="shared" si="0"/>
        <v>90460296</v>
      </c>
      <c r="G65" s="40">
        <f>G7+G13+G21+G22+G23+G24+G31+G38+G41+G53+G61+G64+G44</f>
        <v>-7903268</v>
      </c>
      <c r="H65" s="40">
        <f>H7+H13+H21+H22+H23+H24+H31+H38+H41+H53+H61+H64+H44</f>
        <v>24323632</v>
      </c>
      <c r="I65" s="40">
        <f t="shared" si="1"/>
        <v>16420364</v>
      </c>
    </row>
    <row r="66" spans="1:9" x14ac:dyDescent="0.2">
      <c r="A66" s="177" t="s">
        <v>239</v>
      </c>
      <c r="B66" s="178"/>
      <c r="C66" s="26">
        <v>177</v>
      </c>
      <c r="D66" s="40">
        <f>D67+D68</f>
        <v>-1629440</v>
      </c>
      <c r="E66" s="40">
        <f>E67+E68</f>
        <v>-18093629</v>
      </c>
      <c r="F66" s="40">
        <f t="shared" si="0"/>
        <v>-19723069</v>
      </c>
      <c r="G66" s="40">
        <f>G67+G68</f>
        <v>1332704</v>
      </c>
      <c r="H66" s="40">
        <f>H67+H68</f>
        <v>-873328</v>
      </c>
      <c r="I66" s="40">
        <f t="shared" si="1"/>
        <v>459376</v>
      </c>
    </row>
    <row r="67" spans="1:9" x14ac:dyDescent="0.2">
      <c r="A67" s="188" t="s">
        <v>240</v>
      </c>
      <c r="B67" s="188"/>
      <c r="C67" s="27">
        <v>178</v>
      </c>
      <c r="D67" s="41">
        <v>-1545590</v>
      </c>
      <c r="E67" s="41">
        <v>-1899008</v>
      </c>
      <c r="F67" s="40">
        <f t="shared" si="0"/>
        <v>-3444598</v>
      </c>
      <c r="G67" s="41">
        <v>1584025</v>
      </c>
      <c r="H67" s="41">
        <v>737217</v>
      </c>
      <c r="I67" s="40">
        <f t="shared" si="1"/>
        <v>2321242</v>
      </c>
    </row>
    <row r="68" spans="1:9" x14ac:dyDescent="0.2">
      <c r="A68" s="188" t="s">
        <v>241</v>
      </c>
      <c r="B68" s="188"/>
      <c r="C68" s="27">
        <v>179</v>
      </c>
      <c r="D68" s="41">
        <v>-83850</v>
      </c>
      <c r="E68" s="41">
        <v>-16194621</v>
      </c>
      <c r="F68" s="40">
        <f t="shared" si="0"/>
        <v>-16278471</v>
      </c>
      <c r="G68" s="41">
        <v>-251321</v>
      </c>
      <c r="H68" s="41">
        <v>-1610545</v>
      </c>
      <c r="I68" s="40">
        <f t="shared" si="1"/>
        <v>-1861866</v>
      </c>
    </row>
    <row r="69" spans="1:9" ht="24" customHeight="1" x14ac:dyDescent="0.2">
      <c r="A69" s="177" t="s">
        <v>315</v>
      </c>
      <c r="B69" s="178"/>
      <c r="C69" s="26">
        <v>180</v>
      </c>
      <c r="D69" s="40">
        <f>D65+D66</f>
        <v>5993846</v>
      </c>
      <c r="E69" s="40">
        <f>E65+E66</f>
        <v>64743381</v>
      </c>
      <c r="F69" s="40">
        <f t="shared" si="0"/>
        <v>70737227</v>
      </c>
      <c r="G69" s="40">
        <f>G65+G66</f>
        <v>-6570564</v>
      </c>
      <c r="H69" s="40">
        <f>H65+H66</f>
        <v>23450304</v>
      </c>
      <c r="I69" s="40">
        <f t="shared" si="1"/>
        <v>16879740</v>
      </c>
    </row>
    <row r="70" spans="1:9" x14ac:dyDescent="0.2">
      <c r="A70" s="219" t="s">
        <v>95</v>
      </c>
      <c r="B70" s="219"/>
      <c r="C70" s="27">
        <v>181</v>
      </c>
      <c r="D70" s="41">
        <v>0</v>
      </c>
      <c r="E70" s="41">
        <v>0</v>
      </c>
      <c r="F70" s="40">
        <f t="shared" si="0"/>
        <v>0</v>
      </c>
      <c r="G70" s="41">
        <v>0</v>
      </c>
      <c r="H70" s="41">
        <v>0</v>
      </c>
      <c r="I70" s="40">
        <f t="shared" si="1"/>
        <v>0</v>
      </c>
    </row>
    <row r="71" spans="1:9" x14ac:dyDescent="0.2">
      <c r="A71" s="219" t="s">
        <v>242</v>
      </c>
      <c r="B71" s="219"/>
      <c r="C71" s="27">
        <v>182</v>
      </c>
      <c r="D71" s="41">
        <v>0</v>
      </c>
      <c r="E71" s="41">
        <v>0</v>
      </c>
      <c r="F71" s="40">
        <f t="shared" si="0"/>
        <v>0</v>
      </c>
      <c r="G71" s="41">
        <v>0</v>
      </c>
      <c r="H71" s="41">
        <v>0</v>
      </c>
      <c r="I71" s="40">
        <f t="shared" si="1"/>
        <v>0</v>
      </c>
    </row>
    <row r="72" spans="1:9" ht="30" customHeight="1" x14ac:dyDescent="0.2">
      <c r="A72" s="177" t="s">
        <v>243</v>
      </c>
      <c r="B72" s="177"/>
      <c r="C72" s="26">
        <v>183</v>
      </c>
      <c r="D72" s="40">
        <f>D7+D13+D21+D22+D23+D68</f>
        <v>117904601</v>
      </c>
      <c r="E72" s="40">
        <f>E7+E13+E21+E22+E23+E68</f>
        <v>686221820</v>
      </c>
      <c r="F72" s="40">
        <f t="shared" ref="F72:F86" si="2">D72+E72</f>
        <v>804126421</v>
      </c>
      <c r="G72" s="40">
        <f>G7+G13+G21+G22+G23+G68</f>
        <v>119819264</v>
      </c>
      <c r="H72" s="40">
        <f>H7+H13+H21+H22+H23+H68</f>
        <v>598905675</v>
      </c>
      <c r="I72" s="40">
        <f t="shared" ref="I72:I86" si="3">G72+H72</f>
        <v>718724939</v>
      </c>
    </row>
    <row r="73" spans="1:9" ht="31.5" customHeight="1" x14ac:dyDescent="0.2">
      <c r="A73" s="177" t="s">
        <v>316</v>
      </c>
      <c r="B73" s="177"/>
      <c r="C73" s="26">
        <v>184</v>
      </c>
      <c r="D73" s="40">
        <f>D24+D31+D38+D41+D44+D53+D61+D64+D67</f>
        <v>-111910755</v>
      </c>
      <c r="E73" s="40">
        <f>E24+E31+E38+E41+E44+E53+E61+E64+E67</f>
        <v>-621478439</v>
      </c>
      <c r="F73" s="40">
        <f t="shared" si="2"/>
        <v>-733389194</v>
      </c>
      <c r="G73" s="40">
        <f>G24+G31+G38+G41+G44+G53+G61+G64+G67</f>
        <v>-126389828</v>
      </c>
      <c r="H73" s="40">
        <f>H24+H31+H38+H41+H44+H53+H61+H64+H67</f>
        <v>-575455371</v>
      </c>
      <c r="I73" s="40">
        <f t="shared" si="3"/>
        <v>-701845199</v>
      </c>
    </row>
    <row r="74" spans="1:9" x14ac:dyDescent="0.2">
      <c r="A74" s="177" t="s">
        <v>244</v>
      </c>
      <c r="B74" s="178"/>
      <c r="C74" s="26">
        <v>185</v>
      </c>
      <c r="D74" s="40">
        <f>D75+D76+D77+D78+D79+D80+D81+D82</f>
        <v>-11036806</v>
      </c>
      <c r="E74" s="40">
        <f>E75+E76+E77+E78+E79+E80+E81+E82</f>
        <v>18207679</v>
      </c>
      <c r="F74" s="40">
        <f t="shared" si="2"/>
        <v>7170873</v>
      </c>
      <c r="G74" s="40">
        <f>G75+G76+G77+G78+G79+G80+G81+G82</f>
        <v>20159862</v>
      </c>
      <c r="H74" s="40">
        <f>H75+H76+H77+H78+H79+H80+H81+H82</f>
        <v>49870609</v>
      </c>
      <c r="I74" s="40">
        <f t="shared" si="3"/>
        <v>70030471</v>
      </c>
    </row>
    <row r="75" spans="1:9" ht="27.75" customHeight="1" x14ac:dyDescent="0.2">
      <c r="A75" s="176" t="s">
        <v>321</v>
      </c>
      <c r="B75" s="176"/>
      <c r="C75" s="27">
        <v>186</v>
      </c>
      <c r="D75" s="41">
        <v>0</v>
      </c>
      <c r="E75" s="41">
        <v>-37948</v>
      </c>
      <c r="F75" s="40">
        <f t="shared" si="2"/>
        <v>-37948</v>
      </c>
      <c r="G75" s="41">
        <v>0</v>
      </c>
      <c r="H75" s="41">
        <v>15118</v>
      </c>
      <c r="I75" s="40">
        <f t="shared" si="3"/>
        <v>15118</v>
      </c>
    </row>
    <row r="76" spans="1:9" ht="22.9" customHeight="1" x14ac:dyDescent="0.2">
      <c r="A76" s="176" t="s">
        <v>322</v>
      </c>
      <c r="B76" s="176"/>
      <c r="C76" s="27">
        <v>187</v>
      </c>
      <c r="D76" s="41">
        <v>-13459519</v>
      </c>
      <c r="E76" s="41">
        <v>21587097</v>
      </c>
      <c r="F76" s="40">
        <f t="shared" si="2"/>
        <v>8127578</v>
      </c>
      <c r="G76" s="41">
        <v>24585197</v>
      </c>
      <c r="H76" s="41">
        <v>61063416</v>
      </c>
      <c r="I76" s="40">
        <f t="shared" si="3"/>
        <v>85648613</v>
      </c>
    </row>
    <row r="77" spans="1:9" ht="32.25" customHeight="1" x14ac:dyDescent="0.2">
      <c r="A77" s="176" t="s">
        <v>323</v>
      </c>
      <c r="B77" s="176"/>
      <c r="C77" s="27">
        <v>188</v>
      </c>
      <c r="D77" s="41">
        <v>0</v>
      </c>
      <c r="E77" s="41">
        <v>663668</v>
      </c>
      <c r="F77" s="40">
        <f t="shared" si="2"/>
        <v>663668</v>
      </c>
      <c r="G77" s="41">
        <v>0</v>
      </c>
      <c r="H77" s="41">
        <v>-264037</v>
      </c>
      <c r="I77" s="40">
        <f t="shared" si="3"/>
        <v>-264037</v>
      </c>
    </row>
    <row r="78" spans="1:9" ht="32.25" customHeight="1" x14ac:dyDescent="0.2">
      <c r="A78" s="176" t="s">
        <v>324</v>
      </c>
      <c r="B78" s="176"/>
      <c r="C78" s="27">
        <v>189</v>
      </c>
      <c r="D78" s="41">
        <v>0</v>
      </c>
      <c r="E78" s="41">
        <v>0</v>
      </c>
      <c r="F78" s="40">
        <f t="shared" si="2"/>
        <v>0</v>
      </c>
      <c r="G78" s="41">
        <v>0</v>
      </c>
      <c r="H78" s="41">
        <v>0</v>
      </c>
      <c r="I78" s="40">
        <f t="shared" si="3"/>
        <v>0</v>
      </c>
    </row>
    <row r="79" spans="1:9" x14ac:dyDescent="0.2">
      <c r="A79" s="176" t="s">
        <v>96</v>
      </c>
      <c r="B79" s="176"/>
      <c r="C79" s="27">
        <v>190</v>
      </c>
      <c r="D79" s="41">
        <v>0</v>
      </c>
      <c r="E79" s="41">
        <v>0</v>
      </c>
      <c r="F79" s="40">
        <f t="shared" si="2"/>
        <v>0</v>
      </c>
      <c r="G79" s="41">
        <v>0</v>
      </c>
      <c r="H79" s="41">
        <v>0</v>
      </c>
      <c r="I79" s="40">
        <f t="shared" si="3"/>
        <v>0</v>
      </c>
    </row>
    <row r="80" spans="1:9" ht="21" customHeight="1" x14ac:dyDescent="0.2">
      <c r="A80" s="176" t="s">
        <v>97</v>
      </c>
      <c r="B80" s="176"/>
      <c r="C80" s="27">
        <v>191</v>
      </c>
      <c r="D80" s="41">
        <v>0</v>
      </c>
      <c r="E80" s="41">
        <v>0</v>
      </c>
      <c r="F80" s="40">
        <f t="shared" si="2"/>
        <v>0</v>
      </c>
      <c r="G80" s="41">
        <v>0</v>
      </c>
      <c r="H80" s="41">
        <v>0</v>
      </c>
      <c r="I80" s="40">
        <f t="shared" si="3"/>
        <v>0</v>
      </c>
    </row>
    <row r="81" spans="1:9" ht="18.600000000000001" customHeight="1" x14ac:dyDescent="0.2">
      <c r="A81" s="176" t="s">
        <v>98</v>
      </c>
      <c r="B81" s="176"/>
      <c r="C81" s="27">
        <v>192</v>
      </c>
      <c r="D81" s="41">
        <v>0</v>
      </c>
      <c r="E81" s="41">
        <v>0</v>
      </c>
      <c r="F81" s="40">
        <f t="shared" si="2"/>
        <v>0</v>
      </c>
      <c r="G81" s="41">
        <v>0</v>
      </c>
      <c r="H81" s="41">
        <v>0</v>
      </c>
      <c r="I81" s="40">
        <f t="shared" si="3"/>
        <v>0</v>
      </c>
    </row>
    <row r="82" spans="1:9" x14ac:dyDescent="0.2">
      <c r="A82" s="176" t="s">
        <v>99</v>
      </c>
      <c r="B82" s="176"/>
      <c r="C82" s="27">
        <v>193</v>
      </c>
      <c r="D82" s="41">
        <v>2422713</v>
      </c>
      <c r="E82" s="41">
        <v>-4005138</v>
      </c>
      <c r="F82" s="40">
        <f t="shared" si="2"/>
        <v>-1582425</v>
      </c>
      <c r="G82" s="41">
        <v>-4425335</v>
      </c>
      <c r="H82" s="41">
        <v>-10943888</v>
      </c>
      <c r="I82" s="40">
        <f t="shared" si="3"/>
        <v>-15369223</v>
      </c>
    </row>
    <row r="83" spans="1:9" x14ac:dyDescent="0.2">
      <c r="A83" s="177" t="s">
        <v>245</v>
      </c>
      <c r="B83" s="178"/>
      <c r="C83" s="26">
        <v>194</v>
      </c>
      <c r="D83" s="40">
        <f>D69+D74</f>
        <v>-5042960</v>
      </c>
      <c r="E83" s="40">
        <f>E69+E74</f>
        <v>82951060</v>
      </c>
      <c r="F83" s="40">
        <f t="shared" si="2"/>
        <v>77908100</v>
      </c>
      <c r="G83" s="40">
        <f>G69+G74</f>
        <v>13589298</v>
      </c>
      <c r="H83" s="40">
        <f>H69+H74</f>
        <v>73320913</v>
      </c>
      <c r="I83" s="40">
        <f t="shared" si="3"/>
        <v>86910211</v>
      </c>
    </row>
    <row r="84" spans="1:9" x14ac:dyDescent="0.2">
      <c r="A84" s="219" t="s">
        <v>246</v>
      </c>
      <c r="B84" s="219"/>
      <c r="C84" s="27">
        <v>195</v>
      </c>
      <c r="D84" s="41">
        <v>0</v>
      </c>
      <c r="E84" s="41">
        <v>0</v>
      </c>
      <c r="F84" s="40">
        <f t="shared" si="2"/>
        <v>0</v>
      </c>
      <c r="G84" s="41">
        <v>0</v>
      </c>
      <c r="H84" s="41">
        <v>0</v>
      </c>
      <c r="I84" s="40">
        <f t="shared" si="3"/>
        <v>0</v>
      </c>
    </row>
    <row r="85" spans="1:9" x14ac:dyDescent="0.2">
      <c r="A85" s="219" t="s">
        <v>247</v>
      </c>
      <c r="B85" s="219"/>
      <c r="C85" s="27">
        <v>196</v>
      </c>
      <c r="D85" s="41">
        <v>0</v>
      </c>
      <c r="E85" s="41">
        <v>0</v>
      </c>
      <c r="F85" s="40">
        <f t="shared" si="2"/>
        <v>0</v>
      </c>
      <c r="G85" s="41">
        <v>0</v>
      </c>
      <c r="H85" s="41">
        <v>0</v>
      </c>
      <c r="I85" s="40">
        <f t="shared" si="3"/>
        <v>0</v>
      </c>
    </row>
    <row r="86" spans="1:9" x14ac:dyDescent="0.2">
      <c r="A86" s="179" t="s">
        <v>110</v>
      </c>
      <c r="B86" s="176"/>
      <c r="C86" s="27">
        <v>197</v>
      </c>
      <c r="D86" s="41">
        <v>0</v>
      </c>
      <c r="E86" s="41">
        <v>0</v>
      </c>
      <c r="F86" s="40">
        <f t="shared" si="2"/>
        <v>0</v>
      </c>
      <c r="G86" s="41">
        <v>0</v>
      </c>
      <c r="H86" s="41">
        <v>0</v>
      </c>
      <c r="I86" s="40">
        <f t="shared" si="3"/>
        <v>0</v>
      </c>
    </row>
  </sheetData>
  <sheetProtection algorithmName="SHA-512" hashValue="YQYpe4SAwvbUUYG6TafwzxRC83tjtdmwowSyfZ9coiUycmnyG7vKnUXH5wYYCSMiZupH0SlzpoLjTAvVdWXDrw==" saltValue="wazaIpSa9T6U1gLAZ9dQHw==" spinCount="100000" sheet="1" objects="1" scenarios="1"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F82 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F11:F12 F9 D65:I66 D74:E74 D41:E41 F48 F28:F43 D69:E69 F68:F71 D28:E28 D31:E32 D35:E35 D38:E38 F74:F81 F83:F86 D83:E83 D7:I7 I11:I12 I9 G74:H74 G41:H41 I48 I28:I43 G69:H69 I68:I71 G28:H28 G31:H32 G35:H35 G38:H38 I74:I81 I83:I86 G83:H83">
      <formula1>999999999</formula1>
    </dataValidation>
    <dataValidation type="whole" operator="lessThanOrEqual" allowBlank="1" showErrorMessage="1" errorTitle="Nedopušten unos" error="Dopušten je unos samo cjelobrojnih negativnih vrijednosti ili nule." sqref="F10 F24:F26 D24:E25 D44:E45 D61:E61 F44:F47 F49:F64 F67 D49:E49 D53:E53 D73:I73 I10 I24:I26 G24:H25 G44:H45 G61:H61 I44:I47 I49:I64 I67 G49:H49 G53:H53">
      <formula1>0</formula1>
    </dataValidation>
    <dataValidation type="whole" operator="greaterThanOrEqual" allowBlank="1" showErrorMessage="1" errorTitle="Nedopušten unos" error="Dopušten je unos samo cjelobrojnih pozitivnih vrijednosti ili nule." sqref="D72:I72 D9:E12 D8:I8 D27:I27 D84:E86 D26:E26 D29:E30 D33:E34 D36:E37 D39:E40 D42:E43 D46:E48 D50:E52 D54:E60 D62:E64 D67:E68 D70:E71 D75:E82 D13:I23 G9:H12 G84:H86 G26:H26 G29:H30 G33:H34 G36:H37 G39:H40 G42:H43 G46:H48 G50:H52 G54:H60 G62:H64 G67:H68 G70:H71 G75:H82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topLeftCell="A43" zoomScale="80" zoomScaleNormal="100" zoomScaleSheetLayoutView="80" workbookViewId="0">
      <selection activeCell="H6" sqref="H6:I62"/>
    </sheetView>
  </sheetViews>
  <sheetFormatPr defaultColWidth="9.140625" defaultRowHeight="12.75" x14ac:dyDescent="0.2"/>
  <cols>
    <col min="1" max="7" width="9.140625" style="18"/>
    <col min="8" max="8" width="13.28515625" style="64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180" t="s">
        <v>70</v>
      </c>
      <c r="B1" s="181"/>
      <c r="C1" s="181"/>
      <c r="D1" s="181"/>
      <c r="E1" s="181"/>
      <c r="F1" s="181"/>
      <c r="G1" s="181"/>
      <c r="H1" s="181"/>
    </row>
    <row r="2" spans="1:9" x14ac:dyDescent="0.2">
      <c r="A2" s="182" t="s">
        <v>387</v>
      </c>
      <c r="B2" s="183"/>
      <c r="C2" s="183"/>
      <c r="D2" s="183"/>
      <c r="E2" s="183"/>
      <c r="F2" s="183"/>
      <c r="G2" s="183"/>
      <c r="H2" s="183"/>
    </row>
    <row r="3" spans="1:9" x14ac:dyDescent="0.2">
      <c r="A3" s="224" t="s">
        <v>35</v>
      </c>
      <c r="B3" s="196"/>
      <c r="C3" s="196"/>
      <c r="D3" s="196"/>
      <c r="E3" s="196"/>
      <c r="F3" s="196"/>
      <c r="G3" s="196"/>
      <c r="H3" s="196"/>
    </row>
    <row r="4" spans="1:9" ht="34.5" thickBot="1" x14ac:dyDescent="0.25">
      <c r="A4" s="225" t="s">
        <v>3</v>
      </c>
      <c r="B4" s="226"/>
      <c r="C4" s="226"/>
      <c r="D4" s="226"/>
      <c r="E4" s="226"/>
      <c r="F4" s="227"/>
      <c r="G4" s="19" t="s">
        <v>38</v>
      </c>
      <c r="H4" s="58" t="s">
        <v>4</v>
      </c>
      <c r="I4" s="58" t="s">
        <v>5</v>
      </c>
    </row>
    <row r="5" spans="1:9" ht="12.75" customHeight="1" x14ac:dyDescent="0.2">
      <c r="A5" s="228">
        <v>1</v>
      </c>
      <c r="B5" s="229"/>
      <c r="C5" s="229"/>
      <c r="D5" s="229"/>
      <c r="E5" s="229"/>
      <c r="F5" s="230"/>
      <c r="G5" s="20">
        <v>2</v>
      </c>
      <c r="H5" s="59">
        <v>3</v>
      </c>
      <c r="I5" s="59">
        <v>4</v>
      </c>
    </row>
    <row r="6" spans="1:9" x14ac:dyDescent="0.2">
      <c r="A6" s="232" t="s">
        <v>250</v>
      </c>
      <c r="B6" s="233"/>
      <c r="C6" s="233"/>
      <c r="D6" s="233"/>
      <c r="E6" s="233"/>
      <c r="F6" s="233"/>
      <c r="G6" s="21">
        <v>1</v>
      </c>
      <c r="H6" s="60">
        <f>H7+H18+H36</f>
        <v>-247534975</v>
      </c>
      <c r="I6" s="60">
        <f>I7+I18+I36</f>
        <v>333325164</v>
      </c>
    </row>
    <row r="7" spans="1:9" ht="21" customHeight="1" x14ac:dyDescent="0.2">
      <c r="A7" s="234" t="s">
        <v>251</v>
      </c>
      <c r="B7" s="235"/>
      <c r="C7" s="235"/>
      <c r="D7" s="235"/>
      <c r="E7" s="235"/>
      <c r="F7" s="235"/>
      <c r="G7" s="22">
        <v>2</v>
      </c>
      <c r="H7" s="61">
        <f>H8+H9</f>
        <v>129937347</v>
      </c>
      <c r="I7" s="61">
        <f>I8+I9</f>
        <v>152931886</v>
      </c>
    </row>
    <row r="8" spans="1:9" x14ac:dyDescent="0.2">
      <c r="A8" s="220" t="s">
        <v>48</v>
      </c>
      <c r="B8" s="231"/>
      <c r="C8" s="231"/>
      <c r="D8" s="231"/>
      <c r="E8" s="231"/>
      <c r="F8" s="231"/>
      <c r="G8" s="23">
        <v>3</v>
      </c>
      <c r="H8" s="62">
        <v>353385382</v>
      </c>
      <c r="I8" s="62">
        <v>274140311</v>
      </c>
    </row>
    <row r="9" spans="1:9" x14ac:dyDescent="0.2">
      <c r="A9" s="235" t="s">
        <v>49</v>
      </c>
      <c r="B9" s="235"/>
      <c r="C9" s="235"/>
      <c r="D9" s="235"/>
      <c r="E9" s="235"/>
      <c r="F9" s="235"/>
      <c r="G9" s="22">
        <v>4</v>
      </c>
      <c r="H9" s="61">
        <f>SUM(H10:H17)</f>
        <v>-223448035</v>
      </c>
      <c r="I9" s="61">
        <f>SUM(I10:I17)</f>
        <v>-121208425</v>
      </c>
    </row>
    <row r="10" spans="1:9" x14ac:dyDescent="0.2">
      <c r="A10" s="220" t="s">
        <v>252</v>
      </c>
      <c r="B10" s="231"/>
      <c r="C10" s="231"/>
      <c r="D10" s="231"/>
      <c r="E10" s="231"/>
      <c r="F10" s="231"/>
      <c r="G10" s="23">
        <v>5</v>
      </c>
      <c r="H10" s="62">
        <v>40640872</v>
      </c>
      <c r="I10" s="62">
        <v>38763845</v>
      </c>
    </row>
    <row r="11" spans="1:9" x14ac:dyDescent="0.2">
      <c r="A11" s="220" t="s">
        <v>253</v>
      </c>
      <c r="B11" s="231"/>
      <c r="C11" s="231"/>
      <c r="D11" s="231"/>
      <c r="E11" s="231"/>
      <c r="F11" s="231"/>
      <c r="G11" s="23">
        <v>6</v>
      </c>
      <c r="H11" s="62">
        <v>17294064</v>
      </c>
      <c r="I11" s="62">
        <v>18299342</v>
      </c>
    </row>
    <row r="12" spans="1:9" ht="23.25" customHeight="1" x14ac:dyDescent="0.2">
      <c r="A12" s="220" t="s">
        <v>254</v>
      </c>
      <c r="B12" s="231"/>
      <c r="C12" s="231"/>
      <c r="D12" s="231"/>
      <c r="E12" s="231"/>
      <c r="F12" s="231"/>
      <c r="G12" s="23">
        <v>7</v>
      </c>
      <c r="H12" s="62">
        <v>-28969476</v>
      </c>
      <c r="I12" s="62">
        <v>15531917</v>
      </c>
    </row>
    <row r="13" spans="1:9" x14ac:dyDescent="0.2">
      <c r="A13" s="220" t="s">
        <v>255</v>
      </c>
      <c r="B13" s="231"/>
      <c r="C13" s="231"/>
      <c r="D13" s="231"/>
      <c r="E13" s="231"/>
      <c r="F13" s="231"/>
      <c r="G13" s="23">
        <v>8</v>
      </c>
      <c r="H13" s="62">
        <v>10253455</v>
      </c>
      <c r="I13" s="62">
        <v>10650392</v>
      </c>
    </row>
    <row r="14" spans="1:9" x14ac:dyDescent="0.2">
      <c r="A14" s="220" t="s">
        <v>256</v>
      </c>
      <c r="B14" s="231"/>
      <c r="C14" s="231"/>
      <c r="D14" s="231"/>
      <c r="E14" s="231"/>
      <c r="F14" s="231"/>
      <c r="G14" s="23">
        <v>9</v>
      </c>
      <c r="H14" s="62">
        <v>-215930200</v>
      </c>
      <c r="I14" s="62">
        <v>-179496482</v>
      </c>
    </row>
    <row r="15" spans="1:9" x14ac:dyDescent="0.2">
      <c r="A15" s="220" t="s">
        <v>257</v>
      </c>
      <c r="B15" s="231"/>
      <c r="C15" s="231"/>
      <c r="D15" s="231"/>
      <c r="E15" s="231"/>
      <c r="F15" s="231"/>
      <c r="G15" s="23">
        <v>10</v>
      </c>
      <c r="H15" s="62">
        <v>0</v>
      </c>
      <c r="I15" s="62">
        <v>0</v>
      </c>
    </row>
    <row r="16" spans="1:9" ht="24.75" customHeight="1" x14ac:dyDescent="0.2">
      <c r="A16" s="220" t="s">
        <v>258</v>
      </c>
      <c r="B16" s="231"/>
      <c r="C16" s="231"/>
      <c r="D16" s="231"/>
      <c r="E16" s="231"/>
      <c r="F16" s="231"/>
      <c r="G16" s="23">
        <v>11</v>
      </c>
      <c r="H16" s="62">
        <v>-1135517</v>
      </c>
      <c r="I16" s="62">
        <v>449307</v>
      </c>
    </row>
    <row r="17" spans="1:9" x14ac:dyDescent="0.2">
      <c r="A17" s="220" t="s">
        <v>259</v>
      </c>
      <c r="B17" s="231"/>
      <c r="C17" s="231"/>
      <c r="D17" s="231"/>
      <c r="E17" s="231"/>
      <c r="F17" s="231"/>
      <c r="G17" s="23">
        <v>12</v>
      </c>
      <c r="H17" s="62">
        <v>-45601233</v>
      </c>
      <c r="I17" s="62">
        <v>-25406746</v>
      </c>
    </row>
    <row r="18" spans="1:9" ht="30.75" customHeight="1" x14ac:dyDescent="0.2">
      <c r="A18" s="234" t="s">
        <v>55</v>
      </c>
      <c r="B18" s="235"/>
      <c r="C18" s="235"/>
      <c r="D18" s="235"/>
      <c r="E18" s="235"/>
      <c r="F18" s="235"/>
      <c r="G18" s="22">
        <v>13</v>
      </c>
      <c r="H18" s="61">
        <f>SUM(H19:H35)</f>
        <v>-326447671</v>
      </c>
      <c r="I18" s="61">
        <f>SUM(I19:I35)</f>
        <v>231768804</v>
      </c>
    </row>
    <row r="19" spans="1:9" x14ac:dyDescent="0.2">
      <c r="A19" s="220" t="s">
        <v>260</v>
      </c>
      <c r="B19" s="231"/>
      <c r="C19" s="231"/>
      <c r="D19" s="231"/>
      <c r="E19" s="231"/>
      <c r="F19" s="231"/>
      <c r="G19" s="23">
        <v>14</v>
      </c>
      <c r="H19" s="62">
        <v>-361421935</v>
      </c>
      <c r="I19" s="62">
        <v>-58020322</v>
      </c>
    </row>
    <row r="20" spans="1:9" ht="24.75" customHeight="1" x14ac:dyDescent="0.2">
      <c r="A20" s="220" t="s">
        <v>261</v>
      </c>
      <c r="B20" s="231"/>
      <c r="C20" s="231"/>
      <c r="D20" s="231"/>
      <c r="E20" s="231"/>
      <c r="F20" s="231"/>
      <c r="G20" s="23">
        <v>15</v>
      </c>
      <c r="H20" s="62">
        <v>124003667</v>
      </c>
      <c r="I20" s="62">
        <v>21040620</v>
      </c>
    </row>
    <row r="21" spans="1:9" x14ac:dyDescent="0.2">
      <c r="A21" s="220" t="s">
        <v>262</v>
      </c>
      <c r="B21" s="231"/>
      <c r="C21" s="231"/>
      <c r="D21" s="231"/>
      <c r="E21" s="231"/>
      <c r="F21" s="231"/>
      <c r="G21" s="23">
        <v>16</v>
      </c>
      <c r="H21" s="62">
        <v>-223962355</v>
      </c>
      <c r="I21" s="62">
        <v>183955033</v>
      </c>
    </row>
    <row r="22" spans="1:9" x14ac:dyDescent="0.2">
      <c r="A22" s="220" t="s">
        <v>263</v>
      </c>
      <c r="B22" s="231"/>
      <c r="C22" s="231"/>
      <c r="D22" s="231"/>
      <c r="E22" s="231"/>
      <c r="F22" s="231"/>
      <c r="G22" s="23">
        <v>17</v>
      </c>
      <c r="H22" s="62">
        <v>0</v>
      </c>
      <c r="I22" s="62">
        <v>0</v>
      </c>
    </row>
    <row r="23" spans="1:9" ht="30" customHeight="1" x14ac:dyDescent="0.2">
      <c r="A23" s="220" t="s">
        <v>264</v>
      </c>
      <c r="B23" s="231"/>
      <c r="C23" s="231"/>
      <c r="D23" s="231"/>
      <c r="E23" s="231"/>
      <c r="F23" s="231"/>
      <c r="G23" s="23">
        <v>18</v>
      </c>
      <c r="H23" s="62">
        <v>-10534151</v>
      </c>
      <c r="I23" s="62">
        <v>45075427</v>
      </c>
    </row>
    <row r="24" spans="1:9" x14ac:dyDescent="0.2">
      <c r="A24" s="220" t="s">
        <v>56</v>
      </c>
      <c r="B24" s="231"/>
      <c r="C24" s="231"/>
      <c r="D24" s="231"/>
      <c r="E24" s="231"/>
      <c r="F24" s="231"/>
      <c r="G24" s="23">
        <v>19</v>
      </c>
      <c r="H24" s="62">
        <v>2025965</v>
      </c>
      <c r="I24" s="62">
        <v>-261335323</v>
      </c>
    </row>
    <row r="25" spans="1:9" x14ac:dyDescent="0.2">
      <c r="A25" s="220" t="s">
        <v>57</v>
      </c>
      <c r="B25" s="231"/>
      <c r="C25" s="231"/>
      <c r="D25" s="231"/>
      <c r="E25" s="231"/>
      <c r="F25" s="231"/>
      <c r="G25" s="23">
        <v>20</v>
      </c>
      <c r="H25" s="62">
        <v>94308</v>
      </c>
      <c r="I25" s="62">
        <v>-808588</v>
      </c>
    </row>
    <row r="26" spans="1:9" x14ac:dyDescent="0.2">
      <c r="A26" s="220" t="s">
        <v>58</v>
      </c>
      <c r="B26" s="231"/>
      <c r="C26" s="231"/>
      <c r="D26" s="231"/>
      <c r="E26" s="231"/>
      <c r="F26" s="231"/>
      <c r="G26" s="23">
        <v>21</v>
      </c>
      <c r="H26" s="62">
        <v>21377957</v>
      </c>
      <c r="I26" s="62">
        <v>42453567</v>
      </c>
    </row>
    <row r="27" spans="1:9" x14ac:dyDescent="0.2">
      <c r="A27" s="220" t="s">
        <v>59</v>
      </c>
      <c r="B27" s="231"/>
      <c r="C27" s="231"/>
      <c r="D27" s="231"/>
      <c r="E27" s="231"/>
      <c r="F27" s="231"/>
      <c r="G27" s="23">
        <v>22</v>
      </c>
      <c r="H27" s="62">
        <v>0</v>
      </c>
      <c r="I27" s="62">
        <v>0</v>
      </c>
    </row>
    <row r="28" spans="1:9" ht="25.5" customHeight="1" x14ac:dyDescent="0.2">
      <c r="A28" s="220" t="s">
        <v>265</v>
      </c>
      <c r="B28" s="231"/>
      <c r="C28" s="231"/>
      <c r="D28" s="231"/>
      <c r="E28" s="231"/>
      <c r="F28" s="231"/>
      <c r="G28" s="23">
        <v>23</v>
      </c>
      <c r="H28" s="62">
        <v>21757998</v>
      </c>
      <c r="I28" s="62">
        <v>-21444509</v>
      </c>
    </row>
    <row r="29" spans="1:9" x14ac:dyDescent="0.2">
      <c r="A29" s="220" t="s">
        <v>60</v>
      </c>
      <c r="B29" s="231"/>
      <c r="C29" s="231"/>
      <c r="D29" s="231"/>
      <c r="E29" s="231"/>
      <c r="F29" s="231"/>
      <c r="G29" s="23">
        <v>24</v>
      </c>
      <c r="H29" s="62">
        <v>115546800</v>
      </c>
      <c r="I29" s="62">
        <v>349903764</v>
      </c>
    </row>
    <row r="30" spans="1:9" ht="33" customHeight="1" x14ac:dyDescent="0.2">
      <c r="A30" s="220" t="s">
        <v>283</v>
      </c>
      <c r="B30" s="231"/>
      <c r="C30" s="231"/>
      <c r="D30" s="231"/>
      <c r="E30" s="231"/>
      <c r="F30" s="231"/>
      <c r="G30" s="23">
        <v>25</v>
      </c>
      <c r="H30" s="62">
        <v>10534151</v>
      </c>
      <c r="I30" s="62">
        <v>-45075427</v>
      </c>
    </row>
    <row r="31" spans="1:9" x14ac:dyDescent="0.2">
      <c r="A31" s="220" t="s">
        <v>61</v>
      </c>
      <c r="B31" s="231"/>
      <c r="C31" s="231"/>
      <c r="D31" s="231"/>
      <c r="E31" s="231"/>
      <c r="F31" s="231"/>
      <c r="G31" s="23">
        <v>26</v>
      </c>
      <c r="H31" s="62">
        <v>-115427</v>
      </c>
      <c r="I31" s="62">
        <v>-219169</v>
      </c>
    </row>
    <row r="32" spans="1:9" ht="23.25" customHeight="1" x14ac:dyDescent="0.2">
      <c r="A32" s="220" t="s">
        <v>62</v>
      </c>
      <c r="B32" s="231"/>
      <c r="C32" s="231"/>
      <c r="D32" s="231"/>
      <c r="E32" s="231"/>
      <c r="F32" s="231"/>
      <c r="G32" s="23">
        <v>27</v>
      </c>
      <c r="H32" s="62">
        <v>0</v>
      </c>
      <c r="I32" s="62">
        <v>0</v>
      </c>
    </row>
    <row r="33" spans="1:9" x14ac:dyDescent="0.2">
      <c r="A33" s="220" t="s">
        <v>63</v>
      </c>
      <c r="B33" s="231"/>
      <c r="C33" s="231"/>
      <c r="D33" s="231"/>
      <c r="E33" s="231"/>
      <c r="F33" s="231"/>
      <c r="G33" s="23">
        <v>28</v>
      </c>
      <c r="H33" s="62">
        <v>625430</v>
      </c>
      <c r="I33" s="62">
        <v>5347410</v>
      </c>
    </row>
    <row r="34" spans="1:9" x14ac:dyDescent="0.2">
      <c r="A34" s="220" t="s">
        <v>64</v>
      </c>
      <c r="B34" s="231"/>
      <c r="C34" s="231"/>
      <c r="D34" s="231"/>
      <c r="E34" s="231"/>
      <c r="F34" s="231"/>
      <c r="G34" s="23">
        <v>29</v>
      </c>
      <c r="H34" s="62">
        <v>-8356374</v>
      </c>
      <c r="I34" s="62">
        <v>19293455</v>
      </c>
    </row>
    <row r="35" spans="1:9" ht="21" customHeight="1" x14ac:dyDescent="0.2">
      <c r="A35" s="220" t="s">
        <v>266</v>
      </c>
      <c r="B35" s="231"/>
      <c r="C35" s="231"/>
      <c r="D35" s="231"/>
      <c r="E35" s="231"/>
      <c r="F35" s="231"/>
      <c r="G35" s="23">
        <v>30</v>
      </c>
      <c r="H35" s="62">
        <v>-18023705</v>
      </c>
      <c r="I35" s="62">
        <v>-48397134</v>
      </c>
    </row>
    <row r="36" spans="1:9" x14ac:dyDescent="0.2">
      <c r="A36" s="237" t="s">
        <v>65</v>
      </c>
      <c r="B36" s="231"/>
      <c r="C36" s="231"/>
      <c r="D36" s="231"/>
      <c r="E36" s="231"/>
      <c r="F36" s="231"/>
      <c r="G36" s="23">
        <v>31</v>
      </c>
      <c r="H36" s="62">
        <v>-51024651</v>
      </c>
      <c r="I36" s="62">
        <v>-51375526</v>
      </c>
    </row>
    <row r="37" spans="1:9" x14ac:dyDescent="0.2">
      <c r="A37" s="234" t="s">
        <v>50</v>
      </c>
      <c r="B37" s="235"/>
      <c r="C37" s="235"/>
      <c r="D37" s="235"/>
      <c r="E37" s="235"/>
      <c r="F37" s="235"/>
      <c r="G37" s="22">
        <v>32</v>
      </c>
      <c r="H37" s="61">
        <f>SUM(H38:H51)</f>
        <v>51319006</v>
      </c>
      <c r="I37" s="61">
        <f>SUM(I38:I51)</f>
        <v>111550057</v>
      </c>
    </row>
    <row r="38" spans="1:9" x14ac:dyDescent="0.2">
      <c r="A38" s="220" t="s">
        <v>267</v>
      </c>
      <c r="B38" s="231"/>
      <c r="C38" s="231"/>
      <c r="D38" s="231"/>
      <c r="E38" s="231"/>
      <c r="F38" s="231"/>
      <c r="G38" s="23">
        <v>33</v>
      </c>
      <c r="H38" s="62">
        <v>5417096</v>
      </c>
      <c r="I38" s="62">
        <v>2612835</v>
      </c>
    </row>
    <row r="39" spans="1:9" x14ac:dyDescent="0.2">
      <c r="A39" s="220" t="s">
        <v>268</v>
      </c>
      <c r="B39" s="231"/>
      <c r="C39" s="231"/>
      <c r="D39" s="231"/>
      <c r="E39" s="231"/>
      <c r="F39" s="231"/>
      <c r="G39" s="23">
        <v>34</v>
      </c>
      <c r="H39" s="62">
        <v>-25969189</v>
      </c>
      <c r="I39" s="62">
        <v>-19926098</v>
      </c>
    </row>
    <row r="40" spans="1:9" x14ac:dyDescent="0.2">
      <c r="A40" s="220" t="s">
        <v>269</v>
      </c>
      <c r="B40" s="231"/>
      <c r="C40" s="231"/>
      <c r="D40" s="231"/>
      <c r="E40" s="231"/>
      <c r="F40" s="231"/>
      <c r="G40" s="23">
        <v>35</v>
      </c>
      <c r="H40" s="62">
        <v>628124</v>
      </c>
      <c r="I40" s="62">
        <v>0</v>
      </c>
    </row>
    <row r="41" spans="1:9" x14ac:dyDescent="0.2">
      <c r="A41" s="220" t="s">
        <v>270</v>
      </c>
      <c r="B41" s="231"/>
      <c r="C41" s="231"/>
      <c r="D41" s="231"/>
      <c r="E41" s="231"/>
      <c r="F41" s="231"/>
      <c r="G41" s="23">
        <v>36</v>
      </c>
      <c r="H41" s="62">
        <v>-27541961</v>
      </c>
      <c r="I41" s="62">
        <v>-78164706</v>
      </c>
    </row>
    <row r="42" spans="1:9" ht="25.5" customHeight="1" x14ac:dyDescent="0.2">
      <c r="A42" s="220" t="s">
        <v>271</v>
      </c>
      <c r="B42" s="231"/>
      <c r="C42" s="231"/>
      <c r="D42" s="231"/>
      <c r="E42" s="231"/>
      <c r="F42" s="231"/>
      <c r="G42" s="23">
        <v>37</v>
      </c>
      <c r="H42" s="62">
        <v>16750126</v>
      </c>
      <c r="I42" s="62">
        <v>80780300</v>
      </c>
    </row>
    <row r="43" spans="1:9" ht="21.75" customHeight="1" x14ac:dyDescent="0.2">
      <c r="A43" s="220" t="s">
        <v>272</v>
      </c>
      <c r="B43" s="231"/>
      <c r="C43" s="231"/>
      <c r="D43" s="231"/>
      <c r="E43" s="231"/>
      <c r="F43" s="231"/>
      <c r="G43" s="23">
        <v>38</v>
      </c>
      <c r="H43" s="62">
        <v>-4259498</v>
      </c>
      <c r="I43" s="62">
        <v>-24368531</v>
      </c>
    </row>
    <row r="44" spans="1:9" ht="24" customHeight="1" x14ac:dyDescent="0.2">
      <c r="A44" s="220" t="s">
        <v>273</v>
      </c>
      <c r="B44" s="231"/>
      <c r="C44" s="231"/>
      <c r="D44" s="231"/>
      <c r="E44" s="231"/>
      <c r="F44" s="231"/>
      <c r="G44" s="23">
        <v>39</v>
      </c>
      <c r="H44" s="62">
        <v>0</v>
      </c>
      <c r="I44" s="62">
        <v>-97029427</v>
      </c>
    </row>
    <row r="45" spans="1:9" x14ac:dyDescent="0.2">
      <c r="A45" s="220" t="s">
        <v>274</v>
      </c>
      <c r="B45" s="231"/>
      <c r="C45" s="231"/>
      <c r="D45" s="231"/>
      <c r="E45" s="231"/>
      <c r="F45" s="231"/>
      <c r="G45" s="23">
        <v>40</v>
      </c>
      <c r="H45" s="62">
        <v>357560988</v>
      </c>
      <c r="I45" s="62">
        <v>374224065</v>
      </c>
    </row>
    <row r="46" spans="1:9" x14ac:dyDescent="0.2">
      <c r="A46" s="220" t="s">
        <v>275</v>
      </c>
      <c r="B46" s="231"/>
      <c r="C46" s="231"/>
      <c r="D46" s="231"/>
      <c r="E46" s="231"/>
      <c r="F46" s="231"/>
      <c r="G46" s="23">
        <v>41</v>
      </c>
      <c r="H46" s="62">
        <v>-386588725</v>
      </c>
      <c r="I46" s="62">
        <v>-191656958</v>
      </c>
    </row>
    <row r="47" spans="1:9" x14ac:dyDescent="0.2">
      <c r="A47" s="220" t="s">
        <v>276</v>
      </c>
      <c r="B47" s="231"/>
      <c r="C47" s="231"/>
      <c r="D47" s="231"/>
      <c r="E47" s="231"/>
      <c r="F47" s="231"/>
      <c r="G47" s="23">
        <v>42</v>
      </c>
      <c r="H47" s="62">
        <v>0</v>
      </c>
      <c r="I47" s="62">
        <v>0</v>
      </c>
    </row>
    <row r="48" spans="1:9" x14ac:dyDescent="0.2">
      <c r="A48" s="220" t="s">
        <v>277</v>
      </c>
      <c r="B48" s="231"/>
      <c r="C48" s="231"/>
      <c r="D48" s="231"/>
      <c r="E48" s="231"/>
      <c r="F48" s="231"/>
      <c r="G48" s="23">
        <v>43</v>
      </c>
      <c r="H48" s="62">
        <v>0</v>
      </c>
      <c r="I48" s="62">
        <v>0</v>
      </c>
    </row>
    <row r="49" spans="1:9" x14ac:dyDescent="0.2">
      <c r="A49" s="220" t="s">
        <v>278</v>
      </c>
      <c r="B49" s="221"/>
      <c r="C49" s="221"/>
      <c r="D49" s="221"/>
      <c r="E49" s="221"/>
      <c r="F49" s="221"/>
      <c r="G49" s="23">
        <v>44</v>
      </c>
      <c r="H49" s="62">
        <v>43886354</v>
      </c>
      <c r="I49" s="62">
        <v>25443331</v>
      </c>
    </row>
    <row r="50" spans="1:9" x14ac:dyDescent="0.2">
      <c r="A50" s="220" t="s">
        <v>279</v>
      </c>
      <c r="B50" s="221"/>
      <c r="C50" s="221"/>
      <c r="D50" s="221"/>
      <c r="E50" s="221"/>
      <c r="F50" s="221"/>
      <c r="G50" s="23">
        <v>45</v>
      </c>
      <c r="H50" s="62">
        <v>93026128</v>
      </c>
      <c r="I50" s="62">
        <v>88391016</v>
      </c>
    </row>
    <row r="51" spans="1:9" x14ac:dyDescent="0.2">
      <c r="A51" s="220" t="s">
        <v>280</v>
      </c>
      <c r="B51" s="221"/>
      <c r="C51" s="221"/>
      <c r="D51" s="221"/>
      <c r="E51" s="221"/>
      <c r="F51" s="221"/>
      <c r="G51" s="23">
        <v>46</v>
      </c>
      <c r="H51" s="62">
        <v>-21590437</v>
      </c>
      <c r="I51" s="62">
        <v>-48755770</v>
      </c>
    </row>
    <row r="52" spans="1:9" x14ac:dyDescent="0.2">
      <c r="A52" s="234" t="s">
        <v>51</v>
      </c>
      <c r="B52" s="236"/>
      <c r="C52" s="236"/>
      <c r="D52" s="236"/>
      <c r="E52" s="236"/>
      <c r="F52" s="236"/>
      <c r="G52" s="22">
        <v>47</v>
      </c>
      <c r="H52" s="61">
        <f>SUM(H53:H57)</f>
        <v>-20077306</v>
      </c>
      <c r="I52" s="61">
        <f>SUM(I53:I57)</f>
        <v>-20066455</v>
      </c>
    </row>
    <row r="53" spans="1:9" x14ac:dyDescent="0.2">
      <c r="A53" s="220" t="s">
        <v>281</v>
      </c>
      <c r="B53" s="221"/>
      <c r="C53" s="221"/>
      <c r="D53" s="221"/>
      <c r="E53" s="221"/>
      <c r="F53" s="221"/>
      <c r="G53" s="23">
        <v>48</v>
      </c>
      <c r="H53" s="62">
        <v>0</v>
      </c>
      <c r="I53" s="62">
        <v>0</v>
      </c>
    </row>
    <row r="54" spans="1:9" x14ac:dyDescent="0.2">
      <c r="A54" s="220" t="s">
        <v>100</v>
      </c>
      <c r="B54" s="221"/>
      <c r="C54" s="221"/>
      <c r="D54" s="221"/>
      <c r="E54" s="221"/>
      <c r="F54" s="221"/>
      <c r="G54" s="23">
        <v>49</v>
      </c>
      <c r="H54" s="62">
        <v>0</v>
      </c>
      <c r="I54" s="62">
        <v>0</v>
      </c>
    </row>
    <row r="55" spans="1:9" x14ac:dyDescent="0.2">
      <c r="A55" s="220" t="s">
        <v>101</v>
      </c>
      <c r="B55" s="221"/>
      <c r="C55" s="221"/>
      <c r="D55" s="221"/>
      <c r="E55" s="221"/>
      <c r="F55" s="221"/>
      <c r="G55" s="23">
        <v>50</v>
      </c>
      <c r="H55" s="62">
        <v>-19097306</v>
      </c>
      <c r="I55" s="62">
        <v>-20066455</v>
      </c>
    </row>
    <row r="56" spans="1:9" x14ac:dyDescent="0.2">
      <c r="A56" s="220" t="s">
        <v>102</v>
      </c>
      <c r="B56" s="221"/>
      <c r="C56" s="221"/>
      <c r="D56" s="221"/>
      <c r="E56" s="221"/>
      <c r="F56" s="221"/>
      <c r="G56" s="23">
        <v>51</v>
      </c>
      <c r="H56" s="62">
        <v>0</v>
      </c>
      <c r="I56" s="62">
        <v>0</v>
      </c>
    </row>
    <row r="57" spans="1:9" x14ac:dyDescent="0.2">
      <c r="A57" s="220" t="s">
        <v>103</v>
      </c>
      <c r="B57" s="221"/>
      <c r="C57" s="221"/>
      <c r="D57" s="221"/>
      <c r="E57" s="221"/>
      <c r="F57" s="221"/>
      <c r="G57" s="23">
        <v>52</v>
      </c>
      <c r="H57" s="62">
        <v>-980000</v>
      </c>
      <c r="I57" s="62">
        <v>0</v>
      </c>
    </row>
    <row r="58" spans="1:9" x14ac:dyDescent="0.2">
      <c r="A58" s="234" t="s">
        <v>52</v>
      </c>
      <c r="B58" s="236"/>
      <c r="C58" s="236"/>
      <c r="D58" s="236"/>
      <c r="E58" s="236"/>
      <c r="F58" s="236"/>
      <c r="G58" s="22">
        <v>53</v>
      </c>
      <c r="H58" s="61">
        <f>H6+H37+H52</f>
        <v>-216293275</v>
      </c>
      <c r="I58" s="61">
        <f>I6+I37+I52</f>
        <v>424808766</v>
      </c>
    </row>
    <row r="59" spans="1:9" ht="24.75" customHeight="1" x14ac:dyDescent="0.2">
      <c r="A59" s="237" t="s">
        <v>282</v>
      </c>
      <c r="B59" s="221"/>
      <c r="C59" s="221"/>
      <c r="D59" s="221"/>
      <c r="E59" s="221"/>
      <c r="F59" s="221"/>
      <c r="G59" s="23">
        <v>54</v>
      </c>
      <c r="H59" s="62">
        <v>-14026845</v>
      </c>
      <c r="I59" s="62">
        <v>-37192653</v>
      </c>
    </row>
    <row r="60" spans="1:9" ht="27.75" customHeight="1" x14ac:dyDescent="0.2">
      <c r="A60" s="234" t="s">
        <v>53</v>
      </c>
      <c r="B60" s="236"/>
      <c r="C60" s="236"/>
      <c r="D60" s="236"/>
      <c r="E60" s="236"/>
      <c r="F60" s="236"/>
      <c r="G60" s="22">
        <v>55</v>
      </c>
      <c r="H60" s="61">
        <f>H58+H59</f>
        <v>-230320120</v>
      </c>
      <c r="I60" s="61">
        <f>I58+I59</f>
        <v>387616113</v>
      </c>
    </row>
    <row r="61" spans="1:9" x14ac:dyDescent="0.2">
      <c r="A61" s="220" t="s">
        <v>104</v>
      </c>
      <c r="B61" s="221"/>
      <c r="C61" s="221"/>
      <c r="D61" s="221"/>
      <c r="E61" s="221"/>
      <c r="F61" s="221"/>
      <c r="G61" s="23">
        <v>56</v>
      </c>
      <c r="H61" s="62">
        <v>355640455</v>
      </c>
      <c r="I61" s="62">
        <v>125320335</v>
      </c>
    </row>
    <row r="62" spans="1:9" x14ac:dyDescent="0.2">
      <c r="A62" s="222" t="s">
        <v>54</v>
      </c>
      <c r="B62" s="223"/>
      <c r="C62" s="223"/>
      <c r="D62" s="223"/>
      <c r="E62" s="223"/>
      <c r="F62" s="223"/>
      <c r="G62" s="24">
        <v>57</v>
      </c>
      <c r="H62" s="63">
        <f>H60+H61</f>
        <v>125320335</v>
      </c>
      <c r="I62" s="63">
        <f>I60+I61</f>
        <v>512936448</v>
      </c>
    </row>
  </sheetData>
  <sheetProtection algorithmName="SHA-512" hashValue="Wcwj11YIeTvqqHYVhn5wQ4iu/v+VBxXcXTHs3vMSwUpWXyf7bp1TOxEHGdZbtKMVTsLWnKk4ukCpgrRzT5SesA==" saltValue="nN8jAZFF3B5yOxBcfHUjeg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80" zoomScaleNormal="100" zoomScaleSheetLayoutView="80" workbookViewId="0">
      <pane xSplit="4" ySplit="6" topLeftCell="E34" activePane="bottomRight" state="frozen"/>
      <selection activeCell="L1" sqref="L1"/>
      <selection pane="topRight" activeCell="L1" sqref="L1"/>
      <selection pane="bottomLeft" activeCell="L1" sqref="L1"/>
      <selection pane="bottomRight" activeCell="E7" sqref="E7:M40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44" t="s">
        <v>66</v>
      </c>
      <c r="B1" s="245"/>
      <c r="C1" s="245"/>
      <c r="D1" s="245"/>
      <c r="E1" s="246"/>
      <c r="F1" s="247"/>
      <c r="G1" s="247"/>
      <c r="H1" s="247"/>
      <c r="I1" s="247"/>
      <c r="J1" s="247"/>
      <c r="K1" s="248"/>
      <c r="L1" s="181"/>
      <c r="M1" s="181"/>
    </row>
    <row r="2" spans="1:34" ht="19.5" customHeight="1" x14ac:dyDescent="0.2">
      <c r="A2" s="182" t="s">
        <v>387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34" x14ac:dyDescent="0.2">
      <c r="A3" s="4"/>
      <c r="B3" s="5"/>
      <c r="C3" s="5"/>
      <c r="D3" s="6"/>
      <c r="E3" s="65"/>
      <c r="F3" s="66"/>
      <c r="G3" s="66"/>
      <c r="H3" s="66"/>
      <c r="I3" s="66"/>
      <c r="J3" s="66"/>
      <c r="K3" s="66"/>
      <c r="L3" s="249" t="s">
        <v>35</v>
      </c>
      <c r="M3" s="249"/>
    </row>
    <row r="4" spans="1:34" ht="13.5" customHeight="1" x14ac:dyDescent="0.2">
      <c r="A4" s="242" t="s">
        <v>27</v>
      </c>
      <c r="B4" s="242"/>
      <c r="C4" s="242"/>
      <c r="D4" s="243" t="s">
        <v>38</v>
      </c>
      <c r="E4" s="186" t="s">
        <v>71</v>
      </c>
      <c r="F4" s="186"/>
      <c r="G4" s="186"/>
      <c r="H4" s="186"/>
      <c r="I4" s="186"/>
      <c r="J4" s="186"/>
      <c r="K4" s="186"/>
      <c r="L4" s="186" t="s">
        <v>76</v>
      </c>
      <c r="M4" s="186" t="s">
        <v>47</v>
      </c>
    </row>
    <row r="5" spans="1:34" ht="56.25" x14ac:dyDescent="0.2">
      <c r="A5" s="242"/>
      <c r="B5" s="242"/>
      <c r="C5" s="242"/>
      <c r="D5" s="243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86"/>
      <c r="M5" s="186"/>
    </row>
    <row r="6" spans="1:34" x14ac:dyDescent="0.2">
      <c r="A6" s="186">
        <v>1</v>
      </c>
      <c r="B6" s="186"/>
      <c r="C6" s="18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41" t="s">
        <v>286</v>
      </c>
      <c r="B7" s="241"/>
      <c r="C7" s="241"/>
      <c r="D7" s="11">
        <v>1</v>
      </c>
      <c r="E7" s="67">
        <v>589325800</v>
      </c>
      <c r="F7" s="67">
        <v>681482525</v>
      </c>
      <c r="G7" s="67">
        <v>273428913</v>
      </c>
      <c r="H7" s="67">
        <v>402038576</v>
      </c>
      <c r="I7" s="67">
        <v>594530662</v>
      </c>
      <c r="J7" s="67">
        <v>270417757</v>
      </c>
      <c r="K7" s="68">
        <f>SUM(E7:J7)</f>
        <v>2811224233</v>
      </c>
      <c r="L7" s="67">
        <v>0</v>
      </c>
      <c r="M7" s="68">
        <f>K7+L7</f>
        <v>2811224233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38" t="s">
        <v>294</v>
      </c>
      <c r="B8" s="238"/>
      <c r="C8" s="238"/>
      <c r="D8" s="11">
        <v>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8">
        <f t="shared" ref="K8:K40" si="0">SUM(E8:J8)</f>
        <v>0</v>
      </c>
      <c r="L8" s="67">
        <v>0</v>
      </c>
      <c r="M8" s="68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38" t="s">
        <v>295</v>
      </c>
      <c r="B9" s="238"/>
      <c r="C9" s="238"/>
      <c r="D9" s="11">
        <v>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f t="shared" si="0"/>
        <v>0</v>
      </c>
      <c r="L9" s="67">
        <v>0</v>
      </c>
      <c r="M9" s="68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39" t="s">
        <v>287</v>
      </c>
      <c r="B10" s="239"/>
      <c r="C10" s="239"/>
      <c r="D10" s="13">
        <v>4</v>
      </c>
      <c r="E10" s="68">
        <f>E7+E8+E9</f>
        <v>589325800</v>
      </c>
      <c r="F10" s="68">
        <f t="shared" ref="F10:L10" si="2">F7+F8+F9</f>
        <v>681482525</v>
      </c>
      <c r="G10" s="68">
        <f>G7+G8+G9</f>
        <v>273428913</v>
      </c>
      <c r="H10" s="68">
        <f t="shared" si="2"/>
        <v>402038576</v>
      </c>
      <c r="I10" s="68">
        <f t="shared" si="2"/>
        <v>594530662</v>
      </c>
      <c r="J10" s="68">
        <f t="shared" si="2"/>
        <v>270417757</v>
      </c>
      <c r="K10" s="68">
        <f t="shared" si="0"/>
        <v>2811224233</v>
      </c>
      <c r="L10" s="68">
        <f t="shared" si="2"/>
        <v>0</v>
      </c>
      <c r="M10" s="68">
        <f t="shared" si="1"/>
        <v>2811224233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39" t="s">
        <v>291</v>
      </c>
      <c r="B11" s="239"/>
      <c r="C11" s="239"/>
      <c r="D11" s="13">
        <v>5</v>
      </c>
      <c r="E11" s="68">
        <f>E12+E13</f>
        <v>0</v>
      </c>
      <c r="F11" s="68">
        <f t="shared" ref="F11:L11" si="3">F12+F13</f>
        <v>0</v>
      </c>
      <c r="G11" s="68">
        <f t="shared" si="3"/>
        <v>243950004</v>
      </c>
      <c r="H11" s="68">
        <f t="shared" si="3"/>
        <v>0</v>
      </c>
      <c r="I11" s="68">
        <f t="shared" si="3"/>
        <v>0</v>
      </c>
      <c r="J11" s="68">
        <f t="shared" si="3"/>
        <v>293130713</v>
      </c>
      <c r="K11" s="68">
        <f t="shared" si="0"/>
        <v>537080717</v>
      </c>
      <c r="L11" s="68">
        <f t="shared" si="3"/>
        <v>0</v>
      </c>
      <c r="M11" s="68">
        <f t="shared" si="1"/>
        <v>537080717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38" t="s">
        <v>296</v>
      </c>
      <c r="B12" s="238"/>
      <c r="C12" s="238"/>
      <c r="D12" s="11">
        <v>6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293130713</v>
      </c>
      <c r="K12" s="68">
        <f t="shared" si="0"/>
        <v>293130713</v>
      </c>
      <c r="L12" s="67">
        <v>0</v>
      </c>
      <c r="M12" s="68">
        <f t="shared" si="1"/>
        <v>293130713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40" t="s">
        <v>292</v>
      </c>
      <c r="B13" s="240"/>
      <c r="C13" s="240"/>
      <c r="D13" s="13">
        <v>7</v>
      </c>
      <c r="E13" s="68">
        <f>E14+E15+E16+E17</f>
        <v>0</v>
      </c>
      <c r="F13" s="68">
        <f t="shared" ref="F13:L13" si="4">F14+F15+F16+F17</f>
        <v>0</v>
      </c>
      <c r="G13" s="68">
        <f t="shared" si="4"/>
        <v>243950004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0"/>
        <v>243950004</v>
      </c>
      <c r="L13" s="68">
        <f t="shared" si="4"/>
        <v>0</v>
      </c>
      <c r="M13" s="68">
        <f t="shared" si="1"/>
        <v>243950004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38" t="s">
        <v>297</v>
      </c>
      <c r="B14" s="238"/>
      <c r="C14" s="238"/>
      <c r="D14" s="11">
        <v>8</v>
      </c>
      <c r="E14" s="67">
        <v>0</v>
      </c>
      <c r="F14" s="67">
        <v>0</v>
      </c>
      <c r="G14" s="67">
        <v>544208</v>
      </c>
      <c r="H14" s="67">
        <v>0</v>
      </c>
      <c r="I14" s="67">
        <v>0</v>
      </c>
      <c r="J14" s="67">
        <v>0</v>
      </c>
      <c r="K14" s="68">
        <f>SUM(E14:J14)</f>
        <v>544208</v>
      </c>
      <c r="L14" s="67">
        <v>0</v>
      </c>
      <c r="M14" s="68">
        <f>K14+L14</f>
        <v>544208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38" t="s">
        <v>298</v>
      </c>
      <c r="B15" s="238"/>
      <c r="C15" s="238"/>
      <c r="D15" s="11">
        <v>9</v>
      </c>
      <c r="E15" s="67">
        <v>0</v>
      </c>
      <c r="F15" s="67">
        <v>0</v>
      </c>
      <c r="G15" s="67">
        <v>270441738</v>
      </c>
      <c r="H15" s="67">
        <v>0</v>
      </c>
      <c r="I15" s="67">
        <v>0</v>
      </c>
      <c r="J15" s="67">
        <v>0</v>
      </c>
      <c r="K15" s="68">
        <f t="shared" si="0"/>
        <v>270441738</v>
      </c>
      <c r="L15" s="67">
        <v>0</v>
      </c>
      <c r="M15" s="68">
        <f t="shared" si="1"/>
        <v>270441738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38" t="s">
        <v>299</v>
      </c>
      <c r="B16" s="238"/>
      <c r="C16" s="238"/>
      <c r="D16" s="11">
        <v>10</v>
      </c>
      <c r="E16" s="67">
        <v>0</v>
      </c>
      <c r="F16" s="67">
        <v>0</v>
      </c>
      <c r="G16" s="67">
        <v>-27005744</v>
      </c>
      <c r="H16" s="67">
        <v>0</v>
      </c>
      <c r="I16" s="67">
        <v>0</v>
      </c>
      <c r="J16" s="67">
        <v>0</v>
      </c>
      <c r="K16" s="68">
        <f t="shared" si="0"/>
        <v>-27005744</v>
      </c>
      <c r="L16" s="67">
        <v>0</v>
      </c>
      <c r="M16" s="68">
        <f t="shared" si="1"/>
        <v>-27005744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38" t="s">
        <v>300</v>
      </c>
      <c r="B17" s="238"/>
      <c r="C17" s="238"/>
      <c r="D17" s="11">
        <v>11</v>
      </c>
      <c r="E17" s="67">
        <v>0</v>
      </c>
      <c r="F17" s="67">
        <v>0</v>
      </c>
      <c r="G17" s="67">
        <v>-30198</v>
      </c>
      <c r="H17" s="67">
        <v>0</v>
      </c>
      <c r="I17" s="67">
        <v>0</v>
      </c>
      <c r="J17" s="67">
        <v>0</v>
      </c>
      <c r="K17" s="68">
        <f t="shared" si="0"/>
        <v>-30198</v>
      </c>
      <c r="L17" s="117">
        <v>0</v>
      </c>
      <c r="M17" s="68">
        <f t="shared" si="1"/>
        <v>-30198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39" t="s">
        <v>301</v>
      </c>
      <c r="B18" s="239"/>
      <c r="C18" s="239"/>
      <c r="D18" s="13">
        <v>12</v>
      </c>
      <c r="E18" s="68">
        <f>E19+E20+E21+E22</f>
        <v>0</v>
      </c>
      <c r="F18" s="68">
        <f t="shared" ref="F18:L18" si="5">F19+F20+F21+F22</f>
        <v>0</v>
      </c>
      <c r="G18" s="68">
        <f t="shared" si="5"/>
        <v>-723223</v>
      </c>
      <c r="H18" s="68">
        <f t="shared" si="5"/>
        <v>0</v>
      </c>
      <c r="I18" s="68">
        <f t="shared" si="5"/>
        <v>271299738</v>
      </c>
      <c r="J18" s="68">
        <f t="shared" si="5"/>
        <v>-270417757</v>
      </c>
      <c r="K18" s="68">
        <f t="shared" si="0"/>
        <v>158758</v>
      </c>
      <c r="L18" s="68">
        <f t="shared" si="5"/>
        <v>0</v>
      </c>
      <c r="M18" s="68">
        <f t="shared" si="1"/>
        <v>158758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38" t="s">
        <v>302</v>
      </c>
      <c r="B19" s="238"/>
      <c r="C19" s="238"/>
      <c r="D19" s="11">
        <v>13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8">
        <f t="shared" si="0"/>
        <v>0</v>
      </c>
      <c r="L19" s="67">
        <v>0</v>
      </c>
      <c r="M19" s="68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38" t="s">
        <v>303</v>
      </c>
      <c r="B20" s="238"/>
      <c r="C20" s="238"/>
      <c r="D20" s="11">
        <v>14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8">
        <f t="shared" si="0"/>
        <v>0</v>
      </c>
      <c r="L20" s="67">
        <v>0</v>
      </c>
      <c r="M20" s="68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38" t="s">
        <v>304</v>
      </c>
      <c r="B21" s="238"/>
      <c r="C21" s="238"/>
      <c r="D21" s="11">
        <v>15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f t="shared" si="0"/>
        <v>0</v>
      </c>
      <c r="L21" s="67">
        <v>0</v>
      </c>
      <c r="M21" s="68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38" t="s">
        <v>305</v>
      </c>
      <c r="B22" s="238"/>
      <c r="C22" s="238"/>
      <c r="D22" s="11">
        <v>16</v>
      </c>
      <c r="E22" s="67">
        <v>0</v>
      </c>
      <c r="F22" s="67">
        <v>0</v>
      </c>
      <c r="G22" s="67">
        <v>-723223</v>
      </c>
      <c r="H22" s="67">
        <v>0</v>
      </c>
      <c r="I22" s="67">
        <v>271299738</v>
      </c>
      <c r="J22" s="67">
        <v>-270417757</v>
      </c>
      <c r="K22" s="68">
        <f t="shared" si="0"/>
        <v>158758</v>
      </c>
      <c r="L22" s="67">
        <v>0</v>
      </c>
      <c r="M22" s="68">
        <f t="shared" si="1"/>
        <v>158758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39" t="s">
        <v>288</v>
      </c>
      <c r="B23" s="239"/>
      <c r="C23" s="239"/>
      <c r="D23" s="13">
        <v>17</v>
      </c>
      <c r="E23" s="68">
        <f>E18+E11+E10</f>
        <v>589325800</v>
      </c>
      <c r="F23" s="68">
        <f t="shared" ref="F23:J23" si="6">F18+F11+F10</f>
        <v>681482525</v>
      </c>
      <c r="G23" s="68">
        <f t="shared" si="6"/>
        <v>516655694</v>
      </c>
      <c r="H23" s="68">
        <f t="shared" si="6"/>
        <v>402038576</v>
      </c>
      <c r="I23" s="68">
        <f t="shared" si="6"/>
        <v>865830400</v>
      </c>
      <c r="J23" s="68">
        <f t="shared" si="6"/>
        <v>293130713</v>
      </c>
      <c r="K23" s="68">
        <f t="shared" si="0"/>
        <v>3348463708</v>
      </c>
      <c r="L23" s="68">
        <f t="shared" ref="L23" si="7">L18+L11+L10</f>
        <v>0</v>
      </c>
      <c r="M23" s="68">
        <f t="shared" si="1"/>
        <v>3348463708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41" t="s">
        <v>289</v>
      </c>
      <c r="B24" s="241"/>
      <c r="C24" s="241"/>
      <c r="D24" s="11">
        <v>18</v>
      </c>
      <c r="E24" s="67">
        <v>589325800</v>
      </c>
      <c r="F24" s="67">
        <v>681482525</v>
      </c>
      <c r="G24" s="67">
        <v>516655694</v>
      </c>
      <c r="H24" s="67">
        <v>402038576</v>
      </c>
      <c r="I24" s="67">
        <v>865830400</v>
      </c>
      <c r="J24" s="67">
        <v>293130713</v>
      </c>
      <c r="K24" s="68">
        <f t="shared" si="0"/>
        <v>3348463708</v>
      </c>
      <c r="L24" s="67">
        <v>0</v>
      </c>
      <c r="M24" s="68">
        <f t="shared" si="1"/>
        <v>3348463708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38" t="s">
        <v>306</v>
      </c>
      <c r="B25" s="238"/>
      <c r="C25" s="238"/>
      <c r="D25" s="11">
        <v>19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f t="shared" si="0"/>
        <v>0</v>
      </c>
      <c r="L25" s="67">
        <v>0</v>
      </c>
      <c r="M25" s="68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38" t="s">
        <v>295</v>
      </c>
      <c r="B26" s="238"/>
      <c r="C26" s="238"/>
      <c r="D26" s="11">
        <v>20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8">
        <f t="shared" si="0"/>
        <v>0</v>
      </c>
      <c r="L26" s="67">
        <v>0</v>
      </c>
      <c r="M26" s="68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39" t="s">
        <v>290</v>
      </c>
      <c r="B27" s="239"/>
      <c r="C27" s="239"/>
      <c r="D27" s="13">
        <v>21</v>
      </c>
      <c r="E27" s="68">
        <f>E24+E25+E26</f>
        <v>589325800</v>
      </c>
      <c r="F27" s="68">
        <f t="shared" ref="F27:L27" si="8">F24+F25+F26</f>
        <v>681482525</v>
      </c>
      <c r="G27" s="68">
        <f t="shared" si="8"/>
        <v>516655694</v>
      </c>
      <c r="H27" s="68">
        <f t="shared" si="8"/>
        <v>402038576</v>
      </c>
      <c r="I27" s="68">
        <f t="shared" si="8"/>
        <v>865830400</v>
      </c>
      <c r="J27" s="68">
        <f t="shared" si="8"/>
        <v>293130713</v>
      </c>
      <c r="K27" s="68">
        <f t="shared" si="0"/>
        <v>3348463708</v>
      </c>
      <c r="L27" s="68">
        <f t="shared" si="8"/>
        <v>0</v>
      </c>
      <c r="M27" s="68">
        <f t="shared" si="1"/>
        <v>3348463708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39" t="s">
        <v>307</v>
      </c>
      <c r="B28" s="239"/>
      <c r="C28" s="239"/>
      <c r="D28" s="13">
        <v>22</v>
      </c>
      <c r="E28" s="68">
        <f>E29+E30</f>
        <v>0</v>
      </c>
      <c r="F28" s="68">
        <f t="shared" ref="F28:L28" si="9">F29+F30</f>
        <v>0</v>
      </c>
      <c r="G28" s="68">
        <f t="shared" si="9"/>
        <v>-44450514</v>
      </c>
      <c r="H28" s="68">
        <f t="shared" si="9"/>
        <v>0</v>
      </c>
      <c r="I28" s="68">
        <f t="shared" si="9"/>
        <v>0</v>
      </c>
      <c r="J28" s="68">
        <f t="shared" si="9"/>
        <v>229589272</v>
      </c>
      <c r="K28" s="68">
        <f t="shared" si="0"/>
        <v>185138758</v>
      </c>
      <c r="L28" s="68">
        <f t="shared" si="9"/>
        <v>0</v>
      </c>
      <c r="M28" s="68">
        <f t="shared" si="1"/>
        <v>185138758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38" t="s">
        <v>296</v>
      </c>
      <c r="B29" s="238"/>
      <c r="C29" s="238"/>
      <c r="D29" s="11">
        <v>23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229589272</v>
      </c>
      <c r="K29" s="68">
        <f t="shared" si="0"/>
        <v>229589272</v>
      </c>
      <c r="L29" s="67">
        <v>0</v>
      </c>
      <c r="M29" s="68">
        <f t="shared" si="1"/>
        <v>229589272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40" t="s">
        <v>308</v>
      </c>
      <c r="B30" s="240"/>
      <c r="C30" s="240"/>
      <c r="D30" s="13">
        <v>24</v>
      </c>
      <c r="E30" s="68">
        <f>E31+E32+E33+E34</f>
        <v>0</v>
      </c>
      <c r="F30" s="68">
        <f t="shared" ref="F30:L30" si="10">F31+F32+F33+F34</f>
        <v>0</v>
      </c>
      <c r="G30" s="68">
        <f t="shared" si="10"/>
        <v>-44450514</v>
      </c>
      <c r="H30" s="68">
        <f t="shared" si="10"/>
        <v>0</v>
      </c>
      <c r="I30" s="68">
        <f t="shared" si="10"/>
        <v>0</v>
      </c>
      <c r="J30" s="68">
        <f t="shared" si="10"/>
        <v>0</v>
      </c>
      <c r="K30" s="68">
        <f t="shared" si="0"/>
        <v>-44450514</v>
      </c>
      <c r="L30" s="68">
        <f t="shared" si="10"/>
        <v>0</v>
      </c>
      <c r="M30" s="68">
        <f t="shared" si="1"/>
        <v>-44450514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38" t="s">
        <v>297</v>
      </c>
      <c r="B31" s="238"/>
      <c r="C31" s="238"/>
      <c r="D31" s="11">
        <v>25</v>
      </c>
      <c r="E31" s="67">
        <v>0</v>
      </c>
      <c r="F31" s="67">
        <v>0</v>
      </c>
      <c r="G31" s="67">
        <v>-216511</v>
      </c>
      <c r="H31" s="67">
        <v>0</v>
      </c>
      <c r="I31" s="67">
        <v>0</v>
      </c>
      <c r="J31" s="67">
        <v>0</v>
      </c>
      <c r="K31" s="68">
        <f t="shared" si="0"/>
        <v>-216511</v>
      </c>
      <c r="L31" s="67">
        <v>0</v>
      </c>
      <c r="M31" s="68">
        <f t="shared" si="1"/>
        <v>-216511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38" t="s">
        <v>298</v>
      </c>
      <c r="B32" s="238"/>
      <c r="C32" s="238"/>
      <c r="D32" s="11">
        <v>26</v>
      </c>
      <c r="E32" s="67">
        <v>0</v>
      </c>
      <c r="F32" s="67">
        <v>0</v>
      </c>
      <c r="G32" s="67">
        <v>7374940</v>
      </c>
      <c r="H32" s="67">
        <v>0</v>
      </c>
      <c r="I32" s="67">
        <v>0</v>
      </c>
      <c r="J32" s="67">
        <v>0</v>
      </c>
      <c r="K32" s="68">
        <f t="shared" si="0"/>
        <v>7374940</v>
      </c>
      <c r="L32" s="67">
        <v>0</v>
      </c>
      <c r="M32" s="68">
        <f t="shared" si="1"/>
        <v>7374940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38" t="s">
        <v>299</v>
      </c>
      <c r="B33" s="238"/>
      <c r="C33" s="238"/>
      <c r="D33" s="11">
        <v>27</v>
      </c>
      <c r="E33" s="67">
        <v>0</v>
      </c>
      <c r="F33" s="67">
        <v>0</v>
      </c>
      <c r="G33" s="67">
        <v>-51501622</v>
      </c>
      <c r="H33" s="67">
        <v>0</v>
      </c>
      <c r="I33" s="67">
        <v>0</v>
      </c>
      <c r="J33" s="67">
        <v>0</v>
      </c>
      <c r="K33" s="68">
        <f t="shared" si="0"/>
        <v>-51501622</v>
      </c>
      <c r="L33" s="67">
        <v>0</v>
      </c>
      <c r="M33" s="68">
        <f t="shared" si="1"/>
        <v>-51501622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38" t="s">
        <v>309</v>
      </c>
      <c r="B34" s="238"/>
      <c r="C34" s="238"/>
      <c r="D34" s="11">
        <v>28</v>
      </c>
      <c r="E34" s="67">
        <v>0</v>
      </c>
      <c r="F34" s="67">
        <v>0</v>
      </c>
      <c r="G34" s="67">
        <v>-107321</v>
      </c>
      <c r="H34" s="67">
        <v>0</v>
      </c>
      <c r="I34" s="67">
        <v>0</v>
      </c>
      <c r="J34" s="67">
        <v>0</v>
      </c>
      <c r="K34" s="68">
        <f t="shared" si="0"/>
        <v>-107321</v>
      </c>
      <c r="L34" s="67">
        <v>0</v>
      </c>
      <c r="M34" s="68">
        <f t="shared" si="1"/>
        <v>-107321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39" t="s">
        <v>310</v>
      </c>
      <c r="B35" s="239"/>
      <c r="C35" s="239"/>
      <c r="D35" s="13">
        <v>29</v>
      </c>
      <c r="E35" s="68">
        <f>E36+E37+E38+E39</f>
        <v>0</v>
      </c>
      <c r="F35" s="68">
        <f t="shared" ref="F35:L35" si="11">F36+F37+F38+F39</f>
        <v>0</v>
      </c>
      <c r="G35" s="68">
        <f t="shared" si="11"/>
        <v>-1080776</v>
      </c>
      <c r="H35" s="68">
        <f t="shared" si="11"/>
        <v>0</v>
      </c>
      <c r="I35" s="68">
        <f t="shared" si="11"/>
        <v>294448733</v>
      </c>
      <c r="J35" s="68">
        <f t="shared" si="11"/>
        <v>-293130713</v>
      </c>
      <c r="K35" s="68">
        <f t="shared" si="0"/>
        <v>237244</v>
      </c>
      <c r="L35" s="68">
        <f t="shared" si="11"/>
        <v>0</v>
      </c>
      <c r="M35" s="68">
        <f t="shared" si="1"/>
        <v>237244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38" t="s">
        <v>302</v>
      </c>
      <c r="B36" s="238"/>
      <c r="C36" s="238"/>
      <c r="D36" s="11">
        <v>30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f t="shared" si="0"/>
        <v>0</v>
      </c>
      <c r="L36" s="67">
        <v>0</v>
      </c>
      <c r="M36" s="68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38" t="s">
        <v>303</v>
      </c>
      <c r="B37" s="238"/>
      <c r="C37" s="238"/>
      <c r="D37" s="11">
        <v>31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f t="shared" si="0"/>
        <v>0</v>
      </c>
      <c r="L37" s="67">
        <v>0</v>
      </c>
      <c r="M37" s="68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38" t="s">
        <v>311</v>
      </c>
      <c r="B38" s="238"/>
      <c r="C38" s="238"/>
      <c r="D38" s="11">
        <v>32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8">
        <f t="shared" si="0"/>
        <v>0</v>
      </c>
      <c r="L38" s="67">
        <v>0</v>
      </c>
      <c r="M38" s="68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38" t="s">
        <v>312</v>
      </c>
      <c r="B39" s="238"/>
      <c r="C39" s="238"/>
      <c r="D39" s="11">
        <v>33</v>
      </c>
      <c r="E39" s="67">
        <v>0</v>
      </c>
      <c r="F39" s="67">
        <v>0</v>
      </c>
      <c r="G39" s="67">
        <v>-1080776</v>
      </c>
      <c r="H39" s="67">
        <v>0</v>
      </c>
      <c r="I39" s="67">
        <v>294448733</v>
      </c>
      <c r="J39" s="67">
        <v>-293130713</v>
      </c>
      <c r="K39" s="68">
        <f t="shared" si="0"/>
        <v>237244</v>
      </c>
      <c r="L39" s="67">
        <v>0</v>
      </c>
      <c r="M39" s="68">
        <f t="shared" si="1"/>
        <v>237244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39" t="s">
        <v>313</v>
      </c>
      <c r="B40" s="239"/>
      <c r="C40" s="239"/>
      <c r="D40" s="13">
        <v>34</v>
      </c>
      <c r="E40" s="68">
        <f>E35+E28+E27</f>
        <v>589325800</v>
      </c>
      <c r="F40" s="68">
        <f t="shared" ref="F40:J40" si="12">F35+F28+F27</f>
        <v>681482525</v>
      </c>
      <c r="G40" s="68">
        <f t="shared" si="12"/>
        <v>471124404</v>
      </c>
      <c r="H40" s="68">
        <f t="shared" si="12"/>
        <v>402038576</v>
      </c>
      <c r="I40" s="68">
        <f t="shared" si="12"/>
        <v>1160279133</v>
      </c>
      <c r="J40" s="68">
        <f t="shared" si="12"/>
        <v>229589272</v>
      </c>
      <c r="K40" s="68">
        <f t="shared" si="0"/>
        <v>3533839710</v>
      </c>
      <c r="L40" s="68">
        <f t="shared" ref="L40" si="13">L35+L28+L27</f>
        <v>0</v>
      </c>
      <c r="M40" s="68">
        <f t="shared" si="1"/>
        <v>3533839710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3" type="noConversion"/>
  <dataValidations count="1">
    <dataValidation allowBlank="1" sqref="O6:P6 B1:K1 A6:M6 A1:A5 N1:P5 B3:M5 A7:P65535 Q1:IV1048576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M28" sqref="M28"/>
    </sheetView>
  </sheetViews>
  <sheetFormatPr defaultRowHeight="12.75" x14ac:dyDescent="0.2"/>
  <sheetData>
    <row r="1" spans="1:9" x14ac:dyDescent="0.2">
      <c r="A1" s="250" t="s">
        <v>389</v>
      </c>
      <c r="B1" s="251"/>
      <c r="C1" s="251"/>
      <c r="D1" s="251"/>
      <c r="E1" s="251"/>
      <c r="F1" s="251"/>
      <c r="G1" s="251"/>
      <c r="H1" s="251"/>
      <c r="I1" s="251"/>
    </row>
    <row r="2" spans="1:9" x14ac:dyDescent="0.2">
      <c r="A2" s="251"/>
      <c r="B2" s="251"/>
      <c r="C2" s="251"/>
      <c r="D2" s="251"/>
      <c r="E2" s="251"/>
      <c r="F2" s="251"/>
      <c r="G2" s="251"/>
      <c r="H2" s="251"/>
      <c r="I2" s="251"/>
    </row>
    <row r="3" spans="1:9" x14ac:dyDescent="0.2">
      <c r="A3" s="251"/>
      <c r="B3" s="251"/>
      <c r="C3" s="251"/>
      <c r="D3" s="251"/>
      <c r="E3" s="251"/>
      <c r="F3" s="251"/>
      <c r="G3" s="251"/>
      <c r="H3" s="251"/>
      <c r="I3" s="251"/>
    </row>
    <row r="4" spans="1:9" x14ac:dyDescent="0.2">
      <c r="A4" s="251"/>
      <c r="B4" s="251"/>
      <c r="C4" s="251"/>
      <c r="D4" s="251"/>
      <c r="E4" s="251"/>
      <c r="F4" s="251"/>
      <c r="G4" s="251"/>
      <c r="H4" s="251"/>
      <c r="I4" s="251"/>
    </row>
    <row r="5" spans="1:9" x14ac:dyDescent="0.2">
      <c r="A5" s="251"/>
      <c r="B5" s="251"/>
      <c r="C5" s="251"/>
      <c r="D5" s="251"/>
      <c r="E5" s="251"/>
      <c r="F5" s="251"/>
      <c r="G5" s="251"/>
      <c r="H5" s="251"/>
      <c r="I5" s="251"/>
    </row>
    <row r="6" spans="1:9" x14ac:dyDescent="0.2">
      <c r="A6" s="251"/>
      <c r="B6" s="251"/>
      <c r="C6" s="251"/>
      <c r="D6" s="251"/>
      <c r="E6" s="251"/>
      <c r="F6" s="251"/>
      <c r="G6" s="251"/>
      <c r="H6" s="251"/>
      <c r="I6" s="251"/>
    </row>
    <row r="7" spans="1:9" x14ac:dyDescent="0.2">
      <c r="A7" s="251"/>
      <c r="B7" s="251"/>
      <c r="C7" s="251"/>
      <c r="D7" s="251"/>
      <c r="E7" s="251"/>
      <c r="F7" s="251"/>
      <c r="G7" s="251"/>
      <c r="H7" s="251"/>
      <c r="I7" s="251"/>
    </row>
    <row r="8" spans="1:9" x14ac:dyDescent="0.2">
      <c r="A8" s="251"/>
      <c r="B8" s="251"/>
      <c r="C8" s="251"/>
      <c r="D8" s="251"/>
      <c r="E8" s="251"/>
      <c r="F8" s="251"/>
      <c r="G8" s="251"/>
      <c r="H8" s="251"/>
      <c r="I8" s="251"/>
    </row>
    <row r="9" spans="1:9" x14ac:dyDescent="0.2">
      <c r="A9" s="251"/>
      <c r="B9" s="251"/>
      <c r="C9" s="251"/>
      <c r="D9" s="251"/>
      <c r="E9" s="251"/>
      <c r="F9" s="251"/>
      <c r="G9" s="251"/>
      <c r="H9" s="251"/>
      <c r="I9" s="251"/>
    </row>
    <row r="10" spans="1:9" x14ac:dyDescent="0.2">
      <c r="A10" s="251"/>
      <c r="B10" s="251"/>
      <c r="C10" s="251"/>
      <c r="D10" s="251"/>
      <c r="E10" s="251"/>
      <c r="F10" s="251"/>
      <c r="G10" s="251"/>
      <c r="H10" s="251"/>
      <c r="I10" s="251"/>
    </row>
    <row r="11" spans="1:9" x14ac:dyDescent="0.2">
      <c r="A11" s="251"/>
      <c r="B11" s="251"/>
      <c r="C11" s="251"/>
      <c r="D11" s="251"/>
      <c r="E11" s="251"/>
      <c r="F11" s="251"/>
      <c r="G11" s="251"/>
      <c r="H11" s="251"/>
      <c r="I11" s="251"/>
    </row>
    <row r="12" spans="1:9" x14ac:dyDescent="0.2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9" x14ac:dyDescent="0.2">
      <c r="A13" s="251"/>
      <c r="B13" s="251"/>
      <c r="C13" s="251"/>
      <c r="D13" s="251"/>
      <c r="E13" s="251"/>
      <c r="F13" s="251"/>
      <c r="G13" s="251"/>
      <c r="H13" s="251"/>
      <c r="I13" s="251"/>
    </row>
    <row r="14" spans="1:9" x14ac:dyDescent="0.2">
      <c r="A14" s="251"/>
      <c r="B14" s="251"/>
      <c r="C14" s="251"/>
      <c r="D14" s="251"/>
      <c r="E14" s="251"/>
      <c r="F14" s="251"/>
      <c r="G14" s="251"/>
      <c r="H14" s="251"/>
      <c r="I14" s="251"/>
    </row>
    <row r="15" spans="1:9" x14ac:dyDescent="0.2">
      <c r="A15" s="251"/>
      <c r="B15" s="251"/>
      <c r="C15" s="251"/>
      <c r="D15" s="251"/>
      <c r="E15" s="251"/>
      <c r="F15" s="251"/>
      <c r="G15" s="251"/>
      <c r="H15" s="251"/>
      <c r="I15" s="251"/>
    </row>
    <row r="16" spans="1:9" x14ac:dyDescent="0.2">
      <c r="A16" s="251"/>
      <c r="B16" s="251"/>
      <c r="C16" s="251"/>
      <c r="D16" s="251"/>
      <c r="E16" s="251"/>
      <c r="F16" s="251"/>
      <c r="G16" s="251"/>
      <c r="H16" s="251"/>
      <c r="I16" s="251"/>
    </row>
    <row r="17" spans="1:9" x14ac:dyDescent="0.2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x14ac:dyDescent="0.2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x14ac:dyDescent="0.2">
      <c r="A19" s="251"/>
      <c r="B19" s="251"/>
      <c r="C19" s="251"/>
      <c r="D19" s="251"/>
      <c r="E19" s="251"/>
      <c r="F19" s="251"/>
      <c r="G19" s="251"/>
      <c r="H19" s="251"/>
      <c r="I19" s="251"/>
    </row>
    <row r="20" spans="1:9" x14ac:dyDescent="0.2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x14ac:dyDescent="0.2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x14ac:dyDescent="0.2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x14ac:dyDescent="0.2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x14ac:dyDescent="0.2">
      <c r="A24" s="251"/>
      <c r="B24" s="251"/>
      <c r="C24" s="251"/>
      <c r="D24" s="251"/>
      <c r="E24" s="251"/>
      <c r="F24" s="251"/>
      <c r="G24" s="251"/>
      <c r="H24" s="251"/>
      <c r="I24" s="251"/>
    </row>
    <row r="25" spans="1:9" x14ac:dyDescent="0.2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x14ac:dyDescent="0.2">
      <c r="A26" s="251"/>
      <c r="B26" s="251"/>
      <c r="C26" s="251"/>
      <c r="D26" s="251"/>
      <c r="E26" s="251"/>
      <c r="F26" s="251"/>
      <c r="G26" s="251"/>
      <c r="H26" s="251"/>
      <c r="I26" s="251"/>
    </row>
    <row r="27" spans="1:9" x14ac:dyDescent="0.2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9" x14ac:dyDescent="0.2">
      <c r="A28" s="251"/>
      <c r="B28" s="251"/>
      <c r="C28" s="251"/>
      <c r="D28" s="251"/>
      <c r="E28" s="251"/>
      <c r="F28" s="251"/>
      <c r="G28" s="251"/>
      <c r="H28" s="251"/>
      <c r="I28" s="251"/>
    </row>
    <row r="29" spans="1:9" x14ac:dyDescent="0.2">
      <c r="A29" s="251"/>
      <c r="B29" s="251"/>
      <c r="C29" s="251"/>
      <c r="D29" s="251"/>
      <c r="E29" s="251"/>
      <c r="F29" s="251"/>
      <c r="G29" s="251"/>
      <c r="H29" s="251"/>
      <c r="I29" s="251"/>
    </row>
    <row r="30" spans="1:9" x14ac:dyDescent="0.2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x14ac:dyDescent="0.2">
      <c r="A31" s="251"/>
      <c r="B31" s="251"/>
      <c r="C31" s="251"/>
      <c r="D31" s="251"/>
      <c r="E31" s="251"/>
      <c r="F31" s="251"/>
      <c r="G31" s="251"/>
      <c r="H31" s="251"/>
      <c r="I31" s="251"/>
    </row>
    <row r="32" spans="1:9" x14ac:dyDescent="0.2">
      <c r="A32" s="251"/>
      <c r="B32" s="251"/>
      <c r="C32" s="251"/>
      <c r="D32" s="251"/>
      <c r="E32" s="251"/>
      <c r="F32" s="251"/>
      <c r="G32" s="251"/>
      <c r="H32" s="251"/>
      <c r="I32" s="251"/>
    </row>
    <row r="33" spans="1:9" x14ac:dyDescent="0.2">
      <c r="A33" s="251"/>
      <c r="B33" s="251"/>
      <c r="C33" s="251"/>
      <c r="D33" s="251"/>
      <c r="E33" s="251"/>
      <c r="F33" s="251"/>
      <c r="G33" s="251"/>
      <c r="H33" s="251"/>
      <c r="I33" s="251"/>
    </row>
    <row r="34" spans="1:9" x14ac:dyDescent="0.2">
      <c r="A34" s="251"/>
      <c r="B34" s="251"/>
      <c r="C34" s="251"/>
      <c r="D34" s="251"/>
      <c r="E34" s="251"/>
      <c r="F34" s="251"/>
      <c r="G34" s="251"/>
      <c r="H34" s="251"/>
      <c r="I34" s="251"/>
    </row>
    <row r="35" spans="1:9" x14ac:dyDescent="0.2">
      <c r="A35" s="251"/>
      <c r="B35" s="251"/>
      <c r="C35" s="251"/>
      <c r="D35" s="251"/>
      <c r="E35" s="251"/>
      <c r="F35" s="251"/>
      <c r="G35" s="251"/>
      <c r="H35" s="251"/>
      <c r="I35" s="251"/>
    </row>
    <row r="36" spans="1:9" x14ac:dyDescent="0.2">
      <c r="A36" s="251"/>
      <c r="B36" s="251"/>
      <c r="C36" s="251"/>
      <c r="D36" s="251"/>
      <c r="E36" s="251"/>
      <c r="F36" s="251"/>
      <c r="G36" s="251"/>
      <c r="H36" s="251"/>
      <c r="I36" s="251"/>
    </row>
    <row r="37" spans="1:9" x14ac:dyDescent="0.2">
      <c r="A37" s="251"/>
      <c r="B37" s="251"/>
      <c r="C37" s="251"/>
      <c r="D37" s="251"/>
      <c r="E37" s="251"/>
      <c r="F37" s="251"/>
      <c r="G37" s="251"/>
      <c r="H37" s="251"/>
      <c r="I37" s="251"/>
    </row>
    <row r="38" spans="1:9" x14ac:dyDescent="0.2">
      <c r="A38" s="251"/>
      <c r="B38" s="251"/>
      <c r="C38" s="251"/>
      <c r="D38" s="251"/>
      <c r="E38" s="251"/>
      <c r="F38" s="251"/>
      <c r="G38" s="251"/>
      <c r="H38" s="251"/>
      <c r="I38" s="251"/>
    </row>
    <row r="39" spans="1:9" x14ac:dyDescent="0.2">
      <c r="A39" s="251"/>
      <c r="B39" s="251"/>
      <c r="C39" s="251"/>
      <c r="D39" s="251"/>
      <c r="E39" s="251"/>
      <c r="F39" s="251"/>
      <c r="G39" s="251"/>
      <c r="H39" s="251"/>
      <c r="I39" s="251"/>
    </row>
    <row r="40" spans="1:9" x14ac:dyDescent="0.2">
      <c r="A40" s="251"/>
      <c r="B40" s="251"/>
      <c r="C40" s="251"/>
      <c r="D40" s="251"/>
      <c r="E40" s="251"/>
      <c r="F40" s="251"/>
      <c r="G40" s="251"/>
      <c r="H40" s="251"/>
      <c r="I40" s="251"/>
    </row>
  </sheetData>
  <mergeCells count="1">
    <mergeCell ref="A1:I40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infopath/2007/PartnerControls"/>
    <ds:schemaRef ds:uri="http://purl.org/dc/elements/1.1/"/>
    <ds:schemaRef ds:uri="d8745bc5-821e-4205-946a-621c2da728c8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22baa3bd-a2fa-4ea9-9ebb-3a9c6a55952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2021-02-13T18:47:28Z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