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1\31.03.2021\brin\TFI_AIF_nakon reklasifikacije\"/>
    </mc:Choice>
  </mc:AlternateContent>
  <xr:revisionPtr revIDLastSave="0" documentId="13_ncr:1_{9A0E4C46-E306-4548-A5E9-F5031CAD4B4D}" xr6:coauthVersionLast="47" xr6:coauthVersionMax="47"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P42" i="22" s="1"/>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18" i="19" l="1"/>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<sst xmlns="http://schemas.openxmlformats.org/spreadsheetml/2006/main" count="347" uniqueCount="308">
  <si>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</si>
  <si>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</si>
  <si>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</si>
  <si>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</si>
  <si>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</si>
  <si>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</si>
  <si>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</si>
  <si>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</si>
  <si>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</si>
  <si>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</si>
  <si>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</si>
  <si>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</si>
  <si>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</si>
  <si>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</si>
  <si>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</si>
  <si>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</si>
  <si>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</si>
  <si>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</si>
  <si>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</si>
  <si>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</si>
  <si>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</si>
  <si>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</si>
  <si>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</si>
  <si>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</si>
  <si>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</si>
  <si>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</si>
  <si>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</si>
  <si>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</si>
  <si>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</si>
  <si>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</si>
  <si>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</si>
  <si>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</si>
  <si>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</si>
  <si>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</si>
  <si>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</si>
  <si>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</si>
  <si>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</si>
  <si>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</si>
  <si>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</si>
  <si>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</si>
  <si>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</si>
  <si>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</si>
  <si>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</si>
  <si>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</si>
  <si>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</si>
  <si>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</si>
  <si>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</si>
  <si>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</si>
  <si>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</si>
  <si>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</si>
  <si>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</si>
  <si>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</si>
  <si>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</si>
  <si>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</si>
  <si>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</si>
  <si>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</si>
  <si>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</si>
  <si>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</si>
  <si>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</si>
  <si>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</si>
  <si>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</si>
  <si>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</si>
  <si>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</si>
  <si>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</si>
  <si>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</si>
  <si>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</si>
  <si>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</si>
  <si>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</si>
  <si>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</si>
  <si>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</si>
  <si>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</si>
  <si>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</si>
  <si>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</si>
  <si>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</si>
  <si>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</si>
  <si>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</si>
  <si>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</si>
  <si>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</si>
  <si>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</si>
  <si>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</si>
  <si>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</si>
  <si>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</si>
  <si>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</si>
  <si>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</si>
  <si>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</si>
  <si>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</si>
  <si>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</si>
  <si>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</si>
  <si>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</si>
  <si>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</si>
  <si>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</si>
  <si>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</si>
  <si>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</si>
  <si>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</si>
  <si>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</si>
  <si>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</si>
  <si>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</si>
  <si>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</si>
  <si>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</si>
  <si>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</si>
  <si>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</si>
  <si>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</si>
  <si>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</si>
  <si>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</si>
  <si>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</si>
  <si>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</si>
  <si>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</si>
  <si>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</si>
  <si>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</si>
  <si>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</si>
  <si>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</si>
  <si>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</si>
  <si>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</si>
  <si>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</si>
  <si>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</si>
  <si>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</si>
  <si>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</si>
  <si>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</si>
  <si>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</si>
  <si>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</si>
  <si>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</si>
  <si>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</si>
  <si>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</si>
  <si>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</si>
  <si>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</si>
  <si>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</si>
  <si>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</si>
  <si>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</si>
  <si>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</si>
  <si>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</si>
  <si>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</si>
  <si>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</si>
  <si>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</si>
  <si>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</si>
  <si>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</si>
  <si>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</si>
  <si>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</si>
  <si>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</si>
  <si>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</si>
  <si>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</si>
  <si>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</si>
  <si>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</si>
  <si>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</si>
  <si>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</si>
  <si>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</si>
  <si>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</si>
  <si>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</si>
  <si>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</si>
  <si>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</si>
  <si>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</si>
  <si>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</si>
  <si>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</si>
  <si>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</si>
  <si>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</si>
  <si>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</si>
  <si>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</si>
  <si>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</si>
  <si>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</si>
  <si>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</si>
  <si>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</si>
  <si>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</si>
  <si>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</si>
  <si>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</si>
  <si>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</si>
  <si>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</si>
  <si>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</si>
  <si>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</si>
  <si>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</si>
  <si>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</si>
  <si>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</si>
  <si>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</si>
  <si>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</si>
  <si>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</si>
  <si>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</si>
  <si>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</si>
  <si>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</si>
  <si>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</si>
  <si>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</si>
  <si>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</si>
  <si>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</si>
  <si>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</si>
  <si>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</si>
  <si>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</si>
  <si>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</si>
  <si>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</si>
  <si>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</si>
  <si>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</si>
  <si>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</si>
  <si>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</si>
  <si>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</si>
  <si>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</si>
  <si>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</si>
  <si>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</si>
  <si>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</si>
  <si>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</si>
  <si>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</si>
  <si>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</si>
  <si>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</si>
  <si>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</si>
  <si>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</si>
  <si>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</si>
  <si>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</si>
  <si>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</si>
  <si>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</si>
  <si>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</si>
  <si>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</si>
  <si>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</si>
  <si>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</si>
  <si>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</si>
  <si>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</si>
  <si>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</si>
  <si>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</si>
  <si>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</si>
  <si>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</si>
  <si>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</si>
  <si>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</si>
  <si>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</si>
  <si>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</si>
  <si>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</si>
  <si>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</si>
  <si>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</si>
  <si>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</si>
  <si>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</si>
  <si>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</si>
  <si>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</si>
  <si>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</si>
  <si>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</si>
  <si>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</si>
  <si>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</si>
  <si>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</si>
  <si>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</si>
  <si>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</si>
  <si>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</si>
  <si>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</si>
  <si>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</si>
  <si>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</si>
  <si>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</si>
  <si>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</si>
  <si>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</si>
  <si>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</si>
  <si>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</si>
  <si>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</si>
  <si>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</si>
  <si>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</si>
  <si>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</si>
  <si>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</si>
  <si>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</si>
  <si>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</si>
  <si>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</si>
  <si>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</si>
  <si>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</si>
  <si>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</si>
  <si>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</si>
  <si>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</si>
  <si>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</si>
  <si>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</si>
  <si>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</si>
  <si>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</si>
  <si>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</si>
  <si>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</si>
  <si>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</si>
  <si>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</si>
  <si>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</si>
  <si>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</si>
  <si>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</si>
  <si>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</si>
  <si>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</si>
  <si>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</si>
  <si>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</si>
  <si>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</si>
  <si>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</si>
  <si>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</si>
  <si>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</si>
  <si>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</si>
  <si>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</si>
  <si>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</si>
  <si>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</si>
  <si>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</si>
  <si>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</si>
  <si>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</si>
  <si>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</si>
  <si>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</si>
  <si>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</si>
  <si>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</si>
  <si>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</si>
  <si>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</si>
  <si>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</si>
  <si>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</si>
  <si>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</si>
  <si>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</si>
  <si>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</si>
  <si>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</si>
  <si>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</si>
  <si>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</si>
  <si>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</si>
  <si>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</si>
  <si>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</si>
  <si>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</si>
  <si>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</si>
  <si>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</si>
  <si>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</si>
  <si>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</si>
  <si>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 xml:space="preserve">stanje na dan 31.03.2021. </t>
  </si>
  <si>
    <t>Obveznik:                                                ZAIF Breza d.d.</t>
  </si>
  <si>
    <t>u razdoblju 01.01.2021.  do  31.03.2021.</t>
  </si>
  <si>
    <t xml:space="preserve">BILJEŠKE UZ FINANCIJSKE IZVJEŠTAJE - TFI
(koji se sastavljaju za tromjesečna razdoblja)
Naziv izdavatelja:                        ZAIF Breza d.d.
OIB:                                            75111210338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</si>
  <si>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31.03.2021.</t>
  </si>
  <si>
    <t>Obveznik:                                                                                        ZAIF Breza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</si>
</sst>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O8" sqref="O8"/>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v>44197</v>
      </c>
      <c r="F4" s="156"/>
      <c r="G4" s="55" t="s">
        <v>0</v>
      </c>
      <c r="H4" s="155">
        <v>44286</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291</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289</v>
      </c>
      <c r="D15" s="139"/>
      <c r="E15" s="143"/>
      <c r="F15" s="134"/>
      <c r="G15" s="75" t="s">
        <v>271</v>
      </c>
      <c r="H15" s="120" t="s">
        <v>292</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290</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293</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t="s">
        <v>294</v>
      </c>
      <c r="D21" s="121"/>
      <c r="E21" s="110"/>
      <c r="F21" s="110"/>
      <c r="G21" s="111" t="s">
        <v>295</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296</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297</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t="s">
        <v>298</v>
      </c>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c r="D50" s="121"/>
      <c r="E50" s="122" t="s">
        <v>281</v>
      </c>
      <c r="F50" s="123"/>
      <c r="G50" s="111"/>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299</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300</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301</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43" zoomScaleNormal="100" zoomScaleSheetLayoutView="110" workbookViewId="0">
      <selection activeCell="O8" sqref="O8"/>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302</v>
      </c>
      <c r="B2" s="172"/>
      <c r="C2" s="172"/>
      <c r="D2" s="172"/>
      <c r="E2" s="172"/>
      <c r="F2" s="172"/>
      <c r="G2" s="172"/>
      <c r="H2" s="172"/>
    </row>
    <row r="3" spans="1:9" x14ac:dyDescent="0.2">
      <c r="A3" s="186" t="s">
        <v>18</v>
      </c>
      <c r="B3" s="187"/>
      <c r="C3" s="187"/>
      <c r="D3" s="187"/>
      <c r="E3" s="187"/>
      <c r="F3" s="187"/>
      <c r="G3" s="187"/>
      <c r="H3" s="187"/>
      <c r="I3" s="188"/>
    </row>
    <row r="4" spans="1:9" x14ac:dyDescent="0.2">
      <c r="A4" s="183" t="s">
        <v>303</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32479013</v>
      </c>
      <c r="I9" s="28">
        <f>I10+I13+I14+I15+I16+I17+I18+I19+I20+I21+I22</f>
        <v>33596800</v>
      </c>
    </row>
    <row r="10" spans="1:9" x14ac:dyDescent="0.2">
      <c r="A10" s="167" t="s">
        <v>21</v>
      </c>
      <c r="B10" s="167"/>
      <c r="C10" s="167"/>
      <c r="D10" s="167"/>
      <c r="E10" s="167"/>
      <c r="F10" s="167"/>
      <c r="G10" s="6">
        <v>2</v>
      </c>
      <c r="H10" s="28">
        <f>H11+H12</f>
        <v>28479671</v>
      </c>
      <c r="I10" s="28">
        <f>I11+I12</f>
        <v>33596800</v>
      </c>
    </row>
    <row r="11" spans="1:9" x14ac:dyDescent="0.2">
      <c r="A11" s="168" t="s">
        <v>22</v>
      </c>
      <c r="B11" s="168"/>
      <c r="C11" s="168"/>
      <c r="D11" s="168"/>
      <c r="E11" s="168"/>
      <c r="F11" s="168"/>
      <c r="G11" s="7">
        <v>3</v>
      </c>
      <c r="H11" s="9">
        <v>28479671</v>
      </c>
      <c r="I11" s="9">
        <v>33596800</v>
      </c>
    </row>
    <row r="12" spans="1:9" x14ac:dyDescent="0.2">
      <c r="A12" s="168" t="s">
        <v>23</v>
      </c>
      <c r="B12" s="168"/>
      <c r="C12" s="168"/>
      <c r="D12" s="168"/>
      <c r="E12" s="168"/>
      <c r="F12" s="168"/>
      <c r="G12" s="7">
        <v>4</v>
      </c>
      <c r="H12" s="9">
        <v>0</v>
      </c>
      <c r="I12" s="9">
        <v>0</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3999342</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39556</v>
      </c>
      <c r="I23" s="28">
        <f>I24+I25+I26</f>
        <v>2381727</v>
      </c>
    </row>
    <row r="24" spans="1:9" x14ac:dyDescent="0.2">
      <c r="A24" s="161" t="s">
        <v>35</v>
      </c>
      <c r="B24" s="161"/>
      <c r="C24" s="161"/>
      <c r="D24" s="161"/>
      <c r="E24" s="161"/>
      <c r="F24" s="161"/>
      <c r="G24" s="7">
        <v>16</v>
      </c>
      <c r="H24" s="9">
        <v>39556</v>
      </c>
      <c r="I24" s="9">
        <v>2381727</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305788</v>
      </c>
      <c r="I27" s="28">
        <f>I28+I29+I30+I31</f>
        <v>95894</v>
      </c>
    </row>
    <row r="28" spans="1:9" x14ac:dyDescent="0.2">
      <c r="A28" s="161" t="s">
        <v>39</v>
      </c>
      <c r="B28" s="161"/>
      <c r="C28" s="161"/>
      <c r="D28" s="161"/>
      <c r="E28" s="161"/>
      <c r="F28" s="161"/>
      <c r="G28" s="7">
        <v>20</v>
      </c>
      <c r="H28" s="9">
        <v>2</v>
      </c>
      <c r="I28" s="9">
        <v>2</v>
      </c>
    </row>
    <row r="29" spans="1:9" x14ac:dyDescent="0.2">
      <c r="A29" s="161" t="s">
        <v>40</v>
      </c>
      <c r="B29" s="161"/>
      <c r="C29" s="161"/>
      <c r="D29" s="161"/>
      <c r="E29" s="161"/>
      <c r="F29" s="161"/>
      <c r="G29" s="7">
        <v>21</v>
      </c>
      <c r="H29" s="9">
        <v>305786</v>
      </c>
      <c r="I29" s="9">
        <v>95892</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13767</v>
      </c>
      <c r="I32" s="9">
        <v>10585</v>
      </c>
    </row>
    <row r="33" spans="1:9" x14ac:dyDescent="0.2">
      <c r="A33" s="179" t="s">
        <v>44</v>
      </c>
      <c r="B33" s="179"/>
      <c r="C33" s="179"/>
      <c r="D33" s="179"/>
      <c r="E33" s="179"/>
      <c r="F33" s="179"/>
      <c r="G33" s="6">
        <v>25</v>
      </c>
      <c r="H33" s="28">
        <f>H9+H23+H27+H32</f>
        <v>32838124</v>
      </c>
      <c r="I33" s="28">
        <f>I9+I23+I27+I32</f>
        <v>36085006</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61571</v>
      </c>
      <c r="I36" s="28">
        <f>I37+I38+I39+I40+I41+I42+I43</f>
        <v>150831</v>
      </c>
    </row>
    <row r="37" spans="1:9" x14ac:dyDescent="0.2">
      <c r="A37" s="161" t="s">
        <v>48</v>
      </c>
      <c r="B37" s="161"/>
      <c r="C37" s="161"/>
      <c r="D37" s="161"/>
      <c r="E37" s="161"/>
      <c r="F37" s="161"/>
      <c r="G37" s="7">
        <v>28</v>
      </c>
      <c r="H37" s="9">
        <v>0</v>
      </c>
      <c r="I37" s="9">
        <v>83328</v>
      </c>
    </row>
    <row r="38" spans="1:9" x14ac:dyDescent="0.2">
      <c r="A38" s="161" t="s">
        <v>49</v>
      </c>
      <c r="B38" s="161"/>
      <c r="C38" s="161"/>
      <c r="D38" s="161"/>
      <c r="E38" s="161"/>
      <c r="F38" s="161"/>
      <c r="G38" s="7">
        <v>29</v>
      </c>
      <c r="H38" s="9">
        <v>0</v>
      </c>
      <c r="I38" s="9">
        <v>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61571</v>
      </c>
      <c r="I40" s="9">
        <v>67503</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2318</v>
      </c>
      <c r="I47" s="28">
        <f>I48+I49+I50</f>
        <v>2318</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2318</v>
      </c>
      <c r="I50" s="9">
        <v>2318</v>
      </c>
    </row>
    <row r="51" spans="1:9" x14ac:dyDescent="0.2">
      <c r="A51" s="177" t="s">
        <v>62</v>
      </c>
      <c r="B51" s="177"/>
      <c r="C51" s="177"/>
      <c r="D51" s="177"/>
      <c r="E51" s="177"/>
      <c r="F51" s="177"/>
      <c r="G51" s="7">
        <v>42</v>
      </c>
      <c r="H51" s="9">
        <v>17088</v>
      </c>
      <c r="I51" s="9">
        <v>18020</v>
      </c>
    </row>
    <row r="52" spans="1:9" x14ac:dyDescent="0.2">
      <c r="A52" s="179" t="s">
        <v>63</v>
      </c>
      <c r="B52" s="179"/>
      <c r="C52" s="179"/>
      <c r="D52" s="179"/>
      <c r="E52" s="179"/>
      <c r="F52" s="179"/>
      <c r="G52" s="6">
        <v>43</v>
      </c>
      <c r="H52" s="28">
        <f>H36+H44+H47+H51</f>
        <v>80977</v>
      </c>
      <c r="I52" s="28">
        <f>I36+I44+I47+I51</f>
        <v>171169</v>
      </c>
    </row>
    <row r="53" spans="1:9" x14ac:dyDescent="0.2">
      <c r="A53" s="179" t="s">
        <v>64</v>
      </c>
      <c r="B53" s="179"/>
      <c r="C53" s="179"/>
      <c r="D53" s="179"/>
      <c r="E53" s="179"/>
      <c r="F53" s="179"/>
      <c r="G53" s="6">
        <v>44</v>
      </c>
      <c r="H53" s="28">
        <f>H33-H52</f>
        <v>32757147</v>
      </c>
      <c r="I53" s="28">
        <f>I33-I52</f>
        <v>35913837</v>
      </c>
    </row>
    <row r="54" spans="1:9" x14ac:dyDescent="0.2">
      <c r="A54" s="177" t="s">
        <v>65</v>
      </c>
      <c r="B54" s="177"/>
      <c r="C54" s="177"/>
      <c r="D54" s="177"/>
      <c r="E54" s="177"/>
      <c r="F54" s="177"/>
      <c r="G54" s="7">
        <v>45</v>
      </c>
      <c r="H54" s="9">
        <v>506000</v>
      </c>
      <c r="I54" s="9">
        <v>506000</v>
      </c>
    </row>
    <row r="55" spans="1:9" x14ac:dyDescent="0.2">
      <c r="A55" s="166" t="s">
        <v>66</v>
      </c>
      <c r="B55" s="166"/>
      <c r="C55" s="166"/>
      <c r="D55" s="166"/>
      <c r="E55" s="166"/>
      <c r="F55" s="166"/>
      <c r="G55" s="6">
        <v>46</v>
      </c>
      <c r="H55" s="102">
        <v>65</v>
      </c>
      <c r="I55" s="102">
        <v>71</v>
      </c>
    </row>
    <row r="56" spans="1:9" x14ac:dyDescent="0.2">
      <c r="A56" s="178" t="s">
        <v>175</v>
      </c>
      <c r="B56" s="178"/>
      <c r="C56" s="178"/>
      <c r="D56" s="178"/>
      <c r="E56" s="178"/>
      <c r="F56" s="178"/>
      <c r="G56" s="7">
        <v>47</v>
      </c>
      <c r="H56" s="9">
        <v>15180000</v>
      </c>
      <c r="I56" s="9">
        <v>15180000</v>
      </c>
    </row>
    <row r="57" spans="1:9" x14ac:dyDescent="0.2">
      <c r="A57" s="178" t="s">
        <v>67</v>
      </c>
      <c r="B57" s="178"/>
      <c r="C57" s="178"/>
      <c r="D57" s="178"/>
      <c r="E57" s="178"/>
      <c r="F57" s="178"/>
      <c r="G57" s="7">
        <v>48</v>
      </c>
      <c r="H57" s="9">
        <v>0</v>
      </c>
      <c r="I57" s="9">
        <v>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1015328</v>
      </c>
      <c r="I59" s="9">
        <v>-232821</v>
      </c>
    </row>
    <row r="60" spans="1:9" x14ac:dyDescent="0.2">
      <c r="A60" s="178" t="s">
        <v>148</v>
      </c>
      <c r="B60" s="178"/>
      <c r="C60" s="178"/>
      <c r="D60" s="178"/>
      <c r="E60" s="178"/>
      <c r="F60" s="178"/>
      <c r="G60" s="7">
        <v>51</v>
      </c>
      <c r="H60" s="9">
        <v>15802819</v>
      </c>
      <c r="I60" s="9">
        <v>14061323</v>
      </c>
    </row>
    <row r="61" spans="1:9" x14ac:dyDescent="0.2">
      <c r="A61" s="189" t="s">
        <v>177</v>
      </c>
      <c r="B61" s="189"/>
      <c r="C61" s="189"/>
      <c r="D61" s="189"/>
      <c r="E61" s="189"/>
      <c r="F61" s="189"/>
      <c r="G61" s="6">
        <v>52</v>
      </c>
      <c r="H61" s="28">
        <f>H62+H63</f>
        <v>0</v>
      </c>
      <c r="I61" s="28">
        <f>I62+I63</f>
        <v>6146335</v>
      </c>
    </row>
    <row r="62" spans="1:9" x14ac:dyDescent="0.2">
      <c r="A62" s="178" t="s">
        <v>149</v>
      </c>
      <c r="B62" s="178"/>
      <c r="C62" s="178"/>
      <c r="D62" s="178"/>
      <c r="E62" s="178"/>
      <c r="F62" s="178"/>
      <c r="G62" s="7">
        <v>53</v>
      </c>
      <c r="H62" s="9">
        <v>0</v>
      </c>
      <c r="I62" s="9">
        <v>6146335</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759000</v>
      </c>
      <c r="I64" s="9">
        <v>759000</v>
      </c>
    </row>
    <row r="65" spans="1:9" x14ac:dyDescent="0.2">
      <c r="A65" s="189" t="s">
        <v>178</v>
      </c>
      <c r="B65" s="189"/>
      <c r="C65" s="189"/>
      <c r="D65" s="189"/>
      <c r="E65" s="189"/>
      <c r="F65" s="189"/>
      <c r="G65" s="6">
        <v>56</v>
      </c>
      <c r="H65" s="28">
        <f>H56+H57+H58+H59+H60+H61+H64</f>
        <v>32757147</v>
      </c>
      <c r="I65" s="28">
        <f>I56+I57+I58+I59+I60+I61+I64</f>
        <v>35913837</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4"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7" zoomScaleNormal="100" zoomScaleSheetLayoutView="110" workbookViewId="0">
      <selection activeCell="O8" sqref="O8"/>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304</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3</v>
      </c>
      <c r="I9" s="28">
        <f>I10+I11+I12</f>
        <v>3</v>
      </c>
      <c r="J9" s="28">
        <f>J10+J11+J12</f>
        <v>3036</v>
      </c>
      <c r="K9" s="28">
        <f>K10+K11+K12</f>
        <v>3036</v>
      </c>
    </row>
    <row r="10" spans="1:11" x14ac:dyDescent="0.2">
      <c r="A10" s="161" t="s">
        <v>74</v>
      </c>
      <c r="B10" s="198"/>
      <c r="C10" s="198"/>
      <c r="D10" s="198"/>
      <c r="E10" s="198"/>
      <c r="F10" s="198"/>
      <c r="G10" s="7">
        <v>61</v>
      </c>
      <c r="H10" s="9">
        <v>0</v>
      </c>
      <c r="I10" s="9">
        <v>0</v>
      </c>
      <c r="J10" s="9">
        <v>0</v>
      </c>
      <c r="K10" s="9">
        <v>0</v>
      </c>
    </row>
    <row r="11" spans="1:11" x14ac:dyDescent="0.2">
      <c r="A11" s="161" t="s">
        <v>75</v>
      </c>
      <c r="B11" s="198"/>
      <c r="C11" s="198"/>
      <c r="D11" s="198"/>
      <c r="E11" s="198"/>
      <c r="F11" s="198"/>
      <c r="G11" s="7">
        <v>62</v>
      </c>
      <c r="H11" s="9">
        <v>3</v>
      </c>
      <c r="I11" s="9">
        <v>3</v>
      </c>
      <c r="J11" s="9">
        <v>3036</v>
      </c>
      <c r="K11" s="9">
        <v>3036</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347114</v>
      </c>
      <c r="I13" s="9">
        <v>347114</v>
      </c>
      <c r="J13" s="9">
        <v>3804</v>
      </c>
      <c r="K13" s="9">
        <v>3804</v>
      </c>
    </row>
    <row r="14" spans="1:11" x14ac:dyDescent="0.2">
      <c r="A14" s="177" t="s">
        <v>78</v>
      </c>
      <c r="B14" s="195"/>
      <c r="C14" s="195"/>
      <c r="D14" s="195"/>
      <c r="E14" s="195"/>
      <c r="F14" s="195"/>
      <c r="G14" s="7">
        <v>65</v>
      </c>
      <c r="H14" s="9">
        <v>0</v>
      </c>
      <c r="I14" s="9">
        <v>0</v>
      </c>
      <c r="J14" s="9">
        <v>0</v>
      </c>
      <c r="K14" s="9">
        <v>0</v>
      </c>
    </row>
    <row r="15" spans="1:11" x14ac:dyDescent="0.2">
      <c r="A15" s="166" t="s">
        <v>240</v>
      </c>
      <c r="B15" s="197"/>
      <c r="C15" s="197"/>
      <c r="D15" s="197"/>
      <c r="E15" s="197"/>
      <c r="F15" s="197"/>
      <c r="G15" s="6">
        <v>66</v>
      </c>
      <c r="H15" s="28">
        <f>H16+H17</f>
        <v>5967</v>
      </c>
      <c r="I15" s="28">
        <f>I16+I17</f>
        <v>5967</v>
      </c>
      <c r="J15" s="28">
        <f>J16+J17</f>
        <v>1302</v>
      </c>
      <c r="K15" s="28">
        <f>K16+K17</f>
        <v>1302</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5967</v>
      </c>
      <c r="I17" s="9">
        <v>5967</v>
      </c>
      <c r="J17" s="9">
        <v>1302</v>
      </c>
      <c r="K17" s="9">
        <v>1302</v>
      </c>
    </row>
    <row r="18" spans="1:11" x14ac:dyDescent="0.2">
      <c r="A18" s="179" t="s">
        <v>180</v>
      </c>
      <c r="B18" s="199"/>
      <c r="C18" s="199"/>
      <c r="D18" s="199"/>
      <c r="E18" s="199"/>
      <c r="F18" s="199"/>
      <c r="G18" s="6">
        <v>69</v>
      </c>
      <c r="H18" s="28">
        <f>H9+H15+H14+H13</f>
        <v>353084</v>
      </c>
      <c r="I18" s="28">
        <f>I9+I15+I14+I13</f>
        <v>353084</v>
      </c>
      <c r="J18" s="28">
        <f>J9+J15+J14+J13</f>
        <v>8142</v>
      </c>
      <c r="K18" s="28">
        <f>K9+K15+K14+K13</f>
        <v>8142</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0</v>
      </c>
      <c r="I20" s="9">
        <v>0</v>
      </c>
      <c r="J20" s="9">
        <v>0</v>
      </c>
      <c r="K20" s="9">
        <v>0</v>
      </c>
    </row>
    <row r="21" spans="1:11" x14ac:dyDescent="0.2">
      <c r="A21" s="177" t="s">
        <v>83</v>
      </c>
      <c r="B21" s="195"/>
      <c r="C21" s="195"/>
      <c r="D21" s="195"/>
      <c r="E21" s="195"/>
      <c r="F21" s="195"/>
      <c r="G21" s="7">
        <v>71</v>
      </c>
      <c r="H21" s="9">
        <v>4732063</v>
      </c>
      <c r="I21" s="9">
        <v>4732063</v>
      </c>
      <c r="J21" s="9">
        <v>0</v>
      </c>
      <c r="K21" s="9">
        <v>0</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182102</v>
      </c>
      <c r="I25" s="9">
        <v>182102</v>
      </c>
      <c r="J25" s="9">
        <v>196093</v>
      </c>
      <c r="K25" s="9">
        <v>196093</v>
      </c>
    </row>
    <row r="26" spans="1:11" x14ac:dyDescent="0.2">
      <c r="A26" s="177" t="s">
        <v>155</v>
      </c>
      <c r="B26" s="195"/>
      <c r="C26" s="195"/>
      <c r="D26" s="195"/>
      <c r="E26" s="195"/>
      <c r="F26" s="195"/>
      <c r="G26" s="7">
        <v>76</v>
      </c>
      <c r="H26" s="9">
        <v>12392</v>
      </c>
      <c r="I26" s="9">
        <v>12392</v>
      </c>
      <c r="J26" s="9">
        <v>14380</v>
      </c>
      <c r="K26" s="9">
        <v>14380</v>
      </c>
    </row>
    <row r="27" spans="1:11" x14ac:dyDescent="0.2">
      <c r="A27" s="166" t="s">
        <v>181</v>
      </c>
      <c r="B27" s="197"/>
      <c r="C27" s="197"/>
      <c r="D27" s="197"/>
      <c r="E27" s="197"/>
      <c r="F27" s="197"/>
      <c r="G27" s="6">
        <v>77</v>
      </c>
      <c r="H27" s="28">
        <f>H28+H29+H30+H31+H32</f>
        <v>68904</v>
      </c>
      <c r="I27" s="28">
        <f>I28+I29+I30+I31+I32</f>
        <v>68904</v>
      </c>
      <c r="J27" s="28">
        <f>J28+J29+J30+J31+J32</f>
        <v>30490</v>
      </c>
      <c r="K27" s="28">
        <f>K28+K29+K30+K31+K32</f>
        <v>30490</v>
      </c>
    </row>
    <row r="28" spans="1:11" x14ac:dyDescent="0.2">
      <c r="A28" s="161" t="s">
        <v>84</v>
      </c>
      <c r="B28" s="198"/>
      <c r="C28" s="198"/>
      <c r="D28" s="198"/>
      <c r="E28" s="198"/>
      <c r="F28" s="198"/>
      <c r="G28" s="7">
        <v>78</v>
      </c>
      <c r="H28" s="9">
        <v>0</v>
      </c>
      <c r="I28" s="9">
        <v>0</v>
      </c>
      <c r="J28" s="9">
        <v>0</v>
      </c>
      <c r="K28" s="9">
        <v>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0</v>
      </c>
      <c r="I31" s="9">
        <v>0</v>
      </c>
      <c r="J31" s="9">
        <v>0</v>
      </c>
      <c r="K31" s="9">
        <v>0</v>
      </c>
    </row>
    <row r="32" spans="1:11" x14ac:dyDescent="0.2">
      <c r="A32" s="161" t="s">
        <v>88</v>
      </c>
      <c r="B32" s="198"/>
      <c r="C32" s="198"/>
      <c r="D32" s="198"/>
      <c r="E32" s="198"/>
      <c r="F32" s="198"/>
      <c r="G32" s="7">
        <v>82</v>
      </c>
      <c r="H32" s="9">
        <v>68904</v>
      </c>
      <c r="I32" s="9">
        <v>68904</v>
      </c>
      <c r="J32" s="9">
        <v>30490</v>
      </c>
      <c r="K32" s="9">
        <v>30490</v>
      </c>
    </row>
    <row r="33" spans="1:11" x14ac:dyDescent="0.2">
      <c r="A33" s="179" t="s">
        <v>182</v>
      </c>
      <c r="B33" s="196"/>
      <c r="C33" s="196"/>
      <c r="D33" s="196"/>
      <c r="E33" s="196"/>
      <c r="F33" s="196"/>
      <c r="G33" s="6">
        <v>83</v>
      </c>
      <c r="H33" s="28">
        <f>H20+H21+H22+H23+H24+H25+H26+H27</f>
        <v>4995461</v>
      </c>
      <c r="I33" s="28">
        <f>I20+I21+I22+I23+I24+I25+I26+I27</f>
        <v>4995461</v>
      </c>
      <c r="J33" s="28">
        <f>J20+J21+J22+J23+J24+J25+J26+J27</f>
        <v>240963</v>
      </c>
      <c r="K33" s="28">
        <f>K20+K21+K22+K23+K24+K25+K26+K27</f>
        <v>240963</v>
      </c>
    </row>
    <row r="34" spans="1:11" x14ac:dyDescent="0.2">
      <c r="A34" s="189" t="s">
        <v>183</v>
      </c>
      <c r="B34" s="196"/>
      <c r="C34" s="196"/>
      <c r="D34" s="196"/>
      <c r="E34" s="196"/>
      <c r="F34" s="196"/>
      <c r="G34" s="6">
        <v>84</v>
      </c>
      <c r="H34" s="28">
        <f>H18-H33</f>
        <v>-4642377</v>
      </c>
      <c r="I34" s="28">
        <f>I18-I33</f>
        <v>-4642377</v>
      </c>
      <c r="J34" s="28">
        <f>J18-J33</f>
        <v>-232821</v>
      </c>
      <c r="K34" s="28">
        <f>K18-K33</f>
        <v>-232821</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-4642377</v>
      </c>
      <c r="I36" s="28">
        <f>I34-I35</f>
        <v>-4642377</v>
      </c>
      <c r="J36" s="28">
        <f>J34-J35</f>
        <v>-232821</v>
      </c>
      <c r="K36" s="28">
        <f>K34-K35</f>
        <v>-232821</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0</v>
      </c>
      <c r="I38" s="28">
        <f>I39+I44</f>
        <v>0</v>
      </c>
      <c r="J38" s="28">
        <f>J39+J44</f>
        <v>3389511</v>
      </c>
      <c r="K38" s="28">
        <f>K39+K44</f>
        <v>3389511</v>
      </c>
    </row>
    <row r="39" spans="1:11" ht="24" customHeight="1" x14ac:dyDescent="0.2">
      <c r="A39" s="166" t="s">
        <v>186</v>
      </c>
      <c r="B39" s="197"/>
      <c r="C39" s="197"/>
      <c r="D39" s="197"/>
      <c r="E39" s="197"/>
      <c r="F39" s="197"/>
      <c r="G39" s="6">
        <v>88</v>
      </c>
      <c r="H39" s="28">
        <f>H40+H41+H42+H43</f>
        <v>0</v>
      </c>
      <c r="I39" s="28">
        <f>I40+I41+I42+I43</f>
        <v>0</v>
      </c>
      <c r="J39" s="28">
        <f>J40+J41+J42+J43</f>
        <v>3389511</v>
      </c>
      <c r="K39" s="28">
        <f>K40+K41+K42+K43</f>
        <v>3389511</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0</v>
      </c>
      <c r="I41" s="30">
        <v>0</v>
      </c>
      <c r="J41" s="30">
        <v>3389511</v>
      </c>
      <c r="K41" s="30">
        <v>3389511</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c r="K43" s="30"/>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-4642377</v>
      </c>
      <c r="I56" s="28">
        <f>I36+I38</f>
        <v>-4642377</v>
      </c>
      <c r="J56" s="28">
        <f>J36+J38</f>
        <v>3156690</v>
      </c>
      <c r="K56" s="28">
        <f>K36+K38</f>
        <v>3156690</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2" orientation="portrait"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O8" sqref="O8"/>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306</v>
      </c>
      <c r="B2" s="172"/>
      <c r="C2" s="172"/>
      <c r="D2" s="172"/>
      <c r="E2" s="172"/>
      <c r="F2" s="172"/>
      <c r="G2" s="172"/>
      <c r="H2" s="172"/>
    </row>
    <row r="3" spans="1:9" x14ac:dyDescent="0.2">
      <c r="A3" s="219" t="s">
        <v>18</v>
      </c>
      <c r="B3" s="220"/>
      <c r="C3" s="220"/>
      <c r="D3" s="220"/>
      <c r="E3" s="220"/>
      <c r="F3" s="220"/>
      <c r="G3" s="220"/>
      <c r="H3" s="220"/>
      <c r="I3" s="188"/>
    </row>
    <row r="4" spans="1:9" x14ac:dyDescent="0.2">
      <c r="A4" s="218" t="s">
        <v>307</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-1421762</v>
      </c>
      <c r="I7" s="34">
        <f>I8+I9+I10+I11+I12+I14+I13+I15+I16+I17+I18+I19+I20+I21+I22+I23+I24+I25+I26+I27+I28+I29+I30</f>
        <v>-1047340</v>
      </c>
    </row>
    <row r="8" spans="1:9" x14ac:dyDescent="0.2">
      <c r="A8" s="213" t="s">
        <v>93</v>
      </c>
      <c r="B8" s="213"/>
      <c r="C8" s="213"/>
      <c r="D8" s="213"/>
      <c r="E8" s="213"/>
      <c r="F8" s="213"/>
      <c r="G8" s="3">
        <v>2</v>
      </c>
      <c r="H8" s="35">
        <v>-4642377</v>
      </c>
      <c r="I8" s="35">
        <v>-232821</v>
      </c>
    </row>
    <row r="9" spans="1:9" x14ac:dyDescent="0.2">
      <c r="A9" s="213" t="s">
        <v>169</v>
      </c>
      <c r="B9" s="213"/>
      <c r="C9" s="213"/>
      <c r="D9" s="213"/>
      <c r="E9" s="213"/>
      <c r="F9" s="213"/>
      <c r="G9" s="3">
        <v>3</v>
      </c>
      <c r="H9" s="35">
        <v>4384949</v>
      </c>
      <c r="I9" s="35">
        <v>-3804</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-3</v>
      </c>
      <c r="I12" s="35">
        <v>-3036</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0</v>
      </c>
      <c r="I14" s="35">
        <v>0</v>
      </c>
    </row>
    <row r="15" spans="1:9" x14ac:dyDescent="0.2">
      <c r="A15" s="213" t="s">
        <v>97</v>
      </c>
      <c r="B15" s="213"/>
      <c r="C15" s="213"/>
      <c r="D15" s="213"/>
      <c r="E15" s="213"/>
      <c r="F15" s="213"/>
      <c r="G15" s="3">
        <v>9</v>
      </c>
      <c r="H15" s="35">
        <v>-5661808</v>
      </c>
      <c r="I15" s="35">
        <v>-5117129</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5510131</v>
      </c>
      <c r="I17" s="35">
        <v>4003146</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29</v>
      </c>
      <c r="I22" s="35">
        <v>3036</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0</v>
      </c>
      <c r="I24" s="35">
        <v>0</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-935519</v>
      </c>
      <c r="I26" s="35">
        <v>213076</v>
      </c>
    </row>
    <row r="27" spans="1:9" x14ac:dyDescent="0.2">
      <c r="A27" s="213" t="s">
        <v>109</v>
      </c>
      <c r="B27" s="213"/>
      <c r="C27" s="213"/>
      <c r="D27" s="213"/>
      <c r="E27" s="213"/>
      <c r="F27" s="213"/>
      <c r="G27" s="3">
        <v>21</v>
      </c>
      <c r="H27" s="35">
        <v>-51660</v>
      </c>
      <c r="I27" s="35">
        <v>83328</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-15385</v>
      </c>
      <c r="I29" s="35">
        <v>5932</v>
      </c>
    </row>
    <row r="30" spans="1:9" x14ac:dyDescent="0.2">
      <c r="A30" s="213" t="s">
        <v>112</v>
      </c>
      <c r="B30" s="213"/>
      <c r="C30" s="213"/>
      <c r="D30" s="213"/>
      <c r="E30" s="213"/>
      <c r="F30" s="213"/>
      <c r="G30" s="3">
        <v>24</v>
      </c>
      <c r="H30" s="35">
        <v>-10119</v>
      </c>
      <c r="I30" s="35">
        <v>932</v>
      </c>
    </row>
    <row r="31" spans="1:9" x14ac:dyDescent="0.2">
      <c r="A31" s="214" t="s">
        <v>170</v>
      </c>
      <c r="B31" s="214"/>
      <c r="C31" s="214"/>
      <c r="D31" s="214"/>
      <c r="E31" s="214"/>
      <c r="F31" s="214"/>
      <c r="G31" s="2">
        <v>25</v>
      </c>
      <c r="H31" s="36">
        <f>H32+H33+H34+H35+H36</f>
        <v>0</v>
      </c>
      <c r="I31" s="36">
        <f>I32+I33+I34+I35+I36</f>
        <v>3389511</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0</v>
      </c>
    </row>
    <row r="35" spans="1:9" x14ac:dyDescent="0.2">
      <c r="A35" s="213" t="s">
        <v>116</v>
      </c>
      <c r="B35" s="213"/>
      <c r="C35" s="213"/>
      <c r="D35" s="213"/>
      <c r="E35" s="213"/>
      <c r="F35" s="213"/>
      <c r="G35" s="3">
        <v>29</v>
      </c>
      <c r="H35" s="37">
        <v>0</v>
      </c>
      <c r="I35" s="37">
        <v>3389511</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-1421762</v>
      </c>
      <c r="I37" s="38">
        <f>I31+I7</f>
        <v>2342171</v>
      </c>
    </row>
    <row r="38" spans="1:9" x14ac:dyDescent="0.2">
      <c r="A38" s="216" t="s">
        <v>118</v>
      </c>
      <c r="B38" s="216"/>
      <c r="C38" s="216"/>
      <c r="D38" s="216"/>
      <c r="E38" s="216"/>
      <c r="F38" s="216"/>
      <c r="G38" s="3">
        <v>32</v>
      </c>
      <c r="H38" s="37">
        <v>1974953</v>
      </c>
      <c r="I38" s="37">
        <v>39556</v>
      </c>
    </row>
    <row r="39" spans="1:9" x14ac:dyDescent="0.2">
      <c r="A39" s="212" t="s">
        <v>171</v>
      </c>
      <c r="B39" s="212"/>
      <c r="C39" s="212"/>
      <c r="D39" s="212"/>
      <c r="E39" s="212"/>
      <c r="F39" s="212"/>
      <c r="G39" s="16">
        <v>33</v>
      </c>
      <c r="H39" s="39">
        <f>H37+H38</f>
        <v>553191</v>
      </c>
      <c r="I39" s="39">
        <f>I37+I38</f>
        <v>2381727</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rowBreaks count="1" manualBreakCount="1">
    <brk id="39" max="9" man="1"/>
  </rowBreaks>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7" sqref="O7"/>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25" zoomScaleNormal="100" zoomScaleSheetLayoutView="115" workbookViewId="0">
      <selection activeCell="O8" sqref="O8"/>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44197</v>
      </c>
      <c r="F2" s="24" t="s">
        <v>0</v>
      </c>
      <c r="G2" s="25">
        <v>44286</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31" t="s">
        <v>211</v>
      </c>
      <c r="B23" s="231"/>
      <c r="C23" s="231"/>
      <c r="D23" s="231"/>
      <c r="E23" s="231"/>
      <c r="F23" s="23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3551398</v>
      </c>
      <c r="L26" s="48">
        <v>0</v>
      </c>
      <c r="M26" s="48">
        <v>-3551398</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3551398</v>
      </c>
      <c r="L28" s="98">
        <f t="shared" si="5"/>
        <v>759000</v>
      </c>
      <c r="M28" s="98">
        <f t="shared" si="5"/>
        <v>12251421</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-232821</v>
      </c>
      <c r="O29" s="48">
        <v>0</v>
      </c>
      <c r="P29" s="98">
        <f t="shared" si="4"/>
        <v>782507</v>
      </c>
    </row>
    <row r="30" spans="1:16" ht="16.5" customHeight="1" x14ac:dyDescent="0.2">
      <c r="A30" s="228" t="s">
        <v>216</v>
      </c>
      <c r="B30" s="228"/>
      <c r="C30" s="228"/>
      <c r="D30" s="228"/>
      <c r="E30" s="228"/>
      <c r="F30" s="228"/>
      <c r="G30" s="23">
        <v>24</v>
      </c>
      <c r="H30" s="48">
        <v>0</v>
      </c>
      <c r="I30" s="48">
        <v>0</v>
      </c>
      <c r="J30" s="48">
        <v>0</v>
      </c>
      <c r="K30" s="48">
        <v>3389511</v>
      </c>
      <c r="L30" s="48">
        <v>0</v>
      </c>
      <c r="M30" s="48">
        <v>0</v>
      </c>
      <c r="N30" s="48">
        <v>0</v>
      </c>
      <c r="O30" s="48">
        <v>0</v>
      </c>
      <c r="P30" s="98">
        <f t="shared" si="4"/>
        <v>3389511</v>
      </c>
    </row>
    <row r="31" spans="1:16" ht="12.75" customHeight="1" x14ac:dyDescent="0.2">
      <c r="A31" s="228" t="s">
        <v>217</v>
      </c>
      <c r="B31" s="228"/>
      <c r="C31" s="228"/>
      <c r="D31" s="228"/>
      <c r="E31" s="228"/>
      <c r="F31" s="228"/>
      <c r="G31" s="23">
        <v>25</v>
      </c>
      <c r="H31" s="48">
        <v>0</v>
      </c>
      <c r="I31" s="48">
        <v>0</v>
      </c>
      <c r="J31" s="48">
        <v>0</v>
      </c>
      <c r="K31" s="48">
        <v>-794574</v>
      </c>
      <c r="L31" s="48">
        <v>0</v>
      </c>
      <c r="M31" s="48">
        <v>794574</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2594937</v>
      </c>
      <c r="L36" s="98">
        <f t="shared" si="6"/>
        <v>0</v>
      </c>
      <c r="M36" s="98">
        <f t="shared" si="6"/>
        <v>1809902</v>
      </c>
      <c r="N36" s="98">
        <f t="shared" si="6"/>
        <v>-1248149</v>
      </c>
      <c r="O36" s="98">
        <f>O29+O30+O31+O32+O33+O34+O35</f>
        <v>0</v>
      </c>
      <c r="P36" s="98">
        <f t="shared" si="4"/>
        <v>3156690</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48">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48">
        <v>0</v>
      </c>
      <c r="O41" s="48">
        <v>0</v>
      </c>
      <c r="P41" s="98">
        <f t="shared" si="4"/>
        <v>0</v>
      </c>
    </row>
    <row r="42" spans="1:16" ht="20.25" customHeight="1" x14ac:dyDescent="0.2">
      <c r="A42" s="231" t="s">
        <v>227</v>
      </c>
      <c r="B42" s="231"/>
      <c r="C42" s="231"/>
      <c r="D42" s="231"/>
      <c r="E42" s="231"/>
      <c r="F42" s="231"/>
      <c r="G42" s="100">
        <v>36</v>
      </c>
      <c r="H42" s="101">
        <f>H28+H36+H37+H38+H39+H40+H41</f>
        <v>15180000</v>
      </c>
      <c r="I42" s="101">
        <f t="shared" ref="I42:O42" si="7">I28+I36+I37+I38+I39+I40+I41</f>
        <v>0</v>
      </c>
      <c r="J42" s="101">
        <f t="shared" si="7"/>
        <v>0</v>
      </c>
      <c r="K42" s="101">
        <f t="shared" si="7"/>
        <v>6146335</v>
      </c>
      <c r="L42" s="101">
        <f t="shared" si="7"/>
        <v>759000</v>
      </c>
      <c r="M42" s="101">
        <f t="shared" si="7"/>
        <v>14061323</v>
      </c>
      <c r="N42" s="101">
        <f t="shared" si="7"/>
        <v>-232821</v>
      </c>
      <c r="O42" s="101">
        <f t="shared" si="7"/>
        <v>0</v>
      </c>
      <c r="P42" s="98">
        <f t="shared" si="4"/>
        <v>35913837</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O8" sqref="O8"/>
    </sheetView>
  </sheetViews>
  <sheetFormatPr defaultRowHeight="12.75" x14ac:dyDescent="0.2"/>
  <cols>
    <col min="7" max="7" width="9.140625" customWidth="1"/>
    <col min="9" max="9" width="81.140625" customWidth="1"/>
  </cols>
  <sheetData>
    <row r="1" spans="1:9" ht="12.75" customHeight="1" x14ac:dyDescent="0.2">
      <c r="A1" s="242" t="s">
        <v>305</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2022-01-21T11:33:28Z</cp:lastPrinted>
  <dcterms:created xsi:type="dcterms:W3CDTF">2008-10-17T11:51:54Z</dcterms:created>
  <dcterms:modified xsi:type="dcterms:W3CDTF">2022-02-28T14:39:29Z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