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396" yWindow="36" windowWidth="21972" windowHeight="9516" activeTab="2"/>
  </bookViews>
  <sheets>
    <sheet name="BIL" sheetId="1" r:id="rId1"/>
    <sheet name="RDG" sheetId="2" r:id="rId2"/>
    <sheet name="NT" sheetId="3" r:id="rId3"/>
  </sheets>
  <calcPr calcId="124519"/>
</workbook>
</file>

<file path=xl/calcChain.xml><?xml version="1.0" encoding="utf-8"?>
<calcChain xmlns="http://schemas.openxmlformats.org/spreadsheetml/2006/main">
  <c r="O48" i="3"/>
  <c r="K48"/>
  <c r="O46"/>
  <c r="K46"/>
  <c r="N44"/>
  <c r="M44"/>
  <c r="L44"/>
  <c r="J44"/>
  <c r="I44"/>
  <c r="O43"/>
  <c r="O44" s="1"/>
  <c r="K43"/>
  <c r="O42"/>
  <c r="K42"/>
  <c r="O41"/>
  <c r="K41"/>
  <c r="O40"/>
  <c r="K40"/>
  <c r="O39"/>
  <c r="K39"/>
  <c r="N38"/>
  <c r="N45" s="1"/>
  <c r="M38"/>
  <c r="L38"/>
  <c r="L45" s="1"/>
  <c r="J38"/>
  <c r="J45" s="1"/>
  <c r="I38"/>
  <c r="O37"/>
  <c r="K37"/>
  <c r="O36"/>
  <c r="K36"/>
  <c r="O35"/>
  <c r="K35"/>
  <c r="O34"/>
  <c r="K34"/>
  <c r="N31"/>
  <c r="M31"/>
  <c r="L31"/>
  <c r="J31"/>
  <c r="I31"/>
  <c r="O30"/>
  <c r="K30"/>
  <c r="O29"/>
  <c r="K29"/>
  <c r="O28"/>
  <c r="K28"/>
  <c r="O27"/>
  <c r="K27"/>
  <c r="O26"/>
  <c r="O31" s="1"/>
  <c r="K26"/>
  <c r="N25"/>
  <c r="N32" s="1"/>
  <c r="M25"/>
  <c r="L25"/>
  <c r="L32" s="1"/>
  <c r="J25"/>
  <c r="J32" s="1"/>
  <c r="I25"/>
  <c r="I32" s="1"/>
  <c r="O24"/>
  <c r="K24"/>
  <c r="O23"/>
  <c r="K23"/>
  <c r="O22"/>
  <c r="K22"/>
  <c r="O21"/>
  <c r="K21"/>
  <c r="O20"/>
  <c r="K20"/>
  <c r="O19"/>
  <c r="O25" s="1"/>
  <c r="K19"/>
  <c r="N16"/>
  <c r="M16"/>
  <c r="L16"/>
  <c r="J16"/>
  <c r="I16"/>
  <c r="O15"/>
  <c r="K15"/>
  <c r="O14"/>
  <c r="K14"/>
  <c r="O13"/>
  <c r="K13"/>
  <c r="O12"/>
  <c r="K12"/>
  <c r="O11"/>
  <c r="K11"/>
  <c r="O10"/>
  <c r="O16" s="1"/>
  <c r="K10"/>
  <c r="N9"/>
  <c r="M9"/>
  <c r="L9"/>
  <c r="L17" s="1"/>
  <c r="J9"/>
  <c r="I9"/>
  <c r="I17" s="1"/>
  <c r="O8"/>
  <c r="K8"/>
  <c r="O7"/>
  <c r="K7"/>
  <c r="O6"/>
  <c r="K6"/>
  <c r="O5"/>
  <c r="K5"/>
  <c r="O4"/>
  <c r="O9" s="1"/>
  <c r="K4"/>
  <c r="K9" s="1"/>
  <c r="N17" l="1"/>
  <c r="N47" s="1"/>
  <c r="N49" s="1"/>
  <c r="J17"/>
  <c r="J47" s="1"/>
  <c r="J49" s="1"/>
  <c r="M45"/>
  <c r="O38"/>
  <c r="O45" s="1"/>
  <c r="M32"/>
  <c r="O17"/>
  <c r="M17"/>
  <c r="K44"/>
  <c r="K38"/>
  <c r="I45"/>
  <c r="K31"/>
  <c r="K25"/>
  <c r="K32" s="1"/>
  <c r="K16"/>
  <c r="I47"/>
  <c r="I49" s="1"/>
  <c r="O32"/>
  <c r="K17"/>
  <c r="L47"/>
  <c r="L49" s="1"/>
  <c r="O47" l="1"/>
  <c r="O49" s="1"/>
  <c r="M47"/>
  <c r="M49" s="1"/>
  <c r="K45"/>
  <c r="K47"/>
  <c r="K49" s="1"/>
  <c r="O56" i="2"/>
  <c r="O55"/>
  <c r="O54"/>
  <c r="O53"/>
  <c r="O52"/>
  <c r="O51"/>
  <c r="O50"/>
  <c r="O49"/>
  <c r="O48"/>
  <c r="O47"/>
  <c r="O46"/>
  <c r="O38"/>
  <c r="O39"/>
  <c r="O40"/>
  <c r="O41"/>
  <c r="O42"/>
  <c r="O43"/>
  <c r="O44"/>
  <c r="O37"/>
  <c r="O34" s="1"/>
  <c r="O36"/>
  <c r="O35"/>
  <c r="O29"/>
  <c r="O30"/>
  <c r="O31"/>
  <c r="O32"/>
  <c r="O33"/>
  <c r="O28"/>
  <c r="O27"/>
  <c r="O25"/>
  <c r="O24"/>
  <c r="O23" s="1"/>
  <c r="O21"/>
  <c r="O22"/>
  <c r="O20"/>
  <c r="O19"/>
  <c r="O17" s="1"/>
  <c r="O18"/>
  <c r="O15"/>
  <c r="O16"/>
  <c r="O14"/>
  <c r="O12"/>
  <c r="O7"/>
  <c r="O8"/>
  <c r="O9"/>
  <c r="O10"/>
  <c r="O6"/>
  <c r="O13"/>
  <c r="M60"/>
  <c r="M58"/>
  <c r="M57"/>
  <c r="M59" s="1"/>
  <c r="M45"/>
  <c r="M34"/>
  <c r="M26"/>
  <c r="M23"/>
  <c r="M17"/>
  <c r="M13"/>
  <c r="M5"/>
  <c r="O45" l="1"/>
  <c r="O26"/>
  <c r="O11" s="1"/>
  <c r="O58" s="1"/>
  <c r="O5"/>
  <c r="O57" s="1"/>
  <c r="M11"/>
  <c r="O60" l="1"/>
  <c r="O59"/>
  <c r="I122" i="1" l="1"/>
  <c r="I53"/>
  <c r="H128"/>
  <c r="H104"/>
  <c r="K49" i="2" l="1"/>
  <c r="K50"/>
  <c r="K51"/>
  <c r="K52"/>
  <c r="K53"/>
  <c r="K54"/>
  <c r="K55"/>
  <c r="K56"/>
  <c r="K38"/>
  <c r="K39"/>
  <c r="K40"/>
  <c r="K41"/>
  <c r="K42"/>
  <c r="K43"/>
  <c r="K44"/>
  <c r="K30"/>
  <c r="K31"/>
  <c r="K32"/>
  <c r="K33"/>
  <c r="K21"/>
  <c r="K22"/>
  <c r="K25"/>
  <c r="K24"/>
  <c r="K48"/>
  <c r="K47"/>
  <c r="K46"/>
  <c r="K37"/>
  <c r="K36"/>
  <c r="K35"/>
  <c r="K29"/>
  <c r="K28"/>
  <c r="K27"/>
  <c r="K20"/>
  <c r="K19"/>
  <c r="K18"/>
  <c r="K17" s="1"/>
  <c r="K16"/>
  <c r="K15"/>
  <c r="K14"/>
  <c r="K7"/>
  <c r="K8"/>
  <c r="K9"/>
  <c r="K10"/>
  <c r="K6"/>
  <c r="I45"/>
  <c r="J45"/>
  <c r="I34"/>
  <c r="J34"/>
  <c r="I26"/>
  <c r="J26"/>
  <c r="I23"/>
  <c r="J23"/>
  <c r="K23"/>
  <c r="I17"/>
  <c r="J17"/>
  <c r="I13"/>
  <c r="I11" s="1"/>
  <c r="J13"/>
  <c r="J11" s="1"/>
  <c r="J58" s="1"/>
  <c r="I5"/>
  <c r="J5"/>
  <c r="J57" s="1"/>
  <c r="H17"/>
  <c r="H13"/>
  <c r="H5"/>
  <c r="H45"/>
  <c r="H34"/>
  <c r="H26"/>
  <c r="H23"/>
  <c r="K131" i="1"/>
  <c r="K126"/>
  <c r="K127"/>
  <c r="K128"/>
  <c r="K129"/>
  <c r="K125"/>
  <c r="K124"/>
  <c r="K123"/>
  <c r="K121"/>
  <c r="K120"/>
  <c r="K119"/>
  <c r="K118"/>
  <c r="K117"/>
  <c r="K116"/>
  <c r="K109"/>
  <c r="K110"/>
  <c r="K111"/>
  <c r="K112"/>
  <c r="K113"/>
  <c r="K108"/>
  <c r="K107"/>
  <c r="K106"/>
  <c r="K105"/>
  <c r="K104"/>
  <c r="K103"/>
  <c r="K99"/>
  <c r="K100"/>
  <c r="K101"/>
  <c r="K98"/>
  <c r="K97"/>
  <c r="K96"/>
  <c r="K94"/>
  <c r="K93"/>
  <c r="K91" s="1"/>
  <c r="K92"/>
  <c r="K90"/>
  <c r="K85"/>
  <c r="K86"/>
  <c r="K87"/>
  <c r="K84"/>
  <c r="K83"/>
  <c r="K78"/>
  <c r="K79"/>
  <c r="K80"/>
  <c r="K75" s="1"/>
  <c r="K81"/>
  <c r="K77"/>
  <c r="K76"/>
  <c r="K74"/>
  <c r="K73"/>
  <c r="K70"/>
  <c r="K64"/>
  <c r="K65"/>
  <c r="K66"/>
  <c r="K67"/>
  <c r="K68"/>
  <c r="K63"/>
  <c r="K62"/>
  <c r="K61"/>
  <c r="K60"/>
  <c r="K59"/>
  <c r="K58"/>
  <c r="K56"/>
  <c r="K55"/>
  <c r="K54"/>
  <c r="K53"/>
  <c r="K52"/>
  <c r="K51"/>
  <c r="K48"/>
  <c r="K49"/>
  <c r="K47"/>
  <c r="K46"/>
  <c r="K45"/>
  <c r="K44"/>
  <c r="K43"/>
  <c r="K40"/>
  <c r="K39"/>
  <c r="K38"/>
  <c r="K37"/>
  <c r="K36"/>
  <c r="K34"/>
  <c r="K33"/>
  <c r="K32"/>
  <c r="K31"/>
  <c r="K30"/>
  <c r="K29"/>
  <c r="K28"/>
  <c r="K27"/>
  <c r="K26"/>
  <c r="K25"/>
  <c r="K21"/>
  <c r="K22"/>
  <c r="K23"/>
  <c r="K20"/>
  <c r="K19"/>
  <c r="K18"/>
  <c r="K17"/>
  <c r="K16"/>
  <c r="K15"/>
  <c r="K9"/>
  <c r="K10"/>
  <c r="K11"/>
  <c r="K12"/>
  <c r="K13"/>
  <c r="K8"/>
  <c r="K115"/>
  <c r="J114"/>
  <c r="I102"/>
  <c r="J102"/>
  <c r="I95"/>
  <c r="J95"/>
  <c r="I91"/>
  <c r="J91"/>
  <c r="J88"/>
  <c r="J72" s="1"/>
  <c r="I82"/>
  <c r="J82"/>
  <c r="K82"/>
  <c r="I75"/>
  <c r="J75"/>
  <c r="I57"/>
  <c r="J57"/>
  <c r="I50"/>
  <c r="J50"/>
  <c r="I42"/>
  <c r="J42"/>
  <c r="I35"/>
  <c r="J35"/>
  <c r="I24"/>
  <c r="J24"/>
  <c r="I14"/>
  <c r="J14"/>
  <c r="I7"/>
  <c r="J7"/>
  <c r="H88"/>
  <c r="H114"/>
  <c r="H102"/>
  <c r="H95"/>
  <c r="H91"/>
  <c r="H82"/>
  <c r="H75"/>
  <c r="H57"/>
  <c r="H42"/>
  <c r="H35"/>
  <c r="I58" i="2" l="1"/>
  <c r="I57"/>
  <c r="I60" s="1"/>
  <c r="H57"/>
  <c r="K26"/>
  <c r="K13"/>
  <c r="K11" s="1"/>
  <c r="K35" i="1"/>
  <c r="K7"/>
  <c r="K102"/>
  <c r="K57"/>
  <c r="K50"/>
  <c r="K14"/>
  <c r="K45" i="2"/>
  <c r="K34"/>
  <c r="I41" i="1"/>
  <c r="H11" i="2"/>
  <c r="H58" s="1"/>
  <c r="J130" i="1"/>
  <c r="K24"/>
  <c r="K42"/>
  <c r="K95"/>
  <c r="K5" i="2"/>
  <c r="J59"/>
  <c r="J60"/>
  <c r="J41" i="1"/>
  <c r="I6"/>
  <c r="J6"/>
  <c r="H72"/>
  <c r="H130" s="1"/>
  <c r="I59" i="2" l="1"/>
  <c r="K58"/>
  <c r="K57"/>
  <c r="K60" s="1"/>
  <c r="H59"/>
  <c r="K6" i="1"/>
  <c r="K41"/>
  <c r="K69" s="1"/>
  <c r="I69"/>
  <c r="H60" i="2"/>
  <c r="J69" i="1"/>
  <c r="K59" i="2" l="1"/>
  <c r="H50" i="1"/>
  <c r="H41" s="1"/>
  <c r="H24"/>
  <c r="H14"/>
  <c r="H7"/>
  <c r="H6" l="1"/>
  <c r="H69" s="1"/>
  <c r="K89"/>
  <c r="K88" s="1"/>
  <c r="K72" s="1"/>
  <c r="I88"/>
  <c r="I72" s="1"/>
  <c r="K122"/>
  <c r="K114" s="1"/>
  <c r="I114"/>
  <c r="K130" l="1"/>
  <c r="I130"/>
</calcChain>
</file>

<file path=xl/sharedStrings.xml><?xml version="1.0" encoding="utf-8"?>
<sst xmlns="http://schemas.openxmlformats.org/spreadsheetml/2006/main" count="284" uniqueCount="260">
  <si>
    <t>Obveznik: BRODOMERKUR trgovina i usluge d.d.</t>
  </si>
  <si>
    <t>Naziv pozicije</t>
  </si>
  <si>
    <r>
      <t xml:space="preserve">AOP
</t>
    </r>
    <r>
      <rPr>
        <b/>
        <sz val="7"/>
        <rFont val="Arial"/>
        <family val="2"/>
        <charset val="238"/>
      </rPr>
      <t>oznaka</t>
    </r>
  </si>
  <si>
    <t xml:space="preserve">Na izvještajni datum tekućeg razdoblja
</t>
  </si>
  <si>
    <t>A)  POTRAŽIVANJA ZA UPISANI A NEUPLAĆENI KAPITAL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</si>
  <si>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</si>
  <si>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</si>
  <si>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</si>
  <si>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</si>
  <si>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</si>
  <si>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</si>
  <si>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</si>
  <si>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</si>
  <si>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</si>
  <si>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</si>
  <si>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</si>
  <si>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</si>
  <si>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</si>
  <si>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</si>
  <si>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</si>
  <si>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</si>
  <si>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</si>
  <si>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</si>
  <si>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</si>
  <si>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</si>
  <si>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</si>
  <si>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</si>
  <si>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</si>
  <si>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</si>
  <si>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</si>
  <si>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</si>
  <si>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</si>
  <si>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</si>
  <si>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</si>
  <si>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</si>
  <si>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</si>
  <si>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</si>
  <si>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</si>
  <si>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</si>
  <si>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</si>
  <si>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</si>
  <si>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</si>
  <si>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</si>
  <si>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</si>
  <si>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</si>
  <si>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</si>
  <si>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</si>
  <si>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</si>
  <si>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</si>
  <si>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</si>
  <si>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</si>
  <si>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</si>
  <si>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</si>
  <si>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</si>
  <si>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</si>
  <si>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</si>
  <si>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</si>
  <si>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</si>
  <si>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</si>
  <si>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</si>
  <si>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</si>
  <si>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</si>
  <si>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t>F)  IZVANBILANČNI ZAPISI</t>
  </si>
  <si>
    <t>PASIVA</t>
  </si>
  <si>
    <r>
      <t xml:space="preserve">A)  KAPITAL I REZERVE </t>
    </r>
    <r>
      <rPr>
        <sz val="9"/>
        <rFont val="Arial"/>
        <family val="2"/>
        <charset val="238"/>
      </rPr>
      <t>(AOP 068 do 070+076+077+083+086+089)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</si>
  <si>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</si>
  <si>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</si>
  <si>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</si>
  <si>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</si>
  <si>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</si>
  <si>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</si>
  <si>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</si>
  <si>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</si>
  <si>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</si>
  <si>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I OSTALO (AOP 078 do 082)</t>
  </si>
  <si>
    <t xml:space="preserve">     1. Fer vrijednost financijske imovine kroz ostalu sveobuhvatnu dobit (odnosno raspoložive za prodaju)</t>
  </si>
  <si>
    <t xml:space="preserve">     2. Učinkoviti dio zaštite novčanih tokova</t>
  </si>
  <si>
    <t xml:space="preserve">     3. Učinkoviti dio zaštite neto ulaganja u inozemstvu</t>
  </si>
  <si>
    <t xml:space="preserve">     4. Ostale rezerve fer vrijednosti</t>
  </si>
  <si>
    <t xml:space="preserve">     5. Tečajne razlike iz preračuna inozemnog poslovanja (konsolidacija)</t>
  </si>
  <si>
    <t>VI. ZADRŽANA DOBIT ILI PRENESENI GUBITAK (AOP 084-085)</t>
  </si>
  <si>
    <t xml:space="preserve">     1. Zadržana dobit</t>
  </si>
  <si>
    <t xml:space="preserve">     2. Preneseni gubitak</t>
  </si>
  <si>
    <t>VII. DOBIT ILI GUBITAK POSLOVNE GODINE (AOP 087-088)</t>
  </si>
  <si>
    <t xml:space="preserve">     1. Dobit poslovne godine</t>
  </si>
  <si>
    <t xml:space="preserve">     2. Gubitak poslovne godine</t>
  </si>
  <si>
    <t>VIII. MANJINSKI (NEKONTROLIRAJUĆI) INTERES</t>
  </si>
  <si>
    <r>
      <t xml:space="preserve">B)  REZERVIRANJA </t>
    </r>
    <r>
      <rPr>
        <sz val="9"/>
        <rFont val="Arial"/>
        <family val="2"/>
        <charset val="238"/>
      </rPr>
      <t>(AOP 091 do 096)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</si>
  <si>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</si>
  <si>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</si>
  <si>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</si>
  <si>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</si>
  <si>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</si>
  <si>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</si>
  <si>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t xml:space="preserve">C)  DUGOROČNE OBVEZE </t>
    </r>
    <r>
      <rPr>
        <sz val="9"/>
        <rFont val="Arial"/>
        <family val="2"/>
        <charset val="238"/>
      </rPr>
      <t>(AOP 098 do 108)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</si>
  <si>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</si>
  <si>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</si>
  <si>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</si>
  <si>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</si>
  <si>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</si>
  <si>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</si>
  <si>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</si>
  <si>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</si>
  <si>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</si>
  <si>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</si>
  <si>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</si>
  <si>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t xml:space="preserve">D)  KRATKOROČNE OBVEZE </t>
    </r>
    <r>
      <rPr>
        <sz val="9"/>
        <rFont val="Arial"/>
        <family val="2"/>
        <charset val="238"/>
      </rPr>
      <t>(AOP 110 do 123)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</si>
  <si>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</si>
  <si>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</si>
  <si>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</si>
  <si>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</si>
  <si>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</si>
  <si>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</si>
  <si>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t xml:space="preserve">F) UKUPNO – PASIVA </t>
    </r>
    <r>
      <rPr>
        <sz val="9"/>
        <rFont val="Arial"/>
        <family val="2"/>
        <charset val="238"/>
      </rPr>
      <t>(AOP 067+090+097+109+124)</t>
    </r>
  </si>
  <si>
    <t>G)  IZVANBILANČNI ZAPISI</t>
  </si>
  <si>
    <t>BRM d.d.</t>
  </si>
  <si>
    <t>BRM ENERGETIKA</t>
  </si>
  <si>
    <t>Eliminacija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</si>
  <si>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</si>
  <si>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razdoblje</t>
  </si>
  <si>
    <t xml:space="preserve">Kumulativ </t>
  </si>
  <si>
    <r>
      <t xml:space="preserve">I. POSLOVNI PRIHODI </t>
    </r>
    <r>
      <rPr>
        <sz val="9"/>
        <color indexed="62"/>
        <rFont val="Arial"/>
        <family val="2"/>
        <charset val="238"/>
      </rPr>
      <t>(AOP 002 do 006)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</si>
  <si>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</si>
  <si>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</si>
  <si>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</si>
  <si>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</si>
  <si>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</si>
  <si>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08+009+013+017+018+019+022+029)</t>
    </r>
  </si>
  <si>
    <t xml:space="preserve">    1. Promjene vrijednosti zaliha proizvodnje u tijeku i gotovih proizvoda</t>
  </si>
  <si>
    <t xml:space="preserve">    2. Materijalni troškovi (AOP 010 do 012)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</si>
  <si>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</si>
  <si>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</si>
  <si>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</si>
  <si>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014 do 016)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</si>
  <si>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</si>
  <si>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</si>
  <si>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</si>
  <si>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</si>
  <si>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</si>
  <si>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020+021)</t>
  </si>
  <si>
    <t xml:space="preserve">       a) dugotrajne imovine osim financijske imovine</t>
  </si>
  <si>
    <t xml:space="preserve">       b) kratkotrajne imovine osim financijske imovine</t>
  </si>
  <si>
    <t xml:space="preserve">   7. Rezerviranja (AOP 023 do 028)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</si>
  <si>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</si>
  <si>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</si>
  <si>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</si>
  <si>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</si>
  <si>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</si>
  <si>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</si>
  <si>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</si>
  <si>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031 do 040)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</si>
  <si>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</si>
  <si>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</si>
  <si>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</si>
  <si>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</si>
  <si>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</si>
  <si>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</si>
  <si>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</si>
  <si>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</si>
  <si>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</si>
  <si>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</si>
  <si>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042 do 048)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</si>
  <si>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</si>
  <si>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</si>
  <si>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</si>
  <si>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</si>
  <si>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</si>
  <si>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</si>
  <si>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</si>
  <si>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</si>
  <si>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</si>
  <si>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</si>
  <si>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</si>
  <si>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001+030+049 +050)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</si>
  <si>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007+041+051 + 052)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</si>
  <si>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053-054)</t>
    </r>
  </si>
  <si>
    <t xml:space="preserve">   1. Dobit prije oporezivanja (AOP 053-054)</t>
  </si>
  <si>
    <t xml:space="preserve">   2. Gubitak prije oporezivanja (AOP 054-053)</t>
  </si>
  <si>
    <t>XII.  POREZ NA DOBIT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</si>
  <si>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055-059)</t>
    </r>
  </si>
  <si>
    <t xml:space="preserve">  1. Dobit razdoblja (AOP 055-059)</t>
  </si>
  <si>
    <t xml:space="preserve">  2. Gubitak razdoblja (AOP 059-055)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</si>
  <si>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</si>
  <si>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063-064)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</si>
  <si>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</si>
  <si>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</si>
  <si>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</si>
  <si>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062-065)</t>
  </si>
  <si>
    <t xml:space="preserve"> 2. Gubitak prekinutog poslovanja za razdoblje (AOP 065-062)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</si>
  <si>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</si>
  <si>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055+062)</t>
    </r>
  </si>
  <si>
    <t xml:space="preserve"> 1. Dobit prije oporezivanja (AOP 068)</t>
  </si>
  <si>
    <t xml:space="preserve"> 2. Gubitak prije oporezivanja (AOP 068)</t>
  </si>
  <si>
    <r>
      <t xml:space="preserve">XVII. POREZ NA DOBIT </t>
    </r>
    <r>
      <rPr>
        <sz val="9"/>
        <color indexed="62"/>
        <rFont val="Arial"/>
        <family val="2"/>
        <charset val="238"/>
      </rPr>
      <t>(AOP 058+065)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</si>
  <si>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068-071)</t>
    </r>
  </si>
  <si>
    <t xml:space="preserve"> 1. Dobit razdoblja (AOP 068-071)</t>
  </si>
  <si>
    <t xml:space="preserve"> 2. Gubitak razdoblja (AOP 071-068)</t>
  </si>
  <si>
    <t>DODATAK RDG-u (popunjava poduzetnik koji sastavlja konsolidirani godišnji financijski izvještaj)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</si>
  <si>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076+077)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</si>
  <si>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</si>
  <si>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</si>
  <si>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</si>
  <si>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</si>
  <si>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t>BRM EN d.o.o.</t>
  </si>
  <si>
    <t>Iznos kumulativ 2Q</t>
  </si>
  <si>
    <t>Iznos 1Q</t>
  </si>
  <si>
    <t>Neto 2Q</t>
  </si>
  <si>
    <t>Novčani tokovi od poslovnih aktivnosti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</si>
  <si>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</si>
  <si>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</si>
  <si>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</si>
  <si>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</si>
  <si>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Ostali novčani primici od poslovnih aktivnosti</t>
  </si>
  <si>
    <t xml:space="preserve">  I. Ukupno novčani primici od poslovnih aktivnosti (AOP 001 do 005)</t>
  </si>
  <si>
    <t xml:space="preserve">  1. Novčani izdaci dobavljačima</t>
  </si>
  <si>
    <t xml:space="preserve">  2. Novčani izdaci za zaposlene</t>
  </si>
  <si>
    <t xml:space="preserve">  3. Novčani izdaci za osiguranje za naknade šteta</t>
  </si>
  <si>
    <t xml:space="preserve">  4. Novčani izdaci za kamate</t>
  </si>
  <si>
    <t xml:space="preserve">  5. Plaćeni porez na dobit</t>
  </si>
  <si>
    <t xml:space="preserve">  6. Ostali novčani izdaci od poslovnih aktivnosti</t>
  </si>
  <si>
    <t xml:space="preserve">  II. Ukupno novčani izdaci od poslovnih aktivnosti (AOP 007 do 012)</t>
  </si>
  <si>
    <t>Novčani tokovi od investicijskih aktivnosti</t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</si>
  <si>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</si>
  <si>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</si>
  <si>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</si>
  <si>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</si>
  <si>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</si>
  <si>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</si>
  <si>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</si>
  <si>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</si>
  <si>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danih zajmova i štednih uloga</t>
  </si>
  <si>
    <t xml:space="preserve"> 4. Stjecanje ovisnog društva, umanjeno za stečeni novac</t>
  </si>
  <si>
    <t xml:space="preserve"> 5. Ostali novčani izdaci od investicijskih aktivnosti</t>
  </si>
  <si>
    <t>Novčani tokovi od financijskih aktivnosti</t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</si>
  <si>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</si>
  <si>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</si>
  <si>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</si>
  <si>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</si>
  <si>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</si>
  <si>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</si>
  <si>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</si>
  <si>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</si>
  <si>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</si>
  <si>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t xml:space="preserve">  1. Nerealizirane tečajne razlike po novcu i novčanim ekvivalentima</t>
  </si>
  <si>
    <t>E) NOVAC I NOVČANI EKVIVALENTI NA POČETKU RAZDOBLJA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</si>
  <si>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006  + 013)</t>
    </r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</si>
  <si>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015 do 020)</t>
    </r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</si>
  <si>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022 do 026)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</si>
  <si>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021 + 027)</t>
    </r>
  </si>
  <si>
    <r>
      <t xml:space="preserve">V. Ukupno novčani primici od financijskih aktivnosti </t>
    </r>
    <r>
      <rPr>
        <sz val="9"/>
        <rFont val="Arial"/>
        <family val="2"/>
        <charset val="238"/>
      </rPr>
      <t>(AOP 029 do 032)</t>
    </r>
  </si>
  <si>
    <r>
      <t xml:space="preserve">VI. Ukupno novčani izdaci od financijskih aktivnosti </t>
    </r>
    <r>
      <rPr>
        <sz val="9"/>
        <rFont val="Arial"/>
        <family val="2"/>
        <charset val="238"/>
      </rPr>
      <t>(AOP 034 do 038)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</si>
  <si>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033+039)</t>
    </r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</si>
  <si>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014 + 028 + 040 + 041)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</si>
  <si>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042+043)</t>
    </r>
  </si>
  <si>
    <t>BRM d.d. 2Q2020</t>
  </si>
  <si>
    <t>ENERG. 2Q2020</t>
  </si>
  <si>
    <t>KUM. 2Q2020</t>
  </si>
  <si>
    <t>BRM d.d. 2Q2021</t>
  </si>
  <si>
    <t>ENERG. 2Q2021</t>
  </si>
  <si>
    <t>KUM 2Q2021</t>
  </si>
</sst>
</file>

<file path=xl/styles.xml><?xml version="1.0" encoding="utf-8"?>
<styleSheet xmlns="http://schemas.openxmlformats.org/spreadsheetml/2006/main">
  <numFmts count="1">
    <numFmt numFmtId="164" formatCode="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i/>
      <sz val="9"/>
      <name val="Arial"/>
      <family val="2"/>
      <charset val="238"/>
    </font>
    <font>
      <sz val="9"/>
      <color theme="4"/>
      <name val="Arial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0" fontId="7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2" fillId="0" borderId="0"/>
    <xf numFmtId="0" fontId="3" fillId="0" borderId="0"/>
  </cellStyleXfs>
  <cellXfs count="114">
    <xf numFmtId="0" fontId="0" fillId="0" borderId="0" xfId="0"/>
    <xf numFmtId="0" fontId="4" fillId="3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/>
    </xf>
    <xf numFmtId="3" fontId="14" fillId="3" borderId="6" xfId="1" applyNumberFormat="1" applyFont="1" applyFill="1" applyBorder="1" applyAlignment="1" applyProtection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6" borderId="6" xfId="1" applyNumberFormat="1" applyFont="1" applyFill="1" applyBorder="1" applyAlignment="1" applyProtection="1">
      <alignment horizontal="center" vertical="center"/>
    </xf>
    <xf numFmtId="3" fontId="5" fillId="0" borderId="6" xfId="1" applyNumberFormat="1" applyFont="1" applyFill="1" applyBorder="1" applyAlignment="1" applyProtection="1">
      <alignment horizontal="right" vertical="center" shrinkToFit="1"/>
      <protection locked="0"/>
    </xf>
    <xf numFmtId="3" fontId="17" fillId="6" borderId="6" xfId="1" applyNumberFormat="1" applyFont="1" applyFill="1" applyBorder="1" applyAlignment="1" applyProtection="1">
      <alignment horizontal="right" vertical="center" shrinkToFit="1"/>
    </xf>
    <xf numFmtId="164" fontId="4" fillId="8" borderId="6" xfId="1" applyNumberFormat="1" applyFont="1" applyFill="1" applyBorder="1" applyAlignment="1" applyProtection="1">
      <alignment horizontal="center" vertical="center"/>
    </xf>
    <xf numFmtId="3" fontId="5" fillId="6" borderId="6" xfId="1" applyNumberFormat="1" applyFont="1" applyFill="1" applyBorder="1" applyAlignment="1" applyProtection="1">
      <alignment horizontal="right" vertical="center" shrinkToFit="1"/>
    </xf>
    <xf numFmtId="164" fontId="4" fillId="0" borderId="6" xfId="7" applyNumberFormat="1" applyFont="1" applyFill="1" applyBorder="1" applyAlignment="1" applyProtection="1">
      <alignment horizontal="center" vertical="center"/>
    </xf>
    <xf numFmtId="164" fontId="4" fillId="6" borderId="6" xfId="7" applyNumberFormat="1" applyFont="1" applyFill="1" applyBorder="1" applyAlignment="1" applyProtection="1">
      <alignment horizontal="center" vertical="center"/>
    </xf>
    <xf numFmtId="164" fontId="4" fillId="8" borderId="6" xfId="7" applyNumberFormat="1" applyFont="1" applyFill="1" applyBorder="1" applyAlignment="1" applyProtection="1">
      <alignment horizontal="center" vertical="center"/>
    </xf>
    <xf numFmtId="3" fontId="14" fillId="3" borderId="6" xfId="4" applyNumberFormat="1" applyFont="1" applyFill="1" applyBorder="1" applyAlignment="1" applyProtection="1">
      <alignment horizontal="center" vertical="center" wrapText="1"/>
    </xf>
    <xf numFmtId="0" fontId="14" fillId="3" borderId="6" xfId="4" applyFont="1" applyFill="1" applyBorder="1" applyAlignment="1" applyProtection="1">
      <alignment horizontal="center" vertical="center"/>
    </xf>
    <xf numFmtId="3" fontId="13" fillId="7" borderId="6" xfId="4" applyNumberFormat="1" applyFont="1" applyFill="1" applyBorder="1" applyAlignment="1" applyProtection="1">
      <alignment horizontal="right" vertical="center" shrinkToFit="1"/>
    </xf>
    <xf numFmtId="3" fontId="5" fillId="0" borderId="6" xfId="4" applyNumberFormat="1" applyFont="1" applyFill="1" applyBorder="1" applyAlignment="1" applyProtection="1">
      <alignment horizontal="right" vertical="center" shrinkToFit="1"/>
      <protection locked="0"/>
    </xf>
    <xf numFmtId="3" fontId="13" fillId="0" borderId="6" xfId="4" applyNumberFormat="1" applyFont="1" applyFill="1" applyBorder="1" applyAlignment="1" applyProtection="1">
      <alignment horizontal="right" vertical="center" shrinkToFit="1"/>
      <protection locked="0"/>
    </xf>
    <xf numFmtId="3" fontId="13" fillId="7" borderId="6" xfId="4" applyNumberFormat="1" applyFont="1" applyFill="1" applyBorder="1" applyAlignment="1" applyProtection="1">
      <alignment vertical="center"/>
    </xf>
    <xf numFmtId="3" fontId="5" fillId="0" borderId="6" xfId="4" applyNumberFormat="1" applyFont="1" applyFill="1" applyBorder="1" applyAlignment="1" applyProtection="1">
      <alignment vertical="center"/>
      <protection locked="0"/>
    </xf>
    <xf numFmtId="3" fontId="13" fillId="7" borderId="6" xfId="4" applyNumberFormat="1" applyFont="1" applyFill="1" applyBorder="1" applyAlignment="1" applyProtection="1">
      <alignment horizontal="right" vertical="center" shrinkToFit="1"/>
      <protection locked="0"/>
    </xf>
    <xf numFmtId="3" fontId="5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13" fillId="0" borderId="4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5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14" fillId="3" borderId="0" xfId="1" applyNumberFormat="1" applyFont="1" applyFill="1" applyBorder="1" applyAlignment="1" applyProtection="1">
      <alignment horizontal="center" vertical="center" wrapText="1"/>
    </xf>
    <xf numFmtId="3" fontId="13" fillId="0" borderId="5" xfId="0" applyNumberFormat="1" applyFont="1" applyFill="1" applyBorder="1" applyAlignment="1" applyProtection="1">
      <alignment horizontal="right" vertical="center" shrinkToFit="1"/>
      <protection hidden="1"/>
    </xf>
    <xf numFmtId="3" fontId="13" fillId="7" borderId="1" xfId="4" applyNumberFormat="1" applyFont="1" applyFill="1" applyBorder="1" applyAlignment="1" applyProtection="1">
      <alignment horizontal="right" vertical="center" shrinkToFit="1"/>
    </xf>
    <xf numFmtId="0" fontId="0" fillId="0" borderId="6" xfId="0" applyBorder="1"/>
    <xf numFmtId="3" fontId="17" fillId="6" borderId="1" xfId="1" applyNumberFormat="1" applyFont="1" applyFill="1" applyBorder="1" applyAlignment="1" applyProtection="1">
      <alignment horizontal="right" vertical="center" shrinkToFit="1"/>
    </xf>
    <xf numFmtId="3" fontId="5" fillId="6" borderId="1" xfId="1" applyNumberFormat="1" applyFont="1" applyFill="1" applyBorder="1" applyAlignment="1" applyProtection="1">
      <alignment horizontal="right" vertical="center" shrinkToFit="1"/>
    </xf>
    <xf numFmtId="3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0" applyFont="1"/>
    <xf numFmtId="3" fontId="4" fillId="3" borderId="6" xfId="4" applyNumberFormat="1" applyFont="1" applyFill="1" applyBorder="1" applyAlignment="1" applyProtection="1">
      <alignment horizontal="center" vertical="center" wrapText="1"/>
    </xf>
    <xf numFmtId="3" fontId="18" fillId="0" borderId="6" xfId="0" applyNumberFormat="1" applyFont="1" applyBorder="1"/>
    <xf numFmtId="0" fontId="18" fillId="0" borderId="6" xfId="0" applyFont="1" applyBorder="1"/>
    <xf numFmtId="3" fontId="18" fillId="0" borderId="0" xfId="0" applyNumberFormat="1" applyFont="1"/>
    <xf numFmtId="3" fontId="4" fillId="3" borderId="9" xfId="4" applyNumberFormat="1" applyFont="1" applyFill="1" applyBorder="1" applyAlignment="1" applyProtection="1">
      <alignment horizontal="center" vertical="center" wrapText="1"/>
    </xf>
    <xf numFmtId="3" fontId="4" fillId="9" borderId="6" xfId="4" applyNumberFormat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left" vertical="center" wrapText="1"/>
    </xf>
    <xf numFmtId="0" fontId="5" fillId="6" borderId="6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vertical="center" wrapText="1"/>
      <protection locked="0"/>
    </xf>
    <xf numFmtId="0" fontId="2" fillId="0" borderId="2" xfId="1" applyBorder="1" applyAlignment="1" applyProtection="1">
      <alignment vertical="center" wrapText="1"/>
      <protection locked="0"/>
    </xf>
    <xf numFmtId="0" fontId="2" fillId="0" borderId="3" xfId="1" applyBorder="1" applyAlignment="1" applyProtection="1">
      <alignment vertical="center" wrapText="1"/>
      <protection locked="0"/>
    </xf>
    <xf numFmtId="0" fontId="14" fillId="3" borderId="6" xfId="1" applyFont="1" applyFill="1" applyBorder="1" applyAlignment="1" applyProtection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5" fillId="8" borderId="6" xfId="1" applyFont="1" applyFill="1" applyBorder="1" applyAlignment="1" applyProtection="1">
      <alignment horizontal="left" vertical="center" wrapText="1"/>
    </xf>
    <xf numFmtId="0" fontId="4" fillId="4" borderId="6" xfId="1" applyFont="1" applyFill="1" applyBorder="1" applyAlignment="1" applyProtection="1">
      <alignment horizontal="left" vertical="center" wrapText="1"/>
    </xf>
    <xf numFmtId="0" fontId="5" fillId="4" borderId="6" xfId="1" applyFont="1" applyFill="1" applyBorder="1" applyAlignment="1" applyProtection="1">
      <alignment vertical="center"/>
    </xf>
    <xf numFmtId="0" fontId="6" fillId="5" borderId="8" xfId="4" applyFont="1" applyFill="1" applyBorder="1" applyAlignment="1" applyProtection="1">
      <alignment vertical="center" wrapText="1"/>
      <protection locked="0"/>
    </xf>
    <xf numFmtId="0" fontId="3" fillId="0" borderId="7" xfId="4" applyBorder="1" applyAlignment="1" applyProtection="1">
      <alignment vertical="center" wrapText="1"/>
      <protection locked="0"/>
    </xf>
    <xf numFmtId="0" fontId="3" fillId="0" borderId="7" xfId="4" applyBorder="1" applyAlignment="1" applyProtection="1">
      <protection locked="0"/>
    </xf>
    <xf numFmtId="0" fontId="4" fillId="3" borderId="6" xfId="4" applyFont="1" applyFill="1" applyBorder="1" applyAlignment="1" applyProtection="1">
      <alignment horizontal="center" vertical="center" wrapText="1"/>
    </xf>
    <xf numFmtId="0" fontId="3" fillId="0" borderId="6" xfId="4" applyBorder="1" applyAlignment="1" applyProtection="1">
      <alignment horizontal="center" vertical="center" wrapText="1"/>
    </xf>
    <xf numFmtId="0" fontId="5" fillId="0" borderId="6" xfId="7" applyFont="1" applyFill="1" applyBorder="1" applyAlignment="1" applyProtection="1">
      <alignment horizontal="left" vertical="center" wrapText="1"/>
    </xf>
    <xf numFmtId="0" fontId="11" fillId="6" borderId="6" xfId="7" applyFont="1" applyFill="1" applyBorder="1" applyAlignment="1" applyProtection="1">
      <alignment horizontal="left" vertical="center" wrapText="1"/>
    </xf>
    <xf numFmtId="0" fontId="5" fillId="6" borderId="6" xfId="7" applyFont="1" applyFill="1" applyBorder="1" applyAlignment="1" applyProtection="1">
      <alignment horizontal="left" vertical="center" wrapText="1"/>
    </xf>
    <xf numFmtId="0" fontId="16" fillId="0" borderId="6" xfId="7" applyFont="1" applyFill="1" applyBorder="1" applyAlignment="1" applyProtection="1">
      <alignment horizontal="left" vertical="center" wrapText="1"/>
    </xf>
    <xf numFmtId="0" fontId="14" fillId="3" borderId="6" xfId="4" applyFont="1" applyFill="1" applyBorder="1" applyAlignment="1" applyProtection="1">
      <alignment horizontal="center" vertical="center"/>
    </xf>
    <xf numFmtId="0" fontId="3" fillId="0" borderId="6" xfId="4" applyBorder="1" applyAlignment="1" applyProtection="1">
      <alignment horizontal="center" vertical="center"/>
    </xf>
    <xf numFmtId="0" fontId="5" fillId="0" borderId="6" xfId="7" applyFont="1" applyFill="1" applyBorder="1" applyAlignment="1" applyProtection="1">
      <alignment horizontal="left" vertical="center" wrapText="1" indent="1"/>
    </xf>
    <xf numFmtId="0" fontId="11" fillId="0" borderId="6" xfId="7" applyFont="1" applyFill="1" applyBorder="1" applyAlignment="1" applyProtection="1">
      <alignment horizontal="left" vertical="center" wrapText="1"/>
    </xf>
    <xf numFmtId="0" fontId="5" fillId="6" borderId="6" xfId="7" applyFont="1" applyFill="1" applyBorder="1" applyAlignment="1" applyProtection="1">
      <alignment horizontal="left" vertical="center" wrapText="1" indent="1"/>
    </xf>
    <xf numFmtId="0" fontId="5" fillId="8" borderId="6" xfId="7" applyFont="1" applyFill="1" applyBorder="1" applyAlignment="1" applyProtection="1">
      <alignment horizontal="left" vertical="center" wrapText="1" indent="1"/>
    </xf>
    <xf numFmtId="0" fontId="9" fillId="4" borderId="6" xfId="4" applyFont="1" applyFill="1" applyBorder="1" applyAlignment="1" applyProtection="1">
      <alignment horizontal="left" vertical="center" wrapText="1"/>
    </xf>
    <xf numFmtId="0" fontId="9" fillId="4" borderId="6" xfId="4" applyFont="1" applyFill="1" applyBorder="1" applyAlignment="1" applyProtection="1">
      <alignment vertical="center" wrapText="1"/>
    </xf>
    <xf numFmtId="0" fontId="3" fillId="0" borderId="6" xfId="4" applyBorder="1" applyAlignment="1" applyProtection="1"/>
    <xf numFmtId="0" fontId="9" fillId="6" borderId="6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 indent="1"/>
    </xf>
    <xf numFmtId="0" fontId="4" fillId="4" borderId="6" xfId="4" applyFont="1" applyFill="1" applyBorder="1" applyAlignment="1" applyProtection="1">
      <alignment horizontal="left" vertical="center" wrapText="1"/>
    </xf>
    <xf numFmtId="0" fontId="4" fillId="4" borderId="6" xfId="4" applyFont="1" applyFill="1" applyBorder="1" applyAlignment="1" applyProtection="1">
      <alignment vertical="center" wrapText="1"/>
    </xf>
    <xf numFmtId="0" fontId="4" fillId="0" borderId="6" xfId="7" applyFont="1" applyFill="1" applyBorder="1" applyAlignment="1" applyProtection="1">
      <alignment horizontal="left" vertical="center" wrapText="1"/>
    </xf>
    <xf numFmtId="0" fontId="0" fillId="9" borderId="0" xfId="0" applyFill="1"/>
    <xf numFmtId="0" fontId="9" fillId="10" borderId="10" xfId="0" applyFont="1" applyFill="1" applyBorder="1" applyAlignment="1" applyProtection="1">
      <alignment horizontal="left" vertical="center" shrinkToFit="1"/>
    </xf>
    <xf numFmtId="0" fontId="5" fillId="10" borderId="11" xfId="0" applyFont="1" applyFill="1" applyBorder="1" applyAlignment="1" applyProtection="1">
      <alignment horizontal="left" vertical="center" shrinkToFit="1"/>
    </xf>
    <xf numFmtId="0" fontId="5" fillId="10" borderId="12" xfId="0" applyFont="1" applyFill="1" applyBorder="1" applyAlignment="1" applyProtection="1">
      <alignment horizontal="left" vertical="center" shrinkToFit="1"/>
    </xf>
    <xf numFmtId="0" fontId="5" fillId="0" borderId="13" xfId="0" applyFont="1" applyFill="1" applyBorder="1" applyAlignment="1" applyProtection="1">
      <alignment horizontal="left" vertical="center" wrapText="1" indent="1"/>
    </xf>
    <xf numFmtId="164" fontId="4" fillId="0" borderId="13" xfId="0" applyNumberFormat="1" applyFont="1" applyFill="1" applyBorder="1" applyAlignment="1" applyProtection="1">
      <alignment horizontal="center" vertical="center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3" fontId="5" fillId="9" borderId="1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 wrapText="1" indent="1"/>
    </xf>
    <xf numFmtId="164" fontId="4" fillId="0" borderId="4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0" fontId="4" fillId="6" borderId="4" xfId="0" applyFont="1" applyFill="1" applyBorder="1" applyAlignment="1" applyProtection="1">
      <alignment horizontal="left" vertical="center" wrapText="1" indent="1"/>
    </xf>
    <xf numFmtId="164" fontId="4" fillId="6" borderId="4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vertical="center"/>
      <protection locked="0"/>
    </xf>
    <xf numFmtId="3" fontId="5" fillId="9" borderId="4" xfId="0" applyNumberFormat="1" applyFont="1" applyFill="1" applyBorder="1" applyAlignment="1" applyProtection="1">
      <alignment vertical="center"/>
      <protection locked="0"/>
    </xf>
    <xf numFmtId="0" fontId="9" fillId="6" borderId="5" xfId="0" applyFont="1" applyFill="1" applyBorder="1" applyAlignment="1" applyProtection="1">
      <alignment horizontal="left" vertical="center" wrapText="1"/>
    </xf>
    <xf numFmtId="164" fontId="4" fillId="6" borderId="5" xfId="0" applyNumberFormat="1" applyFont="1" applyFill="1" applyBorder="1" applyAlignment="1" applyProtection="1">
      <alignment horizontal="center" vertical="center"/>
    </xf>
    <xf numFmtId="3" fontId="13" fillId="7" borderId="5" xfId="0" applyNumberFormat="1" applyFont="1" applyFill="1" applyBorder="1" applyAlignment="1" applyProtection="1">
      <alignment vertical="center"/>
    </xf>
    <xf numFmtId="3" fontId="13" fillId="9" borderId="5" xfId="0" applyNumberFormat="1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horizontal="left" vertical="center" wrapText="1"/>
    </xf>
    <xf numFmtId="3" fontId="13" fillId="6" borderId="4" xfId="0" applyNumberFormat="1" applyFont="1" applyFill="1" applyBorder="1" applyAlignment="1" applyProtection="1">
      <alignment vertical="center"/>
    </xf>
    <xf numFmtId="3" fontId="13" fillId="9" borderId="4" xfId="0" applyNumberFormat="1" applyFont="1" applyFill="1" applyBorder="1" applyAlignment="1" applyProtection="1">
      <alignment vertical="center"/>
    </xf>
    <xf numFmtId="3" fontId="13" fillId="6" borderId="5" xfId="0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164" fontId="4" fillId="0" borderId="5" xfId="0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 applyProtection="1">
      <alignment vertical="center"/>
    </xf>
  </cellXfs>
  <cellStyles count="9">
    <cellStyle name="Hyperlink 2" xfId="3"/>
    <cellStyle name="Normal" xfId="0" builtinId="0"/>
    <cellStyle name="Normal 2" xfId="1"/>
    <cellStyle name="Normal 2 2" xfId="4"/>
    <cellStyle name="Normal 2 3" xfId="8"/>
    <cellStyle name="Normal 3" xfId="5"/>
    <cellStyle name="Normal 4" xfId="7"/>
    <cellStyle name="Obično 2" xfId="6"/>
    <cellStyle name="Style 1" xfId="2"/>
  </cellStyles>
  <dxfs count="355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1"/>
  <sheetViews>
    <sheetView topLeftCell="A67" workbookViewId="0">
      <selection activeCell="U113" sqref="U113"/>
    </sheetView>
  </sheetViews>
  <sheetFormatPr defaultRowHeight="14.4"/>
  <cols>
    <col min="9" max="9" width="12.33203125" customWidth="1"/>
  </cols>
  <sheetData>
    <row r="1" spans="1:11">
      <c r="A1" s="49" t="s">
        <v>0</v>
      </c>
      <c r="B1" s="50"/>
      <c r="C1" s="50"/>
      <c r="D1" s="50"/>
      <c r="E1" s="50"/>
      <c r="F1" s="50"/>
      <c r="G1" s="50"/>
      <c r="H1" s="51"/>
    </row>
    <row r="2" spans="1:11" ht="61.2">
      <c r="A2" s="54" t="s">
        <v>1</v>
      </c>
      <c r="B2" s="55"/>
      <c r="C2" s="55"/>
      <c r="D2" s="55"/>
      <c r="E2" s="55"/>
      <c r="F2" s="55"/>
      <c r="G2" s="1" t="s">
        <v>2</v>
      </c>
      <c r="H2" s="3" t="s">
        <v>3</v>
      </c>
      <c r="I2" s="3" t="s">
        <v>3</v>
      </c>
      <c r="J2" s="3" t="s">
        <v>3</v>
      </c>
      <c r="K2" s="3" t="s">
        <v>3</v>
      </c>
    </row>
    <row r="3" spans="1:11" ht="20.399999999999999">
      <c r="A3" s="52">
        <v>1</v>
      </c>
      <c r="B3" s="53"/>
      <c r="C3" s="53"/>
      <c r="D3" s="53"/>
      <c r="E3" s="53"/>
      <c r="F3" s="53"/>
      <c r="G3" s="2">
        <v>2</v>
      </c>
      <c r="H3" s="3" t="s">
        <v>115</v>
      </c>
      <c r="I3" s="3" t="s">
        <v>116</v>
      </c>
      <c r="J3" s="3" t="s">
        <v>117</v>
      </c>
      <c r="K3" s="3" t="s">
        <v>115</v>
      </c>
    </row>
    <row r="4" spans="1:11">
      <c r="A4" s="56"/>
      <c r="B4" s="56"/>
      <c r="C4" s="56"/>
      <c r="D4" s="56"/>
      <c r="E4" s="56"/>
      <c r="F4" s="56"/>
      <c r="G4" s="56"/>
      <c r="H4" s="56"/>
      <c r="K4" s="25"/>
    </row>
    <row r="5" spans="1:11">
      <c r="A5" s="57" t="s">
        <v>4</v>
      </c>
      <c r="B5" s="57"/>
      <c r="C5" s="57"/>
      <c r="D5" s="57"/>
      <c r="E5" s="57"/>
      <c r="F5" s="57"/>
      <c r="G5" s="4">
        <v>1</v>
      </c>
      <c r="H5" s="6"/>
      <c r="I5" s="21">
        <v>0</v>
      </c>
    </row>
    <row r="6" spans="1:11">
      <c r="A6" s="48" t="s">
        <v>5</v>
      </c>
      <c r="B6" s="48"/>
      <c r="C6" s="48"/>
      <c r="D6" s="48"/>
      <c r="E6" s="48"/>
      <c r="F6" s="48"/>
      <c r="G6" s="5">
        <v>2</v>
      </c>
      <c r="H6" s="7">
        <f>H7+H14+H24+H35+H40</f>
        <v>267550992</v>
      </c>
      <c r="I6" s="7">
        <f t="shared" ref="I6:K6" si="0">I7+I14+I24+I35+I40</f>
        <v>459641</v>
      </c>
      <c r="J6" s="29">
        <f t="shared" si="0"/>
        <v>20000</v>
      </c>
      <c r="K6" s="7">
        <f t="shared" si="0"/>
        <v>267990633</v>
      </c>
    </row>
    <row r="7" spans="1:11">
      <c r="A7" s="47" t="s">
        <v>6</v>
      </c>
      <c r="B7" s="47"/>
      <c r="C7" s="47"/>
      <c r="D7" s="47"/>
      <c r="E7" s="47"/>
      <c r="F7" s="47"/>
      <c r="G7" s="5">
        <v>3</v>
      </c>
      <c r="H7" s="7">
        <f>SUM(H8:H13)</f>
        <v>14298694</v>
      </c>
      <c r="I7" s="7">
        <f t="shared" ref="I7:K7" si="1">SUM(I8:I13)</f>
        <v>0</v>
      </c>
      <c r="J7" s="29">
        <f t="shared" si="1"/>
        <v>0</v>
      </c>
      <c r="K7" s="7">
        <f t="shared" si="1"/>
        <v>14298694</v>
      </c>
    </row>
    <row r="8" spans="1:11">
      <c r="A8" s="46" t="s">
        <v>7</v>
      </c>
      <c r="B8" s="46"/>
      <c r="C8" s="46"/>
      <c r="D8" s="46"/>
      <c r="E8" s="46"/>
      <c r="F8" s="46"/>
      <c r="G8" s="4">
        <v>4</v>
      </c>
      <c r="H8" s="24">
        <v>0</v>
      </c>
      <c r="I8" s="21">
        <v>0</v>
      </c>
      <c r="K8" s="24">
        <f>H8+I8-J8</f>
        <v>0</v>
      </c>
    </row>
    <row r="9" spans="1:11">
      <c r="A9" s="46" t="s">
        <v>8</v>
      </c>
      <c r="B9" s="46"/>
      <c r="C9" s="46"/>
      <c r="D9" s="46"/>
      <c r="E9" s="46"/>
      <c r="F9" s="46"/>
      <c r="G9" s="4">
        <v>5</v>
      </c>
      <c r="H9" s="24">
        <v>14298694</v>
      </c>
      <c r="I9" s="21">
        <v>0</v>
      </c>
      <c r="K9" s="24">
        <f t="shared" ref="K9:K13" si="2">H9+I9-J9</f>
        <v>14298694</v>
      </c>
    </row>
    <row r="10" spans="1:11">
      <c r="A10" s="46" t="s">
        <v>9</v>
      </c>
      <c r="B10" s="46"/>
      <c r="C10" s="46"/>
      <c r="D10" s="46"/>
      <c r="E10" s="46"/>
      <c r="F10" s="46"/>
      <c r="G10" s="4">
        <v>6</v>
      </c>
      <c r="H10" s="24">
        <v>0</v>
      </c>
      <c r="I10" s="21">
        <v>0</v>
      </c>
      <c r="K10" s="24">
        <f t="shared" si="2"/>
        <v>0</v>
      </c>
    </row>
    <row r="11" spans="1:11">
      <c r="A11" s="46" t="s">
        <v>10</v>
      </c>
      <c r="B11" s="46"/>
      <c r="C11" s="46"/>
      <c r="D11" s="46"/>
      <c r="E11" s="46"/>
      <c r="F11" s="46"/>
      <c r="G11" s="4">
        <v>7</v>
      </c>
      <c r="H11" s="24">
        <v>0</v>
      </c>
      <c r="I11" s="21">
        <v>0</v>
      </c>
      <c r="K11" s="24">
        <f t="shared" si="2"/>
        <v>0</v>
      </c>
    </row>
    <row r="12" spans="1:11">
      <c r="A12" s="46" t="s">
        <v>11</v>
      </c>
      <c r="B12" s="46"/>
      <c r="C12" s="46"/>
      <c r="D12" s="46"/>
      <c r="E12" s="46"/>
      <c r="F12" s="46"/>
      <c r="G12" s="4">
        <v>8</v>
      </c>
      <c r="H12" s="24">
        <v>0</v>
      </c>
      <c r="I12" s="21">
        <v>0</v>
      </c>
      <c r="K12" s="24">
        <f t="shared" si="2"/>
        <v>0</v>
      </c>
    </row>
    <row r="13" spans="1:11">
      <c r="A13" s="46" t="s">
        <v>12</v>
      </c>
      <c r="B13" s="46"/>
      <c r="C13" s="46"/>
      <c r="D13" s="46"/>
      <c r="E13" s="46"/>
      <c r="F13" s="46"/>
      <c r="G13" s="4">
        <v>9</v>
      </c>
      <c r="H13" s="24">
        <v>0</v>
      </c>
      <c r="I13" s="21">
        <v>0</v>
      </c>
      <c r="K13" s="24">
        <f t="shared" si="2"/>
        <v>0</v>
      </c>
    </row>
    <row r="14" spans="1:11">
      <c r="A14" s="47" t="s">
        <v>13</v>
      </c>
      <c r="B14" s="47"/>
      <c r="C14" s="47"/>
      <c r="D14" s="47"/>
      <c r="E14" s="47"/>
      <c r="F14" s="47"/>
      <c r="G14" s="5">
        <v>10</v>
      </c>
      <c r="H14" s="7">
        <f>SUM(H15:H23)</f>
        <v>247437307</v>
      </c>
      <c r="I14" s="7">
        <f t="shared" ref="I14:K14" si="3">SUM(I15:I23)</f>
        <v>459641</v>
      </c>
      <c r="J14" s="29">
        <f t="shared" si="3"/>
        <v>0</v>
      </c>
      <c r="K14" s="7">
        <f t="shared" si="3"/>
        <v>247896948</v>
      </c>
    </row>
    <row r="15" spans="1:11">
      <c r="A15" s="46" t="s">
        <v>14</v>
      </c>
      <c r="B15" s="46"/>
      <c r="C15" s="46"/>
      <c r="D15" s="46"/>
      <c r="E15" s="46"/>
      <c r="F15" s="46"/>
      <c r="G15" s="4">
        <v>11</v>
      </c>
      <c r="H15" s="24">
        <v>10998084</v>
      </c>
      <c r="I15" s="21">
        <v>0</v>
      </c>
      <c r="K15" s="24">
        <f>H15+I15-J15</f>
        <v>10998084</v>
      </c>
    </row>
    <row r="16" spans="1:11">
      <c r="A16" s="46" t="s">
        <v>15</v>
      </c>
      <c r="B16" s="46"/>
      <c r="C16" s="46"/>
      <c r="D16" s="46"/>
      <c r="E16" s="46"/>
      <c r="F16" s="46"/>
      <c r="G16" s="4">
        <v>12</v>
      </c>
      <c r="H16" s="24">
        <v>39048969</v>
      </c>
      <c r="I16" s="21">
        <v>0</v>
      </c>
      <c r="K16" s="24">
        <f t="shared" ref="K16:K23" si="4">H16+I16-J16</f>
        <v>39048969</v>
      </c>
    </row>
    <row r="17" spans="1:11">
      <c r="A17" s="46" t="s">
        <v>16</v>
      </c>
      <c r="B17" s="46"/>
      <c r="C17" s="46"/>
      <c r="D17" s="46"/>
      <c r="E17" s="46"/>
      <c r="F17" s="46"/>
      <c r="G17" s="4">
        <v>13</v>
      </c>
      <c r="H17" s="24">
        <v>656846</v>
      </c>
      <c r="I17" s="21">
        <v>0</v>
      </c>
      <c r="K17" s="24">
        <f t="shared" si="4"/>
        <v>656846</v>
      </c>
    </row>
    <row r="18" spans="1:11">
      <c r="A18" s="46" t="s">
        <v>17</v>
      </c>
      <c r="B18" s="46"/>
      <c r="C18" s="46"/>
      <c r="D18" s="46"/>
      <c r="E18" s="46"/>
      <c r="F18" s="46"/>
      <c r="G18" s="4">
        <v>14</v>
      </c>
      <c r="H18" s="24">
        <v>2961214</v>
      </c>
      <c r="I18" s="21">
        <v>0</v>
      </c>
      <c r="K18" s="24">
        <f t="shared" si="4"/>
        <v>2961214</v>
      </c>
    </row>
    <row r="19" spans="1:11">
      <c r="A19" s="46" t="s">
        <v>18</v>
      </c>
      <c r="B19" s="46"/>
      <c r="C19" s="46"/>
      <c r="D19" s="46"/>
      <c r="E19" s="46"/>
      <c r="F19" s="46"/>
      <c r="G19" s="4">
        <v>15</v>
      </c>
      <c r="H19" s="24">
        <v>0</v>
      </c>
      <c r="I19" s="21">
        <v>0</v>
      </c>
      <c r="K19" s="24">
        <f t="shared" si="4"/>
        <v>0</v>
      </c>
    </row>
    <row r="20" spans="1:11">
      <c r="A20" s="46" t="s">
        <v>19</v>
      </c>
      <c r="B20" s="46"/>
      <c r="C20" s="46"/>
      <c r="D20" s="46"/>
      <c r="E20" s="46"/>
      <c r="F20" s="46"/>
      <c r="G20" s="4">
        <v>16</v>
      </c>
      <c r="H20" s="24">
        <v>13194</v>
      </c>
      <c r="I20" s="21">
        <v>0</v>
      </c>
      <c r="K20" s="24">
        <f t="shared" si="4"/>
        <v>13194</v>
      </c>
    </row>
    <row r="21" spans="1:11">
      <c r="A21" s="46" t="s">
        <v>20</v>
      </c>
      <c r="B21" s="46"/>
      <c r="C21" s="46"/>
      <c r="D21" s="46"/>
      <c r="E21" s="46"/>
      <c r="F21" s="46"/>
      <c r="G21" s="4">
        <v>17</v>
      </c>
      <c r="H21" s="24">
        <v>0</v>
      </c>
      <c r="I21" s="31">
        <v>459641</v>
      </c>
      <c r="K21" s="24">
        <f>H21+I21-J21</f>
        <v>459641</v>
      </c>
    </row>
    <row r="22" spans="1:11">
      <c r="A22" s="46" t="s">
        <v>21</v>
      </c>
      <c r="B22" s="46"/>
      <c r="C22" s="46"/>
      <c r="D22" s="46"/>
      <c r="E22" s="46"/>
      <c r="F22" s="46"/>
      <c r="G22" s="4">
        <v>18</v>
      </c>
      <c r="H22" s="24">
        <v>0</v>
      </c>
      <c r="I22" s="21">
        <v>0</v>
      </c>
      <c r="K22" s="24">
        <f t="shared" si="4"/>
        <v>0</v>
      </c>
    </row>
    <row r="23" spans="1:11">
      <c r="A23" s="46" t="s">
        <v>22</v>
      </c>
      <c r="B23" s="46"/>
      <c r="C23" s="46"/>
      <c r="D23" s="46"/>
      <c r="E23" s="46"/>
      <c r="F23" s="46"/>
      <c r="G23" s="4">
        <v>19</v>
      </c>
      <c r="H23" s="24">
        <v>193759000</v>
      </c>
      <c r="I23" s="21">
        <v>0</v>
      </c>
      <c r="K23" s="24">
        <f t="shared" si="4"/>
        <v>193759000</v>
      </c>
    </row>
    <row r="24" spans="1:11">
      <c r="A24" s="47" t="s">
        <v>23</v>
      </c>
      <c r="B24" s="47"/>
      <c r="C24" s="47"/>
      <c r="D24" s="47"/>
      <c r="E24" s="47"/>
      <c r="F24" s="47"/>
      <c r="G24" s="5">
        <v>20</v>
      </c>
      <c r="H24" s="7">
        <f>SUM(H25:H34)</f>
        <v>1880572</v>
      </c>
      <c r="I24" s="7">
        <f t="shared" ref="I24:K24" si="5">SUM(I25:I34)</f>
        <v>0</v>
      </c>
      <c r="J24" s="29">
        <f t="shared" si="5"/>
        <v>20000</v>
      </c>
      <c r="K24" s="7">
        <f t="shared" si="5"/>
        <v>1860572</v>
      </c>
    </row>
    <row r="25" spans="1:11">
      <c r="A25" s="46" t="s">
        <v>24</v>
      </c>
      <c r="B25" s="46"/>
      <c r="C25" s="46"/>
      <c r="D25" s="46"/>
      <c r="E25" s="46"/>
      <c r="F25" s="46"/>
      <c r="G25" s="4">
        <v>21</v>
      </c>
      <c r="H25" s="24">
        <v>40000</v>
      </c>
      <c r="I25" s="21">
        <v>0</v>
      </c>
      <c r="J25">
        <v>20000</v>
      </c>
      <c r="K25" s="24">
        <f>H25+I25-J25</f>
        <v>20000</v>
      </c>
    </row>
    <row r="26" spans="1:11">
      <c r="A26" s="46" t="s">
        <v>25</v>
      </c>
      <c r="B26" s="46"/>
      <c r="C26" s="46"/>
      <c r="D26" s="46"/>
      <c r="E26" s="46"/>
      <c r="F26" s="46"/>
      <c r="G26" s="4">
        <v>22</v>
      </c>
      <c r="H26" s="24">
        <v>0</v>
      </c>
      <c r="I26" s="21">
        <v>0</v>
      </c>
      <c r="K26" s="24">
        <f t="shared" ref="K26:K33" si="6">H26+I26-J26</f>
        <v>0</v>
      </c>
    </row>
    <row r="27" spans="1:11">
      <c r="A27" s="46" t="s">
        <v>26</v>
      </c>
      <c r="B27" s="46"/>
      <c r="C27" s="46"/>
      <c r="D27" s="46"/>
      <c r="E27" s="46"/>
      <c r="F27" s="46"/>
      <c r="G27" s="4">
        <v>23</v>
      </c>
      <c r="H27" s="24">
        <v>0</v>
      </c>
      <c r="I27" s="21">
        <v>0</v>
      </c>
      <c r="K27" s="24">
        <f t="shared" si="6"/>
        <v>0</v>
      </c>
    </row>
    <row r="28" spans="1:11">
      <c r="A28" s="46" t="s">
        <v>27</v>
      </c>
      <c r="B28" s="46"/>
      <c r="C28" s="46"/>
      <c r="D28" s="46"/>
      <c r="E28" s="46"/>
      <c r="F28" s="46"/>
      <c r="G28" s="4">
        <v>24</v>
      </c>
      <c r="H28" s="24">
        <v>10000</v>
      </c>
      <c r="I28" s="21">
        <v>0</v>
      </c>
      <c r="K28" s="24">
        <f t="shared" si="6"/>
        <v>10000</v>
      </c>
    </row>
    <row r="29" spans="1:11">
      <c r="A29" s="46" t="s">
        <v>28</v>
      </c>
      <c r="B29" s="46"/>
      <c r="C29" s="46"/>
      <c r="D29" s="46"/>
      <c r="E29" s="46"/>
      <c r="F29" s="46"/>
      <c r="G29" s="4">
        <v>25</v>
      </c>
      <c r="H29" s="24">
        <v>0</v>
      </c>
      <c r="I29" s="21">
        <v>0</v>
      </c>
      <c r="K29" s="24">
        <f t="shared" si="6"/>
        <v>0</v>
      </c>
    </row>
    <row r="30" spans="1:11">
      <c r="A30" s="46" t="s">
        <v>29</v>
      </c>
      <c r="B30" s="46"/>
      <c r="C30" s="46"/>
      <c r="D30" s="46"/>
      <c r="E30" s="46"/>
      <c r="F30" s="46"/>
      <c r="G30" s="4">
        <v>26</v>
      </c>
      <c r="H30" s="24">
        <v>0</v>
      </c>
      <c r="I30" s="21">
        <v>0</v>
      </c>
      <c r="K30" s="24">
        <f t="shared" si="6"/>
        <v>0</v>
      </c>
    </row>
    <row r="31" spans="1:11">
      <c r="A31" s="46" t="s">
        <v>30</v>
      </c>
      <c r="B31" s="46"/>
      <c r="C31" s="46"/>
      <c r="D31" s="46"/>
      <c r="E31" s="46"/>
      <c r="F31" s="46"/>
      <c r="G31" s="4">
        <v>27</v>
      </c>
      <c r="H31" s="24">
        <v>1780759</v>
      </c>
      <c r="I31" s="21">
        <v>0</v>
      </c>
      <c r="K31" s="24">
        <f>H31+I31-J31</f>
        <v>1780759</v>
      </c>
    </row>
    <row r="32" spans="1:11">
      <c r="A32" s="46" t="s">
        <v>31</v>
      </c>
      <c r="B32" s="46"/>
      <c r="C32" s="46"/>
      <c r="D32" s="46"/>
      <c r="E32" s="46"/>
      <c r="F32" s="46"/>
      <c r="G32" s="4">
        <v>28</v>
      </c>
      <c r="H32" s="24">
        <v>49813</v>
      </c>
      <c r="I32" s="21">
        <v>0</v>
      </c>
      <c r="K32" s="24">
        <f t="shared" si="6"/>
        <v>49813</v>
      </c>
    </row>
    <row r="33" spans="1:11">
      <c r="A33" s="46" t="s">
        <v>32</v>
      </c>
      <c r="B33" s="46"/>
      <c r="C33" s="46"/>
      <c r="D33" s="46"/>
      <c r="E33" s="46"/>
      <c r="F33" s="46"/>
      <c r="G33" s="4">
        <v>29</v>
      </c>
      <c r="H33" s="24">
        <v>0</v>
      </c>
      <c r="I33" s="21">
        <v>0</v>
      </c>
      <c r="K33" s="24">
        <f t="shared" si="6"/>
        <v>0</v>
      </c>
    </row>
    <row r="34" spans="1:11">
      <c r="A34" s="46" t="s">
        <v>33</v>
      </c>
      <c r="B34" s="46"/>
      <c r="C34" s="46"/>
      <c r="D34" s="46"/>
      <c r="E34" s="46"/>
      <c r="F34" s="46"/>
      <c r="G34" s="4">
        <v>30</v>
      </c>
      <c r="H34" s="24">
        <v>0</v>
      </c>
      <c r="I34" s="21">
        <v>0</v>
      </c>
      <c r="K34" s="24">
        <f>H34+I34-J34</f>
        <v>0</v>
      </c>
    </row>
    <row r="35" spans="1:11">
      <c r="A35" s="47" t="s">
        <v>34</v>
      </c>
      <c r="B35" s="47"/>
      <c r="C35" s="47"/>
      <c r="D35" s="47"/>
      <c r="E35" s="47"/>
      <c r="F35" s="47"/>
      <c r="G35" s="5">
        <v>31</v>
      </c>
      <c r="H35" s="7">
        <f>SUM(H36:H39)</f>
        <v>231296</v>
      </c>
      <c r="I35" s="7">
        <f t="shared" ref="I35:K35" si="7">SUM(I36:I39)</f>
        <v>0</v>
      </c>
      <c r="J35" s="29">
        <f t="shared" si="7"/>
        <v>0</v>
      </c>
      <c r="K35" s="7">
        <f t="shared" si="7"/>
        <v>231296</v>
      </c>
    </row>
    <row r="36" spans="1:11">
      <c r="A36" s="46" t="s">
        <v>35</v>
      </c>
      <c r="B36" s="46"/>
      <c r="C36" s="46"/>
      <c r="D36" s="46"/>
      <c r="E36" s="46"/>
      <c r="F36" s="46"/>
      <c r="G36" s="4">
        <v>32</v>
      </c>
      <c r="H36" s="24">
        <v>0</v>
      </c>
      <c r="I36" s="21">
        <v>0</v>
      </c>
      <c r="K36" s="24">
        <f>H36+I36-J36</f>
        <v>0</v>
      </c>
    </row>
    <row r="37" spans="1:11">
      <c r="A37" s="46" t="s">
        <v>36</v>
      </c>
      <c r="B37" s="46"/>
      <c r="C37" s="46"/>
      <c r="D37" s="46"/>
      <c r="E37" s="46"/>
      <c r="F37" s="46"/>
      <c r="G37" s="4">
        <v>33</v>
      </c>
      <c r="H37" s="24">
        <v>0</v>
      </c>
      <c r="I37" s="21">
        <v>0</v>
      </c>
      <c r="K37" s="24">
        <f t="shared" ref="K37:K39" si="8">H37+I37-J37</f>
        <v>0</v>
      </c>
    </row>
    <row r="38" spans="1:11">
      <c r="A38" s="46" t="s">
        <v>37</v>
      </c>
      <c r="B38" s="46"/>
      <c r="C38" s="46"/>
      <c r="D38" s="46"/>
      <c r="E38" s="46"/>
      <c r="F38" s="46"/>
      <c r="G38" s="4">
        <v>34</v>
      </c>
      <c r="H38" s="24">
        <v>0</v>
      </c>
      <c r="I38" s="21">
        <v>0</v>
      </c>
      <c r="K38" s="24">
        <f t="shared" si="8"/>
        <v>0</v>
      </c>
    </row>
    <row r="39" spans="1:11">
      <c r="A39" s="46" t="s">
        <v>38</v>
      </c>
      <c r="B39" s="46"/>
      <c r="C39" s="46"/>
      <c r="D39" s="46"/>
      <c r="E39" s="46"/>
      <c r="F39" s="46"/>
      <c r="G39" s="4">
        <v>35</v>
      </c>
      <c r="H39" s="24">
        <v>231296</v>
      </c>
      <c r="I39" s="21">
        <v>0</v>
      </c>
      <c r="K39" s="24">
        <f t="shared" si="8"/>
        <v>231296</v>
      </c>
    </row>
    <row r="40" spans="1:11">
      <c r="A40" s="46" t="s">
        <v>39</v>
      </c>
      <c r="B40" s="46"/>
      <c r="C40" s="46"/>
      <c r="D40" s="46"/>
      <c r="E40" s="46"/>
      <c r="F40" s="46"/>
      <c r="G40" s="4">
        <v>36</v>
      </c>
      <c r="H40" s="24">
        <v>3703123</v>
      </c>
      <c r="I40" s="21">
        <v>0</v>
      </c>
      <c r="K40" s="24">
        <f>H40+I40-J40</f>
        <v>3703123</v>
      </c>
    </row>
    <row r="41" spans="1:11">
      <c r="A41" s="48" t="s">
        <v>40</v>
      </c>
      <c r="B41" s="48"/>
      <c r="C41" s="48"/>
      <c r="D41" s="48"/>
      <c r="E41" s="48"/>
      <c r="F41" s="48"/>
      <c r="G41" s="5">
        <v>37</v>
      </c>
      <c r="H41" s="7">
        <f>H42+H50+H57+H67</f>
        <v>78475914</v>
      </c>
      <c r="I41" s="7">
        <f t="shared" ref="I41:K41" si="9">I42+I50+I57+I67</f>
        <v>62138867</v>
      </c>
      <c r="J41" s="29">
        <f t="shared" si="9"/>
        <v>253705</v>
      </c>
      <c r="K41" s="7">
        <f t="shared" si="9"/>
        <v>140361076</v>
      </c>
    </row>
    <row r="42" spans="1:11">
      <c r="A42" s="47" t="s">
        <v>41</v>
      </c>
      <c r="B42" s="47"/>
      <c r="C42" s="47"/>
      <c r="D42" s="47"/>
      <c r="E42" s="47"/>
      <c r="F42" s="47"/>
      <c r="G42" s="5">
        <v>38</v>
      </c>
      <c r="H42" s="7">
        <f>SUM(H43:H49)</f>
        <v>33991708</v>
      </c>
      <c r="I42" s="7">
        <f t="shared" ref="I42:K42" si="10">SUM(I43:I49)</f>
        <v>10715081</v>
      </c>
      <c r="J42" s="29">
        <f t="shared" si="10"/>
        <v>0</v>
      </c>
      <c r="K42" s="7">
        <f t="shared" si="10"/>
        <v>44706789</v>
      </c>
    </row>
    <row r="43" spans="1:11">
      <c r="A43" s="46" t="s">
        <v>42</v>
      </c>
      <c r="B43" s="46"/>
      <c r="C43" s="46"/>
      <c r="D43" s="46"/>
      <c r="E43" s="46"/>
      <c r="F43" s="46"/>
      <c r="G43" s="4">
        <v>39</v>
      </c>
      <c r="H43" s="24">
        <v>35418</v>
      </c>
      <c r="I43" s="32">
        <v>1430</v>
      </c>
      <c r="K43" s="24">
        <f>H43+I43-J43</f>
        <v>36848</v>
      </c>
    </row>
    <row r="44" spans="1:11">
      <c r="A44" s="46" t="s">
        <v>43</v>
      </c>
      <c r="B44" s="46"/>
      <c r="C44" s="46"/>
      <c r="D44" s="46"/>
      <c r="E44" s="46"/>
      <c r="F44" s="46"/>
      <c r="G44" s="4">
        <v>40</v>
      </c>
      <c r="H44" s="24">
        <v>340537</v>
      </c>
      <c r="I44" s="32">
        <v>0</v>
      </c>
      <c r="K44" s="24">
        <f t="shared" ref="K44:K46" si="11">H44+I44-J44</f>
        <v>340537</v>
      </c>
    </row>
    <row r="45" spans="1:11">
      <c r="A45" s="46" t="s">
        <v>44</v>
      </c>
      <c r="B45" s="46"/>
      <c r="C45" s="46"/>
      <c r="D45" s="46"/>
      <c r="E45" s="46"/>
      <c r="F45" s="46"/>
      <c r="G45" s="4">
        <v>41</v>
      </c>
      <c r="H45" s="24">
        <v>0</v>
      </c>
      <c r="I45" s="32">
        <v>0</v>
      </c>
      <c r="K45" s="24">
        <f t="shared" si="11"/>
        <v>0</v>
      </c>
    </row>
    <row r="46" spans="1:11">
      <c r="A46" s="46" t="s">
        <v>45</v>
      </c>
      <c r="B46" s="46"/>
      <c r="C46" s="46"/>
      <c r="D46" s="46"/>
      <c r="E46" s="46"/>
      <c r="F46" s="46"/>
      <c r="G46" s="4">
        <v>42</v>
      </c>
      <c r="H46" s="24">
        <v>33434205</v>
      </c>
      <c r="I46" s="32">
        <v>9309651</v>
      </c>
      <c r="K46" s="24">
        <f t="shared" si="11"/>
        <v>42743856</v>
      </c>
    </row>
    <row r="47" spans="1:11">
      <c r="A47" s="46" t="s">
        <v>46</v>
      </c>
      <c r="B47" s="46"/>
      <c r="C47" s="46"/>
      <c r="D47" s="46"/>
      <c r="E47" s="46"/>
      <c r="F47" s="46"/>
      <c r="G47" s="4">
        <v>43</v>
      </c>
      <c r="H47" s="24">
        <v>181548</v>
      </c>
      <c r="I47" s="32">
        <v>1404000</v>
      </c>
      <c r="K47" s="24">
        <f>H47+I47-J47</f>
        <v>1585548</v>
      </c>
    </row>
    <row r="48" spans="1:11">
      <c r="A48" s="46" t="s">
        <v>47</v>
      </c>
      <c r="B48" s="46"/>
      <c r="C48" s="46"/>
      <c r="D48" s="46"/>
      <c r="E48" s="46"/>
      <c r="F48" s="46"/>
      <c r="G48" s="4">
        <v>44</v>
      </c>
      <c r="H48" s="24">
        <v>0</v>
      </c>
      <c r="I48" s="32">
        <v>0</v>
      </c>
      <c r="K48" s="24">
        <f>H48+I48-J48</f>
        <v>0</v>
      </c>
    </row>
    <row r="49" spans="1:11">
      <c r="A49" s="46" t="s">
        <v>48</v>
      </c>
      <c r="B49" s="46"/>
      <c r="C49" s="46"/>
      <c r="D49" s="46"/>
      <c r="E49" s="46"/>
      <c r="F49" s="46"/>
      <c r="G49" s="4">
        <v>45</v>
      </c>
      <c r="H49" s="24">
        <v>0</v>
      </c>
      <c r="I49" s="32">
        <v>0</v>
      </c>
      <c r="K49" s="24">
        <f t="shared" ref="K49" si="12">H49+I49-J49</f>
        <v>0</v>
      </c>
    </row>
    <row r="50" spans="1:11">
      <c r="A50" s="47" t="s">
        <v>49</v>
      </c>
      <c r="B50" s="47"/>
      <c r="C50" s="47"/>
      <c r="D50" s="47"/>
      <c r="E50" s="47"/>
      <c r="F50" s="47"/>
      <c r="G50" s="5">
        <v>46</v>
      </c>
      <c r="H50" s="7">
        <f>SUM(H51:H56)</f>
        <v>43287041</v>
      </c>
      <c r="I50" s="7">
        <f t="shared" ref="I50:K50" si="13">SUM(I51:I56)</f>
        <v>49789401</v>
      </c>
      <c r="J50" s="29">
        <f t="shared" si="13"/>
        <v>253705</v>
      </c>
      <c r="K50" s="7">
        <f t="shared" si="13"/>
        <v>92822737</v>
      </c>
    </row>
    <row r="51" spans="1:11">
      <c r="A51" s="46" t="s">
        <v>50</v>
      </c>
      <c r="B51" s="46"/>
      <c r="C51" s="46"/>
      <c r="D51" s="46"/>
      <c r="E51" s="46"/>
      <c r="F51" s="46"/>
      <c r="G51" s="4">
        <v>47</v>
      </c>
      <c r="H51" s="24">
        <v>473467</v>
      </c>
      <c r="I51" s="33">
        <v>0</v>
      </c>
      <c r="J51">
        <v>253705</v>
      </c>
      <c r="K51" s="24">
        <f>H51+I51-J51</f>
        <v>219762</v>
      </c>
    </row>
    <row r="52" spans="1:11">
      <c r="A52" s="46" t="s">
        <v>51</v>
      </c>
      <c r="B52" s="46"/>
      <c r="C52" s="46"/>
      <c r="D52" s="46"/>
      <c r="E52" s="46"/>
      <c r="F52" s="46"/>
      <c r="G52" s="4">
        <v>48</v>
      </c>
      <c r="H52" s="24">
        <v>83957</v>
      </c>
      <c r="I52" s="33">
        <v>0</v>
      </c>
      <c r="K52" s="24">
        <f t="shared" ref="K52:K54" si="14">H52+I52-J52</f>
        <v>83957</v>
      </c>
    </row>
    <row r="53" spans="1:11">
      <c r="A53" s="46" t="s">
        <v>52</v>
      </c>
      <c r="B53" s="46"/>
      <c r="C53" s="46"/>
      <c r="D53" s="46"/>
      <c r="E53" s="46"/>
      <c r="F53" s="46"/>
      <c r="G53" s="4">
        <v>49</v>
      </c>
      <c r="H53" s="24">
        <v>40782831</v>
      </c>
      <c r="I53" s="33">
        <f>45583783-33279</f>
        <v>45550504</v>
      </c>
      <c r="K53" s="24">
        <f t="shared" si="14"/>
        <v>86333335</v>
      </c>
    </row>
    <row r="54" spans="1:11">
      <c r="A54" s="46" t="s">
        <v>53</v>
      </c>
      <c r="B54" s="46"/>
      <c r="C54" s="46"/>
      <c r="D54" s="46"/>
      <c r="E54" s="46"/>
      <c r="F54" s="46"/>
      <c r="G54" s="4">
        <v>50</v>
      </c>
      <c r="H54" s="24">
        <v>1873</v>
      </c>
      <c r="I54" s="33">
        <v>0</v>
      </c>
      <c r="K54" s="24">
        <f t="shared" si="14"/>
        <v>1873</v>
      </c>
    </row>
    <row r="55" spans="1:11">
      <c r="A55" s="46" t="s">
        <v>54</v>
      </c>
      <c r="B55" s="46"/>
      <c r="C55" s="46"/>
      <c r="D55" s="46"/>
      <c r="E55" s="46"/>
      <c r="F55" s="46"/>
      <c r="G55" s="4">
        <v>51</v>
      </c>
      <c r="H55" s="24">
        <v>103964</v>
      </c>
      <c r="I55" s="33">
        <v>1915772</v>
      </c>
      <c r="K55" s="24">
        <f>H55+I55-J55</f>
        <v>2019736</v>
      </c>
    </row>
    <row r="56" spans="1:11">
      <c r="A56" s="46" t="s">
        <v>55</v>
      </c>
      <c r="B56" s="46"/>
      <c r="C56" s="46"/>
      <c r="D56" s="46"/>
      <c r="E56" s="46"/>
      <c r="F56" s="46"/>
      <c r="G56" s="4">
        <v>52</v>
      </c>
      <c r="H56" s="24">
        <v>1840949</v>
      </c>
      <c r="I56" s="33">
        <v>2323125</v>
      </c>
      <c r="K56" s="24">
        <f>H56+I56-J56</f>
        <v>4164074</v>
      </c>
    </row>
    <row r="57" spans="1:11">
      <c r="A57" s="47" t="s">
        <v>56</v>
      </c>
      <c r="B57" s="47"/>
      <c r="C57" s="47"/>
      <c r="D57" s="47"/>
      <c r="E57" s="47"/>
      <c r="F57" s="47"/>
      <c r="G57" s="5">
        <v>53</v>
      </c>
      <c r="H57" s="7">
        <f>SUM(H59:H66)</f>
        <v>5258</v>
      </c>
      <c r="I57" s="7">
        <f t="shared" ref="I57:K57" si="15">SUM(I59:I66)</f>
        <v>29740</v>
      </c>
      <c r="J57" s="29">
        <f t="shared" si="15"/>
        <v>0</v>
      </c>
      <c r="K57" s="7">
        <f t="shared" si="15"/>
        <v>34998</v>
      </c>
    </row>
    <row r="58" spans="1:11">
      <c r="A58" s="46" t="s">
        <v>24</v>
      </c>
      <c r="B58" s="46"/>
      <c r="C58" s="46"/>
      <c r="D58" s="46"/>
      <c r="E58" s="46"/>
      <c r="F58" s="46"/>
      <c r="G58" s="4">
        <v>54</v>
      </c>
      <c r="H58" s="24">
        <v>0</v>
      </c>
      <c r="I58" s="34">
        <v>0</v>
      </c>
      <c r="K58" s="24">
        <f>H58+I58-J58</f>
        <v>0</v>
      </c>
    </row>
    <row r="59" spans="1:11">
      <c r="A59" s="46" t="s">
        <v>25</v>
      </c>
      <c r="B59" s="46"/>
      <c r="C59" s="46"/>
      <c r="D59" s="46"/>
      <c r="E59" s="46"/>
      <c r="F59" s="46"/>
      <c r="G59" s="4">
        <v>55</v>
      </c>
      <c r="H59" s="24">
        <v>0</v>
      </c>
      <c r="I59" s="34">
        <v>0</v>
      </c>
      <c r="K59" s="24">
        <f t="shared" ref="K59:K61" si="16">H59+I59-J59</f>
        <v>0</v>
      </c>
    </row>
    <row r="60" spans="1:11">
      <c r="A60" s="46" t="s">
        <v>26</v>
      </c>
      <c r="B60" s="46"/>
      <c r="C60" s="46"/>
      <c r="D60" s="46"/>
      <c r="E60" s="46"/>
      <c r="F60" s="46"/>
      <c r="G60" s="4">
        <v>56</v>
      </c>
      <c r="H60" s="24">
        <v>0</v>
      </c>
      <c r="I60" s="34">
        <v>0</v>
      </c>
      <c r="K60" s="24">
        <f t="shared" si="16"/>
        <v>0</v>
      </c>
    </row>
    <row r="61" spans="1:11">
      <c r="A61" s="46" t="s">
        <v>57</v>
      </c>
      <c r="B61" s="46"/>
      <c r="C61" s="46"/>
      <c r="D61" s="46"/>
      <c r="E61" s="46"/>
      <c r="F61" s="46"/>
      <c r="G61" s="4">
        <v>57</v>
      </c>
      <c r="H61" s="24">
        <v>0</v>
      </c>
      <c r="I61" s="34">
        <v>0</v>
      </c>
      <c r="K61" s="24">
        <f t="shared" si="16"/>
        <v>0</v>
      </c>
    </row>
    <row r="62" spans="1:11">
      <c r="A62" s="46" t="s">
        <v>28</v>
      </c>
      <c r="B62" s="46"/>
      <c r="C62" s="46"/>
      <c r="D62" s="46"/>
      <c r="E62" s="46"/>
      <c r="F62" s="46"/>
      <c r="G62" s="4">
        <v>58</v>
      </c>
      <c r="H62" s="24">
        <v>0</v>
      </c>
      <c r="I62" s="34">
        <v>0</v>
      </c>
      <c r="K62" s="24">
        <f>H62+I62-J62</f>
        <v>0</v>
      </c>
    </row>
    <row r="63" spans="1:11">
      <c r="A63" s="46" t="s">
        <v>29</v>
      </c>
      <c r="B63" s="46"/>
      <c r="C63" s="46"/>
      <c r="D63" s="46"/>
      <c r="E63" s="46"/>
      <c r="F63" s="46"/>
      <c r="G63" s="4">
        <v>59</v>
      </c>
      <c r="H63" s="24">
        <v>4200</v>
      </c>
      <c r="I63" s="34">
        <v>0</v>
      </c>
      <c r="K63" s="24">
        <f>H63+I63-J63</f>
        <v>4200</v>
      </c>
    </row>
    <row r="64" spans="1:11">
      <c r="A64" s="46" t="s">
        <v>30</v>
      </c>
      <c r="B64" s="46"/>
      <c r="C64" s="46"/>
      <c r="D64" s="46"/>
      <c r="E64" s="46"/>
      <c r="F64" s="46"/>
      <c r="G64" s="4">
        <v>60</v>
      </c>
      <c r="H64" s="24">
        <v>0</v>
      </c>
      <c r="I64" s="34">
        <v>0</v>
      </c>
      <c r="K64" s="24">
        <f>H64+I64-J64</f>
        <v>0</v>
      </c>
    </row>
    <row r="65" spans="1:11">
      <c r="A65" s="46" t="s">
        <v>31</v>
      </c>
      <c r="B65" s="46"/>
      <c r="C65" s="46"/>
      <c r="D65" s="46"/>
      <c r="E65" s="46"/>
      <c r="F65" s="46"/>
      <c r="G65" s="4">
        <v>61</v>
      </c>
      <c r="H65" s="24">
        <v>1058</v>
      </c>
      <c r="I65" s="34">
        <v>29740</v>
      </c>
      <c r="K65" s="24">
        <f t="shared" ref="K65:K67" si="17">H65+I65-J65</f>
        <v>30798</v>
      </c>
    </row>
    <row r="66" spans="1:11">
      <c r="A66" s="46" t="s">
        <v>58</v>
      </c>
      <c r="B66" s="46"/>
      <c r="C66" s="46"/>
      <c r="D66" s="46"/>
      <c r="E66" s="46"/>
      <c r="F66" s="46"/>
      <c r="G66" s="4">
        <v>62</v>
      </c>
      <c r="H66" s="24">
        <v>0</v>
      </c>
      <c r="I66" s="34">
        <v>0</v>
      </c>
      <c r="K66" s="24">
        <f t="shared" si="17"/>
        <v>0</v>
      </c>
    </row>
    <row r="67" spans="1:11">
      <c r="A67" s="46" t="s">
        <v>59</v>
      </c>
      <c r="B67" s="46"/>
      <c r="C67" s="46"/>
      <c r="D67" s="46"/>
      <c r="E67" s="46"/>
      <c r="F67" s="46"/>
      <c r="G67" s="4">
        <v>63</v>
      </c>
      <c r="H67" s="24">
        <v>1191907</v>
      </c>
      <c r="I67" s="34">
        <v>1604645</v>
      </c>
      <c r="K67" s="24">
        <f t="shared" si="17"/>
        <v>2796552</v>
      </c>
    </row>
    <row r="68" spans="1:11">
      <c r="A68" s="57" t="s">
        <v>60</v>
      </c>
      <c r="B68" s="57"/>
      <c r="C68" s="57"/>
      <c r="D68" s="57"/>
      <c r="E68" s="57"/>
      <c r="F68" s="57"/>
      <c r="G68" s="4">
        <v>64</v>
      </c>
      <c r="H68" s="24">
        <v>6987</v>
      </c>
      <c r="I68" s="21">
        <v>0</v>
      </c>
      <c r="K68" s="24">
        <f>H68+I68-J68</f>
        <v>6987</v>
      </c>
    </row>
    <row r="69" spans="1:11">
      <c r="A69" s="48" t="s">
        <v>61</v>
      </c>
      <c r="B69" s="48"/>
      <c r="C69" s="48"/>
      <c r="D69" s="48"/>
      <c r="E69" s="48"/>
      <c r="F69" s="48"/>
      <c r="G69" s="5">
        <v>65</v>
      </c>
      <c r="H69" s="7">
        <f>H5+H6+H41+H68</f>
        <v>346033893</v>
      </c>
      <c r="I69" s="7">
        <f t="shared" ref="I69:K69" si="18">I5+I6+I41+I68</f>
        <v>62598508</v>
      </c>
      <c r="J69" s="29">
        <f t="shared" si="18"/>
        <v>273705</v>
      </c>
      <c r="K69" s="7">
        <f t="shared" si="18"/>
        <v>408358696</v>
      </c>
    </row>
    <row r="70" spans="1:11">
      <c r="A70" s="57" t="s">
        <v>62</v>
      </c>
      <c r="B70" s="57"/>
      <c r="C70" s="57"/>
      <c r="D70" s="57"/>
      <c r="E70" s="57"/>
      <c r="F70" s="57"/>
      <c r="G70" s="4">
        <v>66</v>
      </c>
      <c r="H70" s="6"/>
      <c r="I70" s="23">
        <v>0</v>
      </c>
      <c r="K70" s="24">
        <f>H70+I70-J70</f>
        <v>0</v>
      </c>
    </row>
    <row r="71" spans="1:11">
      <c r="A71" s="59" t="s">
        <v>63</v>
      </c>
      <c r="B71" s="60"/>
      <c r="C71" s="60"/>
      <c r="D71" s="60"/>
      <c r="E71" s="60"/>
      <c r="F71" s="60"/>
      <c r="G71" s="60"/>
      <c r="H71" s="60"/>
      <c r="K71" s="28"/>
    </row>
    <row r="72" spans="1:11">
      <c r="A72" s="48" t="s">
        <v>64</v>
      </c>
      <c r="B72" s="48"/>
      <c r="C72" s="48"/>
      <c r="D72" s="48"/>
      <c r="E72" s="48"/>
      <c r="F72" s="48"/>
      <c r="G72" s="5">
        <v>67</v>
      </c>
      <c r="H72" s="9">
        <f>H73+H74+H75+H81+H82+H88+H91+H94</f>
        <v>131440770</v>
      </c>
      <c r="I72" s="9">
        <f t="shared" ref="I72:K72" si="19">I73+I74+I75+I81+I82+I88+I91+I94</f>
        <v>3931693</v>
      </c>
      <c r="J72" s="30">
        <f t="shared" si="19"/>
        <v>20000</v>
      </c>
      <c r="K72" s="9">
        <f t="shared" si="19"/>
        <v>135352463</v>
      </c>
    </row>
    <row r="73" spans="1:11">
      <c r="A73" s="46" t="s">
        <v>65</v>
      </c>
      <c r="B73" s="46"/>
      <c r="C73" s="46"/>
      <c r="D73" s="46"/>
      <c r="E73" s="46"/>
      <c r="F73" s="46"/>
      <c r="G73" s="4">
        <v>68</v>
      </c>
      <c r="H73" s="6">
        <v>188728900</v>
      </c>
      <c r="I73" s="21">
        <v>20000</v>
      </c>
      <c r="J73">
        <v>20000</v>
      </c>
      <c r="K73" s="24">
        <f>H73+I73-J73</f>
        <v>188728900</v>
      </c>
    </row>
    <row r="74" spans="1:11">
      <c r="A74" s="46" t="s">
        <v>66</v>
      </c>
      <c r="B74" s="46"/>
      <c r="C74" s="46"/>
      <c r="D74" s="46"/>
      <c r="E74" s="46"/>
      <c r="F74" s="46"/>
      <c r="G74" s="4">
        <v>69</v>
      </c>
      <c r="H74" s="6">
        <v>0</v>
      </c>
      <c r="I74" s="21">
        <v>0</v>
      </c>
      <c r="K74" s="24">
        <f>H74+I74-J74</f>
        <v>0</v>
      </c>
    </row>
    <row r="75" spans="1:11">
      <c r="A75" s="47" t="s">
        <v>67</v>
      </c>
      <c r="B75" s="47"/>
      <c r="C75" s="47"/>
      <c r="D75" s="47"/>
      <c r="E75" s="47"/>
      <c r="F75" s="47"/>
      <c r="G75" s="5">
        <v>70</v>
      </c>
      <c r="H75" s="9">
        <f>SUM(H77:H80)</f>
        <v>0</v>
      </c>
      <c r="I75" s="9">
        <f t="shared" ref="I75:K75" si="20">SUM(I77:I80)</f>
        <v>0</v>
      </c>
      <c r="J75" s="30">
        <f t="shared" si="20"/>
        <v>0</v>
      </c>
      <c r="K75" s="9">
        <f t="shared" si="20"/>
        <v>0</v>
      </c>
    </row>
    <row r="76" spans="1:11">
      <c r="A76" s="46" t="s">
        <v>68</v>
      </c>
      <c r="B76" s="46"/>
      <c r="C76" s="46"/>
      <c r="D76" s="46"/>
      <c r="E76" s="46"/>
      <c r="F76" s="46"/>
      <c r="G76" s="4">
        <v>71</v>
      </c>
      <c r="H76" s="6">
        <v>0</v>
      </c>
      <c r="I76" s="21">
        <v>0</v>
      </c>
      <c r="K76" s="24">
        <f>H76+I76-J76</f>
        <v>0</v>
      </c>
    </row>
    <row r="77" spans="1:11">
      <c r="A77" s="46" t="s">
        <v>69</v>
      </c>
      <c r="B77" s="46"/>
      <c r="C77" s="46"/>
      <c r="D77" s="46"/>
      <c r="E77" s="46"/>
      <c r="F77" s="46"/>
      <c r="G77" s="4">
        <v>72</v>
      </c>
      <c r="H77" s="6">
        <v>217800</v>
      </c>
      <c r="I77" s="21">
        <v>0</v>
      </c>
      <c r="K77" s="24">
        <f>H77+I77-J77</f>
        <v>217800</v>
      </c>
    </row>
    <row r="78" spans="1:11">
      <c r="A78" s="46" t="s">
        <v>70</v>
      </c>
      <c r="B78" s="46"/>
      <c r="C78" s="46"/>
      <c r="D78" s="46"/>
      <c r="E78" s="46"/>
      <c r="F78" s="46"/>
      <c r="G78" s="4">
        <v>73</v>
      </c>
      <c r="H78" s="6">
        <v>-217800</v>
      </c>
      <c r="I78" s="21">
        <v>0</v>
      </c>
      <c r="K78" s="24">
        <f t="shared" ref="K78:K81" si="21">H78+I78-J78</f>
        <v>-217800</v>
      </c>
    </row>
    <row r="79" spans="1:11">
      <c r="A79" s="46" t="s">
        <v>71</v>
      </c>
      <c r="B79" s="46"/>
      <c r="C79" s="46"/>
      <c r="D79" s="46"/>
      <c r="E79" s="46"/>
      <c r="F79" s="46"/>
      <c r="G79" s="4">
        <v>74</v>
      </c>
      <c r="H79" s="6">
        <v>0</v>
      </c>
      <c r="I79" s="21">
        <v>0</v>
      </c>
      <c r="K79" s="24">
        <f t="shared" si="21"/>
        <v>0</v>
      </c>
    </row>
    <row r="80" spans="1:11">
      <c r="A80" s="46" t="s">
        <v>72</v>
      </c>
      <c r="B80" s="46"/>
      <c r="C80" s="46"/>
      <c r="D80" s="46"/>
      <c r="E80" s="46"/>
      <c r="F80" s="46"/>
      <c r="G80" s="4">
        <v>75</v>
      </c>
      <c r="H80" s="6">
        <v>0</v>
      </c>
      <c r="I80" s="21">
        <v>0</v>
      </c>
      <c r="K80" s="24">
        <f t="shared" si="21"/>
        <v>0</v>
      </c>
    </row>
    <row r="81" spans="1:11">
      <c r="A81" s="58" t="s">
        <v>73</v>
      </c>
      <c r="B81" s="58"/>
      <c r="C81" s="58"/>
      <c r="D81" s="58"/>
      <c r="E81" s="58"/>
      <c r="F81" s="58"/>
      <c r="G81" s="8">
        <v>76</v>
      </c>
      <c r="H81" s="6">
        <v>84499088</v>
      </c>
      <c r="I81" s="21">
        <v>0</v>
      </c>
      <c r="K81" s="24">
        <f t="shared" si="21"/>
        <v>84499088</v>
      </c>
    </row>
    <row r="82" spans="1:11">
      <c r="A82" s="47" t="s">
        <v>74</v>
      </c>
      <c r="B82" s="47"/>
      <c r="C82" s="47"/>
      <c r="D82" s="47"/>
      <c r="E82" s="47"/>
      <c r="F82" s="47"/>
      <c r="G82" s="5">
        <v>77</v>
      </c>
      <c r="H82" s="7">
        <f>SUM(H83:H87)</f>
        <v>-363000</v>
      </c>
      <c r="I82" s="7">
        <f t="shared" ref="I82:K82" si="22">SUM(I83:I87)</f>
        <v>0</v>
      </c>
      <c r="J82" s="29">
        <f t="shared" si="22"/>
        <v>0</v>
      </c>
      <c r="K82" s="7">
        <f t="shared" si="22"/>
        <v>-363000</v>
      </c>
    </row>
    <row r="83" spans="1:11">
      <c r="A83" s="46" t="s">
        <v>75</v>
      </c>
      <c r="B83" s="46"/>
      <c r="C83" s="46"/>
      <c r="D83" s="46"/>
      <c r="E83" s="46"/>
      <c r="F83" s="46"/>
      <c r="G83" s="4">
        <v>78</v>
      </c>
      <c r="H83" s="6">
        <v>-363000</v>
      </c>
      <c r="I83" s="21">
        <v>0</v>
      </c>
      <c r="K83" s="24">
        <f>H83+I83-J83</f>
        <v>-363000</v>
      </c>
    </row>
    <row r="84" spans="1:11">
      <c r="A84" s="46" t="s">
        <v>76</v>
      </c>
      <c r="B84" s="46"/>
      <c r="C84" s="46"/>
      <c r="D84" s="46"/>
      <c r="E84" s="46"/>
      <c r="F84" s="46"/>
      <c r="G84" s="4">
        <v>79</v>
      </c>
      <c r="H84" s="6">
        <v>0</v>
      </c>
      <c r="I84" s="21">
        <v>0</v>
      </c>
      <c r="K84" s="24">
        <f>H84+I84-J84</f>
        <v>0</v>
      </c>
    </row>
    <row r="85" spans="1:11">
      <c r="A85" s="46" t="s">
        <v>77</v>
      </c>
      <c r="B85" s="46"/>
      <c r="C85" s="46"/>
      <c r="D85" s="46"/>
      <c r="E85" s="46"/>
      <c r="F85" s="46"/>
      <c r="G85" s="4">
        <v>80</v>
      </c>
      <c r="H85" s="6">
        <v>0</v>
      </c>
      <c r="I85" s="21">
        <v>0</v>
      </c>
      <c r="K85" s="24">
        <f t="shared" ref="K85:K131" si="23">H85+I85-J85</f>
        <v>0</v>
      </c>
    </row>
    <row r="86" spans="1:11">
      <c r="A86" s="46" t="s">
        <v>78</v>
      </c>
      <c r="B86" s="46"/>
      <c r="C86" s="46"/>
      <c r="D86" s="46"/>
      <c r="E86" s="46"/>
      <c r="F86" s="46"/>
      <c r="G86" s="4">
        <v>81</v>
      </c>
      <c r="H86" s="6">
        <v>0</v>
      </c>
      <c r="I86" s="21">
        <v>0</v>
      </c>
      <c r="K86" s="24">
        <f t="shared" si="23"/>
        <v>0</v>
      </c>
    </row>
    <row r="87" spans="1:11">
      <c r="A87" s="46" t="s">
        <v>79</v>
      </c>
      <c r="B87" s="46"/>
      <c r="C87" s="46"/>
      <c r="D87" s="46"/>
      <c r="E87" s="46"/>
      <c r="F87" s="46"/>
      <c r="G87" s="4">
        <v>82</v>
      </c>
      <c r="H87" s="6">
        <v>0</v>
      </c>
      <c r="I87" s="21">
        <v>0</v>
      </c>
      <c r="K87" s="24">
        <f t="shared" si="23"/>
        <v>0</v>
      </c>
    </row>
    <row r="88" spans="1:11">
      <c r="A88" s="47" t="s">
        <v>80</v>
      </c>
      <c r="B88" s="47"/>
      <c r="C88" s="47"/>
      <c r="D88" s="47"/>
      <c r="E88" s="47"/>
      <c r="F88" s="47"/>
      <c r="G88" s="5">
        <v>83</v>
      </c>
      <c r="H88" s="7">
        <f>H89-H90</f>
        <v>-142989810</v>
      </c>
      <c r="I88" s="7">
        <f t="shared" ref="I88:K88" si="24">I89-I90</f>
        <v>2424332</v>
      </c>
      <c r="J88" s="29">
        <f t="shared" si="24"/>
        <v>0</v>
      </c>
      <c r="K88" s="7">
        <f t="shared" si="24"/>
        <v>-140565478</v>
      </c>
    </row>
    <row r="89" spans="1:11">
      <c r="A89" s="46" t="s">
        <v>81</v>
      </c>
      <c r="B89" s="46"/>
      <c r="C89" s="46"/>
      <c r="D89" s="46"/>
      <c r="E89" s="46"/>
      <c r="F89" s="46"/>
      <c r="G89" s="4">
        <v>84</v>
      </c>
      <c r="H89" s="6">
        <v>0</v>
      </c>
      <c r="I89" s="35">
        <v>2424332</v>
      </c>
      <c r="K89" s="24">
        <f t="shared" si="23"/>
        <v>2424332</v>
      </c>
    </row>
    <row r="90" spans="1:11">
      <c r="A90" s="46" t="s">
        <v>82</v>
      </c>
      <c r="B90" s="46"/>
      <c r="C90" s="46"/>
      <c r="D90" s="46"/>
      <c r="E90" s="46"/>
      <c r="F90" s="46"/>
      <c r="G90" s="4">
        <v>85</v>
      </c>
      <c r="H90" s="6">
        <v>142989810</v>
      </c>
      <c r="I90" s="21">
        <v>0</v>
      </c>
      <c r="K90" s="24">
        <f t="shared" si="23"/>
        <v>142989810</v>
      </c>
    </row>
    <row r="91" spans="1:11">
      <c r="A91" s="47" t="s">
        <v>83</v>
      </c>
      <c r="B91" s="47"/>
      <c r="C91" s="47"/>
      <c r="D91" s="47"/>
      <c r="E91" s="47"/>
      <c r="F91" s="47"/>
      <c r="G91" s="5">
        <v>86</v>
      </c>
      <c r="H91" s="7">
        <f>SUM(H92:H94)</f>
        <v>1565592</v>
      </c>
      <c r="I91" s="7">
        <f t="shared" ref="I91:K91" si="25">SUM(I92:I94)</f>
        <v>1487361</v>
      </c>
      <c r="J91" s="29">
        <f t="shared" si="25"/>
        <v>0</v>
      </c>
      <c r="K91" s="7">
        <f t="shared" si="25"/>
        <v>3052953</v>
      </c>
    </row>
    <row r="92" spans="1:11">
      <c r="A92" s="46" t="s">
        <v>84</v>
      </c>
      <c r="B92" s="46"/>
      <c r="C92" s="46"/>
      <c r="D92" s="46"/>
      <c r="E92" s="46"/>
      <c r="F92" s="46"/>
      <c r="G92" s="4">
        <v>87</v>
      </c>
      <c r="H92" s="24">
        <v>1565592</v>
      </c>
      <c r="I92" s="36">
        <v>1487361</v>
      </c>
      <c r="K92" s="24">
        <f t="shared" si="23"/>
        <v>3052953</v>
      </c>
    </row>
    <row r="93" spans="1:11">
      <c r="A93" s="46" t="s">
        <v>85</v>
      </c>
      <c r="B93" s="46"/>
      <c r="C93" s="46"/>
      <c r="D93" s="46"/>
      <c r="E93" s="46"/>
      <c r="F93" s="46"/>
      <c r="G93" s="4">
        <v>88</v>
      </c>
      <c r="H93" s="24">
        <v>0</v>
      </c>
      <c r="I93" s="21">
        <v>0</v>
      </c>
      <c r="K93" s="24">
        <f t="shared" si="23"/>
        <v>0</v>
      </c>
    </row>
    <row r="94" spans="1:11">
      <c r="A94" s="46" t="s">
        <v>86</v>
      </c>
      <c r="B94" s="46"/>
      <c r="C94" s="46"/>
      <c r="D94" s="46"/>
      <c r="E94" s="46"/>
      <c r="F94" s="46"/>
      <c r="G94" s="4">
        <v>89</v>
      </c>
      <c r="H94" s="24">
        <v>0</v>
      </c>
      <c r="I94" s="21">
        <v>0</v>
      </c>
      <c r="K94" s="24">
        <f t="shared" si="23"/>
        <v>0</v>
      </c>
    </row>
    <row r="95" spans="1:11">
      <c r="A95" s="48" t="s">
        <v>87</v>
      </c>
      <c r="B95" s="48"/>
      <c r="C95" s="48"/>
      <c r="D95" s="48"/>
      <c r="E95" s="48"/>
      <c r="F95" s="48"/>
      <c r="G95" s="5">
        <v>90</v>
      </c>
      <c r="H95" s="7">
        <f>SUM(H96:H101)</f>
        <v>2610308</v>
      </c>
      <c r="I95" s="7">
        <f t="shared" ref="I95:K95" si="26">SUM(I96:I101)</f>
        <v>0</v>
      </c>
      <c r="J95" s="29">
        <f t="shared" si="26"/>
        <v>0</v>
      </c>
      <c r="K95" s="7">
        <f t="shared" si="26"/>
        <v>2610308</v>
      </c>
    </row>
    <row r="96" spans="1:11">
      <c r="A96" s="46" t="s">
        <v>88</v>
      </c>
      <c r="B96" s="46"/>
      <c r="C96" s="46"/>
      <c r="D96" s="46"/>
      <c r="E96" s="46"/>
      <c r="F96" s="46"/>
      <c r="G96" s="4">
        <v>91</v>
      </c>
      <c r="H96" s="24">
        <v>691193</v>
      </c>
      <c r="I96" s="21">
        <v>0</v>
      </c>
      <c r="K96" s="24">
        <f t="shared" si="23"/>
        <v>691193</v>
      </c>
    </row>
    <row r="97" spans="1:11">
      <c r="A97" s="46" t="s">
        <v>89</v>
      </c>
      <c r="B97" s="46"/>
      <c r="C97" s="46"/>
      <c r="D97" s="46"/>
      <c r="E97" s="46"/>
      <c r="F97" s="46"/>
      <c r="G97" s="4">
        <v>92</v>
      </c>
      <c r="H97" s="24">
        <v>0</v>
      </c>
      <c r="I97" s="21">
        <v>0</v>
      </c>
      <c r="K97" s="24">
        <f t="shared" si="23"/>
        <v>0</v>
      </c>
    </row>
    <row r="98" spans="1:11">
      <c r="A98" s="46" t="s">
        <v>90</v>
      </c>
      <c r="B98" s="46"/>
      <c r="C98" s="46"/>
      <c r="D98" s="46"/>
      <c r="E98" s="46"/>
      <c r="F98" s="46"/>
      <c r="G98" s="4">
        <v>93</v>
      </c>
      <c r="H98" s="24">
        <v>1919115</v>
      </c>
      <c r="I98" s="21">
        <v>0</v>
      </c>
      <c r="K98" s="24">
        <f t="shared" si="23"/>
        <v>1919115</v>
      </c>
    </row>
    <row r="99" spans="1:11">
      <c r="A99" s="46" t="s">
        <v>91</v>
      </c>
      <c r="B99" s="46"/>
      <c r="C99" s="46"/>
      <c r="D99" s="46"/>
      <c r="E99" s="46"/>
      <c r="F99" s="46"/>
      <c r="G99" s="4">
        <v>94</v>
      </c>
      <c r="H99" s="24">
        <v>0</v>
      </c>
      <c r="I99" s="21">
        <v>0</v>
      </c>
      <c r="K99" s="24">
        <f t="shared" si="23"/>
        <v>0</v>
      </c>
    </row>
    <row r="100" spans="1:11">
      <c r="A100" s="46" t="s">
        <v>92</v>
      </c>
      <c r="B100" s="46"/>
      <c r="C100" s="46"/>
      <c r="D100" s="46"/>
      <c r="E100" s="46"/>
      <c r="F100" s="46"/>
      <c r="G100" s="4">
        <v>95</v>
      </c>
      <c r="H100" s="24">
        <v>0</v>
      </c>
      <c r="I100" s="21">
        <v>0</v>
      </c>
      <c r="K100" s="24">
        <f t="shared" si="23"/>
        <v>0</v>
      </c>
    </row>
    <row r="101" spans="1:11">
      <c r="A101" s="46" t="s">
        <v>93</v>
      </c>
      <c r="B101" s="46"/>
      <c r="C101" s="46"/>
      <c r="D101" s="46"/>
      <c r="E101" s="46"/>
      <c r="F101" s="46"/>
      <c r="G101" s="4">
        <v>96</v>
      </c>
      <c r="H101" s="24">
        <v>0</v>
      </c>
      <c r="I101" s="21">
        <v>0</v>
      </c>
      <c r="K101" s="24">
        <f t="shared" si="23"/>
        <v>0</v>
      </c>
    </row>
    <row r="102" spans="1:11">
      <c r="A102" s="48" t="s">
        <v>94</v>
      </c>
      <c r="B102" s="48"/>
      <c r="C102" s="48"/>
      <c r="D102" s="48"/>
      <c r="E102" s="48"/>
      <c r="F102" s="48"/>
      <c r="G102" s="5">
        <v>97</v>
      </c>
      <c r="H102" s="7">
        <f>SUM(H103:H113)</f>
        <v>127598522</v>
      </c>
      <c r="I102" s="7">
        <f t="shared" ref="I102:K102" si="27">SUM(I103:I113)</f>
        <v>371949</v>
      </c>
      <c r="J102" s="29">
        <f t="shared" si="27"/>
        <v>0</v>
      </c>
      <c r="K102" s="7">
        <f t="shared" si="27"/>
        <v>127970471</v>
      </c>
    </row>
    <row r="103" spans="1:11">
      <c r="A103" s="46" t="s">
        <v>95</v>
      </c>
      <c r="B103" s="46"/>
      <c r="C103" s="46"/>
      <c r="D103" s="46"/>
      <c r="E103" s="46"/>
      <c r="F103" s="46"/>
      <c r="G103" s="4">
        <v>98</v>
      </c>
      <c r="H103" s="24">
        <v>0</v>
      </c>
      <c r="I103" s="37">
        <v>0</v>
      </c>
      <c r="K103" s="24">
        <f t="shared" si="23"/>
        <v>0</v>
      </c>
    </row>
    <row r="104" spans="1:11">
      <c r="A104" s="46" t="s">
        <v>96</v>
      </c>
      <c r="B104" s="46"/>
      <c r="C104" s="46"/>
      <c r="D104" s="46"/>
      <c r="E104" s="46"/>
      <c r="F104" s="46"/>
      <c r="G104" s="4">
        <v>99</v>
      </c>
      <c r="H104" s="24">
        <f>43847656+53926590-11940690</f>
        <v>85833556</v>
      </c>
      <c r="I104" s="37">
        <v>0</v>
      </c>
      <c r="K104" s="24">
        <f t="shared" si="23"/>
        <v>85833556</v>
      </c>
    </row>
    <row r="105" spans="1:11">
      <c r="A105" s="46" t="s">
        <v>97</v>
      </c>
      <c r="B105" s="46"/>
      <c r="C105" s="46"/>
      <c r="D105" s="46"/>
      <c r="E105" s="46"/>
      <c r="F105" s="46"/>
      <c r="G105" s="4">
        <v>100</v>
      </c>
      <c r="H105" s="24">
        <v>0</v>
      </c>
      <c r="I105" s="37">
        <v>0</v>
      </c>
      <c r="K105" s="24">
        <f t="shared" si="23"/>
        <v>0</v>
      </c>
    </row>
    <row r="106" spans="1:11">
      <c r="A106" s="46" t="s">
        <v>98</v>
      </c>
      <c r="B106" s="46"/>
      <c r="C106" s="46"/>
      <c r="D106" s="46"/>
      <c r="E106" s="46"/>
      <c r="F106" s="46"/>
      <c r="G106" s="4">
        <v>101</v>
      </c>
      <c r="H106" s="24">
        <v>0</v>
      </c>
      <c r="I106" s="37">
        <v>0</v>
      </c>
      <c r="K106" s="24">
        <f t="shared" si="23"/>
        <v>0</v>
      </c>
    </row>
    <row r="107" spans="1:11">
      <c r="A107" s="46" t="s">
        <v>99</v>
      </c>
      <c r="B107" s="46"/>
      <c r="C107" s="46"/>
      <c r="D107" s="46"/>
      <c r="E107" s="46"/>
      <c r="F107" s="46"/>
      <c r="G107" s="4">
        <v>102</v>
      </c>
      <c r="H107" s="24">
        <v>0</v>
      </c>
      <c r="I107" s="37">
        <v>0</v>
      </c>
      <c r="K107" s="24">
        <f t="shared" si="23"/>
        <v>0</v>
      </c>
    </row>
    <row r="108" spans="1:11">
      <c r="A108" s="46" t="s">
        <v>100</v>
      </c>
      <c r="B108" s="46"/>
      <c r="C108" s="46"/>
      <c r="D108" s="46"/>
      <c r="E108" s="46"/>
      <c r="F108" s="46"/>
      <c r="G108" s="4">
        <v>103</v>
      </c>
      <c r="H108" s="24">
        <v>2734969</v>
      </c>
      <c r="I108" s="37">
        <v>371949</v>
      </c>
      <c r="K108" s="24">
        <f t="shared" si="23"/>
        <v>3106918</v>
      </c>
    </row>
    <row r="109" spans="1:11">
      <c r="A109" s="46" t="s">
        <v>101</v>
      </c>
      <c r="B109" s="46"/>
      <c r="C109" s="46"/>
      <c r="D109" s="46"/>
      <c r="E109" s="46"/>
      <c r="F109" s="46"/>
      <c r="G109" s="4">
        <v>104</v>
      </c>
      <c r="H109" s="24">
        <v>0</v>
      </c>
      <c r="I109" s="37">
        <v>0</v>
      </c>
      <c r="K109" s="24">
        <f t="shared" si="23"/>
        <v>0</v>
      </c>
    </row>
    <row r="110" spans="1:11">
      <c r="A110" s="46" t="s">
        <v>102</v>
      </c>
      <c r="B110" s="46"/>
      <c r="C110" s="46"/>
      <c r="D110" s="46"/>
      <c r="E110" s="46"/>
      <c r="F110" s="46"/>
      <c r="G110" s="4">
        <v>105</v>
      </c>
      <c r="H110" s="24">
        <v>1000000</v>
      </c>
      <c r="I110" s="37">
        <v>0</v>
      </c>
      <c r="K110" s="24">
        <f t="shared" si="23"/>
        <v>1000000</v>
      </c>
    </row>
    <row r="111" spans="1:11">
      <c r="A111" s="46" t="s">
        <v>103</v>
      </c>
      <c r="B111" s="46"/>
      <c r="C111" s="46"/>
      <c r="D111" s="46"/>
      <c r="E111" s="46"/>
      <c r="F111" s="46"/>
      <c r="G111" s="4">
        <v>106</v>
      </c>
      <c r="H111" s="24">
        <v>0</v>
      </c>
      <c r="I111" s="37">
        <v>0</v>
      </c>
      <c r="K111" s="24">
        <f t="shared" si="23"/>
        <v>0</v>
      </c>
    </row>
    <row r="112" spans="1:11">
      <c r="A112" s="46" t="s">
        <v>104</v>
      </c>
      <c r="B112" s="46"/>
      <c r="C112" s="46"/>
      <c r="D112" s="46"/>
      <c r="E112" s="46"/>
      <c r="F112" s="46"/>
      <c r="G112" s="4">
        <v>107</v>
      </c>
      <c r="H112" s="24">
        <v>16839437</v>
      </c>
      <c r="I112" s="37">
        <v>0</v>
      </c>
      <c r="K112" s="24">
        <f t="shared" si="23"/>
        <v>16839437</v>
      </c>
    </row>
    <row r="113" spans="1:11">
      <c r="A113" s="46" t="s">
        <v>105</v>
      </c>
      <c r="B113" s="46"/>
      <c r="C113" s="46"/>
      <c r="D113" s="46"/>
      <c r="E113" s="46"/>
      <c r="F113" s="46"/>
      <c r="G113" s="4">
        <v>108</v>
      </c>
      <c r="H113" s="24">
        <v>21190560</v>
      </c>
      <c r="I113" s="37">
        <v>0</v>
      </c>
      <c r="K113" s="24">
        <f t="shared" si="23"/>
        <v>21190560</v>
      </c>
    </row>
    <row r="114" spans="1:11">
      <c r="A114" s="48" t="s">
        <v>106</v>
      </c>
      <c r="B114" s="48"/>
      <c r="C114" s="48"/>
      <c r="D114" s="48"/>
      <c r="E114" s="48"/>
      <c r="F114" s="48"/>
      <c r="G114" s="5">
        <v>109</v>
      </c>
      <c r="H114" s="7">
        <f>SUM(H115:H128)</f>
        <v>83442257</v>
      </c>
      <c r="I114" s="7">
        <f t="shared" ref="I114:K114" si="28">SUM(I115:I128)</f>
        <v>57009912</v>
      </c>
      <c r="J114" s="29">
        <f t="shared" si="28"/>
        <v>253705</v>
      </c>
      <c r="K114" s="7">
        <f t="shared" si="28"/>
        <v>140198464</v>
      </c>
    </row>
    <row r="115" spans="1:11">
      <c r="A115" s="46" t="s">
        <v>95</v>
      </c>
      <c r="B115" s="46"/>
      <c r="C115" s="46"/>
      <c r="D115" s="46"/>
      <c r="E115" s="46"/>
      <c r="F115" s="46"/>
      <c r="G115" s="4">
        <v>110</v>
      </c>
      <c r="H115" s="24">
        <v>0</v>
      </c>
      <c r="I115" s="38">
        <v>253705</v>
      </c>
      <c r="J115">
        <v>253705</v>
      </c>
      <c r="K115" s="24">
        <f t="shared" si="23"/>
        <v>0</v>
      </c>
    </row>
    <row r="116" spans="1:11">
      <c r="A116" s="46" t="s">
        <v>96</v>
      </c>
      <c r="B116" s="46"/>
      <c r="C116" s="46"/>
      <c r="D116" s="46"/>
      <c r="E116" s="46"/>
      <c r="F116" s="46"/>
      <c r="G116" s="4">
        <v>111</v>
      </c>
      <c r="H116" s="24">
        <v>11940690</v>
      </c>
      <c r="I116" s="38">
        <v>0</v>
      </c>
      <c r="K116" s="24">
        <f t="shared" si="23"/>
        <v>11940690</v>
      </c>
    </row>
    <row r="117" spans="1:11">
      <c r="A117" s="46" t="s">
        <v>97</v>
      </c>
      <c r="B117" s="46"/>
      <c r="C117" s="46"/>
      <c r="D117" s="46"/>
      <c r="E117" s="46"/>
      <c r="F117" s="46"/>
      <c r="G117" s="4">
        <v>112</v>
      </c>
      <c r="H117" s="24">
        <v>0</v>
      </c>
      <c r="I117" s="38">
        <v>0</v>
      </c>
      <c r="K117" s="24">
        <f t="shared" si="23"/>
        <v>0</v>
      </c>
    </row>
    <row r="118" spans="1:11">
      <c r="A118" s="46" t="s">
        <v>98</v>
      </c>
      <c r="B118" s="46"/>
      <c r="C118" s="46"/>
      <c r="D118" s="46"/>
      <c r="E118" s="46"/>
      <c r="F118" s="46"/>
      <c r="G118" s="4">
        <v>113</v>
      </c>
      <c r="H118" s="24">
        <v>0</v>
      </c>
      <c r="I118" s="38">
        <v>0</v>
      </c>
      <c r="K118" s="24">
        <f t="shared" si="23"/>
        <v>0</v>
      </c>
    </row>
    <row r="119" spans="1:11">
      <c r="A119" s="46" t="s">
        <v>99</v>
      </c>
      <c r="B119" s="46"/>
      <c r="C119" s="46"/>
      <c r="D119" s="46"/>
      <c r="E119" s="46"/>
      <c r="F119" s="46"/>
      <c r="G119" s="4">
        <v>114</v>
      </c>
      <c r="H119" s="24">
        <v>31100</v>
      </c>
      <c r="I119" s="38">
        <v>0</v>
      </c>
      <c r="K119" s="24">
        <f t="shared" si="23"/>
        <v>31100</v>
      </c>
    </row>
    <row r="120" spans="1:11">
      <c r="A120" s="46" t="s">
        <v>100</v>
      </c>
      <c r="B120" s="46"/>
      <c r="C120" s="46"/>
      <c r="D120" s="46"/>
      <c r="E120" s="46"/>
      <c r="F120" s="46"/>
      <c r="G120" s="4">
        <v>115</v>
      </c>
      <c r="H120" s="24">
        <v>2404296</v>
      </c>
      <c r="I120" s="38">
        <v>127707</v>
      </c>
      <c r="K120" s="24">
        <f t="shared" si="23"/>
        <v>2532003</v>
      </c>
    </row>
    <row r="121" spans="1:11">
      <c r="A121" s="46" t="s">
        <v>101</v>
      </c>
      <c r="B121" s="46"/>
      <c r="C121" s="46"/>
      <c r="D121" s="46"/>
      <c r="E121" s="46"/>
      <c r="F121" s="46"/>
      <c r="G121" s="4">
        <v>116</v>
      </c>
      <c r="H121" s="24">
        <v>47621</v>
      </c>
      <c r="I121" s="38">
        <v>0</v>
      </c>
      <c r="K121" s="24">
        <f t="shared" si="23"/>
        <v>47621</v>
      </c>
    </row>
    <row r="122" spans="1:11">
      <c r="A122" s="46" t="s">
        <v>102</v>
      </c>
      <c r="B122" s="46"/>
      <c r="C122" s="46"/>
      <c r="D122" s="46"/>
      <c r="E122" s="46"/>
      <c r="F122" s="46"/>
      <c r="G122" s="4">
        <v>117</v>
      </c>
      <c r="H122" s="24">
        <v>43323396</v>
      </c>
      <c r="I122" s="38">
        <f>56522515-125210</f>
        <v>56397305</v>
      </c>
      <c r="K122" s="24">
        <f t="shared" si="23"/>
        <v>99720701</v>
      </c>
    </row>
    <row r="123" spans="1:11">
      <c r="A123" s="46" t="s">
        <v>103</v>
      </c>
      <c r="B123" s="46"/>
      <c r="C123" s="46"/>
      <c r="D123" s="46"/>
      <c r="E123" s="46"/>
      <c r="F123" s="46"/>
      <c r="G123" s="4">
        <v>118</v>
      </c>
      <c r="H123" s="24">
        <v>8944517</v>
      </c>
      <c r="I123" s="38">
        <v>0</v>
      </c>
      <c r="K123" s="24">
        <f t="shared" si="23"/>
        <v>8944517</v>
      </c>
    </row>
    <row r="124" spans="1:11">
      <c r="A124" s="46" t="s">
        <v>107</v>
      </c>
      <c r="B124" s="46"/>
      <c r="C124" s="46"/>
      <c r="D124" s="46"/>
      <c r="E124" s="46"/>
      <c r="F124" s="46"/>
      <c r="G124" s="4">
        <v>119</v>
      </c>
      <c r="H124" s="24">
        <v>1311166</v>
      </c>
      <c r="I124" s="38">
        <v>100780</v>
      </c>
      <c r="K124" s="24">
        <f t="shared" si="23"/>
        <v>1411946</v>
      </c>
    </row>
    <row r="125" spans="1:11">
      <c r="A125" s="46" t="s">
        <v>108</v>
      </c>
      <c r="B125" s="46"/>
      <c r="C125" s="46"/>
      <c r="D125" s="46"/>
      <c r="E125" s="46"/>
      <c r="F125" s="46"/>
      <c r="G125" s="4">
        <v>120</v>
      </c>
      <c r="H125" s="24">
        <v>4102635</v>
      </c>
      <c r="I125" s="38">
        <v>130315</v>
      </c>
      <c r="K125" s="24">
        <f t="shared" si="23"/>
        <v>4232950</v>
      </c>
    </row>
    <row r="126" spans="1:11">
      <c r="A126" s="46" t="s">
        <v>109</v>
      </c>
      <c r="B126" s="46"/>
      <c r="C126" s="46"/>
      <c r="D126" s="46"/>
      <c r="E126" s="46"/>
      <c r="F126" s="46"/>
      <c r="G126" s="4">
        <v>121</v>
      </c>
      <c r="H126" s="24">
        <v>0</v>
      </c>
      <c r="I126" s="38">
        <v>0</v>
      </c>
      <c r="K126" s="24">
        <f t="shared" si="23"/>
        <v>0</v>
      </c>
    </row>
    <row r="127" spans="1:11">
      <c r="A127" s="46" t="s">
        <v>110</v>
      </c>
      <c r="B127" s="46"/>
      <c r="C127" s="46"/>
      <c r="D127" s="46"/>
      <c r="E127" s="46"/>
      <c r="F127" s="46"/>
      <c r="G127" s="4">
        <v>122</v>
      </c>
      <c r="H127" s="24">
        <v>0</v>
      </c>
      <c r="I127" s="38">
        <v>0</v>
      </c>
      <c r="K127" s="24">
        <f t="shared" si="23"/>
        <v>0</v>
      </c>
    </row>
    <row r="128" spans="1:11">
      <c r="A128" s="46" t="s">
        <v>111</v>
      </c>
      <c r="B128" s="46"/>
      <c r="C128" s="46"/>
      <c r="D128" s="46"/>
      <c r="E128" s="46"/>
      <c r="F128" s="46"/>
      <c r="G128" s="4">
        <v>123</v>
      </c>
      <c r="H128" s="24">
        <f>11191097+145739</f>
        <v>11336836</v>
      </c>
      <c r="I128" s="38">
        <v>100</v>
      </c>
      <c r="K128" s="24">
        <f t="shared" si="23"/>
        <v>11336936</v>
      </c>
    </row>
    <row r="129" spans="1:11">
      <c r="A129" s="57" t="s">
        <v>112</v>
      </c>
      <c r="B129" s="57"/>
      <c r="C129" s="57"/>
      <c r="D129" s="57"/>
      <c r="E129" s="57"/>
      <c r="F129" s="57"/>
      <c r="G129" s="4">
        <v>124</v>
      </c>
      <c r="H129" s="24">
        <v>942036</v>
      </c>
      <c r="I129" s="38">
        <v>1284954</v>
      </c>
      <c r="K129" s="24">
        <f t="shared" si="23"/>
        <v>2226990</v>
      </c>
    </row>
    <row r="130" spans="1:11">
      <c r="A130" s="48" t="s">
        <v>113</v>
      </c>
      <c r="B130" s="48"/>
      <c r="C130" s="48"/>
      <c r="D130" s="48"/>
      <c r="E130" s="48"/>
      <c r="F130" s="48"/>
      <c r="G130" s="5">
        <v>125</v>
      </c>
      <c r="H130" s="7">
        <f>H129+H114+H102+H95+H72</f>
        <v>346033893</v>
      </c>
      <c r="I130" s="7">
        <f t="shared" ref="I130:K130" si="29">I129+I114+I102+I95+I72</f>
        <v>62598508</v>
      </c>
      <c r="J130" s="29">
        <f t="shared" si="29"/>
        <v>273705</v>
      </c>
      <c r="K130" s="7">
        <f t="shared" si="29"/>
        <v>408358696</v>
      </c>
    </row>
    <row r="131" spans="1:11">
      <c r="A131" s="57" t="s">
        <v>114</v>
      </c>
      <c r="B131" s="57"/>
      <c r="C131" s="57"/>
      <c r="D131" s="57"/>
      <c r="E131" s="57"/>
      <c r="F131" s="57"/>
      <c r="G131" s="4">
        <v>126</v>
      </c>
      <c r="H131" s="6"/>
      <c r="I131" s="23">
        <v>0</v>
      </c>
      <c r="K131" s="24">
        <f t="shared" si="23"/>
        <v>0</v>
      </c>
    </row>
  </sheetData>
  <mergeCells count="131">
    <mergeCell ref="A128:F128"/>
    <mergeCell ref="A129:F129"/>
    <mergeCell ref="A130:F130"/>
    <mergeCell ref="A131:F131"/>
    <mergeCell ref="A109:F109"/>
    <mergeCell ref="A110:F110"/>
    <mergeCell ref="A77:F77"/>
    <mergeCell ref="A78:F78"/>
    <mergeCell ref="A67:F67"/>
    <mergeCell ref="A68:F68"/>
    <mergeCell ref="A79:F79"/>
    <mergeCell ref="A80:F80"/>
    <mergeCell ref="A81:F81"/>
    <mergeCell ref="A82:F82"/>
    <mergeCell ref="A75:F75"/>
    <mergeCell ref="A76:F76"/>
    <mergeCell ref="A69:F69"/>
    <mergeCell ref="A70:F70"/>
    <mergeCell ref="A71:H71"/>
    <mergeCell ref="A111:F111"/>
    <mergeCell ref="A101:F101"/>
    <mergeCell ref="A102:F102"/>
    <mergeCell ref="A91:F91"/>
    <mergeCell ref="A92:F92"/>
    <mergeCell ref="A62:F62"/>
    <mergeCell ref="A63:F63"/>
    <mergeCell ref="A86:F86"/>
    <mergeCell ref="A87:F87"/>
    <mergeCell ref="A41:F41"/>
    <mergeCell ref="A42:F42"/>
    <mergeCell ref="A43:F43"/>
    <mergeCell ref="A48:F48"/>
    <mergeCell ref="A49:F49"/>
    <mergeCell ref="A22:F22"/>
    <mergeCell ref="A23:F23"/>
    <mergeCell ref="A24:F24"/>
    <mergeCell ref="A29:F29"/>
    <mergeCell ref="A30:F30"/>
    <mergeCell ref="A9:F9"/>
    <mergeCell ref="A10:F10"/>
    <mergeCell ref="A11:F11"/>
    <mergeCell ref="A12:F12"/>
    <mergeCell ref="A19:F19"/>
    <mergeCell ref="A20:F20"/>
    <mergeCell ref="A21:F21"/>
    <mergeCell ref="A15:F15"/>
    <mergeCell ref="A16:F16"/>
    <mergeCell ref="A17:F17"/>
    <mergeCell ref="A18:F18"/>
    <mergeCell ref="A1:H1"/>
    <mergeCell ref="A13:F13"/>
    <mergeCell ref="A14:F14"/>
    <mergeCell ref="A3:F3"/>
    <mergeCell ref="A2:F2"/>
    <mergeCell ref="A4:H4"/>
    <mergeCell ref="A5:F5"/>
    <mergeCell ref="A6:F6"/>
    <mergeCell ref="A7:F7"/>
    <mergeCell ref="A8:F8"/>
    <mergeCell ref="A93:F93"/>
    <mergeCell ref="A94:F94"/>
    <mergeCell ref="A97:F97"/>
    <mergeCell ref="A98:F98"/>
    <mergeCell ref="A99:F99"/>
    <mergeCell ref="A100:F100"/>
    <mergeCell ref="A103:F103"/>
    <mergeCell ref="A104:F104"/>
    <mergeCell ref="A105:F105"/>
    <mergeCell ref="A106:F106"/>
    <mergeCell ref="A107:F107"/>
    <mergeCell ref="A108:F108"/>
    <mergeCell ref="A95:F95"/>
    <mergeCell ref="A96:F96"/>
    <mergeCell ref="A125:F125"/>
    <mergeCell ref="A126:F126"/>
    <mergeCell ref="A127:F127"/>
    <mergeCell ref="A122:F122"/>
    <mergeCell ref="A123:F123"/>
    <mergeCell ref="A112:F112"/>
    <mergeCell ref="A113:F113"/>
    <mergeCell ref="A114:F114"/>
    <mergeCell ref="A115:F115"/>
    <mergeCell ref="A124:F124"/>
    <mergeCell ref="A116:F116"/>
    <mergeCell ref="A117:F117"/>
    <mergeCell ref="A118:F118"/>
    <mergeCell ref="A119:F119"/>
    <mergeCell ref="A120:F120"/>
    <mergeCell ref="A121:F121"/>
    <mergeCell ref="A31:F31"/>
    <mergeCell ref="A32:F32"/>
    <mergeCell ref="A33:F33"/>
    <mergeCell ref="A34:F34"/>
    <mergeCell ref="A47:F47"/>
    <mergeCell ref="A44:F44"/>
    <mergeCell ref="A35:F35"/>
    <mergeCell ref="A36:F36"/>
    <mergeCell ref="A25:F25"/>
    <mergeCell ref="A26:F26"/>
    <mergeCell ref="A27:F27"/>
    <mergeCell ref="A28:F28"/>
    <mergeCell ref="A37:F37"/>
    <mergeCell ref="A38:F38"/>
    <mergeCell ref="A39:F39"/>
    <mergeCell ref="A40:F40"/>
    <mergeCell ref="A45:F45"/>
    <mergeCell ref="A46:F46"/>
    <mergeCell ref="A90:F90"/>
    <mergeCell ref="A85:F85"/>
    <mergeCell ref="A50:F50"/>
    <mergeCell ref="A72:F72"/>
    <mergeCell ref="A73:F73"/>
    <mergeCell ref="A74:F74"/>
    <mergeCell ref="A51:F51"/>
    <mergeCell ref="A52:F52"/>
    <mergeCell ref="A53:F53"/>
    <mergeCell ref="A64:F64"/>
    <mergeCell ref="A65:F65"/>
    <mergeCell ref="A66:F66"/>
    <mergeCell ref="A57:F57"/>
    <mergeCell ref="A58:F58"/>
    <mergeCell ref="A59:F59"/>
    <mergeCell ref="A60:F60"/>
    <mergeCell ref="A83:F83"/>
    <mergeCell ref="A84:F84"/>
    <mergeCell ref="A54:F54"/>
    <mergeCell ref="A55:F55"/>
    <mergeCell ref="A56:F56"/>
    <mergeCell ref="A88:F88"/>
    <mergeCell ref="A89:F89"/>
    <mergeCell ref="A61:F61"/>
  </mergeCells>
  <conditionalFormatting sqref="I5 I8:I13 I15:I23 I25:I34 I36:I40 I43:I49 I51:I56 I58:I68 I70">
    <cfRule type="cellIs" dxfId="354" priority="295" stopIfTrue="1" operator="notEqual">
      <formula>ROUND(I5,0)</formula>
    </cfRule>
    <cfRule type="cellIs" dxfId="353" priority="296" stopIfTrue="1" operator="lessThan">
      <formula>0</formula>
    </cfRule>
  </conditionalFormatting>
  <conditionalFormatting sqref="I83:I87 I94 I74 I76:I81">
    <cfRule type="cellIs" dxfId="352" priority="294" stopIfTrue="1" operator="notEqual">
      <formula>ROUND(I74,0)</formula>
    </cfRule>
  </conditionalFormatting>
  <conditionalFormatting sqref="I73 I92:I93 I89:I90 I96:I101 I103:I113 I115:I129 I131">
    <cfRule type="cellIs" dxfId="351" priority="292" stopIfTrue="1" operator="notEqual">
      <formula>ROUND(I73,0)</formula>
    </cfRule>
    <cfRule type="cellIs" dxfId="350" priority="293" stopIfTrue="1" operator="lessThan">
      <formula>0</formula>
    </cfRule>
  </conditionalFormatting>
  <conditionalFormatting sqref="K8:K13">
    <cfRule type="cellIs" dxfId="349" priority="290" stopIfTrue="1" operator="notEqual">
      <formula>ROUND(K8,0)</formula>
    </cfRule>
    <cfRule type="cellIs" dxfId="348" priority="291" stopIfTrue="1" operator="lessThan">
      <formula>0</formula>
    </cfRule>
  </conditionalFormatting>
  <conditionalFormatting sqref="K15:K23">
    <cfRule type="cellIs" dxfId="347" priority="288" stopIfTrue="1" operator="notEqual">
      <formula>ROUND(K15,0)</formula>
    </cfRule>
    <cfRule type="cellIs" dxfId="346" priority="289" stopIfTrue="1" operator="lessThan">
      <formula>0</formula>
    </cfRule>
  </conditionalFormatting>
  <conditionalFormatting sqref="K25:K34">
    <cfRule type="cellIs" dxfId="345" priority="286" stopIfTrue="1" operator="notEqual">
      <formula>ROUND(K25,0)</formula>
    </cfRule>
    <cfRule type="cellIs" dxfId="344" priority="287" stopIfTrue="1" operator="lessThan">
      <formula>0</formula>
    </cfRule>
  </conditionalFormatting>
  <conditionalFormatting sqref="K36:K40">
    <cfRule type="cellIs" dxfId="343" priority="284" stopIfTrue="1" operator="notEqual">
      <formula>ROUND(K36,0)</formula>
    </cfRule>
    <cfRule type="cellIs" dxfId="342" priority="285" stopIfTrue="1" operator="lessThan">
      <formula>0</formula>
    </cfRule>
  </conditionalFormatting>
  <conditionalFormatting sqref="K43:K49">
    <cfRule type="cellIs" dxfId="341" priority="282" stopIfTrue="1" operator="notEqual">
      <formula>ROUND(K43,0)</formula>
    </cfRule>
    <cfRule type="cellIs" dxfId="340" priority="283" stopIfTrue="1" operator="lessThan">
      <formula>0</formula>
    </cfRule>
  </conditionalFormatting>
  <conditionalFormatting sqref="K51:K56">
    <cfRule type="cellIs" dxfId="339" priority="280" stopIfTrue="1" operator="notEqual">
      <formula>ROUND(K51,0)</formula>
    </cfRule>
    <cfRule type="cellIs" dxfId="338" priority="281" stopIfTrue="1" operator="lessThan">
      <formula>0</formula>
    </cfRule>
  </conditionalFormatting>
  <conditionalFormatting sqref="K58:K68">
    <cfRule type="cellIs" dxfId="337" priority="278" stopIfTrue="1" operator="notEqual">
      <formula>ROUND(K58,0)</formula>
    </cfRule>
    <cfRule type="cellIs" dxfId="336" priority="279" stopIfTrue="1" operator="lessThan">
      <formula>0</formula>
    </cfRule>
  </conditionalFormatting>
  <conditionalFormatting sqref="K83:K87">
    <cfRule type="cellIs" dxfId="335" priority="277" stopIfTrue="1" operator="notEqual">
      <formula>ROUND(K83,0)</formula>
    </cfRule>
  </conditionalFormatting>
  <conditionalFormatting sqref="K74">
    <cfRule type="cellIs" dxfId="334" priority="276" stopIfTrue="1" operator="notEqual">
      <formula>ROUND(K74,0)</formula>
    </cfRule>
  </conditionalFormatting>
  <conditionalFormatting sqref="K73:K74">
    <cfRule type="cellIs" dxfId="333" priority="274" stopIfTrue="1" operator="notEqual">
      <formula>ROUND(K73,0)</formula>
    </cfRule>
    <cfRule type="cellIs" dxfId="332" priority="275" stopIfTrue="1" operator="lessThan">
      <formula>0</formula>
    </cfRule>
  </conditionalFormatting>
  <conditionalFormatting sqref="K76:K81">
    <cfRule type="cellIs" dxfId="331" priority="273" stopIfTrue="1" operator="notEqual">
      <formula>ROUND(K76,0)</formula>
    </cfRule>
  </conditionalFormatting>
  <conditionalFormatting sqref="K89:K90">
    <cfRule type="cellIs" dxfId="330" priority="271" stopIfTrue="1" operator="notEqual">
      <formula>ROUND(K89,0)</formula>
    </cfRule>
    <cfRule type="cellIs" dxfId="329" priority="272" stopIfTrue="1" operator="lessThan">
      <formula>0</formula>
    </cfRule>
  </conditionalFormatting>
  <conditionalFormatting sqref="K92:K94">
    <cfRule type="cellIs" dxfId="328" priority="269" stopIfTrue="1" operator="notEqual">
      <formula>ROUND(K92,0)</formula>
    </cfRule>
    <cfRule type="cellIs" dxfId="327" priority="270" stopIfTrue="1" operator="lessThan">
      <formula>0</formula>
    </cfRule>
  </conditionalFormatting>
  <conditionalFormatting sqref="K96:K101">
    <cfRule type="cellIs" dxfId="326" priority="267" stopIfTrue="1" operator="notEqual">
      <formula>ROUND(K96,0)</formula>
    </cfRule>
    <cfRule type="cellIs" dxfId="325" priority="268" stopIfTrue="1" operator="lessThan">
      <formula>0</formula>
    </cfRule>
  </conditionalFormatting>
  <conditionalFormatting sqref="K103:K113">
    <cfRule type="cellIs" dxfId="324" priority="265" stopIfTrue="1" operator="notEqual">
      <formula>ROUND(K103,0)</formula>
    </cfRule>
    <cfRule type="cellIs" dxfId="323" priority="266" stopIfTrue="1" operator="lessThan">
      <formula>0</formula>
    </cfRule>
  </conditionalFormatting>
  <conditionalFormatting sqref="K115:K129">
    <cfRule type="cellIs" dxfId="322" priority="263" stopIfTrue="1" operator="notEqual">
      <formula>ROUND(K115,0)</formula>
    </cfRule>
    <cfRule type="cellIs" dxfId="321" priority="264" stopIfTrue="1" operator="lessThan">
      <formula>0</formula>
    </cfRule>
  </conditionalFormatting>
  <conditionalFormatting sqref="K15:K23">
    <cfRule type="cellIs" dxfId="320" priority="261" stopIfTrue="1" operator="notEqual">
      <formula>ROUND(K15,0)</formula>
    </cfRule>
    <cfRule type="cellIs" dxfId="319" priority="262" stopIfTrue="1" operator="lessThan">
      <formula>0</formula>
    </cfRule>
  </conditionalFormatting>
  <conditionalFormatting sqref="K25:K34">
    <cfRule type="cellIs" dxfId="318" priority="259" stopIfTrue="1" operator="notEqual">
      <formula>ROUND(K25,0)</formula>
    </cfRule>
    <cfRule type="cellIs" dxfId="317" priority="260" stopIfTrue="1" operator="lessThan">
      <formula>0</formula>
    </cfRule>
  </conditionalFormatting>
  <conditionalFormatting sqref="K25:K34">
    <cfRule type="cellIs" dxfId="316" priority="257" stopIfTrue="1" operator="notEqual">
      <formula>ROUND(K25,0)</formula>
    </cfRule>
    <cfRule type="cellIs" dxfId="315" priority="258" stopIfTrue="1" operator="lessThan">
      <formula>0</formula>
    </cfRule>
  </conditionalFormatting>
  <conditionalFormatting sqref="K36:K40">
    <cfRule type="cellIs" dxfId="314" priority="255" stopIfTrue="1" operator="notEqual">
      <formula>ROUND(K36,0)</formula>
    </cfRule>
    <cfRule type="cellIs" dxfId="313" priority="256" stopIfTrue="1" operator="lessThan">
      <formula>0</formula>
    </cfRule>
  </conditionalFormatting>
  <conditionalFormatting sqref="K36:K40">
    <cfRule type="cellIs" dxfId="312" priority="253" stopIfTrue="1" operator="notEqual">
      <formula>ROUND(K36,0)</formula>
    </cfRule>
    <cfRule type="cellIs" dxfId="311" priority="254" stopIfTrue="1" operator="lessThan">
      <formula>0</formula>
    </cfRule>
  </conditionalFormatting>
  <conditionalFormatting sqref="K36:K40">
    <cfRule type="cellIs" dxfId="310" priority="251" stopIfTrue="1" operator="notEqual">
      <formula>ROUND(K36,0)</formula>
    </cfRule>
    <cfRule type="cellIs" dxfId="309" priority="252" stopIfTrue="1" operator="lessThan">
      <formula>0</formula>
    </cfRule>
  </conditionalFormatting>
  <conditionalFormatting sqref="K43:K49">
    <cfRule type="cellIs" dxfId="308" priority="249" stopIfTrue="1" operator="notEqual">
      <formula>ROUND(K43,0)</formula>
    </cfRule>
    <cfRule type="cellIs" dxfId="307" priority="250" stopIfTrue="1" operator="lessThan">
      <formula>0</formula>
    </cfRule>
  </conditionalFormatting>
  <conditionalFormatting sqref="K43:K49">
    <cfRule type="cellIs" dxfId="306" priority="247" stopIfTrue="1" operator="notEqual">
      <formula>ROUND(K43,0)</formula>
    </cfRule>
    <cfRule type="cellIs" dxfId="305" priority="248" stopIfTrue="1" operator="lessThan">
      <formula>0</formula>
    </cfRule>
  </conditionalFormatting>
  <conditionalFormatting sqref="K43:K49">
    <cfRule type="cellIs" dxfId="304" priority="245" stopIfTrue="1" operator="notEqual">
      <formula>ROUND(K43,0)</formula>
    </cfRule>
    <cfRule type="cellIs" dxfId="303" priority="246" stopIfTrue="1" operator="lessThan">
      <formula>0</formula>
    </cfRule>
  </conditionalFormatting>
  <conditionalFormatting sqref="K43:K49">
    <cfRule type="cellIs" dxfId="302" priority="243" stopIfTrue="1" operator="notEqual">
      <formula>ROUND(K43,0)</formula>
    </cfRule>
    <cfRule type="cellIs" dxfId="301" priority="244" stopIfTrue="1" operator="lessThan">
      <formula>0</formula>
    </cfRule>
  </conditionalFormatting>
  <conditionalFormatting sqref="K51:K56">
    <cfRule type="cellIs" dxfId="300" priority="241" stopIfTrue="1" operator="notEqual">
      <formula>ROUND(K51,0)</formula>
    </cfRule>
    <cfRule type="cellIs" dxfId="299" priority="242" stopIfTrue="1" operator="lessThan">
      <formula>0</formula>
    </cfRule>
  </conditionalFormatting>
  <conditionalFormatting sqref="K51:K56">
    <cfRule type="cellIs" dxfId="298" priority="239" stopIfTrue="1" operator="notEqual">
      <formula>ROUND(K51,0)</formula>
    </cfRule>
    <cfRule type="cellIs" dxfId="297" priority="240" stopIfTrue="1" operator="lessThan">
      <formula>0</formula>
    </cfRule>
  </conditionalFormatting>
  <conditionalFormatting sqref="K51:K56">
    <cfRule type="cellIs" dxfId="296" priority="237" stopIfTrue="1" operator="notEqual">
      <formula>ROUND(K51,0)</formula>
    </cfRule>
    <cfRule type="cellIs" dxfId="295" priority="238" stopIfTrue="1" operator="lessThan">
      <formula>0</formula>
    </cfRule>
  </conditionalFormatting>
  <conditionalFormatting sqref="K51:K56">
    <cfRule type="cellIs" dxfId="294" priority="235" stopIfTrue="1" operator="notEqual">
      <formula>ROUND(K51,0)</formula>
    </cfRule>
    <cfRule type="cellIs" dxfId="293" priority="236" stopIfTrue="1" operator="lessThan">
      <formula>0</formula>
    </cfRule>
  </conditionalFormatting>
  <conditionalFormatting sqref="K51:K56">
    <cfRule type="cellIs" dxfId="292" priority="233" stopIfTrue="1" operator="notEqual">
      <formula>ROUND(K51,0)</formula>
    </cfRule>
    <cfRule type="cellIs" dxfId="291" priority="234" stopIfTrue="1" operator="lessThan">
      <formula>0</formula>
    </cfRule>
  </conditionalFormatting>
  <conditionalFormatting sqref="K58:K68">
    <cfRule type="cellIs" dxfId="290" priority="231" stopIfTrue="1" operator="notEqual">
      <formula>ROUND(K58,0)</formula>
    </cfRule>
    <cfRule type="cellIs" dxfId="289" priority="232" stopIfTrue="1" operator="lessThan">
      <formula>0</formula>
    </cfRule>
  </conditionalFormatting>
  <conditionalFormatting sqref="K58:K68">
    <cfRule type="cellIs" dxfId="288" priority="229" stopIfTrue="1" operator="notEqual">
      <formula>ROUND(K58,0)</formula>
    </cfRule>
    <cfRule type="cellIs" dxfId="287" priority="230" stopIfTrue="1" operator="lessThan">
      <formula>0</formula>
    </cfRule>
  </conditionalFormatting>
  <conditionalFormatting sqref="K58:K68">
    <cfRule type="cellIs" dxfId="286" priority="227" stopIfTrue="1" operator="notEqual">
      <formula>ROUND(K58,0)</formula>
    </cfRule>
    <cfRule type="cellIs" dxfId="285" priority="228" stopIfTrue="1" operator="lessThan">
      <formula>0</formula>
    </cfRule>
  </conditionalFormatting>
  <conditionalFormatting sqref="K58:K68">
    <cfRule type="cellIs" dxfId="284" priority="225" stopIfTrue="1" operator="notEqual">
      <formula>ROUND(K58,0)</formula>
    </cfRule>
    <cfRule type="cellIs" dxfId="283" priority="226" stopIfTrue="1" operator="lessThan">
      <formula>0</formula>
    </cfRule>
  </conditionalFormatting>
  <conditionalFormatting sqref="K58:K68">
    <cfRule type="cellIs" dxfId="282" priority="223" stopIfTrue="1" operator="notEqual">
      <formula>ROUND(K58,0)</formula>
    </cfRule>
    <cfRule type="cellIs" dxfId="281" priority="224" stopIfTrue="1" operator="lessThan">
      <formula>0</formula>
    </cfRule>
  </conditionalFormatting>
  <conditionalFormatting sqref="K58:K68">
    <cfRule type="cellIs" dxfId="280" priority="221" stopIfTrue="1" operator="notEqual">
      <formula>ROUND(K58,0)</formula>
    </cfRule>
    <cfRule type="cellIs" dxfId="279" priority="222" stopIfTrue="1" operator="lessThan">
      <formula>0</formula>
    </cfRule>
  </conditionalFormatting>
  <conditionalFormatting sqref="K70">
    <cfRule type="cellIs" dxfId="278" priority="219" stopIfTrue="1" operator="notEqual">
      <formula>ROUND(K70,0)</formula>
    </cfRule>
    <cfRule type="cellIs" dxfId="277" priority="220" stopIfTrue="1" operator="lessThan">
      <formula>0</formula>
    </cfRule>
  </conditionalFormatting>
  <conditionalFormatting sqref="K70">
    <cfRule type="cellIs" dxfId="276" priority="217" stopIfTrue="1" operator="notEqual">
      <formula>ROUND(K70,0)</formula>
    </cfRule>
    <cfRule type="cellIs" dxfId="275" priority="218" stopIfTrue="1" operator="lessThan">
      <formula>0</formula>
    </cfRule>
  </conditionalFormatting>
  <conditionalFormatting sqref="K70">
    <cfRule type="cellIs" dxfId="274" priority="215" stopIfTrue="1" operator="notEqual">
      <formula>ROUND(K70,0)</formula>
    </cfRule>
    <cfRule type="cellIs" dxfId="273" priority="216" stopIfTrue="1" operator="lessThan">
      <formula>0</formula>
    </cfRule>
  </conditionalFormatting>
  <conditionalFormatting sqref="K70">
    <cfRule type="cellIs" dxfId="272" priority="213" stopIfTrue="1" operator="notEqual">
      <formula>ROUND(K70,0)</formula>
    </cfRule>
    <cfRule type="cellIs" dxfId="271" priority="214" stopIfTrue="1" operator="lessThan">
      <formula>0</formula>
    </cfRule>
  </conditionalFormatting>
  <conditionalFormatting sqref="K70">
    <cfRule type="cellIs" dxfId="270" priority="211" stopIfTrue="1" operator="notEqual">
      <formula>ROUND(K70,0)</formula>
    </cfRule>
    <cfRule type="cellIs" dxfId="269" priority="212" stopIfTrue="1" operator="lessThan">
      <formula>0</formula>
    </cfRule>
  </conditionalFormatting>
  <conditionalFormatting sqref="K70">
    <cfRule type="cellIs" dxfId="268" priority="209" stopIfTrue="1" operator="notEqual">
      <formula>ROUND(K70,0)</formula>
    </cfRule>
    <cfRule type="cellIs" dxfId="267" priority="210" stopIfTrue="1" operator="lessThan">
      <formula>0</formula>
    </cfRule>
  </conditionalFormatting>
  <conditionalFormatting sqref="K70">
    <cfRule type="cellIs" dxfId="266" priority="207" stopIfTrue="1" operator="notEqual">
      <formula>ROUND(K70,0)</formula>
    </cfRule>
    <cfRule type="cellIs" dxfId="265" priority="208" stopIfTrue="1" operator="lessThan">
      <formula>0</formula>
    </cfRule>
  </conditionalFormatting>
  <conditionalFormatting sqref="K73:K74">
    <cfRule type="cellIs" dxfId="264" priority="205" stopIfTrue="1" operator="notEqual">
      <formula>ROUND(K73,0)</formula>
    </cfRule>
    <cfRule type="cellIs" dxfId="263" priority="206" stopIfTrue="1" operator="lessThan">
      <formula>0</formula>
    </cfRule>
  </conditionalFormatting>
  <conditionalFormatting sqref="K73:K74">
    <cfRule type="cellIs" dxfId="262" priority="203" stopIfTrue="1" operator="notEqual">
      <formula>ROUND(K73,0)</formula>
    </cfRule>
    <cfRule type="cellIs" dxfId="261" priority="204" stopIfTrue="1" operator="lessThan">
      <formula>0</formula>
    </cfRule>
  </conditionalFormatting>
  <conditionalFormatting sqref="K73:K74">
    <cfRule type="cellIs" dxfId="260" priority="201" stopIfTrue="1" operator="notEqual">
      <formula>ROUND(K73,0)</formula>
    </cfRule>
    <cfRule type="cellIs" dxfId="259" priority="202" stopIfTrue="1" operator="lessThan">
      <formula>0</formula>
    </cfRule>
  </conditionalFormatting>
  <conditionalFormatting sqref="K73:K74">
    <cfRule type="cellIs" dxfId="258" priority="199" stopIfTrue="1" operator="notEqual">
      <formula>ROUND(K73,0)</formula>
    </cfRule>
    <cfRule type="cellIs" dxfId="257" priority="200" stopIfTrue="1" operator="lessThan">
      <formula>0</formula>
    </cfRule>
  </conditionalFormatting>
  <conditionalFormatting sqref="K73:K74">
    <cfRule type="cellIs" dxfId="256" priority="197" stopIfTrue="1" operator="notEqual">
      <formula>ROUND(K73,0)</formula>
    </cfRule>
    <cfRule type="cellIs" dxfId="255" priority="198" stopIfTrue="1" operator="lessThan">
      <formula>0</formula>
    </cfRule>
  </conditionalFormatting>
  <conditionalFormatting sqref="K73:K74">
    <cfRule type="cellIs" dxfId="254" priority="195" stopIfTrue="1" operator="notEqual">
      <formula>ROUND(K73,0)</formula>
    </cfRule>
    <cfRule type="cellIs" dxfId="253" priority="196" stopIfTrue="1" operator="lessThan">
      <formula>0</formula>
    </cfRule>
  </conditionalFormatting>
  <conditionalFormatting sqref="K73:K74">
    <cfRule type="cellIs" dxfId="252" priority="193" stopIfTrue="1" operator="notEqual">
      <formula>ROUND(K73,0)</formula>
    </cfRule>
    <cfRule type="cellIs" dxfId="251" priority="194" stopIfTrue="1" operator="lessThan">
      <formula>0</formula>
    </cfRule>
  </conditionalFormatting>
  <conditionalFormatting sqref="K77 K79 K81">
    <cfRule type="cellIs" dxfId="250" priority="192" stopIfTrue="1" operator="notEqual">
      <formula>ROUND(K77,0)</formula>
    </cfRule>
  </conditionalFormatting>
  <conditionalFormatting sqref="K76:K81">
    <cfRule type="cellIs" dxfId="249" priority="190" stopIfTrue="1" operator="notEqual">
      <formula>ROUND(K76,0)</formula>
    </cfRule>
    <cfRule type="cellIs" dxfId="248" priority="191" stopIfTrue="1" operator="lessThan">
      <formula>0</formula>
    </cfRule>
  </conditionalFormatting>
  <conditionalFormatting sqref="K76:K81">
    <cfRule type="cellIs" dxfId="247" priority="188" stopIfTrue="1" operator="notEqual">
      <formula>ROUND(K76,0)</formula>
    </cfRule>
    <cfRule type="cellIs" dxfId="246" priority="189" stopIfTrue="1" operator="lessThan">
      <formula>0</formula>
    </cfRule>
  </conditionalFormatting>
  <conditionalFormatting sqref="K76:K81">
    <cfRule type="cellIs" dxfId="245" priority="186" stopIfTrue="1" operator="notEqual">
      <formula>ROUND(K76,0)</formula>
    </cfRule>
    <cfRule type="cellIs" dxfId="244" priority="187" stopIfTrue="1" operator="lessThan">
      <formula>0</formula>
    </cfRule>
  </conditionalFormatting>
  <conditionalFormatting sqref="K76:K81">
    <cfRule type="cellIs" dxfId="243" priority="184" stopIfTrue="1" operator="notEqual">
      <formula>ROUND(K76,0)</formula>
    </cfRule>
    <cfRule type="cellIs" dxfId="242" priority="185" stopIfTrue="1" operator="lessThan">
      <formula>0</formula>
    </cfRule>
  </conditionalFormatting>
  <conditionalFormatting sqref="K76:K81">
    <cfRule type="cellIs" dxfId="241" priority="182" stopIfTrue="1" operator="notEqual">
      <formula>ROUND(K76,0)</formula>
    </cfRule>
    <cfRule type="cellIs" dxfId="240" priority="183" stopIfTrue="1" operator="lessThan">
      <formula>0</formula>
    </cfRule>
  </conditionalFormatting>
  <conditionalFormatting sqref="K76:K81">
    <cfRule type="cellIs" dxfId="239" priority="180" stopIfTrue="1" operator="notEqual">
      <formula>ROUND(K76,0)</formula>
    </cfRule>
    <cfRule type="cellIs" dxfId="238" priority="181" stopIfTrue="1" operator="lessThan">
      <formula>0</formula>
    </cfRule>
  </conditionalFormatting>
  <conditionalFormatting sqref="K76:K81">
    <cfRule type="cellIs" dxfId="237" priority="178" stopIfTrue="1" operator="notEqual">
      <formula>ROUND(K76,0)</formula>
    </cfRule>
    <cfRule type="cellIs" dxfId="236" priority="179" stopIfTrue="1" operator="lessThan">
      <formula>0</formula>
    </cfRule>
  </conditionalFormatting>
  <conditionalFormatting sqref="K76:K81">
    <cfRule type="cellIs" dxfId="235" priority="176" stopIfTrue="1" operator="notEqual">
      <formula>ROUND(K76,0)</formula>
    </cfRule>
    <cfRule type="cellIs" dxfId="234" priority="177" stopIfTrue="1" operator="lessThan">
      <formula>0</formula>
    </cfRule>
  </conditionalFormatting>
  <conditionalFormatting sqref="K83:K87">
    <cfRule type="cellIs" dxfId="233" priority="175" stopIfTrue="1" operator="notEqual">
      <formula>ROUND(K83,0)</formula>
    </cfRule>
  </conditionalFormatting>
  <conditionalFormatting sqref="K84 K86">
    <cfRule type="cellIs" dxfId="232" priority="174" stopIfTrue="1" operator="notEqual">
      <formula>ROUND(K84,0)</formula>
    </cfRule>
  </conditionalFormatting>
  <conditionalFormatting sqref="K83:K87">
    <cfRule type="cellIs" dxfId="231" priority="172" stopIfTrue="1" operator="notEqual">
      <formula>ROUND(K83,0)</formula>
    </cfRule>
    <cfRule type="cellIs" dxfId="230" priority="173" stopIfTrue="1" operator="lessThan">
      <formula>0</formula>
    </cfRule>
  </conditionalFormatting>
  <conditionalFormatting sqref="K83:K87">
    <cfRule type="cellIs" dxfId="229" priority="170" stopIfTrue="1" operator="notEqual">
      <formula>ROUND(K83,0)</formula>
    </cfRule>
    <cfRule type="cellIs" dxfId="228" priority="171" stopIfTrue="1" operator="lessThan">
      <formula>0</formula>
    </cfRule>
  </conditionalFormatting>
  <conditionalFormatting sqref="K83:K87">
    <cfRule type="cellIs" dxfId="227" priority="168" stopIfTrue="1" operator="notEqual">
      <formula>ROUND(K83,0)</formula>
    </cfRule>
    <cfRule type="cellIs" dxfId="226" priority="169" stopIfTrue="1" operator="lessThan">
      <formula>0</formula>
    </cfRule>
  </conditionalFormatting>
  <conditionalFormatting sqref="K83:K87">
    <cfRule type="cellIs" dxfId="225" priority="166" stopIfTrue="1" operator="notEqual">
      <formula>ROUND(K83,0)</formula>
    </cfRule>
    <cfRule type="cellIs" dxfId="224" priority="167" stopIfTrue="1" operator="lessThan">
      <formula>0</formula>
    </cfRule>
  </conditionalFormatting>
  <conditionalFormatting sqref="K83:K87">
    <cfRule type="cellIs" dxfId="223" priority="164" stopIfTrue="1" operator="notEqual">
      <formula>ROUND(K83,0)</formula>
    </cfRule>
    <cfRule type="cellIs" dxfId="222" priority="165" stopIfTrue="1" operator="lessThan">
      <formula>0</formula>
    </cfRule>
  </conditionalFormatting>
  <conditionalFormatting sqref="K83:K87">
    <cfRule type="cellIs" dxfId="221" priority="162" stopIfTrue="1" operator="notEqual">
      <formula>ROUND(K83,0)</formula>
    </cfRule>
    <cfRule type="cellIs" dxfId="220" priority="163" stopIfTrue="1" operator="lessThan">
      <formula>0</formula>
    </cfRule>
  </conditionalFormatting>
  <conditionalFormatting sqref="K83:K87">
    <cfRule type="cellIs" dxfId="219" priority="160" stopIfTrue="1" operator="notEqual">
      <formula>ROUND(K83,0)</formula>
    </cfRule>
    <cfRule type="cellIs" dxfId="218" priority="161" stopIfTrue="1" operator="lessThan">
      <formula>0</formula>
    </cfRule>
  </conditionalFormatting>
  <conditionalFormatting sqref="K83:K87">
    <cfRule type="cellIs" dxfId="217" priority="158" stopIfTrue="1" operator="notEqual">
      <formula>ROUND(K83,0)</formula>
    </cfRule>
    <cfRule type="cellIs" dxfId="216" priority="159" stopIfTrue="1" operator="lessThan">
      <formula>0</formula>
    </cfRule>
  </conditionalFormatting>
  <conditionalFormatting sqref="K89:K90">
    <cfRule type="cellIs" dxfId="215" priority="157" stopIfTrue="1" operator="notEqual">
      <formula>ROUND(K89,0)</formula>
    </cfRule>
  </conditionalFormatting>
  <conditionalFormatting sqref="K89:K90">
    <cfRule type="cellIs" dxfId="214" priority="156" stopIfTrue="1" operator="notEqual">
      <formula>ROUND(K89,0)</formula>
    </cfRule>
  </conditionalFormatting>
  <conditionalFormatting sqref="K90">
    <cfRule type="cellIs" dxfId="213" priority="155" stopIfTrue="1" operator="notEqual">
      <formula>ROUND(K90,0)</formula>
    </cfRule>
  </conditionalFormatting>
  <conditionalFormatting sqref="K89:K90">
    <cfRule type="cellIs" dxfId="212" priority="153" stopIfTrue="1" operator="notEqual">
      <formula>ROUND(K89,0)</formula>
    </cfRule>
    <cfRule type="cellIs" dxfId="211" priority="154" stopIfTrue="1" operator="lessThan">
      <formula>0</formula>
    </cfRule>
  </conditionalFormatting>
  <conditionalFormatting sqref="K89:K90">
    <cfRule type="cellIs" dxfId="210" priority="151" stopIfTrue="1" operator="notEqual">
      <formula>ROUND(K89,0)</formula>
    </cfRule>
    <cfRule type="cellIs" dxfId="209" priority="152" stopIfTrue="1" operator="lessThan">
      <formula>0</formula>
    </cfRule>
  </conditionalFormatting>
  <conditionalFormatting sqref="K89:K90">
    <cfRule type="cellIs" dxfId="208" priority="149" stopIfTrue="1" operator="notEqual">
      <formula>ROUND(K89,0)</formula>
    </cfRule>
    <cfRule type="cellIs" dxfId="207" priority="150" stopIfTrue="1" operator="lessThan">
      <formula>0</formula>
    </cfRule>
  </conditionalFormatting>
  <conditionalFormatting sqref="K89:K90">
    <cfRule type="cellIs" dxfId="206" priority="147" stopIfTrue="1" operator="notEqual">
      <formula>ROUND(K89,0)</formula>
    </cfRule>
    <cfRule type="cellIs" dxfId="205" priority="148" stopIfTrue="1" operator="lessThan">
      <formula>0</formula>
    </cfRule>
  </conditionalFormatting>
  <conditionalFormatting sqref="K89:K90">
    <cfRule type="cellIs" dxfId="204" priority="145" stopIfTrue="1" operator="notEqual">
      <formula>ROUND(K89,0)</formula>
    </cfRule>
    <cfRule type="cellIs" dxfId="203" priority="146" stopIfTrue="1" operator="lessThan">
      <formula>0</formula>
    </cfRule>
  </conditionalFormatting>
  <conditionalFormatting sqref="K89:K90">
    <cfRule type="cellIs" dxfId="202" priority="143" stopIfTrue="1" operator="notEqual">
      <formula>ROUND(K89,0)</formula>
    </cfRule>
    <cfRule type="cellIs" dxfId="201" priority="144" stopIfTrue="1" operator="lessThan">
      <formula>0</formula>
    </cfRule>
  </conditionalFormatting>
  <conditionalFormatting sqref="K89:K90">
    <cfRule type="cellIs" dxfId="200" priority="141" stopIfTrue="1" operator="notEqual">
      <formula>ROUND(K89,0)</formula>
    </cfRule>
    <cfRule type="cellIs" dxfId="199" priority="142" stopIfTrue="1" operator="lessThan">
      <formula>0</formula>
    </cfRule>
  </conditionalFormatting>
  <conditionalFormatting sqref="K89:K90">
    <cfRule type="cellIs" dxfId="198" priority="139" stopIfTrue="1" operator="notEqual">
      <formula>ROUND(K89,0)</formula>
    </cfRule>
    <cfRule type="cellIs" dxfId="197" priority="140" stopIfTrue="1" operator="lessThan">
      <formula>0</formula>
    </cfRule>
  </conditionalFormatting>
  <conditionalFormatting sqref="K92:K94">
    <cfRule type="cellIs" dxfId="196" priority="138" stopIfTrue="1" operator="notEqual">
      <formula>ROUND(K92,0)</formula>
    </cfRule>
  </conditionalFormatting>
  <conditionalFormatting sqref="K92:K94">
    <cfRule type="cellIs" dxfId="195" priority="137" stopIfTrue="1" operator="notEqual">
      <formula>ROUND(K92,0)</formula>
    </cfRule>
  </conditionalFormatting>
  <conditionalFormatting sqref="K93:K94">
    <cfRule type="cellIs" dxfId="194" priority="136" stopIfTrue="1" operator="notEqual">
      <formula>ROUND(K93,0)</formula>
    </cfRule>
  </conditionalFormatting>
  <conditionalFormatting sqref="K92:K94">
    <cfRule type="cellIs" dxfId="193" priority="134" stopIfTrue="1" operator="notEqual">
      <formula>ROUND(K92,0)</formula>
    </cfRule>
    <cfRule type="cellIs" dxfId="192" priority="135" stopIfTrue="1" operator="lessThan">
      <formula>0</formula>
    </cfRule>
  </conditionalFormatting>
  <conditionalFormatting sqref="K92:K94">
    <cfRule type="cellIs" dxfId="191" priority="132" stopIfTrue="1" operator="notEqual">
      <formula>ROUND(K92,0)</formula>
    </cfRule>
    <cfRule type="cellIs" dxfId="190" priority="133" stopIfTrue="1" operator="lessThan">
      <formula>0</formula>
    </cfRule>
  </conditionalFormatting>
  <conditionalFormatting sqref="K92:K94">
    <cfRule type="cellIs" dxfId="189" priority="130" stopIfTrue="1" operator="notEqual">
      <formula>ROUND(K92,0)</formula>
    </cfRule>
    <cfRule type="cellIs" dxfId="188" priority="131" stopIfTrue="1" operator="lessThan">
      <formula>0</formula>
    </cfRule>
  </conditionalFormatting>
  <conditionalFormatting sqref="K92:K94">
    <cfRule type="cellIs" dxfId="187" priority="128" stopIfTrue="1" operator="notEqual">
      <formula>ROUND(K92,0)</formula>
    </cfRule>
    <cfRule type="cellIs" dxfId="186" priority="129" stopIfTrue="1" operator="lessThan">
      <formula>0</formula>
    </cfRule>
  </conditionalFormatting>
  <conditionalFormatting sqref="K92:K94">
    <cfRule type="cellIs" dxfId="185" priority="126" stopIfTrue="1" operator="notEqual">
      <formula>ROUND(K92,0)</formula>
    </cfRule>
    <cfRule type="cellIs" dxfId="184" priority="127" stopIfTrue="1" operator="lessThan">
      <formula>0</formula>
    </cfRule>
  </conditionalFormatting>
  <conditionalFormatting sqref="K92:K94">
    <cfRule type="cellIs" dxfId="183" priority="124" stopIfTrue="1" operator="notEqual">
      <formula>ROUND(K92,0)</formula>
    </cfRule>
    <cfRule type="cellIs" dxfId="182" priority="125" stopIfTrue="1" operator="lessThan">
      <formula>0</formula>
    </cfRule>
  </conditionalFormatting>
  <conditionalFormatting sqref="K92:K94">
    <cfRule type="cellIs" dxfId="181" priority="122" stopIfTrue="1" operator="notEqual">
      <formula>ROUND(K92,0)</formula>
    </cfRule>
    <cfRule type="cellIs" dxfId="180" priority="123" stopIfTrue="1" operator="lessThan">
      <formula>0</formula>
    </cfRule>
  </conditionalFormatting>
  <conditionalFormatting sqref="K92:K94">
    <cfRule type="cellIs" dxfId="179" priority="120" stopIfTrue="1" operator="notEqual">
      <formula>ROUND(K92,0)</formula>
    </cfRule>
    <cfRule type="cellIs" dxfId="178" priority="121" stopIfTrue="1" operator="lessThan">
      <formula>0</formula>
    </cfRule>
  </conditionalFormatting>
  <conditionalFormatting sqref="K96:K101">
    <cfRule type="cellIs" dxfId="177" priority="118" stopIfTrue="1" operator="notEqual">
      <formula>ROUND(K96,0)</formula>
    </cfRule>
    <cfRule type="cellIs" dxfId="176" priority="119" stopIfTrue="1" operator="lessThan">
      <formula>0</formula>
    </cfRule>
  </conditionalFormatting>
  <conditionalFormatting sqref="K96:K101">
    <cfRule type="cellIs" dxfId="175" priority="117" stopIfTrue="1" operator="notEqual">
      <formula>ROUND(K96,0)</formula>
    </cfRule>
  </conditionalFormatting>
  <conditionalFormatting sqref="K96:K101">
    <cfRule type="cellIs" dxfId="174" priority="116" stopIfTrue="1" operator="notEqual">
      <formula>ROUND(K96,0)</formula>
    </cfRule>
  </conditionalFormatting>
  <conditionalFormatting sqref="K97:K98 K100:K101">
    <cfRule type="cellIs" dxfId="173" priority="115" stopIfTrue="1" operator="notEqual">
      <formula>ROUND(K97,0)</formula>
    </cfRule>
  </conditionalFormatting>
  <conditionalFormatting sqref="K96:K101">
    <cfRule type="cellIs" dxfId="172" priority="113" stopIfTrue="1" operator="notEqual">
      <formula>ROUND(K96,0)</formula>
    </cfRule>
    <cfRule type="cellIs" dxfId="171" priority="114" stopIfTrue="1" operator="lessThan">
      <formula>0</formula>
    </cfRule>
  </conditionalFormatting>
  <conditionalFormatting sqref="K96:K101">
    <cfRule type="cellIs" dxfId="170" priority="111" stopIfTrue="1" operator="notEqual">
      <formula>ROUND(K96,0)</formula>
    </cfRule>
    <cfRule type="cellIs" dxfId="169" priority="112" stopIfTrue="1" operator="lessThan">
      <formula>0</formula>
    </cfRule>
  </conditionalFormatting>
  <conditionalFormatting sqref="K96:K101">
    <cfRule type="cellIs" dxfId="168" priority="109" stopIfTrue="1" operator="notEqual">
      <formula>ROUND(K96,0)</formula>
    </cfRule>
    <cfRule type="cellIs" dxfId="167" priority="110" stopIfTrue="1" operator="lessThan">
      <formula>0</formula>
    </cfRule>
  </conditionalFormatting>
  <conditionalFormatting sqref="K96:K101">
    <cfRule type="cellIs" dxfId="166" priority="107" stopIfTrue="1" operator="notEqual">
      <formula>ROUND(K96,0)</formula>
    </cfRule>
    <cfRule type="cellIs" dxfId="165" priority="108" stopIfTrue="1" operator="lessThan">
      <formula>0</formula>
    </cfRule>
  </conditionalFormatting>
  <conditionalFormatting sqref="K96:K101">
    <cfRule type="cellIs" dxfId="164" priority="105" stopIfTrue="1" operator="notEqual">
      <formula>ROUND(K96,0)</formula>
    </cfRule>
    <cfRule type="cellIs" dxfId="163" priority="106" stopIfTrue="1" operator="lessThan">
      <formula>0</formula>
    </cfRule>
  </conditionalFormatting>
  <conditionalFormatting sqref="K96:K101">
    <cfRule type="cellIs" dxfId="162" priority="103" stopIfTrue="1" operator="notEqual">
      <formula>ROUND(K96,0)</formula>
    </cfRule>
    <cfRule type="cellIs" dxfId="161" priority="104" stopIfTrue="1" operator="lessThan">
      <formula>0</formula>
    </cfRule>
  </conditionalFormatting>
  <conditionalFormatting sqref="K96:K101">
    <cfRule type="cellIs" dxfId="160" priority="101" stopIfTrue="1" operator="notEqual">
      <formula>ROUND(K96,0)</formula>
    </cfRule>
    <cfRule type="cellIs" dxfId="159" priority="102" stopIfTrue="1" operator="lessThan">
      <formula>0</formula>
    </cfRule>
  </conditionalFormatting>
  <conditionalFormatting sqref="K96:K101">
    <cfRule type="cellIs" dxfId="158" priority="99" stopIfTrue="1" operator="notEqual">
      <formula>ROUND(K96,0)</formula>
    </cfRule>
    <cfRule type="cellIs" dxfId="157" priority="100" stopIfTrue="1" operator="lessThan">
      <formula>0</formula>
    </cfRule>
  </conditionalFormatting>
  <conditionalFormatting sqref="K103:K113">
    <cfRule type="cellIs" dxfId="156" priority="97" stopIfTrue="1" operator="notEqual">
      <formula>ROUND(K103,0)</formula>
    </cfRule>
    <cfRule type="cellIs" dxfId="155" priority="98" stopIfTrue="1" operator="lessThan">
      <formula>0</formula>
    </cfRule>
  </conditionalFormatting>
  <conditionalFormatting sqref="K103:K113">
    <cfRule type="cellIs" dxfId="154" priority="95" stopIfTrue="1" operator="notEqual">
      <formula>ROUND(K103,0)</formula>
    </cfRule>
    <cfRule type="cellIs" dxfId="153" priority="96" stopIfTrue="1" operator="lessThan">
      <formula>0</formula>
    </cfRule>
  </conditionalFormatting>
  <conditionalFormatting sqref="K103:K113">
    <cfRule type="cellIs" dxfId="152" priority="94" stopIfTrue="1" operator="notEqual">
      <formula>ROUND(K103,0)</formula>
    </cfRule>
  </conditionalFormatting>
  <conditionalFormatting sqref="K103:K113">
    <cfRule type="cellIs" dxfId="151" priority="93" stopIfTrue="1" operator="notEqual">
      <formula>ROUND(K103,0)</formula>
    </cfRule>
  </conditionalFormatting>
  <conditionalFormatting sqref="K104:K105 K107:K108 K110:K111 K113">
    <cfRule type="cellIs" dxfId="150" priority="92" stopIfTrue="1" operator="notEqual">
      <formula>ROUND(K104,0)</formula>
    </cfRule>
  </conditionalFormatting>
  <conditionalFormatting sqref="K103:K113">
    <cfRule type="cellIs" dxfId="149" priority="90" stopIfTrue="1" operator="notEqual">
      <formula>ROUND(K103,0)</formula>
    </cfRule>
    <cfRule type="cellIs" dxfId="148" priority="91" stopIfTrue="1" operator="lessThan">
      <formula>0</formula>
    </cfRule>
  </conditionalFormatting>
  <conditionalFormatting sqref="K103:K113">
    <cfRule type="cellIs" dxfId="147" priority="88" stopIfTrue="1" operator="notEqual">
      <formula>ROUND(K103,0)</formula>
    </cfRule>
    <cfRule type="cellIs" dxfId="146" priority="89" stopIfTrue="1" operator="lessThan">
      <formula>0</formula>
    </cfRule>
  </conditionalFormatting>
  <conditionalFormatting sqref="K103:K113">
    <cfRule type="cellIs" dxfId="145" priority="86" stopIfTrue="1" operator="notEqual">
      <formula>ROUND(K103,0)</formula>
    </cfRule>
    <cfRule type="cellIs" dxfId="144" priority="87" stopIfTrue="1" operator="lessThan">
      <formula>0</formula>
    </cfRule>
  </conditionalFormatting>
  <conditionalFormatting sqref="K103:K113">
    <cfRule type="cellIs" dxfId="143" priority="84" stopIfTrue="1" operator="notEqual">
      <formula>ROUND(K103,0)</formula>
    </cfRule>
    <cfRule type="cellIs" dxfId="142" priority="85" stopIfTrue="1" operator="lessThan">
      <formula>0</formula>
    </cfRule>
  </conditionalFormatting>
  <conditionalFormatting sqref="K103:K113">
    <cfRule type="cellIs" dxfId="141" priority="82" stopIfTrue="1" operator="notEqual">
      <formula>ROUND(K103,0)</formula>
    </cfRule>
    <cfRule type="cellIs" dxfId="140" priority="83" stopIfTrue="1" operator="lessThan">
      <formula>0</formula>
    </cfRule>
  </conditionalFormatting>
  <conditionalFormatting sqref="K103:K113">
    <cfRule type="cellIs" dxfId="139" priority="80" stopIfTrue="1" operator="notEqual">
      <formula>ROUND(K103,0)</formula>
    </cfRule>
    <cfRule type="cellIs" dxfId="138" priority="81" stopIfTrue="1" operator="lessThan">
      <formula>0</formula>
    </cfRule>
  </conditionalFormatting>
  <conditionalFormatting sqref="K103:K113">
    <cfRule type="cellIs" dxfId="137" priority="78" stopIfTrue="1" operator="notEqual">
      <formula>ROUND(K103,0)</formula>
    </cfRule>
    <cfRule type="cellIs" dxfId="136" priority="79" stopIfTrue="1" operator="lessThan">
      <formula>0</formula>
    </cfRule>
  </conditionalFormatting>
  <conditionalFormatting sqref="K103:K113">
    <cfRule type="cellIs" dxfId="135" priority="76" stopIfTrue="1" operator="notEqual">
      <formula>ROUND(K103,0)</formula>
    </cfRule>
    <cfRule type="cellIs" dxfId="134" priority="77" stopIfTrue="1" operator="lessThan">
      <formula>0</formula>
    </cfRule>
  </conditionalFormatting>
  <conditionalFormatting sqref="K115:K129">
    <cfRule type="cellIs" dxfId="133" priority="74" stopIfTrue="1" operator="notEqual">
      <formula>ROUND(K115,0)</formula>
    </cfRule>
    <cfRule type="cellIs" dxfId="132" priority="75" stopIfTrue="1" operator="lessThan">
      <formula>0</formula>
    </cfRule>
  </conditionalFormatting>
  <conditionalFormatting sqref="K115:K129">
    <cfRule type="cellIs" dxfId="131" priority="72" stopIfTrue="1" operator="notEqual">
      <formula>ROUND(K115,0)</formula>
    </cfRule>
    <cfRule type="cellIs" dxfId="130" priority="73" stopIfTrue="1" operator="lessThan">
      <formula>0</formula>
    </cfRule>
  </conditionalFormatting>
  <conditionalFormatting sqref="K115:K129">
    <cfRule type="cellIs" dxfId="129" priority="70" stopIfTrue="1" operator="notEqual">
      <formula>ROUND(K115,0)</formula>
    </cfRule>
    <cfRule type="cellIs" dxfId="128" priority="71" stopIfTrue="1" operator="lessThan">
      <formula>0</formula>
    </cfRule>
  </conditionalFormatting>
  <conditionalFormatting sqref="K115:K129">
    <cfRule type="cellIs" dxfId="127" priority="69" stopIfTrue="1" operator="notEqual">
      <formula>ROUND(K115,0)</formula>
    </cfRule>
  </conditionalFormatting>
  <conditionalFormatting sqref="K115:K129">
    <cfRule type="cellIs" dxfId="126" priority="68" stopIfTrue="1" operator="notEqual">
      <formula>ROUND(K115,0)</formula>
    </cfRule>
  </conditionalFormatting>
  <conditionalFormatting sqref="K116:K117 K119:K120 K122:K123 K125 K127:K128">
    <cfRule type="cellIs" dxfId="125" priority="67" stopIfTrue="1" operator="notEqual">
      <formula>ROUND(K116,0)</formula>
    </cfRule>
  </conditionalFormatting>
  <conditionalFormatting sqref="K115:K129">
    <cfRule type="cellIs" dxfId="124" priority="65" stopIfTrue="1" operator="notEqual">
      <formula>ROUND(K115,0)</formula>
    </cfRule>
    <cfRule type="cellIs" dxfId="123" priority="66" stopIfTrue="1" operator="lessThan">
      <formula>0</formula>
    </cfRule>
  </conditionalFormatting>
  <conditionalFormatting sqref="K115:K129">
    <cfRule type="cellIs" dxfId="122" priority="63" stopIfTrue="1" operator="notEqual">
      <formula>ROUND(K115,0)</formula>
    </cfRule>
    <cfRule type="cellIs" dxfId="121" priority="64" stopIfTrue="1" operator="lessThan">
      <formula>0</formula>
    </cfRule>
  </conditionalFormatting>
  <conditionalFormatting sqref="K115:K129">
    <cfRule type="cellIs" dxfId="120" priority="61" stopIfTrue="1" operator="notEqual">
      <formula>ROUND(K115,0)</formula>
    </cfRule>
    <cfRule type="cellIs" dxfId="119" priority="62" stopIfTrue="1" operator="lessThan">
      <formula>0</formula>
    </cfRule>
  </conditionalFormatting>
  <conditionalFormatting sqref="K115:K129">
    <cfRule type="cellIs" dxfId="118" priority="59" stopIfTrue="1" operator="notEqual">
      <formula>ROUND(K115,0)</formula>
    </cfRule>
    <cfRule type="cellIs" dxfId="117" priority="60" stopIfTrue="1" operator="lessThan">
      <formula>0</formula>
    </cfRule>
  </conditionalFormatting>
  <conditionalFormatting sqref="K115:K129">
    <cfRule type="cellIs" dxfId="116" priority="57" stopIfTrue="1" operator="notEqual">
      <formula>ROUND(K115,0)</formula>
    </cfRule>
    <cfRule type="cellIs" dxfId="115" priority="58" stopIfTrue="1" operator="lessThan">
      <formula>0</formula>
    </cfRule>
  </conditionalFormatting>
  <conditionalFormatting sqref="K115:K129">
    <cfRule type="cellIs" dxfId="114" priority="55" stopIfTrue="1" operator="notEqual">
      <formula>ROUND(K115,0)</formula>
    </cfRule>
    <cfRule type="cellIs" dxfId="113" priority="56" stopIfTrue="1" operator="lessThan">
      <formula>0</formula>
    </cfRule>
  </conditionalFormatting>
  <conditionalFormatting sqref="K115:K129">
    <cfRule type="cellIs" dxfId="112" priority="53" stopIfTrue="1" operator="notEqual">
      <formula>ROUND(K115,0)</formula>
    </cfRule>
    <cfRule type="cellIs" dxfId="111" priority="54" stopIfTrue="1" operator="lessThan">
      <formula>0</formula>
    </cfRule>
  </conditionalFormatting>
  <conditionalFormatting sqref="K115:K129">
    <cfRule type="cellIs" dxfId="110" priority="51" stopIfTrue="1" operator="notEqual">
      <formula>ROUND(K115,0)</formula>
    </cfRule>
    <cfRule type="cellIs" dxfId="109" priority="52" stopIfTrue="1" operator="lessThan">
      <formula>0</formula>
    </cfRule>
  </conditionalFormatting>
  <conditionalFormatting sqref="K131">
    <cfRule type="cellIs" dxfId="108" priority="49" stopIfTrue="1" operator="notEqual">
      <formula>ROUND(K131,0)</formula>
    </cfRule>
    <cfRule type="cellIs" dxfId="107" priority="50" stopIfTrue="1" operator="lessThan">
      <formula>0</formula>
    </cfRule>
  </conditionalFormatting>
  <conditionalFormatting sqref="K131">
    <cfRule type="cellIs" dxfId="106" priority="47" stopIfTrue="1" operator="notEqual">
      <formula>ROUND(K131,0)</formula>
    </cfRule>
    <cfRule type="cellIs" dxfId="105" priority="48" stopIfTrue="1" operator="lessThan">
      <formula>0</formula>
    </cfRule>
  </conditionalFormatting>
  <conditionalFormatting sqref="K131">
    <cfRule type="cellIs" dxfId="104" priority="45" stopIfTrue="1" operator="notEqual">
      <formula>ROUND(K131,0)</formula>
    </cfRule>
    <cfRule type="cellIs" dxfId="103" priority="46" stopIfTrue="1" operator="lessThan">
      <formula>0</formula>
    </cfRule>
  </conditionalFormatting>
  <conditionalFormatting sqref="K131">
    <cfRule type="cellIs" dxfId="102" priority="43" stopIfTrue="1" operator="notEqual">
      <formula>ROUND(K131,0)</formula>
    </cfRule>
    <cfRule type="cellIs" dxfId="101" priority="44" stopIfTrue="1" operator="lessThan">
      <formula>0</formula>
    </cfRule>
  </conditionalFormatting>
  <conditionalFormatting sqref="K131">
    <cfRule type="cellIs" dxfId="100" priority="42" stopIfTrue="1" operator="notEqual">
      <formula>ROUND(K131,0)</formula>
    </cfRule>
  </conditionalFormatting>
  <conditionalFormatting sqref="K131">
    <cfRule type="cellIs" dxfId="99" priority="41" stopIfTrue="1" operator="notEqual">
      <formula>ROUND(K131,0)</formula>
    </cfRule>
  </conditionalFormatting>
  <conditionalFormatting sqref="K131">
    <cfRule type="cellIs" dxfId="98" priority="40" stopIfTrue="1" operator="notEqual">
      <formula>ROUND(K131,0)</formula>
    </cfRule>
  </conditionalFormatting>
  <conditionalFormatting sqref="K131">
    <cfRule type="cellIs" dxfId="97" priority="38" stopIfTrue="1" operator="notEqual">
      <formula>ROUND(K131,0)</formula>
    </cfRule>
    <cfRule type="cellIs" dxfId="96" priority="39" stopIfTrue="1" operator="lessThan">
      <formula>0</formula>
    </cfRule>
  </conditionalFormatting>
  <conditionalFormatting sqref="K131">
    <cfRule type="cellIs" dxfId="95" priority="36" stopIfTrue="1" operator="notEqual">
      <formula>ROUND(K131,0)</formula>
    </cfRule>
    <cfRule type="cellIs" dxfId="94" priority="37" stopIfTrue="1" operator="lessThan">
      <formula>0</formula>
    </cfRule>
  </conditionalFormatting>
  <conditionalFormatting sqref="K131">
    <cfRule type="cellIs" dxfId="93" priority="34" stopIfTrue="1" operator="notEqual">
      <formula>ROUND(K131,0)</formula>
    </cfRule>
    <cfRule type="cellIs" dxfId="92" priority="35" stopIfTrue="1" operator="lessThan">
      <formula>0</formula>
    </cfRule>
  </conditionalFormatting>
  <conditionalFormatting sqref="K131">
    <cfRule type="cellIs" dxfId="91" priority="32" stopIfTrue="1" operator="notEqual">
      <formula>ROUND(K131,0)</formula>
    </cfRule>
    <cfRule type="cellIs" dxfId="90" priority="33" stopIfTrue="1" operator="lessThan">
      <formula>0</formula>
    </cfRule>
  </conditionalFormatting>
  <conditionalFormatting sqref="K131">
    <cfRule type="cellIs" dxfId="89" priority="30" stopIfTrue="1" operator="notEqual">
      <formula>ROUND(K131,0)</formula>
    </cfRule>
    <cfRule type="cellIs" dxfId="88" priority="31" stopIfTrue="1" operator="lessThan">
      <formula>0</formula>
    </cfRule>
  </conditionalFormatting>
  <conditionalFormatting sqref="K131">
    <cfRule type="cellIs" dxfId="87" priority="28" stopIfTrue="1" operator="notEqual">
      <formula>ROUND(K131,0)</formula>
    </cfRule>
    <cfRule type="cellIs" dxfId="86" priority="29" stopIfTrue="1" operator="lessThan">
      <formula>0</formula>
    </cfRule>
  </conditionalFormatting>
  <conditionalFormatting sqref="K131">
    <cfRule type="cellIs" dxfId="85" priority="26" stopIfTrue="1" operator="notEqual">
      <formula>ROUND(K131,0)</formula>
    </cfRule>
    <cfRule type="cellIs" dxfId="84" priority="27" stopIfTrue="1" operator="lessThan">
      <formula>0</formula>
    </cfRule>
  </conditionalFormatting>
  <conditionalFormatting sqref="K131">
    <cfRule type="cellIs" dxfId="83" priority="24" stopIfTrue="1" operator="notEqual">
      <formula>ROUND(K131,0)</formula>
    </cfRule>
    <cfRule type="cellIs" dxfId="82" priority="25" stopIfTrue="1" operator="lessThan">
      <formula>0</formula>
    </cfRule>
  </conditionalFormatting>
  <conditionalFormatting sqref="H8:H13">
    <cfRule type="cellIs" dxfId="81" priority="22" stopIfTrue="1" operator="notEqual">
      <formula>ROUND(H8,0)</formula>
    </cfRule>
    <cfRule type="cellIs" dxfId="80" priority="23" stopIfTrue="1" operator="lessThan">
      <formula>0</formula>
    </cfRule>
  </conditionalFormatting>
  <conditionalFormatting sqref="H15:H23">
    <cfRule type="cellIs" dxfId="79" priority="20" stopIfTrue="1" operator="notEqual">
      <formula>ROUND(H15,0)</formula>
    </cfRule>
    <cfRule type="cellIs" dxfId="78" priority="21" stopIfTrue="1" operator="lessThan">
      <formula>0</formula>
    </cfRule>
  </conditionalFormatting>
  <conditionalFormatting sqref="H25:H34">
    <cfRule type="cellIs" dxfId="77" priority="18" stopIfTrue="1" operator="notEqual">
      <formula>ROUND(H25,0)</formula>
    </cfRule>
    <cfRule type="cellIs" dxfId="76" priority="19" stopIfTrue="1" operator="lessThan">
      <formula>0</formula>
    </cfRule>
  </conditionalFormatting>
  <conditionalFormatting sqref="H36:H40">
    <cfRule type="cellIs" dxfId="75" priority="16" stopIfTrue="1" operator="notEqual">
      <formula>ROUND(H36,0)</formula>
    </cfRule>
    <cfRule type="cellIs" dxfId="74" priority="17" stopIfTrue="1" operator="lessThan">
      <formula>0</formula>
    </cfRule>
  </conditionalFormatting>
  <conditionalFormatting sqref="H43:H49">
    <cfRule type="cellIs" dxfId="73" priority="14" stopIfTrue="1" operator="notEqual">
      <formula>ROUND(H43,0)</formula>
    </cfRule>
    <cfRule type="cellIs" dxfId="72" priority="15" stopIfTrue="1" operator="lessThan">
      <formula>0</formula>
    </cfRule>
  </conditionalFormatting>
  <conditionalFormatting sqref="H51:H56">
    <cfRule type="cellIs" dxfId="71" priority="12" stopIfTrue="1" operator="notEqual">
      <formula>ROUND(H51,0)</formula>
    </cfRule>
    <cfRule type="cellIs" dxfId="70" priority="13" stopIfTrue="1" operator="lessThan">
      <formula>0</formula>
    </cfRule>
  </conditionalFormatting>
  <conditionalFormatting sqref="H58:H68">
    <cfRule type="cellIs" dxfId="69" priority="10" stopIfTrue="1" operator="notEqual">
      <formula>ROUND(H58,0)</formula>
    </cfRule>
    <cfRule type="cellIs" dxfId="68" priority="11" stopIfTrue="1" operator="lessThan">
      <formula>0</formula>
    </cfRule>
  </conditionalFormatting>
  <conditionalFormatting sqref="H94">
    <cfRule type="cellIs" dxfId="67" priority="7" stopIfTrue="1" operator="notEqual">
      <formula>ROUND(H94,0)</formula>
    </cfRule>
  </conditionalFormatting>
  <conditionalFormatting sqref="H92:H93">
    <cfRule type="cellIs" dxfId="66" priority="8" stopIfTrue="1" operator="notEqual">
      <formula>ROUND(H92,0)</formula>
    </cfRule>
    <cfRule type="cellIs" dxfId="65" priority="9" stopIfTrue="1" operator="lessThan">
      <formula>0</formula>
    </cfRule>
  </conditionalFormatting>
  <conditionalFormatting sqref="H96:H101">
    <cfRule type="cellIs" dxfId="64" priority="5" stopIfTrue="1" operator="notEqual">
      <formula>ROUND(H96,0)</formula>
    </cfRule>
    <cfRule type="cellIs" dxfId="63" priority="6" stopIfTrue="1" operator="lessThan">
      <formula>0</formula>
    </cfRule>
  </conditionalFormatting>
  <conditionalFormatting sqref="H103:H113">
    <cfRule type="cellIs" dxfId="62" priority="3" stopIfTrue="1" operator="notEqual">
      <formula>ROUND(H103,0)</formula>
    </cfRule>
    <cfRule type="cellIs" dxfId="61" priority="4" stopIfTrue="1" operator="lessThan">
      <formula>0</formula>
    </cfRule>
  </conditionalFormatting>
  <conditionalFormatting sqref="H115:H129">
    <cfRule type="cellIs" dxfId="60" priority="1" stopIfTrue="1" operator="notEqual">
      <formula>ROUND(H115,0)</formula>
    </cfRule>
    <cfRule type="cellIs" dxfId="59" priority="2" stopIfTrue="1" operator="lessThan">
      <formula>0</formula>
    </cfRule>
  </conditionalFormatting>
  <dataValidations count="2">
    <dataValidation type="whole" operator="greaterThanOrEqual" allowBlank="1" showInputMessage="1" showErrorMessage="1" errorTitle="Pogrešan upis" error="Dopušten je upis samo pozitivnih cjelobrojnih vrijednosti ili nule" sqref="I70 I131 H92:I93 I89:I90 I73 K70 K58:K68 K89:K90 K83:K87 I5 H8:I13 K115:K129 K8:K13 H15:I23 H25:I34 K15:K23 K25:K34 H36:I40 H43:I49 K36:K40 K43:K49 H51:I56 H58:I68 K51:K56 H96:I101 K92:K94 K96:K101 H103:I113 H115:I129 K103:K113 K73:K74 K76:K81 K131">
      <formula1>0</formula1>
    </dataValidation>
    <dataValidation type="whole" operator="notEqual" allowBlank="1" showInputMessage="1" showErrorMessage="1" errorTitle="Pogrešan upis" error="Dopušten je upis samo cjelobrojnih vrijednosti ili nule" sqref="I74 I83:I87 H94:I94 I76:I81">
      <formula1>999999999999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6"/>
  <sheetViews>
    <sheetView workbookViewId="0">
      <selection activeCell="R51" sqref="R51"/>
    </sheetView>
  </sheetViews>
  <sheetFormatPr defaultRowHeight="14.4"/>
  <cols>
    <col min="11" max="11" width="12.44140625" style="39" bestFit="1" customWidth="1"/>
    <col min="12" max="12" width="4" customWidth="1"/>
    <col min="13" max="13" width="13.88671875" style="43" bestFit="1" customWidth="1"/>
    <col min="14" max="14" width="4.6640625" customWidth="1"/>
    <col min="15" max="15" width="10.88671875" bestFit="1" customWidth="1"/>
  </cols>
  <sheetData>
    <row r="1" spans="1:15">
      <c r="A1" s="61" t="s">
        <v>0</v>
      </c>
      <c r="B1" s="62"/>
      <c r="C1" s="62"/>
      <c r="D1" s="62"/>
      <c r="E1" s="62"/>
      <c r="F1" s="62"/>
      <c r="G1" s="62"/>
      <c r="H1" s="63"/>
    </row>
    <row r="2" spans="1:15" ht="14.4" customHeight="1">
      <c r="A2" s="64" t="s">
        <v>1</v>
      </c>
      <c r="B2" s="65"/>
      <c r="C2" s="65"/>
      <c r="D2" s="65"/>
      <c r="E2" s="65"/>
      <c r="F2" s="65"/>
      <c r="G2" s="64" t="s">
        <v>118</v>
      </c>
      <c r="H2" s="13" t="s">
        <v>119</v>
      </c>
    </row>
    <row r="3" spans="1:15">
      <c r="A3" s="65"/>
      <c r="B3" s="65"/>
      <c r="C3" s="65"/>
      <c r="D3" s="65"/>
      <c r="E3" s="65"/>
      <c r="F3" s="65"/>
      <c r="G3" s="65"/>
      <c r="H3" s="13" t="s">
        <v>120</v>
      </c>
    </row>
    <row r="4" spans="1:15" ht="24">
      <c r="A4" s="70">
        <v>1</v>
      </c>
      <c r="B4" s="71"/>
      <c r="C4" s="71"/>
      <c r="D4" s="71"/>
      <c r="E4" s="71"/>
      <c r="F4" s="71"/>
      <c r="G4" s="14">
        <v>2</v>
      </c>
      <c r="H4" s="13" t="s">
        <v>115</v>
      </c>
      <c r="I4" s="13" t="s">
        <v>203</v>
      </c>
      <c r="J4" s="13" t="s">
        <v>117</v>
      </c>
      <c r="K4" s="40" t="s">
        <v>204</v>
      </c>
      <c r="M4" s="44" t="s">
        <v>205</v>
      </c>
      <c r="O4" s="45" t="s">
        <v>206</v>
      </c>
    </row>
    <row r="5" spans="1:15">
      <c r="A5" s="67" t="s">
        <v>121</v>
      </c>
      <c r="B5" s="67"/>
      <c r="C5" s="67"/>
      <c r="D5" s="67"/>
      <c r="E5" s="67"/>
      <c r="F5" s="67"/>
      <c r="G5" s="11">
        <v>1</v>
      </c>
      <c r="H5" s="15">
        <f>SUM(H6:H10)</f>
        <v>108144603</v>
      </c>
      <c r="I5" s="15">
        <f t="shared" ref="I5:M5" si="0">SUM(I6:I10)</f>
        <v>111351123</v>
      </c>
      <c r="J5" s="15">
        <f t="shared" si="0"/>
        <v>2398060</v>
      </c>
      <c r="K5" s="15">
        <f t="shared" si="0"/>
        <v>217097666</v>
      </c>
      <c r="M5" s="15">
        <f t="shared" si="0"/>
        <v>106516810</v>
      </c>
      <c r="O5" s="15">
        <f t="shared" ref="O5" si="1">SUM(O6:O10)</f>
        <v>110580856</v>
      </c>
    </row>
    <row r="6" spans="1:15">
      <c r="A6" s="66" t="s">
        <v>122</v>
      </c>
      <c r="B6" s="66"/>
      <c r="C6" s="66"/>
      <c r="D6" s="66"/>
      <c r="E6" s="66"/>
      <c r="F6" s="66"/>
      <c r="G6" s="10">
        <v>2</v>
      </c>
      <c r="H6" s="24">
        <v>447891</v>
      </c>
      <c r="I6" s="21">
        <v>0</v>
      </c>
      <c r="J6">
        <v>166053</v>
      </c>
      <c r="K6" s="41">
        <f>H6+I6-J6</f>
        <v>281838</v>
      </c>
      <c r="M6" s="43">
        <v>188335</v>
      </c>
      <c r="O6" s="43">
        <f>K6-M6</f>
        <v>93503</v>
      </c>
    </row>
    <row r="7" spans="1:15">
      <c r="A7" s="66" t="s">
        <v>123</v>
      </c>
      <c r="B7" s="66"/>
      <c r="C7" s="66"/>
      <c r="D7" s="66"/>
      <c r="E7" s="66"/>
      <c r="F7" s="66"/>
      <c r="G7" s="10">
        <v>3</v>
      </c>
      <c r="H7" s="24">
        <v>100255231</v>
      </c>
      <c r="I7" s="21">
        <v>111213380</v>
      </c>
      <c r="K7" s="41">
        <f t="shared" ref="K7:K10" si="2">H7+I7-J7</f>
        <v>211468611</v>
      </c>
      <c r="M7" s="43">
        <v>103917618</v>
      </c>
      <c r="O7" s="43">
        <f t="shared" ref="O7:O10" si="3">K7-M7</f>
        <v>107550993</v>
      </c>
    </row>
    <row r="8" spans="1:15">
      <c r="A8" s="66" t="s">
        <v>124</v>
      </c>
      <c r="B8" s="66"/>
      <c r="C8" s="66"/>
      <c r="D8" s="66"/>
      <c r="E8" s="66"/>
      <c r="F8" s="66"/>
      <c r="G8" s="10">
        <v>4</v>
      </c>
      <c r="H8" s="24">
        <v>0</v>
      </c>
      <c r="I8" s="21">
        <v>0</v>
      </c>
      <c r="K8" s="41">
        <f t="shared" si="2"/>
        <v>0</v>
      </c>
      <c r="M8" s="43">
        <v>0</v>
      </c>
      <c r="O8" s="43">
        <f t="shared" si="3"/>
        <v>0</v>
      </c>
    </row>
    <row r="9" spans="1:15">
      <c r="A9" s="66" t="s">
        <v>125</v>
      </c>
      <c r="B9" s="66"/>
      <c r="C9" s="66"/>
      <c r="D9" s="66"/>
      <c r="E9" s="66"/>
      <c r="F9" s="66"/>
      <c r="G9" s="10">
        <v>5</v>
      </c>
      <c r="H9" s="24">
        <v>2232007</v>
      </c>
      <c r="I9" s="21">
        <v>0</v>
      </c>
      <c r="J9">
        <v>2232007</v>
      </c>
      <c r="K9" s="41">
        <f t="shared" si="2"/>
        <v>0</v>
      </c>
      <c r="M9" s="43">
        <v>0</v>
      </c>
      <c r="O9" s="43">
        <f t="shared" si="3"/>
        <v>0</v>
      </c>
    </row>
    <row r="10" spans="1:15">
      <c r="A10" s="66" t="s">
        <v>126</v>
      </c>
      <c r="B10" s="66"/>
      <c r="C10" s="66"/>
      <c r="D10" s="66"/>
      <c r="E10" s="66"/>
      <c r="F10" s="66"/>
      <c r="G10" s="10">
        <v>6</v>
      </c>
      <c r="H10" s="24">
        <v>5209474</v>
      </c>
      <c r="I10" s="21">
        <v>137743</v>
      </c>
      <c r="K10" s="41">
        <f t="shared" si="2"/>
        <v>5347217</v>
      </c>
      <c r="M10" s="43">
        <v>2410857</v>
      </c>
      <c r="O10" s="43">
        <f t="shared" si="3"/>
        <v>2936360</v>
      </c>
    </row>
    <row r="11" spans="1:15">
      <c r="A11" s="67" t="s">
        <v>127</v>
      </c>
      <c r="B11" s="67"/>
      <c r="C11" s="67"/>
      <c r="D11" s="67"/>
      <c r="E11" s="67"/>
      <c r="F11" s="67"/>
      <c r="G11" s="11">
        <v>7</v>
      </c>
      <c r="H11" s="15">
        <f>H12+H13+H17+H21+H22+H23+H26+H33</f>
        <v>105844163</v>
      </c>
      <c r="I11" s="15">
        <f t="shared" ref="I11:M11" si="4">I12+I13+I17+I21+I22+I23+I26+I33</f>
        <v>109867559</v>
      </c>
      <c r="J11" s="27">
        <f t="shared" si="4"/>
        <v>2398060</v>
      </c>
      <c r="K11" s="15">
        <f t="shared" si="4"/>
        <v>213313662</v>
      </c>
      <c r="M11" s="15">
        <f t="shared" si="4"/>
        <v>104680237</v>
      </c>
      <c r="O11" s="15">
        <f t="shared" ref="O11" si="5">O12+O13+O17+O21+O22+O23+O26+O33</f>
        <v>108633425</v>
      </c>
    </row>
    <row r="12" spans="1:15">
      <c r="A12" s="66" t="s">
        <v>128</v>
      </c>
      <c r="B12" s="66"/>
      <c r="C12" s="66"/>
      <c r="D12" s="66"/>
      <c r="E12" s="66"/>
      <c r="F12" s="66"/>
      <c r="G12" s="10">
        <v>8</v>
      </c>
      <c r="H12" s="16">
        <v>0</v>
      </c>
      <c r="K12" s="42"/>
      <c r="M12" s="43">
        <v>0</v>
      </c>
      <c r="O12" s="43">
        <f>K12-M12</f>
        <v>0</v>
      </c>
    </row>
    <row r="13" spans="1:15">
      <c r="A13" s="68" t="s">
        <v>129</v>
      </c>
      <c r="B13" s="68"/>
      <c r="C13" s="68"/>
      <c r="D13" s="68"/>
      <c r="E13" s="68"/>
      <c r="F13" s="68"/>
      <c r="G13" s="11">
        <v>9</v>
      </c>
      <c r="H13" s="15">
        <f>SUM(H14:H16)</f>
        <v>90453497</v>
      </c>
      <c r="I13" s="15">
        <f t="shared" ref="I13:M13" si="6">SUM(I14:I16)</f>
        <v>108644084</v>
      </c>
      <c r="J13" s="27">
        <f t="shared" si="6"/>
        <v>2398060</v>
      </c>
      <c r="K13" s="15">
        <f t="shared" si="6"/>
        <v>196699521</v>
      </c>
      <c r="M13" s="15">
        <f t="shared" si="6"/>
        <v>96695169</v>
      </c>
      <c r="O13" s="15">
        <f t="shared" ref="O13" si="7">SUM(O14:O16)</f>
        <v>100004352</v>
      </c>
    </row>
    <row r="14" spans="1:15">
      <c r="A14" s="69" t="s">
        <v>130</v>
      </c>
      <c r="B14" s="69"/>
      <c r="C14" s="69"/>
      <c r="D14" s="69"/>
      <c r="E14" s="69"/>
      <c r="F14" s="69"/>
      <c r="G14" s="10">
        <v>10</v>
      </c>
      <c r="H14" s="24">
        <v>1785894</v>
      </c>
      <c r="I14" s="21">
        <v>38178</v>
      </c>
      <c r="K14" s="41">
        <f>H14+I14-J14</f>
        <v>1824072</v>
      </c>
      <c r="M14" s="43">
        <v>951921</v>
      </c>
      <c r="O14" s="43">
        <f>K14-M14</f>
        <v>872151</v>
      </c>
    </row>
    <row r="15" spans="1:15">
      <c r="A15" s="69" t="s">
        <v>131</v>
      </c>
      <c r="B15" s="69"/>
      <c r="C15" s="69"/>
      <c r="D15" s="69"/>
      <c r="E15" s="69"/>
      <c r="F15" s="69"/>
      <c r="G15" s="10">
        <v>11</v>
      </c>
      <c r="H15" s="24">
        <v>78837805</v>
      </c>
      <c r="I15" s="21">
        <v>106045863</v>
      </c>
      <c r="J15">
        <v>166053</v>
      </c>
      <c r="K15" s="41">
        <f t="shared" ref="K15:K16" si="8">H15+I15-J15</f>
        <v>184717615</v>
      </c>
      <c r="M15" s="43">
        <v>90588438</v>
      </c>
      <c r="O15" s="43">
        <f t="shared" ref="O15:O16" si="9">K15-M15</f>
        <v>94129177</v>
      </c>
    </row>
    <row r="16" spans="1:15">
      <c r="A16" s="69" t="s">
        <v>132</v>
      </c>
      <c r="B16" s="69"/>
      <c r="C16" s="69"/>
      <c r="D16" s="69"/>
      <c r="E16" s="69"/>
      <c r="F16" s="69"/>
      <c r="G16" s="10">
        <v>12</v>
      </c>
      <c r="H16" s="24">
        <v>9829798</v>
      </c>
      <c r="I16" s="21">
        <v>2560043</v>
      </c>
      <c r="J16">
        <v>2232007</v>
      </c>
      <c r="K16" s="41">
        <f t="shared" si="8"/>
        <v>10157834</v>
      </c>
      <c r="M16" s="43">
        <v>5154810</v>
      </c>
      <c r="O16" s="43">
        <f t="shared" si="9"/>
        <v>5003024</v>
      </c>
    </row>
    <row r="17" spans="1:15">
      <c r="A17" s="68" t="s">
        <v>133</v>
      </c>
      <c r="B17" s="68"/>
      <c r="C17" s="68"/>
      <c r="D17" s="68"/>
      <c r="E17" s="68"/>
      <c r="F17" s="68"/>
      <c r="G17" s="11">
        <v>13</v>
      </c>
      <c r="H17" s="15">
        <f>SUM(H18:H20)</f>
        <v>9745295</v>
      </c>
      <c r="I17" s="15">
        <f t="shared" ref="I17:M17" si="10">SUM(I18:I20)</f>
        <v>956924</v>
      </c>
      <c r="J17" s="27">
        <f t="shared" si="10"/>
        <v>0</v>
      </c>
      <c r="K17" s="15">
        <f t="shared" si="10"/>
        <v>10702219</v>
      </c>
      <c r="M17" s="15">
        <f t="shared" si="10"/>
        <v>5155814</v>
      </c>
      <c r="O17" s="15">
        <f t="shared" ref="O17" si="11">SUM(O18:O20)</f>
        <v>5546405</v>
      </c>
    </row>
    <row r="18" spans="1:15">
      <c r="A18" s="69" t="s">
        <v>134</v>
      </c>
      <c r="B18" s="69"/>
      <c r="C18" s="69"/>
      <c r="D18" s="69"/>
      <c r="E18" s="69"/>
      <c r="F18" s="69"/>
      <c r="G18" s="10">
        <v>14</v>
      </c>
      <c r="H18" s="24">
        <v>6270563</v>
      </c>
      <c r="I18" s="21">
        <v>590878</v>
      </c>
      <c r="K18" s="41">
        <f>H18+I18-J18</f>
        <v>6861441</v>
      </c>
      <c r="M18" s="43">
        <v>3307748</v>
      </c>
      <c r="O18" s="43">
        <f>K18-M18</f>
        <v>3553693</v>
      </c>
    </row>
    <row r="19" spans="1:15">
      <c r="A19" s="69" t="s">
        <v>135</v>
      </c>
      <c r="B19" s="69"/>
      <c r="C19" s="69"/>
      <c r="D19" s="69"/>
      <c r="E19" s="69"/>
      <c r="F19" s="69"/>
      <c r="G19" s="10">
        <v>15</v>
      </c>
      <c r="H19" s="24">
        <v>2120475</v>
      </c>
      <c r="I19" s="21">
        <v>231863</v>
      </c>
      <c r="K19" s="41">
        <f t="shared" ref="K19:K22" si="12">H19+I19-J19</f>
        <v>2352338</v>
      </c>
      <c r="M19" s="43">
        <v>1131385</v>
      </c>
      <c r="O19" s="43">
        <f t="shared" ref="O19:O22" si="13">K19-M19</f>
        <v>1220953</v>
      </c>
    </row>
    <row r="20" spans="1:15">
      <c r="A20" s="69" t="s">
        <v>136</v>
      </c>
      <c r="B20" s="69"/>
      <c r="C20" s="69"/>
      <c r="D20" s="69"/>
      <c r="E20" s="69"/>
      <c r="F20" s="69"/>
      <c r="G20" s="10">
        <v>16</v>
      </c>
      <c r="H20" s="24">
        <v>1354257</v>
      </c>
      <c r="I20" s="21">
        <v>134183</v>
      </c>
      <c r="K20" s="41">
        <f t="shared" si="12"/>
        <v>1488440</v>
      </c>
      <c r="M20" s="43">
        <v>716681</v>
      </c>
      <c r="O20" s="43">
        <f t="shared" si="13"/>
        <v>771759</v>
      </c>
    </row>
    <row r="21" spans="1:15">
      <c r="A21" s="66" t="s">
        <v>137</v>
      </c>
      <c r="B21" s="66"/>
      <c r="C21" s="66"/>
      <c r="D21" s="66"/>
      <c r="E21" s="66"/>
      <c r="F21" s="66"/>
      <c r="G21" s="10">
        <v>17</v>
      </c>
      <c r="H21" s="24">
        <v>2310084</v>
      </c>
      <c r="I21" s="21">
        <v>0</v>
      </c>
      <c r="K21" s="41">
        <f t="shared" si="12"/>
        <v>2310084</v>
      </c>
      <c r="M21" s="43">
        <v>1136415</v>
      </c>
      <c r="O21" s="43">
        <f>K21-M21</f>
        <v>1173669</v>
      </c>
    </row>
    <row r="22" spans="1:15">
      <c r="A22" s="66" t="s">
        <v>138</v>
      </c>
      <c r="B22" s="66"/>
      <c r="C22" s="66"/>
      <c r="D22" s="66"/>
      <c r="E22" s="66"/>
      <c r="F22" s="66"/>
      <c r="G22" s="10">
        <v>18</v>
      </c>
      <c r="H22" s="24">
        <v>3177994</v>
      </c>
      <c r="I22" s="21">
        <v>252267</v>
      </c>
      <c r="K22" s="41">
        <f t="shared" si="12"/>
        <v>3430261</v>
      </c>
      <c r="M22" s="43">
        <v>1683829</v>
      </c>
      <c r="O22" s="43">
        <f t="shared" si="13"/>
        <v>1746432</v>
      </c>
    </row>
    <row r="23" spans="1:15">
      <c r="A23" s="68" t="s">
        <v>139</v>
      </c>
      <c r="B23" s="68"/>
      <c r="C23" s="68"/>
      <c r="D23" s="68"/>
      <c r="E23" s="68"/>
      <c r="F23" s="68"/>
      <c r="G23" s="11">
        <v>19</v>
      </c>
      <c r="H23" s="15">
        <f>SUM(H24:H25)</f>
        <v>0</v>
      </c>
      <c r="I23" s="15">
        <f t="shared" ref="I23:M23" si="14">SUM(I24:I25)</f>
        <v>0</v>
      </c>
      <c r="J23" s="27">
        <f t="shared" si="14"/>
        <v>0</v>
      </c>
      <c r="K23" s="15">
        <f t="shared" si="14"/>
        <v>0</v>
      </c>
      <c r="M23" s="15">
        <f t="shared" si="14"/>
        <v>0</v>
      </c>
      <c r="O23" s="15">
        <f t="shared" ref="O23" si="15">SUM(O24:O25)</f>
        <v>0</v>
      </c>
    </row>
    <row r="24" spans="1:15">
      <c r="A24" s="69" t="s">
        <v>140</v>
      </c>
      <c r="B24" s="69"/>
      <c r="C24" s="69"/>
      <c r="D24" s="69"/>
      <c r="E24" s="69"/>
      <c r="F24" s="69"/>
      <c r="G24" s="10">
        <v>20</v>
      </c>
      <c r="H24" s="16">
        <v>0</v>
      </c>
      <c r="I24" s="21">
        <v>0</v>
      </c>
      <c r="K24" s="41">
        <f>H24+I24-J24</f>
        <v>0</v>
      </c>
      <c r="M24" s="43">
        <v>0</v>
      </c>
      <c r="O24" s="43">
        <f>K24-M24</f>
        <v>0</v>
      </c>
    </row>
    <row r="25" spans="1:15">
      <c r="A25" s="69" t="s">
        <v>141</v>
      </c>
      <c r="B25" s="69"/>
      <c r="C25" s="69"/>
      <c r="D25" s="69"/>
      <c r="E25" s="69"/>
      <c r="F25" s="69"/>
      <c r="G25" s="10">
        <v>21</v>
      </c>
      <c r="H25" s="16">
        <v>0</v>
      </c>
      <c r="I25" s="21">
        <v>0</v>
      </c>
      <c r="K25" s="41">
        <f t="shared" ref="K25" si="16">H25+I25-J25</f>
        <v>0</v>
      </c>
      <c r="M25" s="43">
        <v>0</v>
      </c>
      <c r="O25" s="43">
        <f t="shared" ref="O25" si="17">K25-M25</f>
        <v>0</v>
      </c>
    </row>
    <row r="26" spans="1:15">
      <c r="A26" s="68" t="s">
        <v>142</v>
      </c>
      <c r="B26" s="68"/>
      <c r="C26" s="68"/>
      <c r="D26" s="68"/>
      <c r="E26" s="68"/>
      <c r="F26" s="68"/>
      <c r="G26" s="11">
        <v>22</v>
      </c>
      <c r="H26" s="15">
        <f>SUM(H27:H32)</f>
        <v>0</v>
      </c>
      <c r="I26" s="15">
        <f t="shared" ref="I26:M26" si="18">SUM(I27:I32)</f>
        <v>0</v>
      </c>
      <c r="J26" s="27">
        <f t="shared" si="18"/>
        <v>0</v>
      </c>
      <c r="K26" s="15">
        <f t="shared" si="18"/>
        <v>0</v>
      </c>
      <c r="M26" s="15">
        <f t="shared" si="18"/>
        <v>0</v>
      </c>
      <c r="O26" s="15">
        <f t="shared" ref="O26" si="19">SUM(O27:O32)</f>
        <v>0</v>
      </c>
    </row>
    <row r="27" spans="1:15">
      <c r="A27" s="69" t="s">
        <v>143</v>
      </c>
      <c r="B27" s="69"/>
      <c r="C27" s="69"/>
      <c r="D27" s="69"/>
      <c r="E27" s="69"/>
      <c r="F27" s="69"/>
      <c r="G27" s="10">
        <v>23</v>
      </c>
      <c r="H27" s="16">
        <v>0</v>
      </c>
      <c r="I27" s="21">
        <v>0</v>
      </c>
      <c r="K27" s="41">
        <f>H27+I27-J27</f>
        <v>0</v>
      </c>
      <c r="M27" s="43">
        <v>0</v>
      </c>
      <c r="O27" s="43">
        <f>K27-M27</f>
        <v>0</v>
      </c>
    </row>
    <row r="28" spans="1:15">
      <c r="A28" s="69" t="s">
        <v>144</v>
      </c>
      <c r="B28" s="69"/>
      <c r="C28" s="69"/>
      <c r="D28" s="69"/>
      <c r="E28" s="69"/>
      <c r="F28" s="69"/>
      <c r="G28" s="10">
        <v>24</v>
      </c>
      <c r="H28" s="16">
        <v>0</v>
      </c>
      <c r="I28" s="21">
        <v>0</v>
      </c>
      <c r="K28" s="41">
        <f t="shared" ref="K28:K33" si="20">H28+I28-J28</f>
        <v>0</v>
      </c>
      <c r="M28" s="43">
        <v>0</v>
      </c>
      <c r="O28" s="43">
        <f t="shared" ref="O28:O33" si="21">K28-M28</f>
        <v>0</v>
      </c>
    </row>
    <row r="29" spans="1:15">
      <c r="A29" s="69" t="s">
        <v>145</v>
      </c>
      <c r="B29" s="69"/>
      <c r="C29" s="69"/>
      <c r="D29" s="69"/>
      <c r="E29" s="69"/>
      <c r="F29" s="69"/>
      <c r="G29" s="10">
        <v>25</v>
      </c>
      <c r="H29" s="16">
        <v>0</v>
      </c>
      <c r="I29" s="21">
        <v>0</v>
      </c>
      <c r="K29" s="41">
        <f t="shared" si="20"/>
        <v>0</v>
      </c>
      <c r="M29" s="43">
        <v>0</v>
      </c>
      <c r="O29" s="43">
        <f t="shared" si="21"/>
        <v>0</v>
      </c>
    </row>
    <row r="30" spans="1:15">
      <c r="A30" s="69" t="s">
        <v>146</v>
      </c>
      <c r="B30" s="69"/>
      <c r="C30" s="69"/>
      <c r="D30" s="69"/>
      <c r="E30" s="69"/>
      <c r="F30" s="69"/>
      <c r="G30" s="10">
        <v>26</v>
      </c>
      <c r="H30" s="16">
        <v>0</v>
      </c>
      <c r="I30" s="21">
        <v>0</v>
      </c>
      <c r="K30" s="41">
        <f t="shared" si="20"/>
        <v>0</v>
      </c>
      <c r="M30" s="43">
        <v>0</v>
      </c>
      <c r="O30" s="43">
        <f t="shared" si="21"/>
        <v>0</v>
      </c>
    </row>
    <row r="31" spans="1:15">
      <c r="A31" s="69" t="s">
        <v>147</v>
      </c>
      <c r="B31" s="69"/>
      <c r="C31" s="69"/>
      <c r="D31" s="69"/>
      <c r="E31" s="69"/>
      <c r="F31" s="69"/>
      <c r="G31" s="10">
        <v>27</v>
      </c>
      <c r="H31" s="16">
        <v>0</v>
      </c>
      <c r="I31" s="21">
        <v>0</v>
      </c>
      <c r="K31" s="41">
        <f t="shared" si="20"/>
        <v>0</v>
      </c>
      <c r="M31" s="43">
        <v>0</v>
      </c>
      <c r="O31" s="43">
        <f t="shared" si="21"/>
        <v>0</v>
      </c>
    </row>
    <row r="32" spans="1:15">
      <c r="A32" s="69" t="s">
        <v>148</v>
      </c>
      <c r="B32" s="69"/>
      <c r="C32" s="69"/>
      <c r="D32" s="69"/>
      <c r="E32" s="69"/>
      <c r="F32" s="69"/>
      <c r="G32" s="10">
        <v>28</v>
      </c>
      <c r="H32" s="16">
        <v>0</v>
      </c>
      <c r="I32" s="21">
        <v>0</v>
      </c>
      <c r="K32" s="41">
        <f t="shared" si="20"/>
        <v>0</v>
      </c>
      <c r="M32" s="43">
        <v>0</v>
      </c>
      <c r="O32" s="43">
        <f t="shared" si="21"/>
        <v>0</v>
      </c>
    </row>
    <row r="33" spans="1:15">
      <c r="A33" s="66" t="s">
        <v>149</v>
      </c>
      <c r="B33" s="66"/>
      <c r="C33" s="66"/>
      <c r="D33" s="66"/>
      <c r="E33" s="66"/>
      <c r="F33" s="66"/>
      <c r="G33" s="10">
        <v>29</v>
      </c>
      <c r="H33" s="16">
        <v>157293</v>
      </c>
      <c r="I33" s="21">
        <v>14284</v>
      </c>
      <c r="K33" s="41">
        <f t="shared" si="20"/>
        <v>171577</v>
      </c>
      <c r="M33" s="43">
        <v>9010</v>
      </c>
      <c r="O33" s="43">
        <f t="shared" si="21"/>
        <v>162567</v>
      </c>
    </row>
    <row r="34" spans="1:15">
      <c r="A34" s="67" t="s">
        <v>150</v>
      </c>
      <c r="B34" s="67"/>
      <c r="C34" s="67"/>
      <c r="D34" s="67"/>
      <c r="E34" s="67"/>
      <c r="F34" s="67"/>
      <c r="G34" s="11">
        <v>30</v>
      </c>
      <c r="H34" s="15">
        <f>SUM(H35:H44)</f>
        <v>790539</v>
      </c>
      <c r="I34" s="15">
        <f t="shared" ref="I34:M34" si="22">SUM(I35:I44)</f>
        <v>25064</v>
      </c>
      <c r="J34" s="27">
        <f t="shared" si="22"/>
        <v>0</v>
      </c>
      <c r="K34" s="15">
        <f t="shared" si="22"/>
        <v>815603</v>
      </c>
      <c r="M34" s="15">
        <f t="shared" si="22"/>
        <v>27544</v>
      </c>
      <c r="O34" s="15">
        <f t="shared" ref="O34" si="23">SUM(O35:O44)</f>
        <v>788059</v>
      </c>
    </row>
    <row r="35" spans="1:15">
      <c r="A35" s="66" t="s">
        <v>151</v>
      </c>
      <c r="B35" s="66"/>
      <c r="C35" s="66"/>
      <c r="D35" s="66"/>
      <c r="E35" s="66"/>
      <c r="F35" s="66"/>
      <c r="G35" s="10">
        <v>31</v>
      </c>
      <c r="H35" s="24">
        <v>0</v>
      </c>
      <c r="I35" s="21">
        <v>0</v>
      </c>
      <c r="K35" s="41">
        <f>H35+I35-J35</f>
        <v>0</v>
      </c>
      <c r="M35" s="43">
        <v>0</v>
      </c>
      <c r="O35" s="43">
        <f>K35-M35</f>
        <v>0</v>
      </c>
    </row>
    <row r="36" spans="1:15">
      <c r="A36" s="66" t="s">
        <v>152</v>
      </c>
      <c r="B36" s="66"/>
      <c r="C36" s="66"/>
      <c r="D36" s="66"/>
      <c r="E36" s="66"/>
      <c r="F36" s="66"/>
      <c r="G36" s="10">
        <v>32</v>
      </c>
      <c r="H36" s="24">
        <v>0</v>
      </c>
      <c r="I36" s="21">
        <v>0</v>
      </c>
      <c r="K36" s="41">
        <f t="shared" ref="K36:K44" si="24">H36+I36-J36</f>
        <v>0</v>
      </c>
      <c r="M36" s="43">
        <v>0</v>
      </c>
      <c r="O36" s="43">
        <f t="shared" ref="O36:O44" si="25">K36-M36</f>
        <v>0</v>
      </c>
    </row>
    <row r="37" spans="1:15">
      <c r="A37" s="66" t="s">
        <v>153</v>
      </c>
      <c r="B37" s="66"/>
      <c r="C37" s="66"/>
      <c r="D37" s="66"/>
      <c r="E37" s="66"/>
      <c r="F37" s="66"/>
      <c r="G37" s="10">
        <v>33</v>
      </c>
      <c r="H37" s="24">
        <v>0</v>
      </c>
      <c r="I37" s="21">
        <v>0</v>
      </c>
      <c r="K37" s="41">
        <f t="shared" si="24"/>
        <v>0</v>
      </c>
      <c r="M37" s="43">
        <v>0</v>
      </c>
      <c r="O37" s="43">
        <f t="shared" si="25"/>
        <v>0</v>
      </c>
    </row>
    <row r="38" spans="1:15">
      <c r="A38" s="66" t="s">
        <v>154</v>
      </c>
      <c r="B38" s="66"/>
      <c r="C38" s="66"/>
      <c r="D38" s="66"/>
      <c r="E38" s="66"/>
      <c r="F38" s="66"/>
      <c r="G38" s="10">
        <v>34</v>
      </c>
      <c r="H38" s="24">
        <v>0</v>
      </c>
      <c r="I38" s="21">
        <v>0</v>
      </c>
      <c r="K38" s="41">
        <f t="shared" si="24"/>
        <v>0</v>
      </c>
      <c r="M38" s="43">
        <v>0</v>
      </c>
      <c r="O38" s="43">
        <f t="shared" si="25"/>
        <v>0</v>
      </c>
    </row>
    <row r="39" spans="1:15">
      <c r="A39" s="66" t="s">
        <v>155</v>
      </c>
      <c r="B39" s="66"/>
      <c r="C39" s="66"/>
      <c r="D39" s="66"/>
      <c r="E39" s="66"/>
      <c r="F39" s="66"/>
      <c r="G39" s="10">
        <v>35</v>
      </c>
      <c r="H39" s="24">
        <v>0</v>
      </c>
      <c r="I39" s="21">
        <v>0</v>
      </c>
      <c r="K39" s="41">
        <f t="shared" si="24"/>
        <v>0</v>
      </c>
      <c r="M39" s="43">
        <v>0</v>
      </c>
      <c r="O39" s="43">
        <f t="shared" si="25"/>
        <v>0</v>
      </c>
    </row>
    <row r="40" spans="1:15">
      <c r="A40" s="66" t="s">
        <v>156</v>
      </c>
      <c r="B40" s="66"/>
      <c r="C40" s="66"/>
      <c r="D40" s="66"/>
      <c r="E40" s="66"/>
      <c r="F40" s="66"/>
      <c r="G40" s="10">
        <v>36</v>
      </c>
      <c r="H40" s="24">
        <v>0</v>
      </c>
      <c r="I40" s="21">
        <v>0</v>
      </c>
      <c r="K40" s="41">
        <f t="shared" si="24"/>
        <v>0</v>
      </c>
      <c r="M40" s="43">
        <v>0</v>
      </c>
      <c r="O40" s="43">
        <f t="shared" si="25"/>
        <v>0</v>
      </c>
    </row>
    <row r="41" spans="1:15">
      <c r="A41" s="66" t="s">
        <v>157</v>
      </c>
      <c r="B41" s="66"/>
      <c r="C41" s="66"/>
      <c r="D41" s="66"/>
      <c r="E41" s="66"/>
      <c r="F41" s="66"/>
      <c r="G41" s="10">
        <v>37</v>
      </c>
      <c r="H41" s="24">
        <v>722484</v>
      </c>
      <c r="I41" s="21">
        <v>117</v>
      </c>
      <c r="K41" s="41">
        <f t="shared" si="24"/>
        <v>722601</v>
      </c>
      <c r="M41" s="43">
        <v>25529</v>
      </c>
      <c r="O41" s="43">
        <f t="shared" si="25"/>
        <v>697072</v>
      </c>
    </row>
    <row r="42" spans="1:15">
      <c r="A42" s="66" t="s">
        <v>158</v>
      </c>
      <c r="B42" s="66"/>
      <c r="C42" s="66"/>
      <c r="D42" s="66"/>
      <c r="E42" s="66"/>
      <c r="F42" s="66"/>
      <c r="G42" s="10">
        <v>38</v>
      </c>
      <c r="H42" s="24">
        <v>68055</v>
      </c>
      <c r="I42" s="21">
        <v>24947</v>
      </c>
      <c r="K42" s="41">
        <f t="shared" si="24"/>
        <v>93002</v>
      </c>
      <c r="M42" s="43">
        <v>2015</v>
      </c>
      <c r="O42" s="43">
        <f t="shared" si="25"/>
        <v>90987</v>
      </c>
    </row>
    <row r="43" spans="1:15">
      <c r="A43" s="66" t="s">
        <v>159</v>
      </c>
      <c r="B43" s="66"/>
      <c r="C43" s="66"/>
      <c r="D43" s="66"/>
      <c r="E43" s="66"/>
      <c r="F43" s="66"/>
      <c r="G43" s="10">
        <v>39</v>
      </c>
      <c r="H43" s="24">
        <v>0</v>
      </c>
      <c r="I43" s="21">
        <v>0</v>
      </c>
      <c r="K43" s="41">
        <f t="shared" si="24"/>
        <v>0</v>
      </c>
      <c r="M43" s="43">
        <v>0</v>
      </c>
      <c r="O43" s="43">
        <f t="shared" si="25"/>
        <v>0</v>
      </c>
    </row>
    <row r="44" spans="1:15">
      <c r="A44" s="66" t="s">
        <v>160</v>
      </c>
      <c r="B44" s="66"/>
      <c r="C44" s="66"/>
      <c r="D44" s="66"/>
      <c r="E44" s="66"/>
      <c r="F44" s="66"/>
      <c r="G44" s="10">
        <v>40</v>
      </c>
      <c r="H44" s="24">
        <v>0</v>
      </c>
      <c r="I44" s="21">
        <v>0</v>
      </c>
      <c r="K44" s="41">
        <f t="shared" si="24"/>
        <v>0</v>
      </c>
      <c r="M44" s="43">
        <v>0</v>
      </c>
      <c r="O44" s="43">
        <f t="shared" si="25"/>
        <v>0</v>
      </c>
    </row>
    <row r="45" spans="1:15">
      <c r="A45" s="67" t="s">
        <v>161</v>
      </c>
      <c r="B45" s="67"/>
      <c r="C45" s="67"/>
      <c r="D45" s="67"/>
      <c r="E45" s="67"/>
      <c r="F45" s="67"/>
      <c r="G45" s="11">
        <v>41</v>
      </c>
      <c r="H45" s="15">
        <f>SUM(H46:H56)</f>
        <v>1525387</v>
      </c>
      <c r="I45" s="15">
        <f t="shared" ref="I45:M45" si="26">SUM(I46:I56)</f>
        <v>21267</v>
      </c>
      <c r="J45" s="27">
        <f t="shared" si="26"/>
        <v>0</v>
      </c>
      <c r="K45" s="15">
        <f t="shared" si="26"/>
        <v>1546654</v>
      </c>
      <c r="M45" s="15">
        <f t="shared" si="26"/>
        <v>658806</v>
      </c>
      <c r="O45" s="15">
        <f t="shared" ref="O45" si="27">SUM(O46:O56)</f>
        <v>887848</v>
      </c>
    </row>
    <row r="46" spans="1:15">
      <c r="A46" s="66" t="s">
        <v>162</v>
      </c>
      <c r="B46" s="66"/>
      <c r="C46" s="66"/>
      <c r="D46" s="66"/>
      <c r="E46" s="66"/>
      <c r="F46" s="66"/>
      <c r="G46" s="10">
        <v>42</v>
      </c>
      <c r="H46" s="24">
        <v>930519</v>
      </c>
      <c r="I46" s="21">
        <v>0</v>
      </c>
      <c r="K46" s="41">
        <f>H46+I46-J46</f>
        <v>930519</v>
      </c>
      <c r="M46" s="43">
        <v>360822</v>
      </c>
      <c r="O46" s="43">
        <f>K46-M46</f>
        <v>569697</v>
      </c>
    </row>
    <row r="47" spans="1:15">
      <c r="A47" s="72" t="s">
        <v>163</v>
      </c>
      <c r="B47" s="72"/>
      <c r="C47" s="72"/>
      <c r="D47" s="72"/>
      <c r="E47" s="72"/>
      <c r="F47" s="72"/>
      <c r="G47" s="10">
        <v>43</v>
      </c>
      <c r="H47" s="24">
        <v>0</v>
      </c>
      <c r="I47" s="21">
        <v>0</v>
      </c>
      <c r="K47" s="41">
        <f t="shared" ref="K47:K56" si="28">H47+I47-J47</f>
        <v>0</v>
      </c>
      <c r="M47" s="43">
        <v>0</v>
      </c>
      <c r="O47" s="43">
        <f t="shared" ref="O47:O55" si="29">K47-M47</f>
        <v>0</v>
      </c>
    </row>
    <row r="48" spans="1:15">
      <c r="A48" s="72" t="s">
        <v>164</v>
      </c>
      <c r="B48" s="72"/>
      <c r="C48" s="72"/>
      <c r="D48" s="72"/>
      <c r="E48" s="72"/>
      <c r="F48" s="72"/>
      <c r="G48" s="10">
        <v>44</v>
      </c>
      <c r="H48" s="24">
        <v>488658</v>
      </c>
      <c r="I48" s="21">
        <v>5889</v>
      </c>
      <c r="K48" s="41">
        <f t="shared" si="28"/>
        <v>494547</v>
      </c>
      <c r="M48" s="43">
        <v>225860</v>
      </c>
      <c r="O48" s="43">
        <f t="shared" si="29"/>
        <v>268687</v>
      </c>
    </row>
    <row r="49" spans="1:15">
      <c r="A49" s="72" t="s">
        <v>165</v>
      </c>
      <c r="B49" s="72"/>
      <c r="C49" s="72"/>
      <c r="D49" s="72"/>
      <c r="E49" s="72"/>
      <c r="F49" s="72"/>
      <c r="G49" s="10">
        <v>45</v>
      </c>
      <c r="H49" s="24">
        <v>86210</v>
      </c>
      <c r="I49" s="21">
        <v>15378</v>
      </c>
      <c r="K49" s="41">
        <f t="shared" si="28"/>
        <v>101588</v>
      </c>
      <c r="M49" s="43">
        <v>72124</v>
      </c>
      <c r="O49" s="43">
        <f t="shared" si="29"/>
        <v>29464</v>
      </c>
    </row>
    <row r="50" spans="1:15">
      <c r="A50" s="72" t="s">
        <v>166</v>
      </c>
      <c r="B50" s="72"/>
      <c r="C50" s="72"/>
      <c r="D50" s="72"/>
      <c r="E50" s="72"/>
      <c r="F50" s="72"/>
      <c r="G50" s="10">
        <v>46</v>
      </c>
      <c r="H50" s="24">
        <v>0</v>
      </c>
      <c r="I50" s="21">
        <v>0</v>
      </c>
      <c r="K50" s="41">
        <f t="shared" si="28"/>
        <v>0</v>
      </c>
      <c r="M50" s="43">
        <v>0</v>
      </c>
      <c r="O50" s="43">
        <f t="shared" si="29"/>
        <v>0</v>
      </c>
    </row>
    <row r="51" spans="1:15">
      <c r="A51" s="72" t="s">
        <v>167</v>
      </c>
      <c r="B51" s="72"/>
      <c r="C51" s="72"/>
      <c r="D51" s="72"/>
      <c r="E51" s="72"/>
      <c r="F51" s="72"/>
      <c r="G51" s="10">
        <v>47</v>
      </c>
      <c r="H51" s="24">
        <v>0</v>
      </c>
      <c r="I51" s="21">
        <v>0</v>
      </c>
      <c r="K51" s="41">
        <f t="shared" si="28"/>
        <v>0</v>
      </c>
      <c r="M51" s="43">
        <v>0</v>
      </c>
      <c r="O51" s="43">
        <f t="shared" si="29"/>
        <v>0</v>
      </c>
    </row>
    <row r="52" spans="1:15">
      <c r="A52" s="72" t="s">
        <v>168</v>
      </c>
      <c r="B52" s="72"/>
      <c r="C52" s="72"/>
      <c r="D52" s="72"/>
      <c r="E52" s="72"/>
      <c r="F52" s="72"/>
      <c r="G52" s="10">
        <v>48</v>
      </c>
      <c r="H52" s="24">
        <v>20000</v>
      </c>
      <c r="I52" s="21">
        <v>0</v>
      </c>
      <c r="K52" s="41">
        <f t="shared" si="28"/>
        <v>20000</v>
      </c>
      <c r="M52" s="43">
        <v>0</v>
      </c>
      <c r="O52" s="43">
        <f t="shared" si="29"/>
        <v>20000</v>
      </c>
    </row>
    <row r="53" spans="1:15">
      <c r="A53" s="73" t="s">
        <v>169</v>
      </c>
      <c r="B53" s="73"/>
      <c r="C53" s="73"/>
      <c r="D53" s="73"/>
      <c r="E53" s="73"/>
      <c r="F53" s="73"/>
      <c r="G53" s="10">
        <v>49</v>
      </c>
      <c r="H53" s="24">
        <v>0</v>
      </c>
      <c r="I53" s="21">
        <v>0</v>
      </c>
      <c r="K53" s="41">
        <f t="shared" si="28"/>
        <v>0</v>
      </c>
      <c r="M53" s="43">
        <v>0</v>
      </c>
      <c r="O53" s="43">
        <f t="shared" si="29"/>
        <v>0</v>
      </c>
    </row>
    <row r="54" spans="1:15">
      <c r="A54" s="73" t="s">
        <v>170</v>
      </c>
      <c r="B54" s="73"/>
      <c r="C54" s="73"/>
      <c r="D54" s="73"/>
      <c r="E54" s="73"/>
      <c r="F54" s="73"/>
      <c r="G54" s="10">
        <v>50</v>
      </c>
      <c r="H54" s="24">
        <v>0</v>
      </c>
      <c r="I54" s="21">
        <v>0</v>
      </c>
      <c r="K54" s="41">
        <f t="shared" si="28"/>
        <v>0</v>
      </c>
      <c r="M54" s="43">
        <v>0</v>
      </c>
      <c r="O54" s="43">
        <f t="shared" si="29"/>
        <v>0</v>
      </c>
    </row>
    <row r="55" spans="1:15">
      <c r="A55" s="73" t="s">
        <v>171</v>
      </c>
      <c r="B55" s="73"/>
      <c r="C55" s="73"/>
      <c r="D55" s="73"/>
      <c r="E55" s="73"/>
      <c r="F55" s="73"/>
      <c r="G55" s="10">
        <v>51</v>
      </c>
      <c r="H55" s="24">
        <v>0</v>
      </c>
      <c r="I55" s="21">
        <v>0</v>
      </c>
      <c r="K55" s="41">
        <f t="shared" si="28"/>
        <v>0</v>
      </c>
      <c r="M55" s="43">
        <v>0</v>
      </c>
      <c r="O55" s="43">
        <f t="shared" si="29"/>
        <v>0</v>
      </c>
    </row>
    <row r="56" spans="1:15">
      <c r="A56" s="73" t="s">
        <v>172</v>
      </c>
      <c r="B56" s="73"/>
      <c r="C56" s="73"/>
      <c r="D56" s="73"/>
      <c r="E56" s="73"/>
      <c r="F56" s="73"/>
      <c r="G56" s="10">
        <v>52</v>
      </c>
      <c r="H56" s="24">
        <v>0</v>
      </c>
      <c r="I56" s="21">
        <v>0</v>
      </c>
      <c r="K56" s="41">
        <f t="shared" si="28"/>
        <v>0</v>
      </c>
      <c r="M56" s="43">
        <v>0</v>
      </c>
      <c r="O56" s="43">
        <f>K56-M56</f>
        <v>0</v>
      </c>
    </row>
    <row r="57" spans="1:15">
      <c r="A57" s="67" t="s">
        <v>173</v>
      </c>
      <c r="B57" s="67"/>
      <c r="C57" s="67"/>
      <c r="D57" s="67"/>
      <c r="E57" s="67"/>
      <c r="F57" s="67"/>
      <c r="G57" s="11">
        <v>53</v>
      </c>
      <c r="H57" s="15">
        <f>H5+H34+H53+H54</f>
        <v>108935142</v>
      </c>
      <c r="I57" s="15">
        <f t="shared" ref="I57:K57" si="30">I5+I34+I53+I54</f>
        <v>111376187</v>
      </c>
      <c r="J57" s="15">
        <f t="shared" si="30"/>
        <v>2398060</v>
      </c>
      <c r="K57" s="15">
        <f t="shared" si="30"/>
        <v>217913269</v>
      </c>
      <c r="M57" s="15">
        <f t="shared" ref="M57:O57" si="31">M5+M34+M53+M54</f>
        <v>106544354</v>
      </c>
      <c r="O57" s="15">
        <f t="shared" si="31"/>
        <v>111368915</v>
      </c>
    </row>
    <row r="58" spans="1:15">
      <c r="A58" s="67" t="s">
        <v>174</v>
      </c>
      <c r="B58" s="67"/>
      <c r="C58" s="67"/>
      <c r="D58" s="67"/>
      <c r="E58" s="67"/>
      <c r="F58" s="67"/>
      <c r="G58" s="11">
        <v>54</v>
      </c>
      <c r="H58" s="15">
        <f>H11+H45+H55+H56</f>
        <v>107369550</v>
      </c>
      <c r="I58" s="15">
        <f t="shared" ref="I58:K58" si="32">I11+I45+I55+I56</f>
        <v>109888826</v>
      </c>
      <c r="J58" s="15">
        <f t="shared" si="32"/>
        <v>2398060</v>
      </c>
      <c r="K58" s="15">
        <f t="shared" si="32"/>
        <v>214860316</v>
      </c>
      <c r="M58" s="15">
        <f t="shared" ref="M58:O58" si="33">M11+M45+M55+M56</f>
        <v>105339043</v>
      </c>
      <c r="O58" s="15">
        <f t="shared" si="33"/>
        <v>109521273</v>
      </c>
    </row>
    <row r="59" spans="1:15">
      <c r="A59" s="67" t="s">
        <v>175</v>
      </c>
      <c r="B59" s="67"/>
      <c r="C59" s="67"/>
      <c r="D59" s="67"/>
      <c r="E59" s="67"/>
      <c r="F59" s="67"/>
      <c r="G59" s="11">
        <v>55</v>
      </c>
      <c r="H59" s="15">
        <f>H57-H58</f>
        <v>1565592</v>
      </c>
      <c r="I59" s="15">
        <f t="shared" ref="I59:K59" si="34">I57-I58</f>
        <v>1487361</v>
      </c>
      <c r="J59" s="15">
        <f t="shared" si="34"/>
        <v>0</v>
      </c>
      <c r="K59" s="15">
        <f t="shared" si="34"/>
        <v>3052953</v>
      </c>
      <c r="M59" s="15">
        <f t="shared" ref="M59:O59" si="35">M57-M58</f>
        <v>1205311</v>
      </c>
      <c r="O59" s="15">
        <f t="shared" si="35"/>
        <v>1847642</v>
      </c>
    </row>
    <row r="60" spans="1:15">
      <c r="A60" s="74" t="s">
        <v>176</v>
      </c>
      <c r="B60" s="74"/>
      <c r="C60" s="74"/>
      <c r="D60" s="74"/>
      <c r="E60" s="74"/>
      <c r="F60" s="74"/>
      <c r="G60" s="11">
        <v>56</v>
      </c>
      <c r="H60" s="15">
        <f>H57-H58</f>
        <v>1565592</v>
      </c>
      <c r="I60" s="15">
        <f t="shared" ref="I60:K60" si="36">I57-I58</f>
        <v>1487361</v>
      </c>
      <c r="J60" s="15">
        <f t="shared" si="36"/>
        <v>0</v>
      </c>
      <c r="K60" s="15">
        <f t="shared" si="36"/>
        <v>3052953</v>
      </c>
      <c r="M60" s="15">
        <f t="shared" ref="M60:O60" si="37">M57-M58</f>
        <v>1205311</v>
      </c>
      <c r="O60" s="15">
        <f t="shared" si="37"/>
        <v>1847642</v>
      </c>
    </row>
    <row r="61" spans="1:15">
      <c r="A61" s="74" t="s">
        <v>177</v>
      </c>
      <c r="B61" s="74"/>
      <c r="C61" s="74"/>
      <c r="D61" s="74"/>
      <c r="E61" s="74"/>
      <c r="F61" s="74"/>
      <c r="G61" s="11">
        <v>57</v>
      </c>
      <c r="H61" s="15">
        <v>0</v>
      </c>
      <c r="I61" s="15">
        <v>0</v>
      </c>
      <c r="J61" s="15">
        <v>0</v>
      </c>
      <c r="K61" s="15">
        <v>0</v>
      </c>
      <c r="M61" s="15">
        <v>0</v>
      </c>
      <c r="O61" s="15">
        <v>0</v>
      </c>
    </row>
    <row r="62" spans="1:15">
      <c r="A62" s="73" t="s">
        <v>178</v>
      </c>
      <c r="B62" s="73"/>
      <c r="C62" s="73"/>
      <c r="D62" s="73"/>
      <c r="E62" s="73"/>
      <c r="F62" s="73"/>
      <c r="G62" s="10">
        <v>58</v>
      </c>
      <c r="H62" s="16">
        <v>0</v>
      </c>
      <c r="I62" s="21">
        <v>0</v>
      </c>
      <c r="M62" s="43">
        <v>0</v>
      </c>
      <c r="O62" s="43">
        <v>0</v>
      </c>
    </row>
    <row r="63" spans="1:15">
      <c r="A63" s="67" t="s">
        <v>179</v>
      </c>
      <c r="B63" s="67"/>
      <c r="C63" s="67"/>
      <c r="D63" s="67"/>
      <c r="E63" s="67"/>
      <c r="F63" s="67"/>
      <c r="G63" s="11">
        <v>59</v>
      </c>
      <c r="H63" s="15">
        <v>349730</v>
      </c>
      <c r="I63" s="22">
        <v>855581</v>
      </c>
      <c r="M63" s="43">
        <v>1205311</v>
      </c>
      <c r="O63" s="43">
        <v>1205311</v>
      </c>
    </row>
    <row r="64" spans="1:15">
      <c r="A64" s="74" t="s">
        <v>180</v>
      </c>
      <c r="B64" s="74"/>
      <c r="C64" s="74"/>
      <c r="D64" s="74"/>
      <c r="E64" s="74"/>
      <c r="F64" s="74"/>
      <c r="G64" s="11">
        <v>60</v>
      </c>
      <c r="H64" s="15">
        <v>349730</v>
      </c>
      <c r="I64" s="22">
        <v>855581</v>
      </c>
      <c r="M64" s="43">
        <v>1205311</v>
      </c>
      <c r="O64" s="43">
        <v>1205311</v>
      </c>
    </row>
    <row r="65" spans="1:15">
      <c r="A65" s="74" t="s">
        <v>181</v>
      </c>
      <c r="B65" s="74"/>
      <c r="C65" s="74"/>
      <c r="D65" s="74"/>
      <c r="E65" s="74"/>
      <c r="F65" s="74"/>
      <c r="G65" s="11">
        <v>61</v>
      </c>
      <c r="H65" s="15">
        <v>0</v>
      </c>
      <c r="I65" s="26">
        <v>0</v>
      </c>
      <c r="M65" s="43">
        <v>0</v>
      </c>
      <c r="O65" s="43">
        <v>0</v>
      </c>
    </row>
    <row r="66" spans="1:15">
      <c r="A66" s="76" t="s">
        <v>182</v>
      </c>
      <c r="B66" s="76"/>
      <c r="C66" s="76"/>
      <c r="D66" s="76"/>
      <c r="E66" s="76"/>
      <c r="F66" s="76"/>
      <c r="G66" s="77"/>
      <c r="H66" s="78"/>
    </row>
    <row r="67" spans="1:15">
      <c r="A67" s="67" t="s">
        <v>183</v>
      </c>
      <c r="B67" s="67"/>
      <c r="C67" s="67"/>
      <c r="D67" s="67"/>
      <c r="E67" s="67"/>
      <c r="F67" s="67"/>
      <c r="G67" s="11">
        <v>62</v>
      </c>
      <c r="H67" s="15">
        <v>0</v>
      </c>
    </row>
    <row r="68" spans="1:15">
      <c r="A68" s="72" t="s">
        <v>184</v>
      </c>
      <c r="B68" s="72"/>
      <c r="C68" s="72"/>
      <c r="D68" s="72"/>
      <c r="E68" s="72"/>
      <c r="F68" s="72"/>
      <c r="G68" s="10">
        <v>63</v>
      </c>
      <c r="H68" s="16">
        <v>0</v>
      </c>
    </row>
    <row r="69" spans="1:15">
      <c r="A69" s="72" t="s">
        <v>185</v>
      </c>
      <c r="B69" s="72"/>
      <c r="C69" s="72"/>
      <c r="D69" s="72"/>
      <c r="E69" s="72"/>
      <c r="F69" s="72"/>
      <c r="G69" s="10">
        <v>64</v>
      </c>
      <c r="H69" s="16">
        <v>0</v>
      </c>
    </row>
    <row r="70" spans="1:15">
      <c r="A70" s="73" t="s">
        <v>186</v>
      </c>
      <c r="B70" s="73"/>
      <c r="C70" s="73"/>
      <c r="D70" s="73"/>
      <c r="E70" s="73"/>
      <c r="F70" s="73"/>
      <c r="G70" s="10">
        <v>65</v>
      </c>
      <c r="H70" s="16">
        <v>0</v>
      </c>
    </row>
    <row r="71" spans="1:15">
      <c r="A71" s="74" t="s">
        <v>187</v>
      </c>
      <c r="B71" s="74"/>
      <c r="C71" s="74"/>
      <c r="D71" s="74"/>
      <c r="E71" s="74"/>
      <c r="F71" s="74"/>
      <c r="G71" s="11">
        <v>66</v>
      </c>
      <c r="H71" s="20">
        <v>0</v>
      </c>
    </row>
    <row r="72" spans="1:15">
      <c r="A72" s="74" t="s">
        <v>188</v>
      </c>
      <c r="B72" s="74"/>
      <c r="C72" s="74"/>
      <c r="D72" s="74"/>
      <c r="E72" s="74"/>
      <c r="F72" s="74"/>
      <c r="G72" s="11">
        <v>67</v>
      </c>
      <c r="H72" s="20">
        <v>0</v>
      </c>
    </row>
    <row r="73" spans="1:15">
      <c r="A73" s="76" t="s">
        <v>189</v>
      </c>
      <c r="B73" s="76"/>
      <c r="C73" s="76"/>
      <c r="D73" s="76"/>
      <c r="E73" s="76"/>
      <c r="F73" s="76"/>
      <c r="G73" s="77"/>
      <c r="H73" s="78"/>
    </row>
    <row r="74" spans="1:15">
      <c r="A74" s="67" t="s">
        <v>190</v>
      </c>
      <c r="B74" s="67"/>
      <c r="C74" s="67"/>
      <c r="D74" s="67"/>
      <c r="E74" s="67"/>
      <c r="F74" s="67"/>
      <c r="G74" s="11">
        <v>68</v>
      </c>
      <c r="H74" s="20">
        <v>0</v>
      </c>
    </row>
    <row r="75" spans="1:15">
      <c r="A75" s="75" t="s">
        <v>191</v>
      </c>
      <c r="B75" s="75"/>
      <c r="C75" s="75"/>
      <c r="D75" s="75"/>
      <c r="E75" s="75"/>
      <c r="F75" s="75"/>
      <c r="G75" s="12">
        <v>69</v>
      </c>
      <c r="H75" s="17">
        <v>0</v>
      </c>
    </row>
    <row r="76" spans="1:15">
      <c r="A76" s="75" t="s">
        <v>192</v>
      </c>
      <c r="B76" s="75"/>
      <c r="C76" s="75"/>
      <c r="D76" s="75"/>
      <c r="E76" s="75"/>
      <c r="F76" s="75"/>
      <c r="G76" s="12">
        <v>70</v>
      </c>
      <c r="H76" s="17">
        <v>0</v>
      </c>
    </row>
    <row r="77" spans="1:15">
      <c r="A77" s="67" t="s">
        <v>193</v>
      </c>
      <c r="B77" s="67"/>
      <c r="C77" s="67"/>
      <c r="D77" s="67"/>
      <c r="E77" s="67"/>
      <c r="F77" s="67"/>
      <c r="G77" s="11">
        <v>71</v>
      </c>
      <c r="H77" s="20">
        <v>0</v>
      </c>
    </row>
    <row r="78" spans="1:15">
      <c r="A78" s="67" t="s">
        <v>194</v>
      </c>
      <c r="B78" s="67"/>
      <c r="C78" s="67"/>
      <c r="D78" s="67"/>
      <c r="E78" s="67"/>
      <c r="F78" s="67"/>
      <c r="G78" s="11">
        <v>72</v>
      </c>
      <c r="H78" s="20">
        <v>0</v>
      </c>
    </row>
    <row r="79" spans="1:15">
      <c r="A79" s="74" t="s">
        <v>195</v>
      </c>
      <c r="B79" s="74"/>
      <c r="C79" s="74"/>
      <c r="D79" s="74"/>
      <c r="E79" s="74"/>
      <c r="F79" s="74"/>
      <c r="G79" s="11">
        <v>73</v>
      </c>
      <c r="H79" s="20">
        <v>0</v>
      </c>
    </row>
    <row r="80" spans="1:15">
      <c r="A80" s="74" t="s">
        <v>196</v>
      </c>
      <c r="B80" s="74"/>
      <c r="C80" s="74"/>
      <c r="D80" s="74"/>
      <c r="E80" s="74"/>
      <c r="F80" s="74"/>
      <c r="G80" s="11">
        <v>74</v>
      </c>
      <c r="H80" s="20">
        <v>0</v>
      </c>
    </row>
    <row r="81" spans="1:8">
      <c r="A81" s="76" t="s">
        <v>197</v>
      </c>
      <c r="B81" s="76"/>
      <c r="C81" s="76"/>
      <c r="D81" s="76"/>
      <c r="E81" s="76"/>
      <c r="F81" s="76"/>
      <c r="G81" s="77"/>
      <c r="H81" s="78"/>
    </row>
    <row r="82" spans="1:8">
      <c r="A82" s="79" t="s">
        <v>198</v>
      </c>
      <c r="B82" s="79"/>
      <c r="C82" s="79"/>
      <c r="D82" s="79"/>
      <c r="E82" s="79"/>
      <c r="F82" s="79"/>
      <c r="G82" s="11">
        <v>75</v>
      </c>
      <c r="H82" s="18">
        <v>0</v>
      </c>
    </row>
    <row r="83" spans="1:8">
      <c r="A83" s="80" t="s">
        <v>199</v>
      </c>
      <c r="B83" s="80"/>
      <c r="C83" s="80"/>
      <c r="D83" s="80"/>
      <c r="E83" s="80"/>
      <c r="F83" s="80"/>
      <c r="G83" s="10">
        <v>76</v>
      </c>
      <c r="H83" s="19">
        <v>0</v>
      </c>
    </row>
    <row r="84" spans="1:8">
      <c r="A84" s="80" t="s">
        <v>200</v>
      </c>
      <c r="B84" s="80"/>
      <c r="C84" s="80"/>
      <c r="D84" s="80"/>
      <c r="E84" s="80"/>
      <c r="F84" s="80"/>
      <c r="G84" s="10">
        <v>77</v>
      </c>
      <c r="H84" s="19">
        <v>0</v>
      </c>
    </row>
    <row r="85" spans="1:8">
      <c r="A85" s="81" t="s">
        <v>201</v>
      </c>
      <c r="B85" s="81"/>
      <c r="C85" s="81"/>
      <c r="D85" s="81"/>
      <c r="E85" s="81"/>
      <c r="F85" s="81"/>
      <c r="G85" s="82"/>
      <c r="H85" s="78"/>
    </row>
    <row r="86" spans="1:8">
      <c r="A86" s="83" t="s">
        <v>202</v>
      </c>
      <c r="B86" s="83"/>
      <c r="C86" s="83"/>
      <c r="D86" s="83"/>
      <c r="E86" s="83"/>
      <c r="F86" s="83"/>
      <c r="G86" s="10">
        <v>78</v>
      </c>
      <c r="H86" s="19">
        <v>349730</v>
      </c>
    </row>
  </sheetData>
  <mergeCells count="86">
    <mergeCell ref="A81:H81"/>
    <mergeCell ref="A76:F76"/>
    <mergeCell ref="A77:F77"/>
    <mergeCell ref="A78:F78"/>
    <mergeCell ref="A79:F79"/>
    <mergeCell ref="A80:F80"/>
    <mergeCell ref="A82:F82"/>
    <mergeCell ref="A83:F83"/>
    <mergeCell ref="A84:F84"/>
    <mergeCell ref="A85:H85"/>
    <mergeCell ref="A86:F86"/>
    <mergeCell ref="A75:F75"/>
    <mergeCell ref="A64:F64"/>
    <mergeCell ref="A65:F65"/>
    <mergeCell ref="A66:H66"/>
    <mergeCell ref="A67:F67"/>
    <mergeCell ref="A68:F68"/>
    <mergeCell ref="A69:F69"/>
    <mergeCell ref="A70:F70"/>
    <mergeCell ref="A71:F71"/>
    <mergeCell ref="A72:F72"/>
    <mergeCell ref="A73:H73"/>
    <mergeCell ref="A74:F74"/>
    <mergeCell ref="A63:F63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51:F51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39:F39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27:F27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12:F12"/>
    <mergeCell ref="A13:F13"/>
    <mergeCell ref="A14:F14"/>
    <mergeCell ref="A15:F15"/>
    <mergeCell ref="A4:F4"/>
    <mergeCell ref="A5:F5"/>
    <mergeCell ref="A6:F6"/>
    <mergeCell ref="A7:F7"/>
    <mergeCell ref="A8:F8"/>
    <mergeCell ref="A9:F9"/>
    <mergeCell ref="A1:H1"/>
    <mergeCell ref="A2:F3"/>
    <mergeCell ref="G2:G3"/>
    <mergeCell ref="A10:F10"/>
    <mergeCell ref="A11:F11"/>
  </mergeCells>
  <conditionalFormatting sqref="I24:I25 I27:I32">
    <cfRule type="cellIs" dxfId="58" priority="30" stopIfTrue="1" operator="notEqual">
      <formula>ROUND(I24,0)</formula>
    </cfRule>
  </conditionalFormatting>
  <conditionalFormatting sqref="I62:I63">
    <cfRule type="cellIs" dxfId="57" priority="27" stopIfTrue="1" operator="notEqual">
      <formula>ROUND(I62,0)</formula>
    </cfRule>
  </conditionalFormatting>
  <conditionalFormatting sqref="I64:I65">
    <cfRule type="cellIs" dxfId="56" priority="25" stopIfTrue="1" operator="notEqual">
      <formula>ROUND(I64,0)</formula>
    </cfRule>
    <cfRule type="cellIs" dxfId="55" priority="26" stopIfTrue="1" operator="lessThan">
      <formula>0</formula>
    </cfRule>
  </conditionalFormatting>
  <conditionalFormatting sqref="H6:H10">
    <cfRule type="cellIs" dxfId="54" priority="23" stopIfTrue="1" operator="notEqual">
      <formula>ROUND(H6,0)</formula>
    </cfRule>
    <cfRule type="cellIs" dxfId="53" priority="24" stopIfTrue="1" operator="lessThan">
      <formula>0</formula>
    </cfRule>
  </conditionalFormatting>
  <conditionalFormatting sqref="H14:H16">
    <cfRule type="cellIs" dxfId="52" priority="21" stopIfTrue="1" operator="notEqual">
      <formula>ROUND(H14,0)</formula>
    </cfRule>
    <cfRule type="cellIs" dxfId="51" priority="22" stopIfTrue="1" operator="lessThan">
      <formula>0</formula>
    </cfRule>
  </conditionalFormatting>
  <conditionalFormatting sqref="H18:H22">
    <cfRule type="cellIs" dxfId="50" priority="19" stopIfTrue="1" operator="notEqual">
      <formula>ROUND(H18,0)</formula>
    </cfRule>
    <cfRule type="cellIs" dxfId="49" priority="20" stopIfTrue="1" operator="lessThan">
      <formula>0</formula>
    </cfRule>
  </conditionalFormatting>
  <conditionalFormatting sqref="H35:H44">
    <cfRule type="cellIs" dxfId="48" priority="17" stopIfTrue="1" operator="notEqual">
      <formula>ROUND(H35,0)</formula>
    </cfRule>
    <cfRule type="cellIs" dxfId="47" priority="18" stopIfTrue="1" operator="lessThan">
      <formula>0</formula>
    </cfRule>
  </conditionalFormatting>
  <conditionalFormatting sqref="H51">
    <cfRule type="cellIs" dxfId="46" priority="14" stopIfTrue="1" operator="notEqual">
      <formula>ROUND(H51,0)</formula>
    </cfRule>
  </conditionalFormatting>
  <conditionalFormatting sqref="H46:H56">
    <cfRule type="cellIs" dxfId="45" priority="15" stopIfTrue="1" operator="notEqual">
      <formula>ROUND(H46,0)</formula>
    </cfRule>
    <cfRule type="cellIs" dxfId="44" priority="16" stopIfTrue="1" operator="lessThan">
      <formula>0</formula>
    </cfRule>
  </conditionalFormatting>
  <conditionalFormatting sqref="I6:I10">
    <cfRule type="cellIs" dxfId="43" priority="12" stopIfTrue="1" operator="notEqual">
      <formula>ROUND(I6,0)</formula>
    </cfRule>
    <cfRule type="cellIs" dxfId="42" priority="13" stopIfTrue="1" operator="lessThan">
      <formula>0</formula>
    </cfRule>
  </conditionalFormatting>
  <conditionalFormatting sqref="I14:I16">
    <cfRule type="cellIs" dxfId="41" priority="10" stopIfTrue="1" operator="notEqual">
      <formula>ROUND(I14,0)</formula>
    </cfRule>
    <cfRule type="cellIs" dxfId="40" priority="11" stopIfTrue="1" operator="lessThan">
      <formula>0</formula>
    </cfRule>
  </conditionalFormatting>
  <conditionalFormatting sqref="I18:I22">
    <cfRule type="cellIs" dxfId="39" priority="8" stopIfTrue="1" operator="notEqual">
      <formula>ROUND(I18,0)</formula>
    </cfRule>
    <cfRule type="cellIs" dxfId="38" priority="9" stopIfTrue="1" operator="lessThan">
      <formula>0</formula>
    </cfRule>
  </conditionalFormatting>
  <conditionalFormatting sqref="I33">
    <cfRule type="cellIs" dxfId="37" priority="6" stopIfTrue="1" operator="notEqual">
      <formula>ROUND(I33,0)</formula>
    </cfRule>
    <cfRule type="cellIs" dxfId="36" priority="7" stopIfTrue="1" operator="lessThan">
      <formula>0</formula>
    </cfRule>
  </conditionalFormatting>
  <conditionalFormatting sqref="I35:I44">
    <cfRule type="cellIs" dxfId="35" priority="4" stopIfTrue="1" operator="notEqual">
      <formula>ROUND(I35,0)</formula>
    </cfRule>
    <cfRule type="cellIs" dxfId="34" priority="5" stopIfTrue="1" operator="lessThan">
      <formula>0</formula>
    </cfRule>
  </conditionalFormatting>
  <conditionalFormatting sqref="I51">
    <cfRule type="cellIs" dxfId="33" priority="1" stopIfTrue="1" operator="notEqual">
      <formula>ROUND(I51,0)</formula>
    </cfRule>
  </conditionalFormatting>
  <conditionalFormatting sqref="I46:I50 I52:I56">
    <cfRule type="cellIs" dxfId="32" priority="2" stopIfTrue="1" operator="notEqual">
      <formula>ROUND(I46,0)</formula>
    </cfRule>
    <cfRule type="cellIs" dxfId="31" priority="3" stopIfTrue="1" operator="lessThan">
      <formula>0</formula>
    </cfRule>
  </conditionalFormatting>
  <dataValidations count="2">
    <dataValidation type="whole" operator="greaterThanOrEqual" allowBlank="1" showInputMessage="1" showErrorMessage="1" errorTitle="Pogrešan upis" error="Dopušten je upis samo pozitivnih cjelobrojnih vrijednosti" sqref="H46:I50 H6:I10 H14:I16 H33:I33 I64:I65 H35:I44 H18:I22 H52:I56">
      <formula1>0</formula1>
    </dataValidation>
    <dataValidation type="whole" operator="notEqual" allowBlank="1" showInputMessage="1" showErrorMessage="1" errorTitle="Pogrešan upis" error="Dopušten je upis samo cjelobrojnih vrijednosti" sqref="I62:I63 I24:I25 H27:I32 H51:I51">
      <formula1>999999999999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49"/>
  <sheetViews>
    <sheetView tabSelected="1" topLeftCell="A25" workbookViewId="0">
      <selection activeCell="O48" sqref="O48"/>
    </sheetView>
  </sheetViews>
  <sheetFormatPr defaultRowHeight="14.4"/>
  <cols>
    <col min="9" max="9" width="15.88671875" customWidth="1"/>
    <col min="10" max="10" width="14.33203125" customWidth="1"/>
    <col min="11" max="11" width="14.33203125" style="84" customWidth="1"/>
    <col min="12" max="12" width="6.77734375" customWidth="1"/>
    <col min="13" max="13" width="17.88671875" customWidth="1"/>
    <col min="14" max="14" width="17" customWidth="1"/>
    <col min="15" max="15" width="11.77734375" style="84" bestFit="1" customWidth="1"/>
  </cols>
  <sheetData>
    <row r="2" spans="2:15">
      <c r="I2" t="s">
        <v>254</v>
      </c>
      <c r="J2" t="s">
        <v>255</v>
      </c>
      <c r="K2" s="84" t="s">
        <v>256</v>
      </c>
      <c r="M2" t="s">
        <v>257</v>
      </c>
      <c r="N2" t="s">
        <v>258</v>
      </c>
      <c r="O2" s="84" t="s">
        <v>259</v>
      </c>
    </row>
    <row r="3" spans="2:15">
      <c r="B3" s="85" t="s">
        <v>207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2:15">
      <c r="B4" s="88" t="s">
        <v>208</v>
      </c>
      <c r="C4" s="88"/>
      <c r="D4" s="88"/>
      <c r="E4" s="88"/>
      <c r="F4" s="88"/>
      <c r="G4" s="88"/>
      <c r="H4" s="89">
        <v>1</v>
      </c>
      <c r="I4" s="90">
        <v>110705738</v>
      </c>
      <c r="J4" s="90">
        <v>95954110</v>
      </c>
      <c r="K4" s="91">
        <f>I4+J4</f>
        <v>206659848</v>
      </c>
      <c r="L4" s="90"/>
      <c r="M4" s="90">
        <v>144464578</v>
      </c>
      <c r="N4" s="90">
        <v>160042856</v>
      </c>
      <c r="O4" s="91">
        <f>M4+N4</f>
        <v>304507434</v>
      </c>
    </row>
    <row r="5" spans="2:15">
      <c r="B5" s="92" t="s">
        <v>209</v>
      </c>
      <c r="C5" s="92"/>
      <c r="D5" s="92"/>
      <c r="E5" s="92"/>
      <c r="F5" s="92"/>
      <c r="G5" s="92"/>
      <c r="H5" s="93">
        <v>2</v>
      </c>
      <c r="I5" s="94">
        <v>0</v>
      </c>
      <c r="J5" s="94"/>
      <c r="K5" s="91">
        <f t="shared" ref="K5:K8" si="0">I5+J5</f>
        <v>0</v>
      </c>
      <c r="L5" s="94"/>
      <c r="M5" s="94">
        <v>0</v>
      </c>
      <c r="O5" s="91">
        <f t="shared" ref="O5:O8" si="1">M5+N5</f>
        <v>0</v>
      </c>
    </row>
    <row r="6" spans="2:15">
      <c r="B6" s="92" t="s">
        <v>210</v>
      </c>
      <c r="C6" s="92"/>
      <c r="D6" s="92"/>
      <c r="E6" s="92"/>
      <c r="F6" s="92"/>
      <c r="G6" s="92"/>
      <c r="H6" s="93">
        <v>3</v>
      </c>
      <c r="I6" s="94">
        <v>31918</v>
      </c>
      <c r="J6" s="94"/>
      <c r="K6" s="91">
        <f t="shared" si="0"/>
        <v>31918</v>
      </c>
      <c r="L6" s="94"/>
      <c r="M6" s="94">
        <v>5271</v>
      </c>
      <c r="O6" s="91">
        <f t="shared" si="1"/>
        <v>5271</v>
      </c>
    </row>
    <row r="7" spans="2:15">
      <c r="B7" s="92" t="s">
        <v>211</v>
      </c>
      <c r="C7" s="92"/>
      <c r="D7" s="92"/>
      <c r="E7" s="92"/>
      <c r="F7" s="92"/>
      <c r="G7" s="92"/>
      <c r="H7" s="93">
        <v>4</v>
      </c>
      <c r="I7" s="94">
        <v>0</v>
      </c>
      <c r="J7" s="94"/>
      <c r="K7" s="91">
        <f t="shared" si="0"/>
        <v>0</v>
      </c>
      <c r="L7" s="94"/>
      <c r="M7" s="94">
        <v>0</v>
      </c>
      <c r="O7" s="91">
        <f t="shared" si="1"/>
        <v>0</v>
      </c>
    </row>
    <row r="8" spans="2:15">
      <c r="B8" s="92" t="s">
        <v>212</v>
      </c>
      <c r="C8" s="92"/>
      <c r="D8" s="92"/>
      <c r="E8" s="92"/>
      <c r="F8" s="92"/>
      <c r="G8" s="92"/>
      <c r="H8" s="93">
        <v>5</v>
      </c>
      <c r="I8" s="94">
        <v>0</v>
      </c>
      <c r="K8" s="91">
        <f t="shared" si="0"/>
        <v>0</v>
      </c>
      <c r="L8" s="94"/>
      <c r="M8" s="94">
        <v>0</v>
      </c>
      <c r="O8" s="91">
        <f t="shared" si="1"/>
        <v>0</v>
      </c>
    </row>
    <row r="9" spans="2:15">
      <c r="B9" s="95" t="s">
        <v>213</v>
      </c>
      <c r="C9" s="95"/>
      <c r="D9" s="95"/>
      <c r="E9" s="95"/>
      <c r="F9" s="95"/>
      <c r="G9" s="95"/>
      <c r="H9" s="96">
        <v>6</v>
      </c>
      <c r="I9" s="97">
        <f>SUM(I4:I8)</f>
        <v>110737656</v>
      </c>
      <c r="J9" s="97">
        <f t="shared" ref="J9:O9" si="2">SUM(J4:J8)</f>
        <v>95954110</v>
      </c>
      <c r="K9" s="98">
        <f t="shared" si="2"/>
        <v>206691766</v>
      </c>
      <c r="L9" s="97">
        <f t="shared" si="2"/>
        <v>0</v>
      </c>
      <c r="M9" s="97">
        <f t="shared" si="2"/>
        <v>144469849</v>
      </c>
      <c r="N9" s="97">
        <f t="shared" si="2"/>
        <v>160042856</v>
      </c>
      <c r="O9" s="98">
        <f t="shared" si="2"/>
        <v>304512705</v>
      </c>
    </row>
    <row r="10" spans="2:15">
      <c r="B10" s="92" t="s">
        <v>214</v>
      </c>
      <c r="C10" s="92"/>
      <c r="D10" s="92"/>
      <c r="E10" s="92"/>
      <c r="F10" s="92"/>
      <c r="G10" s="92"/>
      <c r="H10" s="93">
        <v>7</v>
      </c>
      <c r="I10" s="94">
        <v>-86705762</v>
      </c>
      <c r="J10" s="94">
        <v>-92956284</v>
      </c>
      <c r="K10" s="91">
        <f>I10+J10</f>
        <v>-179662046</v>
      </c>
      <c r="L10" s="94"/>
      <c r="M10" s="94">
        <v>-111388985</v>
      </c>
      <c r="N10" s="94">
        <v>-156580946</v>
      </c>
      <c r="O10" s="91">
        <f>M10+N10</f>
        <v>-267969931</v>
      </c>
    </row>
    <row r="11" spans="2:15">
      <c r="B11" s="92" t="s">
        <v>215</v>
      </c>
      <c r="C11" s="92"/>
      <c r="D11" s="92"/>
      <c r="E11" s="92"/>
      <c r="F11" s="92"/>
      <c r="G11" s="92"/>
      <c r="H11" s="93">
        <v>8</v>
      </c>
      <c r="I11" s="94">
        <v>-9707772</v>
      </c>
      <c r="J11" s="94">
        <v>-611410</v>
      </c>
      <c r="K11" s="91">
        <f t="shared" ref="K11:K14" si="3">I11+J11</f>
        <v>-10319182</v>
      </c>
      <c r="L11" s="94"/>
      <c r="M11" s="94">
        <v>-7109463</v>
      </c>
      <c r="N11" s="94">
        <v>-622769</v>
      </c>
      <c r="O11" s="91">
        <f t="shared" ref="O11:O14" si="4">M11+N11</f>
        <v>-7732232</v>
      </c>
    </row>
    <row r="12" spans="2:15">
      <c r="B12" s="92" t="s">
        <v>216</v>
      </c>
      <c r="C12" s="92"/>
      <c r="D12" s="92"/>
      <c r="E12" s="92"/>
      <c r="F12" s="92"/>
      <c r="G12" s="92"/>
      <c r="H12" s="93">
        <v>9</v>
      </c>
      <c r="I12" s="94">
        <v>0</v>
      </c>
      <c r="J12" s="94"/>
      <c r="K12" s="91">
        <f t="shared" si="3"/>
        <v>0</v>
      </c>
      <c r="L12" s="94"/>
      <c r="M12" s="94">
        <v>0</v>
      </c>
      <c r="N12" s="94"/>
      <c r="O12" s="91">
        <f t="shared" si="4"/>
        <v>0</v>
      </c>
    </row>
    <row r="13" spans="2:15">
      <c r="B13" s="92" t="s">
        <v>217</v>
      </c>
      <c r="C13" s="92"/>
      <c r="D13" s="92"/>
      <c r="E13" s="92"/>
      <c r="F13" s="92"/>
      <c r="G13" s="92"/>
      <c r="H13" s="93">
        <v>10</v>
      </c>
      <c r="I13" s="94">
        <v>-17607</v>
      </c>
      <c r="J13" s="94">
        <v>0</v>
      </c>
      <c r="K13" s="91">
        <f t="shared" si="3"/>
        <v>-17607</v>
      </c>
      <c r="L13" s="94"/>
      <c r="M13" s="94">
        <v>0</v>
      </c>
      <c r="O13" s="91">
        <f t="shared" si="4"/>
        <v>0</v>
      </c>
    </row>
    <row r="14" spans="2:15">
      <c r="B14" s="92" t="s">
        <v>218</v>
      </c>
      <c r="C14" s="92"/>
      <c r="D14" s="92"/>
      <c r="E14" s="92"/>
      <c r="F14" s="92"/>
      <c r="G14" s="92"/>
      <c r="H14" s="93">
        <v>11</v>
      </c>
      <c r="I14" s="94">
        <v>0</v>
      </c>
      <c r="J14" s="94">
        <v>0</v>
      </c>
      <c r="K14" s="91">
        <f t="shared" si="3"/>
        <v>0</v>
      </c>
      <c r="L14" s="94"/>
      <c r="M14" s="94">
        <v>0</v>
      </c>
      <c r="N14" s="94">
        <v>-360020</v>
      </c>
      <c r="O14" s="91">
        <f t="shared" si="4"/>
        <v>-360020</v>
      </c>
    </row>
    <row r="15" spans="2:15">
      <c r="B15" s="92" t="s">
        <v>219</v>
      </c>
      <c r="C15" s="92"/>
      <c r="D15" s="92"/>
      <c r="E15" s="92"/>
      <c r="F15" s="92"/>
      <c r="G15" s="92"/>
      <c r="H15" s="93">
        <v>12</v>
      </c>
      <c r="I15" s="94">
        <v>-5826961</v>
      </c>
      <c r="J15" s="94">
        <v>-2994158</v>
      </c>
      <c r="K15" s="91">
        <f>I15+J15</f>
        <v>-8821119</v>
      </c>
      <c r="L15" s="94"/>
      <c r="M15" s="94">
        <v>-21322923</v>
      </c>
      <c r="N15" s="94">
        <v>-1997157</v>
      </c>
      <c r="O15" s="91">
        <f>M15+N15</f>
        <v>-23320080</v>
      </c>
    </row>
    <row r="16" spans="2:15">
      <c r="B16" s="95" t="s">
        <v>220</v>
      </c>
      <c r="C16" s="95"/>
      <c r="D16" s="95"/>
      <c r="E16" s="95"/>
      <c r="F16" s="95"/>
      <c r="G16" s="95"/>
      <c r="H16" s="96">
        <v>13</v>
      </c>
      <c r="I16" s="97">
        <f>SUM(I10:I15)</f>
        <v>-102258102</v>
      </c>
      <c r="J16" s="97">
        <f t="shared" ref="J16:O16" si="5">SUM(J10:J15)</f>
        <v>-96561852</v>
      </c>
      <c r="K16" s="98">
        <f t="shared" si="5"/>
        <v>-198819954</v>
      </c>
      <c r="L16" s="97">
        <f t="shared" si="5"/>
        <v>0</v>
      </c>
      <c r="M16" s="97">
        <f t="shared" si="5"/>
        <v>-139821371</v>
      </c>
      <c r="N16" s="97">
        <f>SUM(N10:N15)</f>
        <v>-159560892</v>
      </c>
      <c r="O16" s="98">
        <f t="shared" si="5"/>
        <v>-299382263</v>
      </c>
    </row>
    <row r="17" spans="2:15">
      <c r="B17" s="99" t="s">
        <v>245</v>
      </c>
      <c r="C17" s="99"/>
      <c r="D17" s="99"/>
      <c r="E17" s="99"/>
      <c r="F17" s="99"/>
      <c r="G17" s="99"/>
      <c r="H17" s="100">
        <v>14</v>
      </c>
      <c r="I17" s="101">
        <f>I9+I16</f>
        <v>8479554</v>
      </c>
      <c r="J17" s="101">
        <f t="shared" ref="J17:O17" si="6">J9+J16</f>
        <v>-607742</v>
      </c>
      <c r="K17" s="102">
        <f t="shared" si="6"/>
        <v>7871812</v>
      </c>
      <c r="L17" s="101">
        <f t="shared" si="6"/>
        <v>0</v>
      </c>
      <c r="M17" s="101">
        <f t="shared" si="6"/>
        <v>4648478</v>
      </c>
      <c r="N17" s="101">
        <f t="shared" si="6"/>
        <v>481964</v>
      </c>
      <c r="O17" s="102">
        <f t="shared" si="6"/>
        <v>5130442</v>
      </c>
    </row>
    <row r="18" spans="2:15">
      <c r="B18" s="85" t="s">
        <v>221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</row>
    <row r="19" spans="2:15">
      <c r="B19" s="88" t="s">
        <v>222</v>
      </c>
      <c r="C19" s="88"/>
      <c r="D19" s="88"/>
      <c r="E19" s="88"/>
      <c r="F19" s="88"/>
      <c r="G19" s="88"/>
      <c r="H19" s="89">
        <v>15</v>
      </c>
      <c r="I19" s="90">
        <v>133500</v>
      </c>
      <c r="J19" s="90"/>
      <c r="K19" s="91">
        <f>I19+J19</f>
        <v>133500</v>
      </c>
      <c r="L19" s="90"/>
      <c r="M19" s="90">
        <v>42000</v>
      </c>
      <c r="O19" s="91">
        <f>M19+N19</f>
        <v>42000</v>
      </c>
    </row>
    <row r="20" spans="2:15">
      <c r="B20" s="92" t="s">
        <v>223</v>
      </c>
      <c r="C20" s="92"/>
      <c r="D20" s="92"/>
      <c r="E20" s="92"/>
      <c r="F20" s="92"/>
      <c r="G20" s="92"/>
      <c r="H20" s="89">
        <v>16</v>
      </c>
      <c r="I20" s="94">
        <v>0</v>
      </c>
      <c r="J20" s="94"/>
      <c r="K20" s="91">
        <f t="shared" ref="K20:K23" si="7">I20+J20</f>
        <v>0</v>
      </c>
      <c r="L20" s="94"/>
      <c r="M20" s="94">
        <v>0</v>
      </c>
      <c r="O20" s="91">
        <f t="shared" ref="O20:O23" si="8">M20+N20</f>
        <v>0</v>
      </c>
    </row>
    <row r="21" spans="2:15">
      <c r="B21" s="92" t="s">
        <v>224</v>
      </c>
      <c r="C21" s="92"/>
      <c r="D21" s="92"/>
      <c r="E21" s="92"/>
      <c r="F21" s="92"/>
      <c r="G21" s="92"/>
      <c r="H21" s="89">
        <v>17</v>
      </c>
      <c r="I21" s="94">
        <v>146711</v>
      </c>
      <c r="J21" s="94">
        <v>76</v>
      </c>
      <c r="K21" s="91">
        <f t="shared" si="7"/>
        <v>146787</v>
      </c>
      <c r="L21" s="94"/>
      <c r="M21" s="94">
        <v>48871</v>
      </c>
      <c r="N21" s="94">
        <v>117</v>
      </c>
      <c r="O21" s="91">
        <f t="shared" si="8"/>
        <v>48988</v>
      </c>
    </row>
    <row r="22" spans="2:15">
      <c r="B22" s="92" t="s">
        <v>225</v>
      </c>
      <c r="C22" s="92"/>
      <c r="D22" s="92"/>
      <c r="E22" s="92"/>
      <c r="F22" s="92"/>
      <c r="G22" s="92"/>
      <c r="H22" s="89">
        <v>18</v>
      </c>
      <c r="I22" s="94">
        <v>0</v>
      </c>
      <c r="J22" s="94"/>
      <c r="K22" s="91">
        <f t="shared" si="7"/>
        <v>0</v>
      </c>
      <c r="L22" s="94"/>
      <c r="M22" s="94">
        <v>0</v>
      </c>
      <c r="O22" s="91">
        <f t="shared" si="8"/>
        <v>0</v>
      </c>
    </row>
    <row r="23" spans="2:15">
      <c r="B23" s="92" t="s">
        <v>226</v>
      </c>
      <c r="C23" s="92"/>
      <c r="D23" s="92"/>
      <c r="E23" s="92"/>
      <c r="F23" s="92"/>
      <c r="G23" s="92"/>
      <c r="H23" s="89">
        <v>19</v>
      </c>
      <c r="I23" s="94">
        <v>1560</v>
      </c>
      <c r="J23" s="94"/>
      <c r="K23" s="91">
        <f t="shared" si="7"/>
        <v>1560</v>
      </c>
      <c r="L23" s="94"/>
      <c r="M23" s="94">
        <v>2407</v>
      </c>
      <c r="O23" s="91">
        <f t="shared" si="8"/>
        <v>2407</v>
      </c>
    </row>
    <row r="24" spans="2:15">
      <c r="B24" s="92" t="s">
        <v>227</v>
      </c>
      <c r="C24" s="92"/>
      <c r="D24" s="92"/>
      <c r="E24" s="92"/>
      <c r="F24" s="92"/>
      <c r="G24" s="92"/>
      <c r="H24" s="89">
        <v>20</v>
      </c>
      <c r="I24" s="94">
        <v>0</v>
      </c>
      <c r="J24" s="94"/>
      <c r="K24" s="91">
        <f>I24+J24</f>
        <v>0</v>
      </c>
      <c r="L24" s="94"/>
      <c r="M24" s="94">
        <v>0</v>
      </c>
      <c r="O24" s="91">
        <f>M24+N24</f>
        <v>0</v>
      </c>
    </row>
    <row r="25" spans="2:15">
      <c r="B25" s="103" t="s">
        <v>246</v>
      </c>
      <c r="C25" s="103"/>
      <c r="D25" s="103"/>
      <c r="E25" s="103"/>
      <c r="F25" s="103"/>
      <c r="G25" s="103"/>
      <c r="H25" s="96">
        <v>21</v>
      </c>
      <c r="I25" s="104">
        <f>SUM(I19:I24)</f>
        <v>281771</v>
      </c>
      <c r="J25" s="104">
        <f>SUM(J19:J24)</f>
        <v>76</v>
      </c>
      <c r="K25" s="105">
        <f t="shared" ref="K25:O25" si="9">SUM(K19:K24)</f>
        <v>281847</v>
      </c>
      <c r="L25" s="104">
        <f t="shared" si="9"/>
        <v>0</v>
      </c>
      <c r="M25" s="104">
        <f t="shared" si="9"/>
        <v>93278</v>
      </c>
      <c r="N25" s="104">
        <f t="shared" si="9"/>
        <v>117</v>
      </c>
      <c r="O25" s="105">
        <f t="shared" si="9"/>
        <v>93395</v>
      </c>
    </row>
    <row r="26" spans="2:15">
      <c r="B26" s="92" t="s">
        <v>228</v>
      </c>
      <c r="C26" s="92"/>
      <c r="D26" s="92"/>
      <c r="E26" s="92"/>
      <c r="F26" s="92"/>
      <c r="G26" s="92"/>
      <c r="H26" s="93">
        <v>22</v>
      </c>
      <c r="I26" s="94">
        <v>0</v>
      </c>
      <c r="J26" s="94"/>
      <c r="K26" s="91">
        <f>I26+J26</f>
        <v>0</v>
      </c>
      <c r="L26" s="94"/>
      <c r="M26" s="94">
        <v>-1716136</v>
      </c>
      <c r="O26" s="91">
        <f>M26+N26</f>
        <v>-1716136</v>
      </c>
    </row>
    <row r="27" spans="2:15">
      <c r="B27" s="92" t="s">
        <v>229</v>
      </c>
      <c r="C27" s="92"/>
      <c r="D27" s="92"/>
      <c r="E27" s="92"/>
      <c r="F27" s="92"/>
      <c r="G27" s="92"/>
      <c r="H27" s="93">
        <v>23</v>
      </c>
      <c r="I27" s="94">
        <v>0</v>
      </c>
      <c r="J27" s="94"/>
      <c r="K27" s="91">
        <f t="shared" ref="K27:K30" si="10">I27+J27</f>
        <v>0</v>
      </c>
      <c r="L27" s="94"/>
      <c r="M27" s="94">
        <v>0</v>
      </c>
      <c r="O27" s="91">
        <f t="shared" ref="O27:O30" si="11">M27+N27</f>
        <v>0</v>
      </c>
    </row>
    <row r="28" spans="2:15">
      <c r="B28" s="92" t="s">
        <v>230</v>
      </c>
      <c r="C28" s="92"/>
      <c r="D28" s="92"/>
      <c r="E28" s="92"/>
      <c r="F28" s="92"/>
      <c r="G28" s="92"/>
      <c r="H28" s="93">
        <v>24</v>
      </c>
      <c r="I28" s="94">
        <v>0</v>
      </c>
      <c r="J28" s="94"/>
      <c r="K28" s="91">
        <f t="shared" si="10"/>
        <v>0</v>
      </c>
      <c r="L28" s="94"/>
      <c r="M28" s="94">
        <v>0</v>
      </c>
      <c r="O28" s="91">
        <f t="shared" si="11"/>
        <v>0</v>
      </c>
    </row>
    <row r="29" spans="2:15">
      <c r="B29" s="92" t="s">
        <v>231</v>
      </c>
      <c r="C29" s="92"/>
      <c r="D29" s="92"/>
      <c r="E29" s="92"/>
      <c r="F29" s="92"/>
      <c r="G29" s="92"/>
      <c r="H29" s="93">
        <v>25</v>
      </c>
      <c r="I29" s="94">
        <v>0</v>
      </c>
      <c r="J29" s="94"/>
      <c r="K29" s="91">
        <f t="shared" si="10"/>
        <v>0</v>
      </c>
      <c r="L29" s="94"/>
      <c r="M29" s="94">
        <v>0</v>
      </c>
      <c r="O29" s="91">
        <f t="shared" si="11"/>
        <v>0</v>
      </c>
    </row>
    <row r="30" spans="2:15">
      <c r="B30" s="92" t="s">
        <v>232</v>
      </c>
      <c r="C30" s="92"/>
      <c r="D30" s="92"/>
      <c r="E30" s="92"/>
      <c r="F30" s="92"/>
      <c r="G30" s="92"/>
      <c r="H30" s="93">
        <v>26</v>
      </c>
      <c r="I30" s="94">
        <v>0</v>
      </c>
      <c r="J30" s="94"/>
      <c r="K30" s="91">
        <f t="shared" si="10"/>
        <v>0</v>
      </c>
      <c r="L30" s="94"/>
      <c r="M30" s="94">
        <v>0</v>
      </c>
      <c r="O30" s="91">
        <f t="shared" si="11"/>
        <v>0</v>
      </c>
    </row>
    <row r="31" spans="2:15">
      <c r="B31" s="103" t="s">
        <v>247</v>
      </c>
      <c r="C31" s="103"/>
      <c r="D31" s="103"/>
      <c r="E31" s="103"/>
      <c r="F31" s="103"/>
      <c r="G31" s="103"/>
      <c r="H31" s="96">
        <v>27</v>
      </c>
      <c r="I31" s="104">
        <f>SUM(I26:I30)</f>
        <v>0</v>
      </c>
      <c r="J31" s="104">
        <f t="shared" ref="J31:O31" si="12">SUM(J26:J30)</f>
        <v>0</v>
      </c>
      <c r="K31" s="105">
        <f t="shared" si="12"/>
        <v>0</v>
      </c>
      <c r="L31" s="104">
        <f t="shared" si="12"/>
        <v>0</v>
      </c>
      <c r="M31" s="104">
        <f t="shared" si="12"/>
        <v>-1716136</v>
      </c>
      <c r="N31" s="104">
        <f t="shared" si="12"/>
        <v>0</v>
      </c>
      <c r="O31" s="105">
        <f t="shared" si="12"/>
        <v>-1716136</v>
      </c>
    </row>
    <row r="32" spans="2:15">
      <c r="B32" s="99" t="s">
        <v>248</v>
      </c>
      <c r="C32" s="99"/>
      <c r="D32" s="99"/>
      <c r="E32" s="99"/>
      <c r="F32" s="99"/>
      <c r="G32" s="99"/>
      <c r="H32" s="100">
        <v>28</v>
      </c>
      <c r="I32" s="106">
        <f>I25+I31</f>
        <v>281771</v>
      </c>
      <c r="J32" s="106">
        <f t="shared" ref="J32:O32" si="13">J25+J31</f>
        <v>76</v>
      </c>
      <c r="K32" s="102">
        <f t="shared" si="13"/>
        <v>281847</v>
      </c>
      <c r="L32" s="106">
        <f t="shared" si="13"/>
        <v>0</v>
      </c>
      <c r="M32" s="106">
        <f t="shared" si="13"/>
        <v>-1622858</v>
      </c>
      <c r="N32" s="106">
        <f t="shared" si="13"/>
        <v>117</v>
      </c>
      <c r="O32" s="102">
        <f t="shared" si="13"/>
        <v>-1622741</v>
      </c>
    </row>
    <row r="33" spans="2:15">
      <c r="B33" s="85" t="s">
        <v>233</v>
      </c>
      <c r="C33" s="86"/>
      <c r="D33" s="86"/>
      <c r="E33" s="86"/>
      <c r="F33" s="86"/>
      <c r="G33" s="86"/>
      <c r="H33" s="86">
        <v>0</v>
      </c>
      <c r="I33" s="86"/>
      <c r="J33" s="86"/>
      <c r="K33" s="86"/>
      <c r="L33" s="86"/>
      <c r="M33" s="87"/>
    </row>
    <row r="34" spans="2:15">
      <c r="B34" s="107" t="s">
        <v>234</v>
      </c>
      <c r="C34" s="107"/>
      <c r="D34" s="107"/>
      <c r="E34" s="107"/>
      <c r="F34" s="107"/>
      <c r="G34" s="107"/>
      <c r="H34" s="89">
        <v>29</v>
      </c>
      <c r="I34" s="90">
        <v>0</v>
      </c>
      <c r="J34" s="90"/>
      <c r="K34" s="91">
        <f>I34+J34</f>
        <v>0</v>
      </c>
      <c r="L34" s="90"/>
      <c r="M34" s="90">
        <v>0</v>
      </c>
      <c r="O34" s="91">
        <f>M34+N34</f>
        <v>0</v>
      </c>
    </row>
    <row r="35" spans="2:15">
      <c r="B35" s="108" t="s">
        <v>235</v>
      </c>
      <c r="C35" s="108"/>
      <c r="D35" s="108"/>
      <c r="E35" s="108"/>
      <c r="F35" s="108"/>
      <c r="G35" s="108"/>
      <c r="H35" s="93">
        <v>30</v>
      </c>
      <c r="I35" s="94">
        <v>0</v>
      </c>
      <c r="J35" s="94"/>
      <c r="K35" s="91">
        <f t="shared" ref="K35:K37" si="14">I35+J35</f>
        <v>0</v>
      </c>
      <c r="L35" s="94"/>
      <c r="M35" s="94">
        <v>0</v>
      </c>
      <c r="O35" s="91">
        <f t="shared" ref="O35:O37" si="15">M35+N35</f>
        <v>0</v>
      </c>
    </row>
    <row r="36" spans="2:15">
      <c r="B36" s="108" t="s">
        <v>236</v>
      </c>
      <c r="C36" s="108"/>
      <c r="D36" s="108"/>
      <c r="E36" s="108"/>
      <c r="F36" s="108"/>
      <c r="G36" s="108"/>
      <c r="H36" s="93">
        <v>31</v>
      </c>
      <c r="I36" s="94">
        <v>4565306</v>
      </c>
      <c r="J36" s="94"/>
      <c r="K36" s="91">
        <f t="shared" si="14"/>
        <v>4565306</v>
      </c>
      <c r="L36" s="94"/>
      <c r="M36" s="94">
        <v>4046986</v>
      </c>
      <c r="N36" s="94">
        <v>-19609</v>
      </c>
      <c r="O36" s="91">
        <f t="shared" si="15"/>
        <v>4027377</v>
      </c>
    </row>
    <row r="37" spans="2:15">
      <c r="B37" s="108" t="s">
        <v>237</v>
      </c>
      <c r="C37" s="108"/>
      <c r="D37" s="108"/>
      <c r="E37" s="108"/>
      <c r="F37" s="108"/>
      <c r="G37" s="108"/>
      <c r="H37" s="93">
        <v>32</v>
      </c>
      <c r="I37" s="94">
        <v>0</v>
      </c>
      <c r="J37" s="94"/>
      <c r="K37" s="91">
        <f t="shared" si="14"/>
        <v>0</v>
      </c>
      <c r="L37" s="94"/>
      <c r="M37" s="94">
        <v>0</v>
      </c>
      <c r="O37" s="91">
        <f t="shared" si="15"/>
        <v>0</v>
      </c>
    </row>
    <row r="38" spans="2:15">
      <c r="B38" s="103" t="s">
        <v>249</v>
      </c>
      <c r="C38" s="103"/>
      <c r="D38" s="103"/>
      <c r="E38" s="103"/>
      <c r="F38" s="103"/>
      <c r="G38" s="103"/>
      <c r="H38" s="96">
        <v>33</v>
      </c>
      <c r="I38" s="104">
        <f>I37+I36+I35+I34</f>
        <v>4565306</v>
      </c>
      <c r="J38" s="104">
        <f t="shared" ref="J38:O38" si="16">J37+J36+J35+J34</f>
        <v>0</v>
      </c>
      <c r="K38" s="105">
        <f t="shared" si="16"/>
        <v>4565306</v>
      </c>
      <c r="L38" s="104">
        <f t="shared" si="16"/>
        <v>0</v>
      </c>
      <c r="M38" s="104">
        <f t="shared" si="16"/>
        <v>4046986</v>
      </c>
      <c r="N38" s="104">
        <f t="shared" si="16"/>
        <v>-19609</v>
      </c>
      <c r="O38" s="105">
        <f t="shared" si="16"/>
        <v>4027377</v>
      </c>
    </row>
    <row r="39" spans="2:15">
      <c r="B39" s="108" t="s">
        <v>238</v>
      </c>
      <c r="C39" s="108"/>
      <c r="D39" s="108"/>
      <c r="E39" s="108"/>
      <c r="F39" s="108"/>
      <c r="G39" s="108"/>
      <c r="H39" s="93">
        <v>34</v>
      </c>
      <c r="I39" s="94">
        <v>-12633122</v>
      </c>
      <c r="J39" s="94"/>
      <c r="K39" s="91">
        <f>I39+J39</f>
        <v>-12633122</v>
      </c>
      <c r="L39" s="94"/>
      <c r="M39" s="94">
        <v>-6000000</v>
      </c>
      <c r="O39" s="91">
        <f>M39+N39</f>
        <v>-6000000</v>
      </c>
    </row>
    <row r="40" spans="2:15">
      <c r="B40" s="108" t="s">
        <v>239</v>
      </c>
      <c r="C40" s="108"/>
      <c r="D40" s="108"/>
      <c r="E40" s="108"/>
      <c r="F40" s="108"/>
      <c r="G40" s="108"/>
      <c r="H40" s="93">
        <v>35</v>
      </c>
      <c r="I40" s="94">
        <v>0</v>
      </c>
      <c r="J40" s="94"/>
      <c r="K40" s="91">
        <f t="shared" ref="K40:K42" si="17">I40+J40</f>
        <v>0</v>
      </c>
      <c r="L40" s="94"/>
      <c r="M40" s="94">
        <v>0</v>
      </c>
      <c r="O40" s="91">
        <f t="shared" ref="O40:O42" si="18">M40+N40</f>
        <v>0</v>
      </c>
    </row>
    <row r="41" spans="2:15">
      <c r="B41" s="108" t="s">
        <v>240</v>
      </c>
      <c r="C41" s="108"/>
      <c r="D41" s="108"/>
      <c r="E41" s="108"/>
      <c r="F41" s="108"/>
      <c r="G41" s="108"/>
      <c r="H41" s="93">
        <v>36</v>
      </c>
      <c r="I41" s="94">
        <v>-419449</v>
      </c>
      <c r="J41" s="94"/>
      <c r="K41" s="91">
        <f t="shared" si="17"/>
        <v>-419449</v>
      </c>
      <c r="L41" s="94"/>
      <c r="M41" s="94">
        <v>-467563</v>
      </c>
      <c r="O41" s="91">
        <f t="shared" si="18"/>
        <v>-467563</v>
      </c>
    </row>
    <row r="42" spans="2:15">
      <c r="B42" s="108" t="s">
        <v>241</v>
      </c>
      <c r="C42" s="108"/>
      <c r="D42" s="108"/>
      <c r="E42" s="108"/>
      <c r="F42" s="108"/>
      <c r="G42" s="108"/>
      <c r="H42" s="93">
        <v>37</v>
      </c>
      <c r="I42" s="94">
        <v>0</v>
      </c>
      <c r="J42" s="94"/>
      <c r="K42" s="91">
        <f t="shared" si="17"/>
        <v>0</v>
      </c>
      <c r="L42" s="94"/>
      <c r="M42" s="94">
        <v>0</v>
      </c>
      <c r="O42" s="91">
        <f t="shared" si="18"/>
        <v>0</v>
      </c>
    </row>
    <row r="43" spans="2:15">
      <c r="B43" s="108" t="s">
        <v>242</v>
      </c>
      <c r="C43" s="108"/>
      <c r="D43" s="108"/>
      <c r="E43" s="108"/>
      <c r="F43" s="108"/>
      <c r="G43" s="108"/>
      <c r="H43" s="93">
        <v>38</v>
      </c>
      <c r="I43" s="94">
        <v>0</v>
      </c>
      <c r="J43" s="94"/>
      <c r="K43" s="91">
        <f>I43+J43</f>
        <v>0</v>
      </c>
      <c r="L43" s="94"/>
      <c r="M43" s="94">
        <v>0</v>
      </c>
      <c r="O43" s="91">
        <f>M43+N43</f>
        <v>0</v>
      </c>
    </row>
    <row r="44" spans="2:15">
      <c r="B44" s="103" t="s">
        <v>250</v>
      </c>
      <c r="C44" s="103"/>
      <c r="D44" s="103"/>
      <c r="E44" s="103"/>
      <c r="F44" s="103"/>
      <c r="G44" s="103"/>
      <c r="H44" s="96">
        <v>39</v>
      </c>
      <c r="I44" s="104">
        <f>I43+I42+I41+I40+I39</f>
        <v>-13052571</v>
      </c>
      <c r="J44" s="104">
        <f t="shared" ref="J44:O44" si="19">J43+J42+J41+J40+J39</f>
        <v>0</v>
      </c>
      <c r="K44" s="105">
        <f t="shared" si="19"/>
        <v>-13052571</v>
      </c>
      <c r="L44" s="104">
        <f t="shared" si="19"/>
        <v>0</v>
      </c>
      <c r="M44" s="104">
        <f t="shared" si="19"/>
        <v>-6467563</v>
      </c>
      <c r="N44" s="104">
        <f t="shared" si="19"/>
        <v>0</v>
      </c>
      <c r="O44" s="105">
        <f t="shared" si="19"/>
        <v>-6467563</v>
      </c>
    </row>
    <row r="45" spans="2:15">
      <c r="B45" s="109" t="s">
        <v>251</v>
      </c>
      <c r="C45" s="109"/>
      <c r="D45" s="109"/>
      <c r="E45" s="109"/>
      <c r="F45" s="109"/>
      <c r="G45" s="109"/>
      <c r="H45" s="96">
        <v>40</v>
      </c>
      <c r="I45" s="104">
        <f>I44+I38</f>
        <v>-8487265</v>
      </c>
      <c r="J45" s="104">
        <f t="shared" ref="J45:O45" si="20">J44+J38</f>
        <v>0</v>
      </c>
      <c r="K45" s="105">
        <f t="shared" si="20"/>
        <v>-8487265</v>
      </c>
      <c r="L45" s="104">
        <f t="shared" si="20"/>
        <v>0</v>
      </c>
      <c r="M45" s="104">
        <f t="shared" si="20"/>
        <v>-2420577</v>
      </c>
      <c r="N45" s="104">
        <f t="shared" si="20"/>
        <v>-19609</v>
      </c>
      <c r="O45" s="105">
        <f t="shared" si="20"/>
        <v>-2440186</v>
      </c>
    </row>
    <row r="46" spans="2:15">
      <c r="B46" s="92" t="s">
        <v>243</v>
      </c>
      <c r="C46" s="92"/>
      <c r="D46" s="92"/>
      <c r="E46" s="92"/>
      <c r="F46" s="92"/>
      <c r="G46" s="92"/>
      <c r="H46" s="93">
        <v>41</v>
      </c>
      <c r="I46" s="94">
        <v>0</v>
      </c>
      <c r="J46" s="94"/>
      <c r="K46" s="91">
        <f>I46+J46</f>
        <v>0</v>
      </c>
      <c r="L46" s="94"/>
      <c r="M46" s="94">
        <v>0</v>
      </c>
      <c r="O46" s="91">
        <f>M46+N46</f>
        <v>0</v>
      </c>
    </row>
    <row r="47" spans="2:15">
      <c r="B47" s="109" t="s">
        <v>252</v>
      </c>
      <c r="C47" s="109"/>
      <c r="D47" s="109"/>
      <c r="E47" s="109"/>
      <c r="F47" s="109"/>
      <c r="G47" s="109"/>
      <c r="H47" s="96">
        <v>42</v>
      </c>
      <c r="I47" s="104">
        <f>I17+I32+I45+I46</f>
        <v>274060</v>
      </c>
      <c r="J47" s="104">
        <f t="shared" ref="J47:O47" si="21">J17+J32+J45+J46</f>
        <v>-607666</v>
      </c>
      <c r="K47" s="105">
        <f t="shared" si="21"/>
        <v>-333606</v>
      </c>
      <c r="L47" s="104">
        <f t="shared" si="21"/>
        <v>0</v>
      </c>
      <c r="M47" s="104">
        <f t="shared" si="21"/>
        <v>605043</v>
      </c>
      <c r="N47" s="104">
        <f t="shared" si="21"/>
        <v>462472</v>
      </c>
      <c r="O47" s="105">
        <f t="shared" si="21"/>
        <v>1067515</v>
      </c>
    </row>
    <row r="48" spans="2:15">
      <c r="B48" s="110" t="s">
        <v>244</v>
      </c>
      <c r="C48" s="110"/>
      <c r="D48" s="110"/>
      <c r="E48" s="110"/>
      <c r="F48" s="110"/>
      <c r="G48" s="110"/>
      <c r="H48" s="93">
        <v>43</v>
      </c>
      <c r="I48" s="94">
        <v>693886</v>
      </c>
      <c r="J48" s="94">
        <v>918544</v>
      </c>
      <c r="K48" s="91">
        <f>I48+J48</f>
        <v>1612430</v>
      </c>
      <c r="L48" s="94"/>
      <c r="M48" s="94">
        <v>586864</v>
      </c>
      <c r="N48" s="94">
        <v>1122564</v>
      </c>
      <c r="O48" s="91">
        <f>M48+N48</f>
        <v>1709428</v>
      </c>
    </row>
    <row r="49" spans="2:15">
      <c r="B49" s="111" t="s">
        <v>253</v>
      </c>
      <c r="C49" s="111"/>
      <c r="D49" s="111"/>
      <c r="E49" s="111"/>
      <c r="F49" s="111"/>
      <c r="G49" s="111"/>
      <c r="H49" s="112">
        <v>44</v>
      </c>
      <c r="I49" s="113">
        <f>I48+I47</f>
        <v>967946</v>
      </c>
      <c r="J49" s="113">
        <f t="shared" ref="J49:O49" si="22">J48+J47</f>
        <v>310878</v>
      </c>
      <c r="K49" s="102">
        <f t="shared" si="22"/>
        <v>1278824</v>
      </c>
      <c r="L49" s="113">
        <f t="shared" si="22"/>
        <v>0</v>
      </c>
      <c r="M49" s="113">
        <f t="shared" si="22"/>
        <v>1191907</v>
      </c>
      <c r="N49" s="113">
        <f t="shared" si="22"/>
        <v>1585036</v>
      </c>
      <c r="O49" s="102">
        <f t="shared" si="22"/>
        <v>2776943</v>
      </c>
    </row>
  </sheetData>
  <mergeCells count="47">
    <mergeCell ref="B45:G45"/>
    <mergeCell ref="B46:G46"/>
    <mergeCell ref="B47:G47"/>
    <mergeCell ref="B48:G48"/>
    <mergeCell ref="B49:G49"/>
    <mergeCell ref="B39:G39"/>
    <mergeCell ref="B40:G40"/>
    <mergeCell ref="B41:G41"/>
    <mergeCell ref="B42:G42"/>
    <mergeCell ref="B43:G43"/>
    <mergeCell ref="B44:G44"/>
    <mergeCell ref="B33:M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B15:G15"/>
    <mergeCell ref="B16:G16"/>
    <mergeCell ref="B17:G17"/>
    <mergeCell ref="B18:M18"/>
    <mergeCell ref="B19:G19"/>
    <mergeCell ref="B20:G20"/>
    <mergeCell ref="B9:G9"/>
    <mergeCell ref="B10:G10"/>
    <mergeCell ref="B11:G11"/>
    <mergeCell ref="B12:G12"/>
    <mergeCell ref="B13:G13"/>
    <mergeCell ref="B14:G14"/>
    <mergeCell ref="B3:M3"/>
    <mergeCell ref="B4:G4"/>
    <mergeCell ref="B5:G5"/>
    <mergeCell ref="B6:G6"/>
    <mergeCell ref="B7:G7"/>
    <mergeCell ref="B8:G8"/>
  </mergeCells>
  <conditionalFormatting sqref="J48 N4">
    <cfRule type="cellIs" dxfId="30" priority="30" stopIfTrue="1" operator="notEqual">
      <formula>ROUND(J4,0)</formula>
    </cfRule>
    <cfRule type="cellIs" dxfId="29" priority="31" stopIfTrue="1" operator="lessThan">
      <formula>0</formula>
    </cfRule>
  </conditionalFormatting>
  <conditionalFormatting sqref="N15">
    <cfRule type="cellIs" dxfId="28" priority="29" stopIfTrue="1" operator="notEqual">
      <formula>ROUND(N15,0)</formula>
    </cfRule>
  </conditionalFormatting>
  <conditionalFormatting sqref="N10:N12">
    <cfRule type="cellIs" dxfId="27" priority="27" stopIfTrue="1" operator="notEqual">
      <formula>ROUND(N10,0)</formula>
    </cfRule>
    <cfRule type="cellIs" dxfId="26" priority="28" stopIfTrue="1" operator="greaterThan">
      <formula>0</formula>
    </cfRule>
  </conditionalFormatting>
  <conditionalFormatting sqref="N14">
    <cfRule type="cellIs" dxfId="25" priority="26" stopIfTrue="1" operator="notEqual">
      <formula>ROUND(N14,0)</formula>
    </cfRule>
  </conditionalFormatting>
  <conditionalFormatting sqref="N21">
    <cfRule type="cellIs" dxfId="24" priority="24" stopIfTrue="1" operator="notEqual">
      <formula>ROUND(N21,0)</formula>
    </cfRule>
    <cfRule type="cellIs" dxfId="23" priority="25" stopIfTrue="1" operator="lessThan">
      <formula>0</formula>
    </cfRule>
  </conditionalFormatting>
  <conditionalFormatting sqref="N36">
    <cfRule type="cellIs" dxfId="22" priority="22" stopIfTrue="1" operator="notEqual">
      <formula>ROUND(N36,0)</formula>
    </cfRule>
    <cfRule type="cellIs" dxfId="21" priority="23" stopIfTrue="1" operator="greaterThan">
      <formula>0</formula>
    </cfRule>
  </conditionalFormatting>
  <conditionalFormatting sqref="N48">
    <cfRule type="cellIs" dxfId="20" priority="20" stopIfTrue="1" operator="notEqual">
      <formula>ROUND(N48,0)</formula>
    </cfRule>
    <cfRule type="cellIs" dxfId="19" priority="21" stopIfTrue="1" operator="lessThan">
      <formula>0</formula>
    </cfRule>
  </conditionalFormatting>
  <conditionalFormatting sqref="J4">
    <cfRule type="cellIs" dxfId="18" priority="18" stopIfTrue="1" operator="notEqual">
      <formula>ROUND(J4,0)</formula>
    </cfRule>
    <cfRule type="cellIs" dxfId="17" priority="19" stopIfTrue="1" operator="lessThan">
      <formula>0</formula>
    </cfRule>
  </conditionalFormatting>
  <conditionalFormatting sqref="J13:J15">
    <cfRule type="cellIs" dxfId="16" priority="17" stopIfTrue="1" operator="notEqual">
      <formula>ROUND(J13,0)</formula>
    </cfRule>
  </conditionalFormatting>
  <conditionalFormatting sqref="J10:J12">
    <cfRule type="cellIs" dxfId="15" priority="15" stopIfTrue="1" operator="notEqual">
      <formula>ROUND(J10,0)</formula>
    </cfRule>
    <cfRule type="cellIs" dxfId="14" priority="16" stopIfTrue="1" operator="greaterThan">
      <formula>0</formula>
    </cfRule>
  </conditionalFormatting>
  <conditionalFormatting sqref="J21">
    <cfRule type="cellIs" dxfId="13" priority="13" stopIfTrue="1" operator="notEqual">
      <formula>ROUND(J21,0)</formula>
    </cfRule>
    <cfRule type="cellIs" dxfId="12" priority="14" stopIfTrue="1" operator="lessThan">
      <formula>0</formula>
    </cfRule>
  </conditionalFormatting>
  <conditionalFormatting sqref="J48">
    <cfRule type="cellIs" dxfId="11" priority="11" stopIfTrue="1" operator="notEqual">
      <formula>ROUND(J48,0)</formula>
    </cfRule>
    <cfRule type="cellIs" dxfId="10" priority="12" stopIfTrue="1" operator="lessThan">
      <formula>0</formula>
    </cfRule>
  </conditionalFormatting>
  <conditionalFormatting sqref="N4">
    <cfRule type="cellIs" dxfId="9" priority="9" stopIfTrue="1" operator="notEqual">
      <formula>ROUND(N4,0)</formula>
    </cfRule>
    <cfRule type="cellIs" dxfId="8" priority="10" stopIfTrue="1" operator="lessThan">
      <formula>0</formula>
    </cfRule>
  </conditionalFormatting>
  <conditionalFormatting sqref="N10:N11">
    <cfRule type="cellIs" dxfId="7" priority="7" stopIfTrue="1" operator="notEqual">
      <formula>ROUND(N10,0)</formula>
    </cfRule>
    <cfRule type="cellIs" dxfId="6" priority="8" stopIfTrue="1" operator="greaterThan">
      <formula>0</formula>
    </cfRule>
  </conditionalFormatting>
  <conditionalFormatting sqref="N15">
    <cfRule type="cellIs" dxfId="5" priority="6" stopIfTrue="1" operator="notEqual">
      <formula>ROUND(N15,0)</formula>
    </cfRule>
  </conditionalFormatting>
  <conditionalFormatting sqref="N14">
    <cfRule type="cellIs" dxfId="4" priority="5" stopIfTrue="1" operator="notEqual">
      <formula>ROUND(N14,0)</formula>
    </cfRule>
  </conditionalFormatting>
  <conditionalFormatting sqref="N21">
    <cfRule type="cellIs" dxfId="3" priority="3" stopIfTrue="1" operator="notEqual">
      <formula>ROUND(N21,0)</formula>
    </cfRule>
    <cfRule type="cellIs" dxfId="2" priority="4" stopIfTrue="1" operator="lessThan">
      <formula>0</formula>
    </cfRule>
  </conditionalFormatting>
  <conditionalFormatting sqref="N48">
    <cfRule type="cellIs" dxfId="1" priority="1" stopIfTrue="1" operator="notEqual">
      <formula>ROUND(N48,0)</formula>
    </cfRule>
    <cfRule type="cellIs" dxfId="0" priority="2" stopIfTrue="1" operator="lessThan">
      <formula>0</formula>
    </cfRule>
  </conditionalFormatting>
  <dataValidations count="4">
    <dataValidation type="whole" operator="greaterThanOrEqual" allowBlank="1" showInputMessage="1" showErrorMessage="1" errorTitle="Pogrešan unos" error="Mogu se unijeti samo cjelobrojne pozitivne vrijednosti." sqref="I18:M18 I33:M33">
      <formula1>0</formula1>
    </dataValidation>
    <dataValidation type="whole" operator="notEqual" allowBlank="1" showInputMessage="1" showErrorMessage="1" errorTitle="Pogrešan upis" error="Dopušten je upis samo cjelobrojnih vrijednosti" sqref="I16:O17 L46:M46 J46 I13:J13 L13:M13 J47:O47 I45:I47 I32:O32 J14:J15 I29:J29 J45:O45 L29:M29 N14:N15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L14:M15 L26:M28 I39:J43 I30:I31 J30 I44:O44 L30:M30 I26:J28 I10:J12 I14:I15 L39:M43 N36 J31:O31 L10:N12">
      <formula1>0</formula1>
    </dataValidation>
    <dataValidation type="whole" operator="greaterThanOrEqual" allowBlank="1" showInputMessage="1" showErrorMessage="1" errorTitle="Pogrešan upis" error="Dopušten je upis samo pozitivnih cjelobrojnih vrijednosti" sqref="O46 N21 K39:K43 K19:M24 K4:M8 I34:M37 K26:K30 J9:O9 K10:K15 I4:I9 K46 O10:O15 O26:O30 N4 I19:J25 J4:J7 O4:O8 K25:O25 O19:O24 I38:O38 O39:O43 O34:O37 I48:O4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</vt:lpstr>
      <vt:lpstr>RDG</vt:lpstr>
      <vt:lpstr>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VMilanovic-Litre</dc:creator>
  <cp:lastModifiedBy>VMilanovic-Litre</cp:lastModifiedBy>
  <dcterms:created xsi:type="dcterms:W3CDTF">2021-07-24T16:39:14Z</dcterms:created>
  <dcterms:modified xsi:type="dcterms:W3CDTF">2021-07-31T16:38:21Z</dcterms:modified>
</cp:coreProperties>
</file>