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AUTO-HRVATSKA DD/TFI POD/TFI POD 2025/Q1/"/>
    </mc:Choice>
  </mc:AlternateContent>
  <xr:revisionPtr revIDLastSave="3" documentId="13_ncr:1_{432C52D7-AAEF-4A1A-8BB9-3F4C3BBB2FCF}" xr6:coauthVersionLast="47" xr6:coauthVersionMax="47" xr10:uidLastSave="{C9946EBD-4F4F-4C79-835B-CE17478306C0}"/>
  <bookViews>
    <workbookView xWindow="4820" yWindow="0" windowWidth="15360" windowHeight="93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8" l="1"/>
  <c r="I94" i="18"/>
  <c r="I78" i="18"/>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54" i="20" l="1"/>
  <c r="H48" i="20"/>
  <c r="H41" i="20"/>
  <c r="H35" i="20"/>
  <c r="H19" i="20"/>
  <c r="I9" i="20"/>
  <c r="H117" i="18"/>
  <c r="H105"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<sst xmlns="http://schemas.openxmlformats.org/spreadsheetml/2006/main" count="536" uniqueCount="471">
  <si>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</si>
  <si>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</si>
  <si>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</si>
  <si>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</si>
  <si>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</si>
  <si>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</si>
  <si>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</si>
  <si>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</si>
  <si>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</si>
  <si>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</si>
  <si>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</si>
  <si>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</si>
  <si>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</si>
  <si>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</si>
  <si>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</si>
  <si>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</si>
  <si>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</si>
  <si>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</si>
  <si>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</si>
  <si>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</si>
  <si>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</si>
  <si>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</si>
  <si>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</si>
  <si>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</si>
  <si>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</si>
  <si>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</si>
  <si>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</si>
  <si>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</si>
  <si>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</si>
  <si>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</si>
  <si>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</si>
  <si>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</si>
  <si>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</si>
  <si>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</si>
  <si>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</si>
  <si>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</si>
  <si>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</si>
  <si>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</si>
  <si>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</si>
  <si>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</si>
  <si>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</si>
  <si>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</si>
  <si>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</si>
  <si>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</si>
  <si>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</si>
  <si>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</si>
  <si>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</si>
  <si>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</si>
  <si>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</si>
  <si>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</si>
  <si>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</si>
  <si>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</si>
  <si>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</si>
  <si>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</si>
  <si>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</si>
  <si>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</si>
  <si>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</si>
  <si>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</si>
  <si>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</si>
  <si>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</si>
  <si>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</si>
  <si>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</si>
  <si>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</si>
  <si>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</si>
  <si>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</si>
  <si>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</si>
  <si>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</si>
  <si>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</si>
  <si>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</si>
  <si>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</si>
  <si>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</si>
  <si>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</si>
  <si>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</si>
  <si>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</si>
  <si>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</si>
  <si>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</si>
  <si>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</si>
  <si>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</si>
  <si>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</si>
  <si>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</si>
  <si>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</si>
  <si>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</si>
  <si>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</si>
  <si>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</si>
  <si>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</si>
  <si>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</si>
  <si>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</si>
  <si>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</si>
  <si>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</si>
  <si>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</si>
  <si>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</si>
  <si>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</si>
  <si>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</si>
  <si>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</si>
  <si>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</si>
  <si>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</si>
  <si>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</si>
  <si>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</si>
  <si>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</si>
  <si>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</si>
  <si>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</si>
  <si>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</si>
  <si>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</si>
  <si>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</si>
  <si>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</si>
  <si>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</si>
  <si>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</si>
  <si>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</si>
  <si>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</si>
  <si>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</si>
  <si>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</si>
  <si>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</si>
  <si>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</si>
  <si>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</si>
  <si>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</si>
  <si>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</si>
  <si>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</si>
  <si>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</si>
  <si>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</si>
  <si>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</si>
  <si>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</si>
  <si>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</si>
  <si>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</si>
  <si>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</si>
  <si>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</si>
  <si>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</si>
  <si>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</si>
  <si>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</si>
  <si>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</si>
  <si>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</si>
  <si>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</si>
  <si>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</si>
  <si>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</si>
  <si>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</si>
  <si>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</si>
  <si>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</si>
  <si>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</si>
  <si>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</si>
  <si>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</si>
  <si>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</si>
  <si>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</si>
  <si>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</si>
  <si>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</si>
  <si>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</si>
  <si>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</si>
  <si>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</si>
  <si>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</si>
  <si>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</si>
  <si>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</si>
  <si>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</si>
  <si>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</si>
  <si>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</si>
  <si>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</si>
  <si>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</si>
  <si>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</si>
  <si>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</si>
  <si>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</si>
  <si>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</si>
  <si>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</si>
  <si>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</si>
  <si>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</si>
  <si>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</si>
  <si>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</si>
  <si>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</si>
  <si>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</si>
  <si>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</si>
  <si>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</si>
  <si>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</si>
  <si>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</si>
  <si>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</si>
  <si>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</si>
  <si>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</si>
  <si>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</si>
  <si>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</si>
  <si>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</si>
  <si>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</si>
  <si>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</si>
  <si>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</si>
  <si>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</si>
  <si>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</si>
  <si>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</si>
  <si>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</si>
  <si>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</si>
  <si>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</si>
  <si>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</si>
  <si>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</si>
  <si>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</si>
  <si>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</si>
  <si>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</si>
  <si>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</si>
  <si>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</si>
  <si>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</si>
  <si>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</si>
  <si>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</si>
  <si>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</si>
  <si>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</si>
  <si>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</si>
  <si>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</si>
  <si>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</si>
  <si>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</si>
  <si>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</si>
  <si>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</si>
  <si>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</si>
  <si>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</si>
  <si>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</si>
  <si>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</si>
  <si>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</si>
  <si>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</si>
  <si>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</si>
  <si>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</si>
  <si>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</si>
  <si>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</si>
  <si>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</si>
  <si>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</si>
  <si>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</si>
  <si>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</si>
  <si>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</si>
  <si>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</si>
  <si>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</si>
  <si>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</si>
  <si>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</si>
  <si>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</si>
  <si>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</si>
  <si>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</si>
  <si>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</si>
  <si>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</si>
  <si>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</si>
  <si>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</si>
  <si>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</si>
  <si>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</si>
  <si>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</si>
  <si>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</si>
  <si>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</si>
  <si>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</si>
  <si>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</si>
  <si>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</si>
  <si>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</si>
  <si>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</si>
  <si>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</si>
  <si>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</si>
  <si>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</si>
  <si>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</si>
  <si>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</si>
  <si>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</si>
  <si>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</si>
  <si>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</si>
  <si>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</si>
  <si>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</si>
  <si>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</si>
  <si>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</si>
  <si>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</si>
  <si>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</si>
  <si>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</si>
  <si>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</si>
  <si>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</si>
  <si>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</si>
  <si>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</si>
  <si>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</si>
  <si>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</si>
  <si>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</si>
  <si>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</si>
  <si>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</si>
  <si>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</si>
  <si>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</si>
  <si>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</si>
  <si>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</si>
  <si>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</si>
  <si>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</si>
  <si>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</si>
  <si>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</si>
  <si>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</si>
  <si>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</si>
  <si>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</si>
  <si>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</si>
  <si>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</si>
  <si>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</si>
  <si>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</si>
  <si>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</si>
  <si>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</si>
  <si>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</si>
  <si>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</si>
  <si>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</si>
  <si>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</si>
  <si>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</si>
  <si>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</si>
  <si>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</si>
  <si>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</si>
  <si>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</si>
  <si>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</si>
  <si>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</si>
  <si>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</si>
  <si>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</si>
  <si>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</si>
  <si>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</si>
  <si>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</si>
  <si>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</si>
  <si>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</si>
  <si>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</si>
  <si>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</si>
  <si>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</si>
  <si>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</si>
  <si>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</si>
  <si>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</si>
  <si>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</si>
  <si>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</si>
  <si>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</si>
  <si>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</si>
  <si>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</si>
  <si>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</si>
  <si>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</si>
  <si>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</si>
  <si>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</si>
  <si>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</si>
  <si>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</si>
  <si>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</si>
  <si>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</si>
  <si>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</si>
  <si>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</si>
  <si>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</si>
  <si>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</si>
  <si>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</si>
  <si>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</si>
  <si>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</si>
  <si>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</si>
  <si>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</si>
  <si>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</si>
  <si>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</si>
  <si>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</si>
  <si>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</si>
  <si>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</si>
  <si>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</si>
  <si>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</si>
  <si>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</si>
  <si>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</si>
  <si>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</si>
  <si>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</si>
  <si>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</si>
  <si>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</si>
  <si>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</si>
  <si>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</si>
  <si>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</si>
  <si>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</si>
  <si>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</si>
  <si>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</si>
  <si>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</si>
  <si>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</si>
  <si>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</si>
  <si>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</si>
  <si>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</si>
  <si>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</si>
  <si>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</si>
  <si>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</si>
  <si>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</si>
  <si>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</si>
  <si>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</si>
  <si>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</si>
  <si>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</si>
  <si>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</si>
  <si>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</si>
  <si>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</si>
  <si>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</si>
  <si>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</si>
  <si>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</si>
  <si>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</si>
  <si>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</si>
  <si>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</si>
  <si>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</si>
  <si>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</si>
  <si>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</si>
  <si>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</si>
  <si>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</si>
  <si>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</si>
  <si>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</si>
  <si>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</si>
  <si>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</si>
  <si>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</si>
  <si>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</si>
  <si>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</si>
  <si>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</si>
  <si>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</si>
  <si>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</si>
  <si>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</si>
  <si>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</si>
  <si>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</si>
  <si>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</si>
  <si>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</si>
  <si>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</si>
  <si>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</si>
  <si>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</si>
  <si>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</si>
  <si>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</si>
  <si>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</si>
  <si>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</si>
  <si>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</si>
  <si>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</si>
  <si>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</si>
  <si>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</si>
  <si>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</si>
  <si>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</si>
  <si>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</si>
  <si>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</si>
  <si>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</si>
  <si>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</si>
  <si>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</si>
  <si>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</si>
  <si>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</si>
  <si>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</si>
  <si>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</si>
  <si>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</si>
  <si>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</si>
  <si>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</si>
  <si>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</si>
  <si>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</si>
  <si>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</si>
  <si>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</si>
  <si>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</si>
  <si>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</si>
  <si>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</si>
  <si>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</si>
  <si>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</si>
  <si>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</si>
  <si>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</si>
  <si>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</si>
  <si>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</si>
  <si>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</si>
  <si>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</si>
  <si>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</si>
  <si>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</si>
  <si>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</si>
  <si>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</si>
  <si>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</si>
  <si>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</si>
  <si>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</si>
  <si>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</si>
  <si>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</si>
  <si>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</si>
  <si>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</si>
  <si>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</si>
  <si>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</si>
  <si>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</si>
  <si>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</si>
  <si>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</si>
  <si>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</si>
  <si>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</si>
  <si>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</si>
  <si>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</si>
  <si>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</si>
  <si>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</si>
  <si>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</si>
  <si>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</si>
  <si>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</si>
  <si>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</si>
  <si>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</si>
  <si>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1619</t>
  </si>
  <si>
    <t>315700Y0G3DN23J2MK46</t>
  </si>
  <si>
    <t>AUTO HRVATSKA DD</t>
  </si>
  <si>
    <t>ZAGREB</t>
  </si>
  <si>
    <t>Heinzelova 70</t>
  </si>
  <si>
    <t>ah@autohrvatska.hr</t>
  </si>
  <si>
    <t>www.autohrvatska.hr</t>
  </si>
  <si>
    <t>Korpar Marina</t>
  </si>
  <si>
    <t>01/6167-639</t>
  </si>
  <si>
    <t>mkorpar@autohrvatska.hr</t>
  </si>
  <si>
    <t>Obveznik: Auto Hrvatska d.d.</t>
  </si>
  <si>
    <t>,</t>
  </si>
  <si>
    <t>u razdoblju 01.01.2024. do 31.12.2024.</t>
  </si>
  <si>
    <t>stanje na dan 31.03.2025.</t>
  </si>
  <si>
    <t>u razdoblju 01.01.2025. do 31.03.2025.</t>
  </si>
  <si>
    <t xml:space="preserve">BILJEŠKE UZ FINANCIJSKE IZVJEŠTAJE - TFI
(koji se sastavljaju za tromjesečna razdoblja)
Naziv izdavatelja:   AUTO HRVATSKA D.D.
OIB:   42523247815
Izvještajno razdoblje: 01.01.2025.-31.03.2025.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93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</si>
  <si>
    <t>LeitnerLeitner Revizija d.o.o.</t>
  </si>
  <si>
    <t>Ružica Lamešić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</si>
</sst>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Verdana"/>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2" xfId="6" xr:uid="{4D2FAE53-8C22-4A65-9CCC-82A497BD5D5D}"/>
    <cellStyle name="Obično_Izvještaj o novčanom toku 2" xfId="7" xr:uid="{1B13A1D3-E9D5-41A8-8741-A0BF3B4ED1F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K61" sqref="K61"/>
    </sheetView>
  </sheetViews>
  <sheetFormatPr defaultColWidth="9.26953125" defaultRowHeight="14.5" x14ac:dyDescent="0.35"/>
  <cols>
    <col min="1" max="8" width="9.26953125" style="74"/>
    <col min="9" max="9" width="15.26953125" style="74" customWidth="1"/>
    <col min="10" max="10" width="9.26953125" style="74"/>
    <col min="11" max="13" width="9.26953125" style="72"/>
    <col min="14" max="14" width="9.26953125" style="73"/>
    <col min="15" max="20" width="9.26953125" style="72"/>
    <col min="21" max="16384" width="9.26953125" style="74"/>
  </cols>
  <sheetData>
    <row r="1" spans="1:20" ht="15.5" x14ac:dyDescent="0.35">
      <c r="A1" s="177" t="s">
        <v>307</v>
      </c>
      <c r="B1" s="178"/>
      <c r="C1" s="178"/>
      <c r="D1" s="92"/>
      <c r="E1" s="92"/>
      <c r="F1" s="92"/>
      <c r="G1" s="92"/>
      <c r="H1" s="92"/>
      <c r="I1" s="92"/>
      <c r="J1" s="93"/>
    </row>
    <row r="2" spans="1:20" ht="14.65" customHeight="1" x14ac:dyDescent="0.35">
      <c r="A2" s="179" t="s">
        <v>323</v>
      </c>
      <c r="B2" s="180"/>
      <c r="C2" s="180"/>
      <c r="D2" s="180"/>
      <c r="E2" s="180"/>
      <c r="F2" s="180"/>
      <c r="G2" s="180"/>
      <c r="H2" s="180"/>
      <c r="I2" s="180"/>
      <c r="J2" s="181"/>
      <c r="N2" s="73">
        <v>1</v>
      </c>
    </row>
    <row r="3" spans="1:20" x14ac:dyDescent="0.35">
      <c r="A3" s="94"/>
      <c r="B3" s="95"/>
      <c r="C3" s="95"/>
      <c r="D3" s="95"/>
      <c r="E3" s="95"/>
      <c r="F3" s="95"/>
      <c r="G3" s="95"/>
      <c r="H3" s="95"/>
      <c r="I3" s="95"/>
      <c r="J3" s="96"/>
      <c r="N3" s="73">
        <v>2</v>
      </c>
    </row>
    <row r="4" spans="1:20" ht="33.65" customHeight="1" x14ac:dyDescent="0.35">
      <c r="A4" s="182" t="s">
        <v>308</v>
      </c>
      <c r="B4" s="183"/>
      <c r="C4" s="183"/>
      <c r="D4" s="183"/>
      <c r="E4" s="184">
        <v>45658</v>
      </c>
      <c r="F4" s="185"/>
      <c r="G4" s="99" t="s">
        <v>0</v>
      </c>
      <c r="H4" s="184">
        <v>45747</v>
      </c>
      <c r="I4" s="185"/>
      <c r="J4" s="100"/>
      <c r="N4" s="73">
        <v>3</v>
      </c>
    </row>
    <row r="5" spans="1:20" s="72" customFormat="1" ht="10.15" customHeight="1" x14ac:dyDescent="0.35">
      <c r="A5" s="186"/>
      <c r="B5" s="187"/>
      <c r="C5" s="187"/>
      <c r="D5" s="187"/>
      <c r="E5" s="187"/>
      <c r="F5" s="187"/>
      <c r="G5" s="187"/>
      <c r="H5" s="187"/>
      <c r="I5" s="187"/>
      <c r="J5" s="188"/>
      <c r="N5" s="73">
        <v>4</v>
      </c>
    </row>
    <row r="6" spans="1:20" ht="20.65" customHeight="1" x14ac:dyDescent="0.35">
      <c r="A6" s="97"/>
      <c r="B6" s="101" t="s">
        <v>330</v>
      </c>
      <c r="C6" s="98"/>
      <c r="D6" s="98"/>
      <c r="E6" s="39">
        <v>2025</v>
      </c>
      <c r="F6" s="102"/>
      <c r="G6" s="99"/>
      <c r="H6" s="102"/>
      <c r="I6" s="103"/>
      <c r="J6" s="104"/>
    </row>
    <row r="7" spans="1:20" s="77" customFormat="1" ht="10.9" customHeight="1" x14ac:dyDescent="0.35">
      <c r="A7" s="97"/>
      <c r="B7" s="98"/>
      <c r="C7" s="98"/>
      <c r="D7" s="98"/>
      <c r="E7" s="105"/>
      <c r="F7" s="105"/>
      <c r="G7" s="99"/>
      <c r="H7" s="102"/>
      <c r="I7" s="103"/>
      <c r="J7" s="104"/>
      <c r="K7" s="75"/>
      <c r="L7" s="75"/>
      <c r="M7" s="75"/>
      <c r="N7" s="76"/>
      <c r="O7" s="75"/>
      <c r="P7" s="75"/>
      <c r="Q7" s="75"/>
      <c r="R7" s="75"/>
      <c r="S7" s="75"/>
      <c r="T7" s="75"/>
    </row>
    <row r="8" spans="1:20" ht="20.65" customHeight="1" x14ac:dyDescent="0.35">
      <c r="A8" s="97"/>
      <c r="B8" s="101" t="s">
        <v>331</v>
      </c>
      <c r="C8" s="98"/>
      <c r="D8" s="98"/>
      <c r="E8" s="39">
        <v>1</v>
      </c>
      <c r="F8" s="102"/>
      <c r="G8" s="99"/>
      <c r="H8" s="102"/>
      <c r="I8" s="103"/>
      <c r="J8" s="104"/>
    </row>
    <row r="9" spans="1:20" s="77" customFormat="1" ht="10.9" customHeight="1" x14ac:dyDescent="0.35">
      <c r="A9" s="97"/>
      <c r="B9" s="98"/>
      <c r="C9" s="98"/>
      <c r="D9" s="98"/>
      <c r="E9" s="105"/>
      <c r="F9" s="105"/>
      <c r="G9" s="99"/>
      <c r="H9" s="105"/>
      <c r="I9" s="106"/>
      <c r="J9" s="104"/>
      <c r="K9" s="75"/>
      <c r="L9" s="75"/>
      <c r="M9" s="75"/>
      <c r="N9" s="76"/>
      <c r="O9" s="75"/>
      <c r="P9" s="75"/>
      <c r="Q9" s="75"/>
      <c r="R9" s="75"/>
      <c r="S9" s="75"/>
      <c r="T9" s="75"/>
    </row>
    <row r="10" spans="1:20" ht="37.9" customHeight="1" x14ac:dyDescent="0.35">
      <c r="A10" s="173" t="s">
        <v>332</v>
      </c>
      <c r="B10" s="174"/>
      <c r="C10" s="174"/>
      <c r="D10" s="174"/>
      <c r="E10" s="174"/>
      <c r="F10" s="174"/>
      <c r="G10" s="174"/>
      <c r="H10" s="174"/>
      <c r="I10" s="174"/>
      <c r="J10" s="107"/>
    </row>
    <row r="11" spans="1:20" ht="24.65" customHeight="1" x14ac:dyDescent="0.35">
      <c r="A11" s="161" t="s">
        <v>309</v>
      </c>
      <c r="B11" s="175"/>
      <c r="C11" s="167" t="s">
        <v>449</v>
      </c>
      <c r="D11" s="168"/>
      <c r="E11" s="108"/>
      <c r="F11" s="132" t="s">
        <v>333</v>
      </c>
      <c r="G11" s="171"/>
      <c r="H11" s="148" t="s">
        <v>450</v>
      </c>
      <c r="I11" s="149"/>
      <c r="J11" s="110"/>
    </row>
    <row r="12" spans="1:20" ht="14.65" customHeight="1" x14ac:dyDescent="0.35">
      <c r="A12" s="111"/>
      <c r="B12" s="112"/>
      <c r="C12" s="112"/>
      <c r="D12" s="112"/>
      <c r="E12" s="176"/>
      <c r="F12" s="176"/>
      <c r="G12" s="176"/>
      <c r="H12" s="176"/>
      <c r="I12" s="113"/>
      <c r="J12" s="110"/>
    </row>
    <row r="13" spans="1:20" ht="21" customHeight="1" x14ac:dyDescent="0.35">
      <c r="A13" s="131" t="s">
        <v>324</v>
      </c>
      <c r="B13" s="171"/>
      <c r="C13" s="167" t="s">
        <v>451</v>
      </c>
      <c r="D13" s="168"/>
      <c r="E13" s="189"/>
      <c r="F13" s="176"/>
      <c r="G13" s="176"/>
      <c r="H13" s="176"/>
      <c r="I13" s="113"/>
      <c r="J13" s="110"/>
    </row>
    <row r="14" spans="1:20" ht="10.9" customHeight="1" x14ac:dyDescent="0.35">
      <c r="A14" s="108"/>
      <c r="B14" s="113"/>
      <c r="C14" s="88"/>
      <c r="D14" s="88"/>
      <c r="E14" s="138"/>
      <c r="F14" s="138"/>
      <c r="G14" s="138"/>
      <c r="H14" s="138"/>
      <c r="I14" s="112"/>
      <c r="J14" s="115"/>
    </row>
    <row r="15" spans="1:20" ht="22.9" customHeight="1" x14ac:dyDescent="0.35">
      <c r="A15" s="131" t="s">
        <v>310</v>
      </c>
      <c r="B15" s="171"/>
      <c r="C15" s="167" t="s">
        <v>452</v>
      </c>
      <c r="D15" s="168"/>
      <c r="E15" s="172"/>
      <c r="F15" s="163"/>
      <c r="G15" s="109" t="s">
        <v>334</v>
      </c>
      <c r="H15" s="148" t="s">
        <v>454</v>
      </c>
      <c r="I15" s="149"/>
      <c r="J15" s="117"/>
    </row>
    <row r="16" spans="1:20" ht="10.9" customHeight="1" x14ac:dyDescent="0.35">
      <c r="A16" s="108"/>
      <c r="B16" s="113"/>
      <c r="C16" s="112"/>
      <c r="D16" s="112"/>
      <c r="E16" s="138"/>
      <c r="F16" s="138"/>
      <c r="G16" s="158"/>
      <c r="H16" s="158"/>
      <c r="I16" s="112"/>
      <c r="J16" s="115"/>
    </row>
    <row r="17" spans="1:10" ht="22.9" customHeight="1" x14ac:dyDescent="0.35">
      <c r="A17" s="114"/>
      <c r="B17" s="109" t="s">
        <v>335</v>
      </c>
      <c r="C17" s="167" t="s">
        <v>453</v>
      </c>
      <c r="D17" s="168"/>
      <c r="E17" s="116"/>
      <c r="F17" s="116"/>
      <c r="G17" s="116"/>
      <c r="H17" s="116"/>
      <c r="I17" s="116"/>
      <c r="J17" s="117"/>
    </row>
    <row r="18" spans="1:10" x14ac:dyDescent="0.35">
      <c r="A18" s="169"/>
      <c r="B18" s="170"/>
      <c r="C18" s="138"/>
      <c r="D18" s="138"/>
      <c r="E18" s="138"/>
      <c r="F18" s="138"/>
      <c r="G18" s="138"/>
      <c r="H18" s="138"/>
      <c r="I18" s="112"/>
      <c r="J18" s="115"/>
    </row>
    <row r="19" spans="1:10" x14ac:dyDescent="0.35">
      <c r="A19" s="161" t="s">
        <v>311</v>
      </c>
      <c r="B19" s="162"/>
      <c r="C19" s="139" t="s">
        <v>455</v>
      </c>
      <c r="D19" s="140"/>
      <c r="E19" s="140"/>
      <c r="F19" s="140"/>
      <c r="G19" s="140"/>
      <c r="H19" s="140"/>
      <c r="I19" s="140"/>
      <c r="J19" s="141"/>
    </row>
    <row r="20" spans="1:10" x14ac:dyDescent="0.35">
      <c r="A20" s="111"/>
      <c r="B20" s="112"/>
      <c r="C20" s="118"/>
      <c r="D20" s="112"/>
      <c r="E20" s="138"/>
      <c r="F20" s="138"/>
      <c r="G20" s="138"/>
      <c r="H20" s="138"/>
      <c r="I20" s="112"/>
      <c r="J20" s="115"/>
    </row>
    <row r="21" spans="1:10" x14ac:dyDescent="0.35">
      <c r="A21" s="161" t="s">
        <v>312</v>
      </c>
      <c r="B21" s="162"/>
      <c r="C21" s="148">
        <v>10000</v>
      </c>
      <c r="D21" s="149"/>
      <c r="E21" s="138"/>
      <c r="F21" s="138"/>
      <c r="G21" s="139" t="s">
        <v>456</v>
      </c>
      <c r="H21" s="140"/>
      <c r="I21" s="140"/>
      <c r="J21" s="141"/>
    </row>
    <row r="22" spans="1:10" x14ac:dyDescent="0.35">
      <c r="A22" s="111"/>
      <c r="B22" s="112"/>
      <c r="C22" s="112"/>
      <c r="D22" s="112"/>
      <c r="E22" s="138"/>
      <c r="F22" s="138"/>
      <c r="G22" s="138"/>
      <c r="H22" s="138"/>
      <c r="I22" s="112"/>
      <c r="J22" s="115"/>
    </row>
    <row r="23" spans="1:10" x14ac:dyDescent="0.35">
      <c r="A23" s="161" t="s">
        <v>313</v>
      </c>
      <c r="B23" s="162"/>
      <c r="C23" s="139" t="s">
        <v>457</v>
      </c>
      <c r="D23" s="140"/>
      <c r="E23" s="140"/>
      <c r="F23" s="140"/>
      <c r="G23" s="140"/>
      <c r="H23" s="140"/>
      <c r="I23" s="140"/>
      <c r="J23" s="141"/>
    </row>
    <row r="24" spans="1:10" x14ac:dyDescent="0.35">
      <c r="A24" s="111"/>
      <c r="B24" s="112"/>
      <c r="C24" s="88"/>
      <c r="D24" s="112"/>
      <c r="E24" s="138"/>
      <c r="F24" s="138"/>
      <c r="G24" s="138"/>
      <c r="H24" s="138"/>
      <c r="I24" s="112"/>
      <c r="J24" s="115"/>
    </row>
    <row r="25" spans="1:10" x14ac:dyDescent="0.35">
      <c r="A25" s="161" t="s">
        <v>314</v>
      </c>
      <c r="B25" s="162"/>
      <c r="C25" s="164" t="s">
        <v>458</v>
      </c>
      <c r="D25" s="165"/>
      <c r="E25" s="165"/>
      <c r="F25" s="165"/>
      <c r="G25" s="165"/>
      <c r="H25" s="165"/>
      <c r="I25" s="165"/>
      <c r="J25" s="166"/>
    </row>
    <row r="26" spans="1:10" x14ac:dyDescent="0.35">
      <c r="A26" s="111"/>
      <c r="B26" s="112"/>
      <c r="C26" s="118"/>
      <c r="D26" s="112"/>
      <c r="E26" s="138"/>
      <c r="F26" s="138"/>
      <c r="G26" s="138"/>
      <c r="H26" s="138"/>
      <c r="I26" s="112"/>
      <c r="J26" s="115"/>
    </row>
    <row r="27" spans="1:10" x14ac:dyDescent="0.35">
      <c r="A27" s="161" t="s">
        <v>315</v>
      </c>
      <c r="B27" s="162"/>
      <c r="C27" s="164" t="s">
        <v>459</v>
      </c>
      <c r="D27" s="165"/>
      <c r="E27" s="165"/>
      <c r="F27" s="165"/>
      <c r="G27" s="165"/>
      <c r="H27" s="165"/>
      <c r="I27" s="165"/>
      <c r="J27" s="166"/>
    </row>
    <row r="28" spans="1:10" ht="13.9" customHeight="1" x14ac:dyDescent="0.35">
      <c r="A28" s="111"/>
      <c r="B28" s="112"/>
      <c r="C28" s="118"/>
      <c r="D28" s="112"/>
      <c r="E28" s="138"/>
      <c r="F28" s="138"/>
      <c r="G28" s="138"/>
      <c r="H28" s="138"/>
      <c r="I28" s="112"/>
      <c r="J28" s="115"/>
    </row>
    <row r="29" spans="1:10" ht="22.9" customHeight="1" x14ac:dyDescent="0.35">
      <c r="A29" s="131" t="s">
        <v>325</v>
      </c>
      <c r="B29" s="162"/>
      <c r="C29" s="40">
        <v>93</v>
      </c>
      <c r="D29" s="119"/>
      <c r="E29" s="142"/>
      <c r="F29" s="142"/>
      <c r="G29" s="142"/>
      <c r="H29" s="142"/>
      <c r="I29" s="120"/>
      <c r="J29" s="121"/>
    </row>
    <row r="30" spans="1:10" x14ac:dyDescent="0.35">
      <c r="A30" s="111"/>
      <c r="B30" s="112"/>
      <c r="C30" s="112"/>
      <c r="D30" s="112"/>
      <c r="E30" s="138"/>
      <c r="F30" s="138"/>
      <c r="G30" s="138"/>
      <c r="H30" s="138"/>
      <c r="I30" s="120"/>
      <c r="J30" s="121"/>
    </row>
    <row r="31" spans="1:10" x14ac:dyDescent="0.35">
      <c r="A31" s="161" t="s">
        <v>316</v>
      </c>
      <c r="B31" s="162"/>
      <c r="C31" s="41" t="s">
        <v>337</v>
      </c>
      <c r="D31" s="160" t="s">
        <v>336</v>
      </c>
      <c r="E31" s="146"/>
      <c r="F31" s="146"/>
      <c r="G31" s="146"/>
      <c r="H31" s="112"/>
      <c r="I31" s="122" t="s">
        <v>337</v>
      </c>
      <c r="J31" s="123" t="s">
        <v>338</v>
      </c>
    </row>
    <row r="32" spans="1:10" x14ac:dyDescent="0.35">
      <c r="A32" s="161"/>
      <c r="B32" s="162"/>
      <c r="C32" s="124"/>
      <c r="D32" s="99"/>
      <c r="E32" s="163"/>
      <c r="F32" s="163"/>
      <c r="G32" s="163"/>
      <c r="H32" s="163"/>
      <c r="I32" s="120"/>
      <c r="J32" s="121"/>
    </row>
    <row r="33" spans="1:10" x14ac:dyDescent="0.35">
      <c r="A33" s="161" t="s">
        <v>326</v>
      </c>
      <c r="B33" s="162"/>
      <c r="C33" s="40" t="s">
        <v>340</v>
      </c>
      <c r="D33" s="160" t="s">
        <v>339</v>
      </c>
      <c r="E33" s="146"/>
      <c r="F33" s="146"/>
      <c r="G33" s="146"/>
      <c r="H33" s="116"/>
      <c r="I33" s="122" t="s">
        <v>340</v>
      </c>
      <c r="J33" s="123" t="s">
        <v>341</v>
      </c>
    </row>
    <row r="34" spans="1:10" x14ac:dyDescent="0.35">
      <c r="A34" s="111"/>
      <c r="B34" s="112"/>
      <c r="C34" s="112"/>
      <c r="D34" s="112"/>
      <c r="E34" s="138"/>
      <c r="F34" s="138"/>
      <c r="G34" s="138"/>
      <c r="H34" s="138"/>
      <c r="I34" s="112"/>
      <c r="J34" s="115"/>
    </row>
    <row r="35" spans="1:10" x14ac:dyDescent="0.35">
      <c r="A35" s="160" t="s">
        <v>327</v>
      </c>
      <c r="B35" s="146"/>
      <c r="C35" s="146"/>
      <c r="D35" s="146"/>
      <c r="E35" s="146" t="s">
        <v>317</v>
      </c>
      <c r="F35" s="146"/>
      <c r="G35" s="146"/>
      <c r="H35" s="146"/>
      <c r="I35" s="146"/>
      <c r="J35" s="125" t="s">
        <v>318</v>
      </c>
    </row>
    <row r="36" spans="1:10" x14ac:dyDescent="0.35">
      <c r="A36" s="111"/>
      <c r="B36" s="112"/>
      <c r="C36" s="112"/>
      <c r="D36" s="112"/>
      <c r="E36" s="138"/>
      <c r="F36" s="138"/>
      <c r="G36" s="138"/>
      <c r="H36" s="138"/>
      <c r="I36" s="112"/>
      <c r="J36" s="121"/>
    </row>
    <row r="37" spans="1:10" x14ac:dyDescent="0.35">
      <c r="A37" s="154"/>
      <c r="B37" s="155"/>
      <c r="C37" s="155"/>
      <c r="D37" s="155"/>
      <c r="E37" s="154"/>
      <c r="F37" s="155"/>
      <c r="G37" s="155"/>
      <c r="H37" s="155"/>
      <c r="I37" s="156"/>
      <c r="J37" s="89"/>
    </row>
    <row r="38" spans="1:10" x14ac:dyDescent="0.35">
      <c r="A38" s="78"/>
      <c r="B38" s="88"/>
      <c r="C38" s="91"/>
      <c r="D38" s="159"/>
      <c r="E38" s="159"/>
      <c r="F38" s="159"/>
      <c r="G38" s="159"/>
      <c r="H38" s="159"/>
      <c r="I38" s="159"/>
      <c r="J38" s="79"/>
    </row>
    <row r="39" spans="1:10" x14ac:dyDescent="0.35">
      <c r="A39" s="154"/>
      <c r="B39" s="155"/>
      <c r="C39" s="155"/>
      <c r="D39" s="156"/>
      <c r="E39" s="154"/>
      <c r="F39" s="155"/>
      <c r="G39" s="155"/>
      <c r="H39" s="155"/>
      <c r="I39" s="156"/>
      <c r="J39" s="40"/>
    </row>
    <row r="40" spans="1:10" x14ac:dyDescent="0.35">
      <c r="A40" s="78"/>
      <c r="B40" s="88"/>
      <c r="C40" s="91"/>
      <c r="D40" s="90"/>
      <c r="E40" s="159"/>
      <c r="F40" s="159"/>
      <c r="G40" s="159"/>
      <c r="H40" s="159"/>
      <c r="I40" s="87"/>
      <c r="J40" s="79"/>
    </row>
    <row r="41" spans="1:10" x14ac:dyDescent="0.35">
      <c r="A41" s="154"/>
      <c r="B41" s="155"/>
      <c r="C41" s="155"/>
      <c r="D41" s="156"/>
      <c r="E41" s="154"/>
      <c r="F41" s="155"/>
      <c r="G41" s="155"/>
      <c r="H41" s="155"/>
      <c r="I41" s="156"/>
      <c r="J41" s="40"/>
    </row>
    <row r="42" spans="1:10" x14ac:dyDescent="0.35">
      <c r="A42" s="78"/>
      <c r="B42" s="88"/>
      <c r="C42" s="91"/>
      <c r="D42" s="90"/>
      <c r="E42" s="159"/>
      <c r="F42" s="159"/>
      <c r="G42" s="159"/>
      <c r="H42" s="159"/>
      <c r="I42" s="87"/>
      <c r="J42" s="79"/>
    </row>
    <row r="43" spans="1:10" x14ac:dyDescent="0.35">
      <c r="A43" s="154"/>
      <c r="B43" s="155"/>
      <c r="C43" s="155"/>
      <c r="D43" s="156"/>
      <c r="E43" s="154"/>
      <c r="F43" s="155"/>
      <c r="G43" s="155"/>
      <c r="H43" s="155"/>
      <c r="I43" s="156"/>
      <c r="J43" s="40"/>
    </row>
    <row r="44" spans="1:10" x14ac:dyDescent="0.35">
      <c r="A44" s="80"/>
      <c r="B44" s="91"/>
      <c r="C44" s="157"/>
      <c r="D44" s="157"/>
      <c r="E44" s="158"/>
      <c r="F44" s="158"/>
      <c r="G44" s="157"/>
      <c r="H44" s="157"/>
      <c r="I44" s="157"/>
      <c r="J44" s="79"/>
    </row>
    <row r="45" spans="1:10" x14ac:dyDescent="0.35">
      <c r="A45" s="154"/>
      <c r="B45" s="155"/>
      <c r="C45" s="155"/>
      <c r="D45" s="156"/>
      <c r="E45" s="154"/>
      <c r="F45" s="155"/>
      <c r="G45" s="155"/>
      <c r="H45" s="155"/>
      <c r="I45" s="156"/>
      <c r="J45" s="40"/>
    </row>
    <row r="46" spans="1:10" x14ac:dyDescent="0.35">
      <c r="A46" s="80"/>
      <c r="B46" s="91"/>
      <c r="C46" s="91"/>
      <c r="D46" s="88"/>
      <c r="E46" s="158"/>
      <c r="F46" s="158"/>
      <c r="G46" s="157"/>
      <c r="H46" s="157"/>
      <c r="I46" s="88"/>
      <c r="J46" s="79"/>
    </row>
    <row r="47" spans="1:10" x14ac:dyDescent="0.35">
      <c r="A47" s="154"/>
      <c r="B47" s="155"/>
      <c r="C47" s="155"/>
      <c r="D47" s="156"/>
      <c r="E47" s="154"/>
      <c r="F47" s="155"/>
      <c r="G47" s="155"/>
      <c r="H47" s="155"/>
      <c r="I47" s="156"/>
      <c r="J47" s="40"/>
    </row>
    <row r="48" spans="1:10" x14ac:dyDescent="0.35">
      <c r="A48" s="126"/>
      <c r="B48" s="118"/>
      <c r="C48" s="118"/>
      <c r="D48" s="112"/>
      <c r="E48" s="138"/>
      <c r="F48" s="138"/>
      <c r="G48" s="152"/>
      <c r="H48" s="152"/>
      <c r="I48" s="112"/>
      <c r="J48" s="127" t="s">
        <v>342</v>
      </c>
    </row>
    <row r="49" spans="1:10" x14ac:dyDescent="0.35">
      <c r="A49" s="126"/>
      <c r="B49" s="118"/>
      <c r="C49" s="118"/>
      <c r="D49" s="112"/>
      <c r="E49" s="138"/>
      <c r="F49" s="138"/>
      <c r="G49" s="152"/>
      <c r="H49" s="152"/>
      <c r="I49" s="112"/>
      <c r="J49" s="127" t="s">
        <v>343</v>
      </c>
    </row>
    <row r="50" spans="1:10" ht="14.65" customHeight="1" x14ac:dyDescent="0.35">
      <c r="A50" s="131" t="s">
        <v>319</v>
      </c>
      <c r="B50" s="132"/>
      <c r="C50" s="148"/>
      <c r="D50" s="149"/>
      <c r="E50" s="150" t="s">
        <v>344</v>
      </c>
      <c r="F50" s="151"/>
      <c r="G50" s="139"/>
      <c r="H50" s="140"/>
      <c r="I50" s="140"/>
      <c r="J50" s="141"/>
    </row>
    <row r="51" spans="1:10" x14ac:dyDescent="0.35">
      <c r="A51" s="126"/>
      <c r="B51" s="118"/>
      <c r="C51" s="152"/>
      <c r="D51" s="152"/>
      <c r="E51" s="138"/>
      <c r="F51" s="138"/>
      <c r="G51" s="153" t="s">
        <v>345</v>
      </c>
      <c r="H51" s="153"/>
      <c r="I51" s="153"/>
      <c r="J51" s="104"/>
    </row>
    <row r="52" spans="1:10" ht="13.9" customHeight="1" x14ac:dyDescent="0.35">
      <c r="A52" s="131" t="s">
        <v>320</v>
      </c>
      <c r="B52" s="132"/>
      <c r="C52" s="139" t="s">
        <v>460</v>
      </c>
      <c r="D52" s="140"/>
      <c r="E52" s="140"/>
      <c r="F52" s="140"/>
      <c r="G52" s="140"/>
      <c r="H52" s="140"/>
      <c r="I52" s="140"/>
      <c r="J52" s="141"/>
    </row>
    <row r="53" spans="1:10" x14ac:dyDescent="0.35">
      <c r="A53" s="111"/>
      <c r="B53" s="112"/>
      <c r="C53" s="142" t="s">
        <v>321</v>
      </c>
      <c r="D53" s="142"/>
      <c r="E53" s="142"/>
      <c r="F53" s="142"/>
      <c r="G53" s="142"/>
      <c r="H53" s="142"/>
      <c r="I53" s="142"/>
      <c r="J53" s="115"/>
    </row>
    <row r="54" spans="1:10" x14ac:dyDescent="0.35">
      <c r="A54" s="131" t="s">
        <v>322</v>
      </c>
      <c r="B54" s="132"/>
      <c r="C54" s="143" t="s">
        <v>461</v>
      </c>
      <c r="D54" s="144"/>
      <c r="E54" s="145"/>
      <c r="F54" s="138"/>
      <c r="G54" s="138"/>
      <c r="H54" s="146"/>
      <c r="I54" s="146"/>
      <c r="J54" s="147"/>
    </row>
    <row r="55" spans="1:10" x14ac:dyDescent="0.35">
      <c r="A55" s="111"/>
      <c r="B55" s="112"/>
      <c r="C55" s="118"/>
      <c r="D55" s="112"/>
      <c r="E55" s="138"/>
      <c r="F55" s="138"/>
      <c r="G55" s="138"/>
      <c r="H55" s="138"/>
      <c r="I55" s="112"/>
      <c r="J55" s="115"/>
    </row>
    <row r="56" spans="1:10" ht="14.65" customHeight="1" x14ac:dyDescent="0.35">
      <c r="A56" s="131" t="s">
        <v>314</v>
      </c>
      <c r="B56" s="132"/>
      <c r="C56" s="133" t="s">
        <v>462</v>
      </c>
      <c r="D56" s="134"/>
      <c r="E56" s="134"/>
      <c r="F56" s="134"/>
      <c r="G56" s="134"/>
      <c r="H56" s="134"/>
      <c r="I56" s="134"/>
      <c r="J56" s="135"/>
    </row>
    <row r="57" spans="1:10" x14ac:dyDescent="0.35">
      <c r="A57" s="111"/>
      <c r="B57" s="112"/>
      <c r="C57" s="112"/>
      <c r="D57" s="112"/>
      <c r="E57" s="138"/>
      <c r="F57" s="138"/>
      <c r="G57" s="138"/>
      <c r="H57" s="138"/>
      <c r="I57" s="112"/>
      <c r="J57" s="115"/>
    </row>
    <row r="58" spans="1:10" x14ac:dyDescent="0.35">
      <c r="A58" s="131" t="s">
        <v>346</v>
      </c>
      <c r="B58" s="132"/>
      <c r="C58" s="133" t="s">
        <v>469</v>
      </c>
      <c r="D58" s="134"/>
      <c r="E58" s="134"/>
      <c r="F58" s="134"/>
      <c r="G58" s="134"/>
      <c r="H58" s="134"/>
      <c r="I58" s="134"/>
      <c r="J58" s="135"/>
    </row>
    <row r="59" spans="1:10" ht="14.65" customHeight="1" x14ac:dyDescent="0.35">
      <c r="A59" s="111"/>
      <c r="B59" s="112"/>
      <c r="C59" s="136" t="s">
        <v>347</v>
      </c>
      <c r="D59" s="136"/>
      <c r="E59" s="136"/>
      <c r="F59" s="136"/>
      <c r="G59" s="112"/>
      <c r="H59" s="112"/>
      <c r="I59" s="112"/>
      <c r="J59" s="115"/>
    </row>
    <row r="60" spans="1:10" x14ac:dyDescent="0.35">
      <c r="A60" s="131" t="s">
        <v>348</v>
      </c>
      <c r="B60" s="132"/>
      <c r="C60" s="133" t="s">
        <v>470</v>
      </c>
      <c r="D60" s="134"/>
      <c r="E60" s="134"/>
      <c r="F60" s="134"/>
      <c r="G60" s="134"/>
      <c r="H60" s="134"/>
      <c r="I60" s="134"/>
      <c r="J60" s="135"/>
    </row>
    <row r="61" spans="1:10" ht="14.65" customHeight="1" x14ac:dyDescent="0.35">
      <c r="A61" s="128"/>
      <c r="B61" s="129"/>
      <c r="C61" s="137" t="s">
        <v>349</v>
      </c>
      <c r="D61" s="137"/>
      <c r="E61" s="137"/>
      <c r="F61" s="137"/>
      <c r="G61" s="137"/>
      <c r="H61" s="129"/>
      <c r="I61" s="129"/>
      <c r="J61" s="130"/>
    </row>
    <row r="68" ht="27" customHeight="1" x14ac:dyDescent="0.35"/>
    <row r="72" ht="38.65" customHeight="1" x14ac:dyDescent="0.3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4"/>
  <sheetViews>
    <sheetView view="pageBreakPreview" zoomScaleNormal="100" zoomScaleSheetLayoutView="100" workbookViewId="0">
      <selection activeCell="K15" sqref="K15:K16"/>
    </sheetView>
  </sheetViews>
  <sheetFormatPr defaultColWidth="8.7265625" defaultRowHeight="12.5" x14ac:dyDescent="0.25"/>
  <cols>
    <col min="1" max="7" width="8.7265625" style="81"/>
    <col min="8" max="9" width="16.453125" style="84" customWidth="1"/>
    <col min="10" max="10" width="10.26953125" style="81" bestFit="1" customWidth="1"/>
    <col min="11" max="16384" width="8.7265625" style="81"/>
  </cols>
  <sheetData>
    <row r="1" spans="1:9" x14ac:dyDescent="0.25">
      <c r="A1" s="197" t="s">
        <v>1</v>
      </c>
      <c r="B1" s="198"/>
      <c r="C1" s="198"/>
      <c r="D1" s="198"/>
      <c r="E1" s="198"/>
      <c r="F1" s="198"/>
      <c r="G1" s="198"/>
      <c r="H1" s="198"/>
      <c r="I1" s="198"/>
    </row>
    <row r="2" spans="1:9" x14ac:dyDescent="0.25">
      <c r="A2" s="199" t="s">
        <v>466</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463</v>
      </c>
      <c r="B4" s="203"/>
      <c r="C4" s="203"/>
      <c r="D4" s="203"/>
      <c r="E4" s="203"/>
      <c r="F4" s="203"/>
      <c r="G4" s="203"/>
      <c r="H4" s="203"/>
      <c r="I4" s="204"/>
    </row>
    <row r="5" spans="1:9" ht="31.5"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66689241</v>
      </c>
      <c r="I9" s="82">
        <f>I10+I17+I27+I38+I43</f>
        <v>68737751</v>
      </c>
    </row>
    <row r="10" spans="1:9" ht="12.75" customHeight="1" x14ac:dyDescent="0.25">
      <c r="A10" s="194" t="s">
        <v>5</v>
      </c>
      <c r="B10" s="194"/>
      <c r="C10" s="194"/>
      <c r="D10" s="194"/>
      <c r="E10" s="194"/>
      <c r="F10" s="194"/>
      <c r="G10" s="12">
        <v>3</v>
      </c>
      <c r="H10" s="82">
        <f>H11+H12+H13+H14+H15+H16</f>
        <v>236</v>
      </c>
      <c r="I10" s="82">
        <f>I11+I12+I13+I14+I15+I16</f>
        <v>5155</v>
      </c>
    </row>
    <row r="11" spans="1:9" ht="12.75" customHeight="1" x14ac:dyDescent="0.25">
      <c r="A11" s="190" t="s">
        <v>6</v>
      </c>
      <c r="B11" s="190"/>
      <c r="C11" s="190"/>
      <c r="D11" s="190"/>
      <c r="E11" s="190"/>
      <c r="F11" s="190"/>
      <c r="G11" s="11">
        <v>4</v>
      </c>
      <c r="H11" s="18">
        <v>0</v>
      </c>
      <c r="I11" s="18">
        <v>0</v>
      </c>
    </row>
    <row r="12" spans="1:9" ht="22.9" customHeight="1" x14ac:dyDescent="0.25">
      <c r="A12" s="190" t="s">
        <v>7</v>
      </c>
      <c r="B12" s="190"/>
      <c r="C12" s="190"/>
      <c r="D12" s="190"/>
      <c r="E12" s="190"/>
      <c r="F12" s="190"/>
      <c r="G12" s="11">
        <v>5</v>
      </c>
      <c r="H12" s="18">
        <v>236</v>
      </c>
      <c r="I12" s="18">
        <v>5155</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43604952</v>
      </c>
      <c r="I17" s="82">
        <f>I18+I19+I20+I21+I22+I23+I24+I25+I26</f>
        <v>44231952</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730816</v>
      </c>
      <c r="I20" s="18">
        <v>694403</v>
      </c>
    </row>
    <row r="21" spans="1:9" ht="12.75" customHeight="1" x14ac:dyDescent="0.25">
      <c r="A21" s="190" t="s">
        <v>16</v>
      </c>
      <c r="B21" s="190"/>
      <c r="C21" s="190"/>
      <c r="D21" s="190"/>
      <c r="E21" s="190"/>
      <c r="F21" s="190"/>
      <c r="G21" s="11">
        <v>14</v>
      </c>
      <c r="H21" s="18">
        <v>8220566</v>
      </c>
      <c r="I21" s="18">
        <v>9071104</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1516320</v>
      </c>
      <c r="I24" s="18">
        <v>1993357</v>
      </c>
    </row>
    <row r="25" spans="1:9" ht="12.75" customHeight="1" x14ac:dyDescent="0.25">
      <c r="A25" s="190" t="s">
        <v>20</v>
      </c>
      <c r="B25" s="190"/>
      <c r="C25" s="190"/>
      <c r="D25" s="190"/>
      <c r="E25" s="190"/>
      <c r="F25" s="190"/>
      <c r="G25" s="11">
        <v>18</v>
      </c>
      <c r="H25" s="18">
        <v>87309</v>
      </c>
      <c r="I25" s="18">
        <v>90309</v>
      </c>
    </row>
    <row r="26" spans="1:9" ht="12.75" customHeight="1" x14ac:dyDescent="0.25">
      <c r="A26" s="190" t="s">
        <v>21</v>
      </c>
      <c r="B26" s="190"/>
      <c r="C26" s="190"/>
      <c r="D26" s="190"/>
      <c r="E26" s="190"/>
      <c r="F26" s="190"/>
      <c r="G26" s="11">
        <v>19</v>
      </c>
      <c r="H26" s="18">
        <v>33049941</v>
      </c>
      <c r="I26" s="18">
        <v>32382779</v>
      </c>
    </row>
    <row r="27" spans="1:9" ht="12.75" customHeight="1" x14ac:dyDescent="0.25">
      <c r="A27" s="194" t="s">
        <v>22</v>
      </c>
      <c r="B27" s="194"/>
      <c r="C27" s="194"/>
      <c r="D27" s="194"/>
      <c r="E27" s="194"/>
      <c r="F27" s="194"/>
      <c r="G27" s="12">
        <v>20</v>
      </c>
      <c r="H27" s="82">
        <f>SUM(H28:H37)</f>
        <v>22918689</v>
      </c>
      <c r="I27" s="82">
        <f>SUM(I28:I37)</f>
        <v>24318689</v>
      </c>
    </row>
    <row r="28" spans="1:9" ht="12.75" customHeight="1" x14ac:dyDescent="0.25">
      <c r="A28" s="190" t="s">
        <v>23</v>
      </c>
      <c r="B28" s="190"/>
      <c r="C28" s="190"/>
      <c r="D28" s="190"/>
      <c r="E28" s="190"/>
      <c r="F28" s="190"/>
      <c r="G28" s="11">
        <v>21</v>
      </c>
      <c r="H28" s="18">
        <v>22918689</v>
      </c>
      <c r="I28" s="18">
        <v>24318689</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65" customHeight="1" x14ac:dyDescent="0.25">
      <c r="A32" s="190" t="s">
        <v>27</v>
      </c>
      <c r="B32" s="190"/>
      <c r="C32" s="190"/>
      <c r="D32" s="190"/>
      <c r="E32" s="190"/>
      <c r="F32" s="190"/>
      <c r="G32" s="11">
        <v>25</v>
      </c>
      <c r="H32" s="18">
        <v>0</v>
      </c>
      <c r="I32" s="18">
        <v>0</v>
      </c>
    </row>
    <row r="33" spans="1:9" ht="21.65"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165364</v>
      </c>
      <c r="I38" s="82">
        <f>I39+I40+I41+I42</f>
        <v>181955</v>
      </c>
    </row>
    <row r="39" spans="1:9" ht="12.75" customHeight="1" x14ac:dyDescent="0.25">
      <c r="A39" s="190" t="s">
        <v>34</v>
      </c>
      <c r="B39" s="190"/>
      <c r="C39" s="190"/>
      <c r="D39" s="190"/>
      <c r="E39" s="190"/>
      <c r="F39" s="190"/>
      <c r="G39" s="11">
        <v>32</v>
      </c>
      <c r="H39" s="18">
        <v>165364</v>
      </c>
      <c r="I39" s="18">
        <v>181955</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20209695</v>
      </c>
      <c r="I44" s="82">
        <f>I45+I53+I60+I70</f>
        <v>28641245</v>
      </c>
    </row>
    <row r="45" spans="1:9" ht="12.75" customHeight="1" x14ac:dyDescent="0.25">
      <c r="A45" s="194" t="s">
        <v>39</v>
      </c>
      <c r="B45" s="194"/>
      <c r="C45" s="194"/>
      <c r="D45" s="194"/>
      <c r="E45" s="194"/>
      <c r="F45" s="194"/>
      <c r="G45" s="12">
        <v>38</v>
      </c>
      <c r="H45" s="82">
        <f>SUM(H46:H52)</f>
        <v>1355573</v>
      </c>
      <c r="I45" s="82">
        <f>SUM(I46:I52)</f>
        <v>118097</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133951</v>
      </c>
      <c r="I49" s="18">
        <v>106897</v>
      </c>
    </row>
    <row r="50" spans="1:9" ht="12.75" customHeight="1" x14ac:dyDescent="0.25">
      <c r="A50" s="190" t="s">
        <v>44</v>
      </c>
      <c r="B50" s="190"/>
      <c r="C50" s="190"/>
      <c r="D50" s="190"/>
      <c r="E50" s="190"/>
      <c r="F50" s="190"/>
      <c r="G50" s="11">
        <v>43</v>
      </c>
      <c r="H50" s="18">
        <v>1221622</v>
      </c>
      <c r="I50" s="18">
        <v>11200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6970500</v>
      </c>
      <c r="I53" s="82">
        <f>SUM(I54:I59)</f>
        <v>13038404</v>
      </c>
    </row>
    <row r="54" spans="1:9" ht="12.75" customHeight="1" x14ac:dyDescent="0.25">
      <c r="A54" s="190" t="s">
        <v>48</v>
      </c>
      <c r="B54" s="190"/>
      <c r="C54" s="190"/>
      <c r="D54" s="190"/>
      <c r="E54" s="190"/>
      <c r="F54" s="190"/>
      <c r="G54" s="11">
        <v>47</v>
      </c>
      <c r="H54" s="18">
        <v>6086746</v>
      </c>
      <c r="I54" s="18">
        <v>12537466</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492041</v>
      </c>
      <c r="I56" s="18">
        <v>413655</v>
      </c>
    </row>
    <row r="57" spans="1:9" ht="12.75" customHeight="1" x14ac:dyDescent="0.25">
      <c r="A57" s="190" t="s">
        <v>51</v>
      </c>
      <c r="B57" s="190"/>
      <c r="C57" s="190"/>
      <c r="D57" s="190"/>
      <c r="E57" s="190"/>
      <c r="F57" s="190"/>
      <c r="G57" s="11">
        <v>50</v>
      </c>
      <c r="H57" s="18">
        <v>1559</v>
      </c>
      <c r="I57" s="18">
        <v>2407</v>
      </c>
    </row>
    <row r="58" spans="1:9" ht="12.75" customHeight="1" x14ac:dyDescent="0.25">
      <c r="A58" s="190" t="s">
        <v>52</v>
      </c>
      <c r="B58" s="190"/>
      <c r="C58" s="190"/>
      <c r="D58" s="190"/>
      <c r="E58" s="190"/>
      <c r="F58" s="190"/>
      <c r="G58" s="11">
        <v>51</v>
      </c>
      <c r="H58" s="18">
        <v>367107</v>
      </c>
      <c r="I58" s="18">
        <v>46723</v>
      </c>
    </row>
    <row r="59" spans="1:9" ht="12.75" customHeight="1" x14ac:dyDescent="0.25">
      <c r="A59" s="190" t="s">
        <v>53</v>
      </c>
      <c r="B59" s="190"/>
      <c r="C59" s="190"/>
      <c r="D59" s="190"/>
      <c r="E59" s="190"/>
      <c r="F59" s="190"/>
      <c r="G59" s="11">
        <v>52</v>
      </c>
      <c r="H59" s="18">
        <v>23047</v>
      </c>
      <c r="I59" s="18">
        <v>38153</v>
      </c>
    </row>
    <row r="60" spans="1:9" ht="12.75" customHeight="1" x14ac:dyDescent="0.25">
      <c r="A60" s="194" t="s">
        <v>54</v>
      </c>
      <c r="B60" s="194"/>
      <c r="C60" s="194"/>
      <c r="D60" s="194"/>
      <c r="E60" s="194"/>
      <c r="F60" s="194"/>
      <c r="G60" s="12">
        <v>53</v>
      </c>
      <c r="H60" s="82">
        <f>SUM(H61:H69)</f>
        <v>73000</v>
      </c>
      <c r="I60" s="82">
        <f>SUM(I61:I69)</f>
        <v>7678000</v>
      </c>
    </row>
    <row r="61" spans="1:9" ht="12.75" customHeight="1" x14ac:dyDescent="0.25">
      <c r="A61" s="190" t="s">
        <v>23</v>
      </c>
      <c r="B61" s="190"/>
      <c r="C61" s="190"/>
      <c r="D61" s="190"/>
      <c r="E61" s="190"/>
      <c r="F61" s="190"/>
      <c r="G61" s="11">
        <v>54</v>
      </c>
      <c r="H61" s="18">
        <v>0</v>
      </c>
      <c r="I61" s="18">
        <v>0</v>
      </c>
    </row>
    <row r="62" spans="1:9" ht="27.65"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73000</v>
      </c>
      <c r="I63" s="18">
        <v>7678000</v>
      </c>
    </row>
    <row r="64" spans="1:9" ht="25.9" customHeight="1" x14ac:dyDescent="0.25">
      <c r="A64" s="190" t="s">
        <v>55</v>
      </c>
      <c r="B64" s="190"/>
      <c r="C64" s="190"/>
      <c r="D64" s="190"/>
      <c r="E64" s="190"/>
      <c r="F64" s="190"/>
      <c r="G64" s="11">
        <v>57</v>
      </c>
      <c r="H64" s="18">
        <v>0</v>
      </c>
      <c r="I64" s="18">
        <v>0</v>
      </c>
    </row>
    <row r="65" spans="1:9" ht="21.65" customHeight="1" x14ac:dyDescent="0.25">
      <c r="A65" s="190" t="s">
        <v>27</v>
      </c>
      <c r="B65" s="190"/>
      <c r="C65" s="190"/>
      <c r="D65" s="190"/>
      <c r="E65" s="190"/>
      <c r="F65" s="190"/>
      <c r="G65" s="11">
        <v>58</v>
      </c>
      <c r="H65" s="18">
        <v>0</v>
      </c>
      <c r="I65" s="18">
        <v>0</v>
      </c>
    </row>
    <row r="66" spans="1:9" ht="21.65"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11810622</v>
      </c>
      <c r="I70" s="18">
        <v>7806744</v>
      </c>
    </row>
    <row r="71" spans="1:9" ht="12.75" customHeight="1" x14ac:dyDescent="0.25">
      <c r="A71" s="191" t="s">
        <v>58</v>
      </c>
      <c r="B71" s="191"/>
      <c r="C71" s="191"/>
      <c r="D71" s="191"/>
      <c r="E71" s="191"/>
      <c r="F71" s="191"/>
      <c r="G71" s="11">
        <v>64</v>
      </c>
      <c r="H71" s="18">
        <v>308229</v>
      </c>
      <c r="I71" s="18">
        <v>189200</v>
      </c>
    </row>
    <row r="72" spans="1:9" ht="12.75" customHeight="1" x14ac:dyDescent="0.25">
      <c r="A72" s="192" t="s">
        <v>304</v>
      </c>
      <c r="B72" s="192"/>
      <c r="C72" s="192"/>
      <c r="D72" s="192"/>
      <c r="E72" s="192"/>
      <c r="F72" s="192"/>
      <c r="G72" s="12">
        <v>65</v>
      </c>
      <c r="H72" s="82">
        <f>H8+H9+H44+H71</f>
        <v>87207165</v>
      </c>
      <c r="I72" s="82">
        <f>I8+I9+I44+I71</f>
        <v>97568196</v>
      </c>
    </row>
    <row r="73" spans="1:9" ht="12.75" customHeight="1" x14ac:dyDescent="0.25">
      <c r="A73" s="191" t="s">
        <v>59</v>
      </c>
      <c r="B73" s="191"/>
      <c r="C73" s="191"/>
      <c r="D73" s="191"/>
      <c r="E73" s="191"/>
      <c r="F73" s="191"/>
      <c r="G73" s="11">
        <v>66</v>
      </c>
      <c r="H73" s="18">
        <v>39109432</v>
      </c>
      <c r="I73" s="18">
        <v>38869312</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81428835</v>
      </c>
      <c r="I75" s="83">
        <f>I76+I77+I78+I84+I85+I91+I94+I97</f>
        <v>93040201</v>
      </c>
    </row>
    <row r="76" spans="1:9" ht="12.75" customHeight="1" x14ac:dyDescent="0.25">
      <c r="A76" s="190" t="s">
        <v>61</v>
      </c>
      <c r="B76" s="190"/>
      <c r="C76" s="190"/>
      <c r="D76" s="190"/>
      <c r="E76" s="190"/>
      <c r="F76" s="190"/>
      <c r="G76" s="11">
        <v>68</v>
      </c>
      <c r="H76" s="18">
        <v>7800000</v>
      </c>
      <c r="I76" s="18">
        <v>7800000</v>
      </c>
    </row>
    <row r="77" spans="1:9" ht="12.75" customHeight="1" x14ac:dyDescent="0.25">
      <c r="A77" s="190" t="s">
        <v>62</v>
      </c>
      <c r="B77" s="190"/>
      <c r="C77" s="190"/>
      <c r="D77" s="190"/>
      <c r="E77" s="190"/>
      <c r="F77" s="190"/>
      <c r="G77" s="11">
        <v>69</v>
      </c>
      <c r="H77" s="18">
        <v>6521104</v>
      </c>
      <c r="I77" s="18">
        <v>6521104</v>
      </c>
    </row>
    <row r="78" spans="1:9" ht="12.75" customHeight="1" x14ac:dyDescent="0.25">
      <c r="A78" s="194" t="s">
        <v>63</v>
      </c>
      <c r="B78" s="194"/>
      <c r="C78" s="194"/>
      <c r="D78" s="194"/>
      <c r="E78" s="194"/>
      <c r="F78" s="194"/>
      <c r="G78" s="12">
        <v>70</v>
      </c>
      <c r="H78" s="83">
        <f>SUM(H79:H83)</f>
        <v>5763338</v>
      </c>
      <c r="I78" s="83">
        <f>SUM(I79:I83)</f>
        <v>5336349</v>
      </c>
    </row>
    <row r="79" spans="1:9" ht="12.75" customHeight="1" x14ac:dyDescent="0.25">
      <c r="A79" s="190" t="s">
        <v>64</v>
      </c>
      <c r="B79" s="190"/>
      <c r="C79" s="190"/>
      <c r="D79" s="190"/>
      <c r="E79" s="190"/>
      <c r="F79" s="190"/>
      <c r="G79" s="11">
        <v>71</v>
      </c>
      <c r="H79" s="18">
        <v>398168</v>
      </c>
      <c r="I79" s="18">
        <v>398168</v>
      </c>
    </row>
    <row r="80" spans="1:9" ht="12.75" customHeight="1" x14ac:dyDescent="0.25">
      <c r="A80" s="190" t="s">
        <v>65</v>
      </c>
      <c r="B80" s="190"/>
      <c r="C80" s="190"/>
      <c r="D80" s="190"/>
      <c r="E80" s="190"/>
      <c r="F80" s="190"/>
      <c r="G80" s="11">
        <v>72</v>
      </c>
      <c r="H80" s="18">
        <v>3034986</v>
      </c>
      <c r="I80" s="18">
        <v>3461976</v>
      </c>
    </row>
    <row r="81" spans="1:9" ht="12.75" customHeight="1" x14ac:dyDescent="0.25">
      <c r="A81" s="190" t="s">
        <v>66</v>
      </c>
      <c r="B81" s="190"/>
      <c r="C81" s="190"/>
      <c r="D81" s="190"/>
      <c r="E81" s="190"/>
      <c r="F81" s="190"/>
      <c r="G81" s="11">
        <v>73</v>
      </c>
      <c r="H81" s="18">
        <v>-3034986</v>
      </c>
      <c r="I81" s="18">
        <v>-3461976</v>
      </c>
    </row>
    <row r="82" spans="1:9" ht="12.75" customHeight="1" x14ac:dyDescent="0.25">
      <c r="A82" s="190" t="s">
        <v>67</v>
      </c>
      <c r="B82" s="190"/>
      <c r="C82" s="190"/>
      <c r="D82" s="190"/>
      <c r="E82" s="190"/>
      <c r="F82" s="190"/>
      <c r="G82" s="11">
        <v>74</v>
      </c>
      <c r="H82" s="18">
        <v>1990842</v>
      </c>
      <c r="I82" s="18">
        <v>1990842</v>
      </c>
    </row>
    <row r="83" spans="1:9" ht="12.75" customHeight="1" x14ac:dyDescent="0.25">
      <c r="A83" s="190" t="s">
        <v>68</v>
      </c>
      <c r="B83" s="190"/>
      <c r="C83" s="190"/>
      <c r="D83" s="190"/>
      <c r="E83" s="190"/>
      <c r="F83" s="190"/>
      <c r="G83" s="11">
        <v>75</v>
      </c>
      <c r="H83" s="18">
        <v>3374328</v>
      </c>
      <c r="I83" s="18">
        <v>2947339</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49259436</v>
      </c>
      <c r="I91" s="82">
        <f>I92-I93</f>
        <v>61344393</v>
      </c>
    </row>
    <row r="92" spans="1:9" ht="12.75" customHeight="1" x14ac:dyDescent="0.25">
      <c r="A92" s="190" t="s">
        <v>72</v>
      </c>
      <c r="B92" s="190"/>
      <c r="C92" s="190"/>
      <c r="D92" s="190"/>
      <c r="E92" s="190"/>
      <c r="F92" s="190"/>
      <c r="G92" s="11">
        <v>84</v>
      </c>
      <c r="H92" s="18">
        <v>49259436</v>
      </c>
      <c r="I92" s="18">
        <v>61344393</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12084957</v>
      </c>
      <c r="I94" s="82">
        <f>I95-I96</f>
        <v>12038355</v>
      </c>
    </row>
    <row r="95" spans="1:9" ht="12.75" customHeight="1" x14ac:dyDescent="0.25">
      <c r="A95" s="190" t="s">
        <v>74</v>
      </c>
      <c r="B95" s="190"/>
      <c r="C95" s="190"/>
      <c r="D95" s="190"/>
      <c r="E95" s="190"/>
      <c r="F95" s="190"/>
      <c r="G95" s="11">
        <v>87</v>
      </c>
      <c r="H95" s="18">
        <v>12084957</v>
      </c>
      <c r="I95" s="18">
        <v>12038355</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218603</v>
      </c>
      <c r="I98" s="82">
        <f>SUM(I99:I104)</f>
        <v>218603</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218603</v>
      </c>
      <c r="I101" s="18">
        <v>218603</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1201210</v>
      </c>
      <c r="I105" s="82">
        <f>SUM(I106:I116)</f>
        <v>1302971</v>
      </c>
    </row>
    <row r="106" spans="1:9" ht="12.75" customHeight="1" x14ac:dyDescent="0.25">
      <c r="A106" s="190" t="s">
        <v>83</v>
      </c>
      <c r="B106" s="190"/>
      <c r="C106" s="190"/>
      <c r="D106" s="190"/>
      <c r="E106" s="190"/>
      <c r="F106" s="190"/>
      <c r="G106" s="11">
        <v>98</v>
      </c>
      <c r="H106" s="18">
        <v>539156</v>
      </c>
      <c r="I106" s="18">
        <v>615908</v>
      </c>
    </row>
    <row r="107" spans="1:9" ht="24.65"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5"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460810</v>
      </c>
      <c r="I110" s="18">
        <v>447515</v>
      </c>
    </row>
    <row r="111" spans="1:9" ht="12.75" customHeight="1" x14ac:dyDescent="0.25">
      <c r="A111" s="190" t="s">
        <v>88</v>
      </c>
      <c r="B111" s="190"/>
      <c r="C111" s="190"/>
      <c r="D111" s="190"/>
      <c r="E111" s="190"/>
      <c r="F111" s="190"/>
      <c r="G111" s="11">
        <v>103</v>
      </c>
      <c r="H111" s="18">
        <v>0</v>
      </c>
      <c r="I111" s="18">
        <v>0</v>
      </c>
    </row>
    <row r="112" spans="1:9" ht="12.75" customHeight="1" x14ac:dyDescent="0.25">
      <c r="A112" s="190" t="s">
        <v>89</v>
      </c>
      <c r="B112" s="190"/>
      <c r="C112" s="190"/>
      <c r="D112" s="190"/>
      <c r="E112" s="190"/>
      <c r="F112" s="190"/>
      <c r="G112" s="11">
        <v>104</v>
      </c>
      <c r="H112" s="18">
        <v>0</v>
      </c>
      <c r="I112" s="18">
        <v>0</v>
      </c>
    </row>
    <row r="113" spans="1:13" ht="12.75" customHeight="1" x14ac:dyDescent="0.25">
      <c r="A113" s="190" t="s">
        <v>90</v>
      </c>
      <c r="B113" s="190"/>
      <c r="C113" s="190"/>
      <c r="D113" s="190"/>
      <c r="E113" s="190"/>
      <c r="F113" s="190"/>
      <c r="G113" s="11">
        <v>105</v>
      </c>
      <c r="H113" s="18">
        <v>0</v>
      </c>
      <c r="I113" s="18">
        <v>0</v>
      </c>
    </row>
    <row r="114" spans="1:13" ht="12.75" customHeight="1" x14ac:dyDescent="0.25">
      <c r="A114" s="190" t="s">
        <v>91</v>
      </c>
      <c r="B114" s="190"/>
      <c r="C114" s="190"/>
      <c r="D114" s="190"/>
      <c r="E114" s="190"/>
      <c r="F114" s="190"/>
      <c r="G114" s="11">
        <v>106</v>
      </c>
      <c r="H114" s="18">
        <v>0</v>
      </c>
      <c r="I114" s="18">
        <v>0</v>
      </c>
    </row>
    <row r="115" spans="1:13" ht="12.75" customHeight="1" x14ac:dyDescent="0.25">
      <c r="A115" s="190" t="s">
        <v>92</v>
      </c>
      <c r="B115" s="190"/>
      <c r="C115" s="190"/>
      <c r="D115" s="190"/>
      <c r="E115" s="190"/>
      <c r="F115" s="190"/>
      <c r="G115" s="11">
        <v>107</v>
      </c>
      <c r="H115" s="18">
        <v>201244</v>
      </c>
      <c r="I115" s="18">
        <v>239548</v>
      </c>
    </row>
    <row r="116" spans="1:13" ht="12.75" customHeight="1" x14ac:dyDescent="0.25">
      <c r="A116" s="190" t="s">
        <v>93</v>
      </c>
      <c r="B116" s="190"/>
      <c r="C116" s="190"/>
      <c r="D116" s="190"/>
      <c r="E116" s="190"/>
      <c r="F116" s="190"/>
      <c r="G116" s="11">
        <v>108</v>
      </c>
      <c r="H116" s="18">
        <v>0</v>
      </c>
      <c r="I116" s="18">
        <v>0</v>
      </c>
    </row>
    <row r="117" spans="1:13" ht="12.75" customHeight="1" x14ac:dyDescent="0.25">
      <c r="A117" s="192" t="s">
        <v>357</v>
      </c>
      <c r="B117" s="192"/>
      <c r="C117" s="192"/>
      <c r="D117" s="192"/>
      <c r="E117" s="192"/>
      <c r="F117" s="192"/>
      <c r="G117" s="12">
        <v>109</v>
      </c>
      <c r="H117" s="82">
        <f>SUM(H118:H131)</f>
        <v>3670460</v>
      </c>
      <c r="I117" s="82">
        <f>SUM(I118:I131)</f>
        <v>2426456</v>
      </c>
    </row>
    <row r="118" spans="1:13" ht="12.75" customHeight="1" x14ac:dyDescent="0.25">
      <c r="A118" s="190" t="s">
        <v>83</v>
      </c>
      <c r="B118" s="190"/>
      <c r="C118" s="190"/>
      <c r="D118" s="190"/>
      <c r="E118" s="190"/>
      <c r="F118" s="190"/>
      <c r="G118" s="11">
        <v>110</v>
      </c>
      <c r="H118" s="18">
        <v>599993</v>
      </c>
      <c r="I118" s="18">
        <v>893456</v>
      </c>
      <c r="M118" s="81" t="s">
        <v>464</v>
      </c>
    </row>
    <row r="119" spans="1:13" ht="22.15" customHeight="1" x14ac:dyDescent="0.25">
      <c r="A119" s="190" t="s">
        <v>84</v>
      </c>
      <c r="B119" s="190"/>
      <c r="C119" s="190"/>
      <c r="D119" s="190"/>
      <c r="E119" s="190"/>
      <c r="F119" s="190"/>
      <c r="G119" s="11">
        <v>111</v>
      </c>
      <c r="H119" s="18">
        <v>0</v>
      </c>
      <c r="I119" s="18">
        <v>0</v>
      </c>
    </row>
    <row r="120" spans="1:13" ht="12.75" customHeight="1" x14ac:dyDescent="0.25">
      <c r="A120" s="190" t="s">
        <v>85</v>
      </c>
      <c r="B120" s="190"/>
      <c r="C120" s="190"/>
      <c r="D120" s="190"/>
      <c r="E120" s="190"/>
      <c r="F120" s="190"/>
      <c r="G120" s="11">
        <v>112</v>
      </c>
      <c r="H120" s="18">
        <v>0</v>
      </c>
      <c r="I120" s="18">
        <v>0</v>
      </c>
    </row>
    <row r="121" spans="1:13" ht="23.65" customHeight="1" x14ac:dyDescent="0.25">
      <c r="A121" s="190" t="s">
        <v>86</v>
      </c>
      <c r="B121" s="190"/>
      <c r="C121" s="190"/>
      <c r="D121" s="190"/>
      <c r="E121" s="190"/>
      <c r="F121" s="190"/>
      <c r="G121" s="11">
        <v>113</v>
      </c>
      <c r="H121" s="18">
        <v>0</v>
      </c>
      <c r="I121" s="18">
        <v>0</v>
      </c>
    </row>
    <row r="122" spans="1:13" ht="12.75" customHeight="1" x14ac:dyDescent="0.25">
      <c r="A122" s="190" t="s">
        <v>87</v>
      </c>
      <c r="B122" s="190"/>
      <c r="C122" s="190"/>
      <c r="D122" s="190"/>
      <c r="E122" s="190"/>
      <c r="F122" s="190"/>
      <c r="G122" s="11">
        <v>114</v>
      </c>
      <c r="H122" s="18">
        <v>0</v>
      </c>
      <c r="I122" s="18">
        <v>0</v>
      </c>
    </row>
    <row r="123" spans="1:13" ht="12.75" customHeight="1" x14ac:dyDescent="0.25">
      <c r="A123" s="190" t="s">
        <v>88</v>
      </c>
      <c r="B123" s="190"/>
      <c r="C123" s="190"/>
      <c r="D123" s="190"/>
      <c r="E123" s="190"/>
      <c r="F123" s="190"/>
      <c r="G123" s="11">
        <v>115</v>
      </c>
      <c r="H123" s="18">
        <v>0</v>
      </c>
      <c r="I123" s="18">
        <v>0</v>
      </c>
    </row>
    <row r="124" spans="1:13" ht="12.75" customHeight="1" x14ac:dyDescent="0.25">
      <c r="A124" s="190" t="s">
        <v>89</v>
      </c>
      <c r="B124" s="190"/>
      <c r="C124" s="190"/>
      <c r="D124" s="190"/>
      <c r="E124" s="190"/>
      <c r="F124" s="190"/>
      <c r="G124" s="11">
        <v>116</v>
      </c>
      <c r="H124" s="18">
        <v>248736</v>
      </c>
      <c r="I124" s="18">
        <v>283659</v>
      </c>
    </row>
    <row r="125" spans="1:13" ht="12.75" customHeight="1" x14ac:dyDescent="0.25">
      <c r="A125" s="190" t="s">
        <v>90</v>
      </c>
      <c r="B125" s="190"/>
      <c r="C125" s="190"/>
      <c r="D125" s="190"/>
      <c r="E125" s="190"/>
      <c r="F125" s="190"/>
      <c r="G125" s="11">
        <v>117</v>
      </c>
      <c r="H125" s="18">
        <v>1509560</v>
      </c>
      <c r="I125" s="18">
        <v>464645</v>
      </c>
    </row>
    <row r="126" spans="1:13" x14ac:dyDescent="0.25">
      <c r="A126" s="190" t="s">
        <v>91</v>
      </c>
      <c r="B126" s="190"/>
      <c r="C126" s="190"/>
      <c r="D126" s="190"/>
      <c r="E126" s="190"/>
      <c r="F126" s="190"/>
      <c r="G126" s="11">
        <v>118</v>
      </c>
      <c r="H126" s="18">
        <v>0</v>
      </c>
      <c r="I126" s="18">
        <v>0</v>
      </c>
    </row>
    <row r="127" spans="1:13" x14ac:dyDescent="0.25">
      <c r="A127" s="190" t="s">
        <v>94</v>
      </c>
      <c r="B127" s="190"/>
      <c r="C127" s="190"/>
      <c r="D127" s="190"/>
      <c r="E127" s="190"/>
      <c r="F127" s="190"/>
      <c r="G127" s="11">
        <v>119</v>
      </c>
      <c r="H127" s="18">
        <v>185487</v>
      </c>
      <c r="I127" s="18">
        <v>203232</v>
      </c>
    </row>
    <row r="128" spans="1:13" x14ac:dyDescent="0.25">
      <c r="A128" s="190" t="s">
        <v>95</v>
      </c>
      <c r="B128" s="190"/>
      <c r="C128" s="190"/>
      <c r="D128" s="190"/>
      <c r="E128" s="190"/>
      <c r="F128" s="190"/>
      <c r="G128" s="11">
        <v>120</v>
      </c>
      <c r="H128" s="18">
        <v>747953</v>
      </c>
      <c r="I128" s="18">
        <v>448853</v>
      </c>
    </row>
    <row r="129" spans="1:9" x14ac:dyDescent="0.25">
      <c r="A129" s="190" t="s">
        <v>96</v>
      </c>
      <c r="B129" s="190"/>
      <c r="C129" s="190"/>
      <c r="D129" s="190"/>
      <c r="E129" s="190"/>
      <c r="F129" s="190"/>
      <c r="G129" s="11">
        <v>121</v>
      </c>
      <c r="H129" s="18">
        <v>273892</v>
      </c>
      <c r="I129" s="18">
        <v>47924</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104839</v>
      </c>
      <c r="I131" s="18">
        <v>84687</v>
      </c>
    </row>
    <row r="132" spans="1:9" ht="22.15" customHeight="1" x14ac:dyDescent="0.25">
      <c r="A132" s="191" t="s">
        <v>99</v>
      </c>
      <c r="B132" s="191"/>
      <c r="C132" s="191"/>
      <c r="D132" s="191"/>
      <c r="E132" s="191"/>
      <c r="F132" s="191"/>
      <c r="G132" s="11">
        <v>124</v>
      </c>
      <c r="H132" s="18">
        <v>688057</v>
      </c>
      <c r="I132" s="18">
        <v>579965</v>
      </c>
    </row>
    <row r="133" spans="1:9" ht="12.75" customHeight="1" x14ac:dyDescent="0.25">
      <c r="A133" s="192" t="s">
        <v>358</v>
      </c>
      <c r="B133" s="192"/>
      <c r="C133" s="192"/>
      <c r="D133" s="192"/>
      <c r="E133" s="192"/>
      <c r="F133" s="192"/>
      <c r="G133" s="12">
        <v>125</v>
      </c>
      <c r="H133" s="82">
        <f>H75+H98+H105+H117+H132</f>
        <v>87207165</v>
      </c>
      <c r="I133" s="82">
        <f>I75+I98+I105+I117+I132</f>
        <v>97568196</v>
      </c>
    </row>
    <row r="134" spans="1:9" x14ac:dyDescent="0.25">
      <c r="A134" s="191" t="s">
        <v>100</v>
      </c>
      <c r="B134" s="191"/>
      <c r="C134" s="191"/>
      <c r="D134" s="191"/>
      <c r="E134" s="191"/>
      <c r="F134" s="191"/>
      <c r="G134" s="11">
        <v>126</v>
      </c>
      <c r="H134" s="18">
        <v>39109432</v>
      </c>
      <c r="I134" s="18">
        <v>38869312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30" zoomScale="85" zoomScaleNormal="100" zoomScaleSheetLayoutView="85" workbookViewId="0">
      <selection activeCell="J63" sqref="J63"/>
    </sheetView>
  </sheetViews>
  <sheetFormatPr defaultRowHeight="12.5" x14ac:dyDescent="0.25"/>
  <cols>
    <col min="1" max="7" width="9.26953125" style="45"/>
    <col min="8" max="11" width="19.26953125" style="44" customWidth="1"/>
    <col min="12" max="263" width="9.26953125" style="45"/>
    <col min="264" max="264" width="9.7265625" style="45" bestFit="1" customWidth="1"/>
    <col min="265" max="265" width="11.7265625" style="45" bestFit="1" customWidth="1"/>
    <col min="266" max="519" width="9.26953125" style="45"/>
    <col min="520" max="520" width="9.7265625" style="45" bestFit="1" customWidth="1"/>
    <col min="521" max="521" width="11.7265625" style="45" bestFit="1" customWidth="1"/>
    <col min="522" max="775" width="9.26953125" style="45"/>
    <col min="776" max="776" width="9.7265625" style="45" bestFit="1" customWidth="1"/>
    <col min="777" max="777" width="11.7265625" style="45" bestFit="1" customWidth="1"/>
    <col min="778" max="1031" width="9.26953125" style="45"/>
    <col min="1032" max="1032" width="9.7265625" style="45" bestFit="1" customWidth="1"/>
    <col min="1033" max="1033" width="11.7265625" style="45" bestFit="1" customWidth="1"/>
    <col min="1034" max="1287" width="9.26953125" style="45"/>
    <col min="1288" max="1288" width="9.7265625" style="45" bestFit="1" customWidth="1"/>
    <col min="1289" max="1289" width="11.7265625" style="45" bestFit="1" customWidth="1"/>
    <col min="1290" max="1543" width="9.26953125" style="45"/>
    <col min="1544" max="1544" width="9.7265625" style="45" bestFit="1" customWidth="1"/>
    <col min="1545" max="1545" width="11.7265625" style="45" bestFit="1" customWidth="1"/>
    <col min="1546" max="1799" width="9.26953125" style="45"/>
    <col min="1800" max="1800" width="9.7265625" style="45" bestFit="1" customWidth="1"/>
    <col min="1801" max="1801" width="11.7265625" style="45" bestFit="1" customWidth="1"/>
    <col min="1802" max="2055" width="9.26953125" style="45"/>
    <col min="2056" max="2056" width="9.7265625" style="45" bestFit="1" customWidth="1"/>
    <col min="2057" max="2057" width="11.7265625" style="45" bestFit="1" customWidth="1"/>
    <col min="2058" max="2311" width="9.26953125" style="45"/>
    <col min="2312" max="2312" width="9.7265625" style="45" bestFit="1" customWidth="1"/>
    <col min="2313" max="2313" width="11.7265625" style="45" bestFit="1" customWidth="1"/>
    <col min="2314" max="2567" width="9.26953125" style="45"/>
    <col min="2568" max="2568" width="9.7265625" style="45" bestFit="1" customWidth="1"/>
    <col min="2569" max="2569" width="11.7265625" style="45" bestFit="1" customWidth="1"/>
    <col min="2570" max="2823" width="9.26953125" style="45"/>
    <col min="2824" max="2824" width="9.7265625" style="45" bestFit="1" customWidth="1"/>
    <col min="2825" max="2825" width="11.7265625" style="45" bestFit="1" customWidth="1"/>
    <col min="2826" max="3079" width="9.26953125" style="45"/>
    <col min="3080" max="3080" width="9.7265625" style="45" bestFit="1" customWidth="1"/>
    <col min="3081" max="3081" width="11.7265625" style="45" bestFit="1" customWidth="1"/>
    <col min="3082" max="3335" width="9.26953125" style="45"/>
    <col min="3336" max="3336" width="9.7265625" style="45" bestFit="1" customWidth="1"/>
    <col min="3337" max="3337" width="11.7265625" style="45" bestFit="1" customWidth="1"/>
    <col min="3338" max="3591" width="9.26953125" style="45"/>
    <col min="3592" max="3592" width="9.7265625" style="45" bestFit="1" customWidth="1"/>
    <col min="3593" max="3593" width="11.7265625" style="45" bestFit="1" customWidth="1"/>
    <col min="3594" max="3847" width="9.26953125" style="45"/>
    <col min="3848" max="3848" width="9.7265625" style="45" bestFit="1" customWidth="1"/>
    <col min="3849" max="3849" width="11.7265625" style="45" bestFit="1" customWidth="1"/>
    <col min="3850" max="4103" width="9.26953125" style="45"/>
    <col min="4104" max="4104" width="9.7265625" style="45" bestFit="1" customWidth="1"/>
    <col min="4105" max="4105" width="11.7265625" style="45" bestFit="1" customWidth="1"/>
    <col min="4106" max="4359" width="9.26953125" style="45"/>
    <col min="4360" max="4360" width="9.7265625" style="45" bestFit="1" customWidth="1"/>
    <col min="4361" max="4361" width="11.7265625" style="45" bestFit="1" customWidth="1"/>
    <col min="4362" max="4615" width="9.26953125" style="45"/>
    <col min="4616" max="4616" width="9.7265625" style="45" bestFit="1" customWidth="1"/>
    <col min="4617" max="4617" width="11.7265625" style="45" bestFit="1" customWidth="1"/>
    <col min="4618" max="4871" width="9.26953125" style="45"/>
    <col min="4872" max="4872" width="9.7265625" style="45" bestFit="1" customWidth="1"/>
    <col min="4873" max="4873" width="11.7265625" style="45" bestFit="1" customWidth="1"/>
    <col min="4874" max="5127" width="9.26953125" style="45"/>
    <col min="5128" max="5128" width="9.7265625" style="45" bestFit="1" customWidth="1"/>
    <col min="5129" max="5129" width="11.7265625" style="45" bestFit="1" customWidth="1"/>
    <col min="5130" max="5383" width="9.26953125" style="45"/>
    <col min="5384" max="5384" width="9.7265625" style="45" bestFit="1" customWidth="1"/>
    <col min="5385" max="5385" width="11.7265625" style="45" bestFit="1" customWidth="1"/>
    <col min="5386" max="5639" width="9.26953125" style="45"/>
    <col min="5640" max="5640" width="9.7265625" style="45" bestFit="1" customWidth="1"/>
    <col min="5641" max="5641" width="11.7265625" style="45" bestFit="1" customWidth="1"/>
    <col min="5642" max="5895" width="9.26953125" style="45"/>
    <col min="5896" max="5896" width="9.7265625" style="45" bestFit="1" customWidth="1"/>
    <col min="5897" max="5897" width="11.7265625" style="45" bestFit="1" customWidth="1"/>
    <col min="5898" max="6151" width="9.26953125" style="45"/>
    <col min="6152" max="6152" width="9.7265625" style="45" bestFit="1" customWidth="1"/>
    <col min="6153" max="6153" width="11.7265625" style="45" bestFit="1" customWidth="1"/>
    <col min="6154" max="6407" width="9.26953125" style="45"/>
    <col min="6408" max="6408" width="9.7265625" style="45" bestFit="1" customWidth="1"/>
    <col min="6409" max="6409" width="11.7265625" style="45" bestFit="1" customWidth="1"/>
    <col min="6410" max="6663" width="9.26953125" style="45"/>
    <col min="6664" max="6664" width="9.7265625" style="45" bestFit="1" customWidth="1"/>
    <col min="6665" max="6665" width="11.7265625" style="45" bestFit="1" customWidth="1"/>
    <col min="6666" max="6919" width="9.26953125" style="45"/>
    <col min="6920" max="6920" width="9.7265625" style="45" bestFit="1" customWidth="1"/>
    <col min="6921" max="6921" width="11.7265625" style="45" bestFit="1" customWidth="1"/>
    <col min="6922" max="7175" width="9.26953125" style="45"/>
    <col min="7176" max="7176" width="9.7265625" style="45" bestFit="1" customWidth="1"/>
    <col min="7177" max="7177" width="11.7265625" style="45" bestFit="1" customWidth="1"/>
    <col min="7178" max="7431" width="9.26953125" style="45"/>
    <col min="7432" max="7432" width="9.7265625" style="45" bestFit="1" customWidth="1"/>
    <col min="7433" max="7433" width="11.7265625" style="45" bestFit="1" customWidth="1"/>
    <col min="7434" max="7687" width="9.26953125" style="45"/>
    <col min="7688" max="7688" width="9.7265625" style="45" bestFit="1" customWidth="1"/>
    <col min="7689" max="7689" width="11.7265625" style="45" bestFit="1" customWidth="1"/>
    <col min="7690" max="7943" width="9.26953125" style="45"/>
    <col min="7944" max="7944" width="9.7265625" style="45" bestFit="1" customWidth="1"/>
    <col min="7945" max="7945" width="11.7265625" style="45" bestFit="1" customWidth="1"/>
    <col min="7946" max="8199" width="9.26953125" style="45"/>
    <col min="8200" max="8200" width="9.7265625" style="45" bestFit="1" customWidth="1"/>
    <col min="8201" max="8201" width="11.7265625" style="45" bestFit="1" customWidth="1"/>
    <col min="8202" max="8455" width="9.26953125" style="45"/>
    <col min="8456" max="8456" width="9.7265625" style="45" bestFit="1" customWidth="1"/>
    <col min="8457" max="8457" width="11.7265625" style="45" bestFit="1" customWidth="1"/>
    <col min="8458" max="8711" width="9.26953125" style="45"/>
    <col min="8712" max="8712" width="9.7265625" style="45" bestFit="1" customWidth="1"/>
    <col min="8713" max="8713" width="11.7265625" style="45" bestFit="1" customWidth="1"/>
    <col min="8714" max="8967" width="9.26953125" style="45"/>
    <col min="8968" max="8968" width="9.7265625" style="45" bestFit="1" customWidth="1"/>
    <col min="8969" max="8969" width="11.7265625" style="45" bestFit="1" customWidth="1"/>
    <col min="8970" max="9223" width="9.26953125" style="45"/>
    <col min="9224" max="9224" width="9.7265625" style="45" bestFit="1" customWidth="1"/>
    <col min="9225" max="9225" width="11.7265625" style="45" bestFit="1" customWidth="1"/>
    <col min="9226" max="9479" width="9.26953125" style="45"/>
    <col min="9480" max="9480" width="9.7265625" style="45" bestFit="1" customWidth="1"/>
    <col min="9481" max="9481" width="11.7265625" style="45" bestFit="1" customWidth="1"/>
    <col min="9482" max="9735" width="9.26953125" style="45"/>
    <col min="9736" max="9736" width="9.7265625" style="45" bestFit="1" customWidth="1"/>
    <col min="9737" max="9737" width="11.7265625" style="45" bestFit="1" customWidth="1"/>
    <col min="9738" max="9991" width="9.26953125" style="45"/>
    <col min="9992" max="9992" width="9.7265625" style="45" bestFit="1" customWidth="1"/>
    <col min="9993" max="9993" width="11.7265625" style="45" bestFit="1" customWidth="1"/>
    <col min="9994" max="10247" width="9.26953125" style="45"/>
    <col min="10248" max="10248" width="9.7265625" style="45" bestFit="1" customWidth="1"/>
    <col min="10249" max="10249" width="11.7265625" style="45" bestFit="1" customWidth="1"/>
    <col min="10250" max="10503" width="9.26953125" style="45"/>
    <col min="10504" max="10504" width="9.7265625" style="45" bestFit="1" customWidth="1"/>
    <col min="10505" max="10505" width="11.7265625" style="45" bestFit="1" customWidth="1"/>
    <col min="10506" max="10759" width="9.26953125" style="45"/>
    <col min="10760" max="10760" width="9.7265625" style="45" bestFit="1" customWidth="1"/>
    <col min="10761" max="10761" width="11.7265625" style="45" bestFit="1" customWidth="1"/>
    <col min="10762" max="11015" width="9.26953125" style="45"/>
    <col min="11016" max="11016" width="9.7265625" style="45" bestFit="1" customWidth="1"/>
    <col min="11017" max="11017" width="11.7265625" style="45" bestFit="1" customWidth="1"/>
    <col min="11018" max="11271" width="9.26953125" style="45"/>
    <col min="11272" max="11272" width="9.7265625" style="45" bestFit="1" customWidth="1"/>
    <col min="11273" max="11273" width="11.7265625" style="45" bestFit="1" customWidth="1"/>
    <col min="11274" max="11527" width="9.26953125" style="45"/>
    <col min="11528" max="11528" width="9.7265625" style="45" bestFit="1" customWidth="1"/>
    <col min="11529" max="11529" width="11.7265625" style="45" bestFit="1" customWidth="1"/>
    <col min="11530" max="11783" width="9.26953125" style="45"/>
    <col min="11784" max="11784" width="9.7265625" style="45" bestFit="1" customWidth="1"/>
    <col min="11785" max="11785" width="11.7265625" style="45" bestFit="1" customWidth="1"/>
    <col min="11786" max="12039" width="9.26953125" style="45"/>
    <col min="12040" max="12040" width="9.7265625" style="45" bestFit="1" customWidth="1"/>
    <col min="12041" max="12041" width="11.7265625" style="45" bestFit="1" customWidth="1"/>
    <col min="12042" max="12295" width="9.26953125" style="45"/>
    <col min="12296" max="12296" width="9.7265625" style="45" bestFit="1" customWidth="1"/>
    <col min="12297" max="12297" width="11.7265625" style="45" bestFit="1" customWidth="1"/>
    <col min="12298" max="12551" width="9.26953125" style="45"/>
    <col min="12552" max="12552" width="9.7265625" style="45" bestFit="1" customWidth="1"/>
    <col min="12553" max="12553" width="11.7265625" style="45" bestFit="1" customWidth="1"/>
    <col min="12554" max="12807" width="9.26953125" style="45"/>
    <col min="12808" max="12808" width="9.7265625" style="45" bestFit="1" customWidth="1"/>
    <col min="12809" max="12809" width="11.7265625" style="45" bestFit="1" customWidth="1"/>
    <col min="12810" max="13063" width="9.26953125" style="45"/>
    <col min="13064" max="13064" width="9.7265625" style="45" bestFit="1" customWidth="1"/>
    <col min="13065" max="13065" width="11.7265625" style="45" bestFit="1" customWidth="1"/>
    <col min="13066" max="13319" width="9.26953125" style="45"/>
    <col min="13320" max="13320" width="9.7265625" style="45" bestFit="1" customWidth="1"/>
    <col min="13321" max="13321" width="11.7265625" style="45" bestFit="1" customWidth="1"/>
    <col min="13322" max="13575" width="9.26953125" style="45"/>
    <col min="13576" max="13576" width="9.7265625" style="45" bestFit="1" customWidth="1"/>
    <col min="13577" max="13577" width="11.7265625" style="45" bestFit="1" customWidth="1"/>
    <col min="13578" max="13831" width="9.26953125" style="45"/>
    <col min="13832" max="13832" width="9.7265625" style="45" bestFit="1" customWidth="1"/>
    <col min="13833" max="13833" width="11.7265625" style="45" bestFit="1" customWidth="1"/>
    <col min="13834" max="14087" width="9.26953125" style="45"/>
    <col min="14088" max="14088" width="9.7265625" style="45" bestFit="1" customWidth="1"/>
    <col min="14089" max="14089" width="11.7265625" style="45" bestFit="1" customWidth="1"/>
    <col min="14090" max="14343" width="9.26953125" style="45"/>
    <col min="14344" max="14344" width="9.7265625" style="45" bestFit="1" customWidth="1"/>
    <col min="14345" max="14345" width="11.7265625" style="45" bestFit="1" customWidth="1"/>
    <col min="14346" max="14599" width="9.26953125" style="45"/>
    <col min="14600" max="14600" width="9.7265625" style="45" bestFit="1" customWidth="1"/>
    <col min="14601" max="14601" width="11.7265625" style="45" bestFit="1" customWidth="1"/>
    <col min="14602" max="14855" width="9.26953125" style="45"/>
    <col min="14856" max="14856" width="9.7265625" style="45" bestFit="1" customWidth="1"/>
    <col min="14857" max="14857" width="11.7265625" style="45" bestFit="1" customWidth="1"/>
    <col min="14858" max="15111" width="9.26953125" style="45"/>
    <col min="15112" max="15112" width="9.7265625" style="45" bestFit="1" customWidth="1"/>
    <col min="15113" max="15113" width="11.7265625" style="45" bestFit="1" customWidth="1"/>
    <col min="15114" max="15367" width="9.26953125" style="45"/>
    <col min="15368" max="15368" width="9.7265625" style="45" bestFit="1" customWidth="1"/>
    <col min="15369" max="15369" width="11.7265625" style="45" bestFit="1" customWidth="1"/>
    <col min="15370" max="15623" width="9.26953125" style="45"/>
    <col min="15624" max="15624" width="9.7265625" style="45" bestFit="1" customWidth="1"/>
    <col min="15625" max="15625" width="11.7265625" style="45" bestFit="1" customWidth="1"/>
    <col min="15626" max="15879" width="9.26953125" style="45"/>
    <col min="15880" max="15880" width="9.7265625" style="45" bestFit="1" customWidth="1"/>
    <col min="15881" max="15881" width="11.7265625" style="45" bestFit="1" customWidth="1"/>
    <col min="15882" max="16135" width="9.26953125" style="45"/>
    <col min="16136" max="16136" width="9.7265625" style="45" bestFit="1" customWidth="1"/>
    <col min="16137" max="16137" width="11.7265625" style="45" bestFit="1" customWidth="1"/>
    <col min="16138" max="16384" width="9.2695312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463</v>
      </c>
      <c r="B4" s="235"/>
      <c r="C4" s="235"/>
      <c r="D4" s="235"/>
      <c r="E4" s="235"/>
      <c r="F4" s="235"/>
      <c r="G4" s="235"/>
      <c r="H4" s="235"/>
      <c r="I4" s="235"/>
      <c r="J4" s="236"/>
      <c r="K4" s="236"/>
    </row>
    <row r="5" spans="1:11" ht="22.15"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3650191</v>
      </c>
      <c r="I8" s="48">
        <f>SUM(I9:I13)</f>
        <v>3650191</v>
      </c>
      <c r="J8" s="48">
        <f>SUM(J9:J13)</f>
        <v>4600728</v>
      </c>
      <c r="K8" s="48">
        <f>SUM(K9:K13)</f>
        <v>4600728</v>
      </c>
    </row>
    <row r="9" spans="1:11" ht="12.75" customHeight="1" x14ac:dyDescent="0.25">
      <c r="A9" s="190" t="s">
        <v>115</v>
      </c>
      <c r="B9" s="190"/>
      <c r="C9" s="190"/>
      <c r="D9" s="190"/>
      <c r="E9" s="190"/>
      <c r="F9" s="190"/>
      <c r="G9" s="11">
        <v>2</v>
      </c>
      <c r="H9" s="49">
        <v>1879534</v>
      </c>
      <c r="I9" s="49">
        <v>1879534</v>
      </c>
      <c r="J9" s="49">
        <v>2369497</v>
      </c>
      <c r="K9" s="49">
        <v>2369497</v>
      </c>
    </row>
    <row r="10" spans="1:11" ht="12.75" customHeight="1" x14ac:dyDescent="0.25">
      <c r="A10" s="190" t="s">
        <v>116</v>
      </c>
      <c r="B10" s="190"/>
      <c r="C10" s="190"/>
      <c r="D10" s="190"/>
      <c r="E10" s="190"/>
      <c r="F10" s="190"/>
      <c r="G10" s="11">
        <v>3</v>
      </c>
      <c r="H10" s="49">
        <v>1140454</v>
      </c>
      <c r="I10" s="49">
        <v>1140454</v>
      </c>
      <c r="J10" s="49">
        <v>1614322</v>
      </c>
      <c r="K10" s="49">
        <v>1614322</v>
      </c>
    </row>
    <row r="11" spans="1:11" ht="12.75" customHeight="1" x14ac:dyDescent="0.25">
      <c r="A11" s="190" t="s">
        <v>117</v>
      </c>
      <c r="B11" s="190"/>
      <c r="C11" s="190"/>
      <c r="D11" s="190"/>
      <c r="E11" s="190"/>
      <c r="F11" s="190"/>
      <c r="G11" s="11">
        <v>4</v>
      </c>
      <c r="H11" s="49">
        <v>7621</v>
      </c>
      <c r="I11" s="49">
        <v>7621</v>
      </c>
      <c r="J11" s="49">
        <v>7423</v>
      </c>
      <c r="K11" s="49">
        <v>7423</v>
      </c>
    </row>
    <row r="12" spans="1:11" ht="12.75" customHeight="1" x14ac:dyDescent="0.25">
      <c r="A12" s="190" t="s">
        <v>118</v>
      </c>
      <c r="B12" s="190"/>
      <c r="C12" s="190"/>
      <c r="D12" s="190"/>
      <c r="E12" s="190"/>
      <c r="F12" s="190"/>
      <c r="G12" s="11">
        <v>5</v>
      </c>
      <c r="H12" s="49">
        <v>285022</v>
      </c>
      <c r="I12" s="49">
        <v>285022</v>
      </c>
      <c r="J12" s="49">
        <v>279221</v>
      </c>
      <c r="K12" s="49">
        <v>279221</v>
      </c>
    </row>
    <row r="13" spans="1:11" ht="12.75" customHeight="1" x14ac:dyDescent="0.25">
      <c r="A13" s="190" t="s">
        <v>119</v>
      </c>
      <c r="B13" s="190"/>
      <c r="C13" s="190"/>
      <c r="D13" s="190"/>
      <c r="E13" s="190"/>
      <c r="F13" s="190"/>
      <c r="G13" s="11">
        <v>6</v>
      </c>
      <c r="H13" s="49">
        <v>337560</v>
      </c>
      <c r="I13" s="49">
        <v>337560</v>
      </c>
      <c r="J13" s="49">
        <v>330265</v>
      </c>
      <c r="K13" s="49">
        <v>330265</v>
      </c>
    </row>
    <row r="14" spans="1:11" ht="12.75" customHeight="1" x14ac:dyDescent="0.25">
      <c r="A14" s="221" t="s">
        <v>360</v>
      </c>
      <c r="B14" s="221"/>
      <c r="C14" s="221"/>
      <c r="D14" s="221"/>
      <c r="E14" s="221"/>
      <c r="F14" s="221"/>
      <c r="G14" s="12">
        <v>7</v>
      </c>
      <c r="H14" s="48">
        <f>H15+H16+H20+H24+H25+H26+H29+H36</f>
        <v>3136297</v>
      </c>
      <c r="I14" s="48">
        <f>I15+I16+I20+I24+I25+I26+I29+I36</f>
        <v>3136297</v>
      </c>
      <c r="J14" s="48">
        <f>J15+J16+J20+J24+J25+J26+J29+J36</f>
        <v>3970600</v>
      </c>
      <c r="K14" s="48">
        <f>K15+K16+K20+K24+K25+K26+K29+K36</f>
        <v>3970600</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1304803</v>
      </c>
      <c r="I16" s="48">
        <f>SUM(I17:I19)</f>
        <v>1304803</v>
      </c>
      <c r="J16" s="48">
        <f>SUM(J17:J19)</f>
        <v>1604356</v>
      </c>
      <c r="K16" s="48">
        <f>SUM(K17:K19)</f>
        <v>1604356</v>
      </c>
    </row>
    <row r="17" spans="1:11" ht="12.75" customHeight="1" x14ac:dyDescent="0.25">
      <c r="A17" s="224" t="s">
        <v>120</v>
      </c>
      <c r="B17" s="224"/>
      <c r="C17" s="224"/>
      <c r="D17" s="224"/>
      <c r="E17" s="224"/>
      <c r="F17" s="224"/>
      <c r="G17" s="11">
        <v>10</v>
      </c>
      <c r="H17" s="49">
        <v>111317</v>
      </c>
      <c r="I17" s="49">
        <v>111317</v>
      </c>
      <c r="J17" s="49">
        <v>59205</v>
      </c>
      <c r="K17" s="49">
        <v>59205</v>
      </c>
    </row>
    <row r="18" spans="1:11" ht="12.75" customHeight="1" x14ac:dyDescent="0.25">
      <c r="A18" s="224" t="s">
        <v>121</v>
      </c>
      <c r="B18" s="224"/>
      <c r="C18" s="224"/>
      <c r="D18" s="224"/>
      <c r="E18" s="224"/>
      <c r="F18" s="224"/>
      <c r="G18" s="11">
        <v>11</v>
      </c>
      <c r="H18" s="49">
        <v>313539</v>
      </c>
      <c r="I18" s="49">
        <v>313539</v>
      </c>
      <c r="J18" s="49">
        <v>588695</v>
      </c>
      <c r="K18" s="49">
        <v>588695</v>
      </c>
    </row>
    <row r="19" spans="1:11" ht="12.75" customHeight="1" x14ac:dyDescent="0.25">
      <c r="A19" s="224" t="s">
        <v>122</v>
      </c>
      <c r="B19" s="224"/>
      <c r="C19" s="224"/>
      <c r="D19" s="224"/>
      <c r="E19" s="224"/>
      <c r="F19" s="224"/>
      <c r="G19" s="11">
        <v>12</v>
      </c>
      <c r="H19" s="49">
        <v>879947</v>
      </c>
      <c r="I19" s="49">
        <v>879947</v>
      </c>
      <c r="J19" s="49">
        <v>956456</v>
      </c>
      <c r="K19" s="49">
        <v>956456</v>
      </c>
    </row>
    <row r="20" spans="1:11" ht="12.75" customHeight="1" x14ac:dyDescent="0.25">
      <c r="A20" s="194" t="s">
        <v>441</v>
      </c>
      <c r="B20" s="194"/>
      <c r="C20" s="194"/>
      <c r="D20" s="194"/>
      <c r="E20" s="194"/>
      <c r="F20" s="194"/>
      <c r="G20" s="12">
        <v>13</v>
      </c>
      <c r="H20" s="48">
        <f>SUM(H21:H23)</f>
        <v>864704</v>
      </c>
      <c r="I20" s="48">
        <f>SUM(I21:I23)</f>
        <v>864704</v>
      </c>
      <c r="J20" s="48">
        <f>SUM(J21:J23)</f>
        <v>945597</v>
      </c>
      <c r="K20" s="48">
        <f>SUM(K21:K23)</f>
        <v>945597</v>
      </c>
    </row>
    <row r="21" spans="1:11" ht="12.75" customHeight="1" x14ac:dyDescent="0.25">
      <c r="A21" s="224" t="s">
        <v>105</v>
      </c>
      <c r="B21" s="224"/>
      <c r="C21" s="224"/>
      <c r="D21" s="224"/>
      <c r="E21" s="224"/>
      <c r="F21" s="224"/>
      <c r="G21" s="11">
        <v>14</v>
      </c>
      <c r="H21" s="49">
        <v>505013</v>
      </c>
      <c r="I21" s="49">
        <v>505013</v>
      </c>
      <c r="J21" s="49">
        <v>556060</v>
      </c>
      <c r="K21" s="49">
        <v>556060</v>
      </c>
    </row>
    <row r="22" spans="1:11" ht="12.75" customHeight="1" x14ac:dyDescent="0.25">
      <c r="A22" s="224" t="s">
        <v>106</v>
      </c>
      <c r="B22" s="224"/>
      <c r="C22" s="224"/>
      <c r="D22" s="224"/>
      <c r="E22" s="224"/>
      <c r="F22" s="224"/>
      <c r="G22" s="11">
        <v>15</v>
      </c>
      <c r="H22" s="49">
        <v>247258</v>
      </c>
      <c r="I22" s="49">
        <v>247258</v>
      </c>
      <c r="J22" s="49">
        <v>265706</v>
      </c>
      <c r="K22" s="49">
        <v>265706</v>
      </c>
    </row>
    <row r="23" spans="1:11" ht="12.75" customHeight="1" x14ac:dyDescent="0.25">
      <c r="A23" s="224" t="s">
        <v>107</v>
      </c>
      <c r="B23" s="224"/>
      <c r="C23" s="224"/>
      <c r="D23" s="224"/>
      <c r="E23" s="224"/>
      <c r="F23" s="224"/>
      <c r="G23" s="11">
        <v>16</v>
      </c>
      <c r="H23" s="49">
        <v>112433</v>
      </c>
      <c r="I23" s="49">
        <v>112433</v>
      </c>
      <c r="J23" s="49">
        <v>123831</v>
      </c>
      <c r="K23" s="49">
        <v>123831</v>
      </c>
    </row>
    <row r="24" spans="1:11" ht="12.75" customHeight="1" x14ac:dyDescent="0.25">
      <c r="A24" s="190" t="s">
        <v>108</v>
      </c>
      <c r="B24" s="190"/>
      <c r="C24" s="190"/>
      <c r="D24" s="190"/>
      <c r="E24" s="190"/>
      <c r="F24" s="190"/>
      <c r="G24" s="11">
        <v>17</v>
      </c>
      <c r="H24" s="49">
        <v>809342</v>
      </c>
      <c r="I24" s="49">
        <v>809342</v>
      </c>
      <c r="J24" s="49">
        <v>1162864</v>
      </c>
      <c r="K24" s="49">
        <v>1162864</v>
      </c>
    </row>
    <row r="25" spans="1:11" ht="12.75" customHeight="1" x14ac:dyDescent="0.25">
      <c r="A25" s="190" t="s">
        <v>109</v>
      </c>
      <c r="B25" s="190"/>
      <c r="C25" s="190"/>
      <c r="D25" s="190"/>
      <c r="E25" s="190"/>
      <c r="F25" s="190"/>
      <c r="G25" s="11">
        <v>18</v>
      </c>
      <c r="H25" s="49">
        <v>130509</v>
      </c>
      <c r="I25" s="49">
        <v>130509</v>
      </c>
      <c r="J25" s="49">
        <v>222714</v>
      </c>
      <c r="K25" s="49">
        <v>222714</v>
      </c>
    </row>
    <row r="26" spans="1:11" ht="12.75" customHeight="1" x14ac:dyDescent="0.25">
      <c r="A26" s="194" t="s">
        <v>442</v>
      </c>
      <c r="B26" s="194"/>
      <c r="C26" s="194"/>
      <c r="D26" s="194"/>
      <c r="E26" s="194"/>
      <c r="F26" s="194"/>
      <c r="G26" s="12">
        <v>19</v>
      </c>
      <c r="H26" s="48">
        <f>H27+H28</f>
        <v>0</v>
      </c>
      <c r="I26" s="48">
        <f>I27+I28</f>
        <v>0</v>
      </c>
      <c r="J26" s="48">
        <f>J27+J28</f>
        <v>1948</v>
      </c>
      <c r="K26" s="48">
        <f>K27+K28</f>
        <v>1948</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1948</v>
      </c>
      <c r="K28" s="49">
        <v>1948</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26939</v>
      </c>
      <c r="I36" s="49">
        <v>26939</v>
      </c>
      <c r="J36" s="49">
        <v>33121</v>
      </c>
      <c r="K36" s="49">
        <v>33121</v>
      </c>
    </row>
    <row r="37" spans="1:11" ht="12.75" customHeight="1" x14ac:dyDescent="0.25">
      <c r="A37" s="221" t="s">
        <v>361</v>
      </c>
      <c r="B37" s="221"/>
      <c r="C37" s="221"/>
      <c r="D37" s="221"/>
      <c r="E37" s="221"/>
      <c r="F37" s="221"/>
      <c r="G37" s="12">
        <v>30</v>
      </c>
      <c r="H37" s="48">
        <f>SUM(H38:H47)</f>
        <v>10760073</v>
      </c>
      <c r="I37" s="48">
        <f>SUM(I38:I47)</f>
        <v>10760073</v>
      </c>
      <c r="J37" s="48">
        <f>SUM(J38:J47)</f>
        <v>11550662</v>
      </c>
      <c r="K37" s="48">
        <f>SUM(K38:K47)</f>
        <v>11550662</v>
      </c>
    </row>
    <row r="38" spans="1:11" ht="12.75" customHeight="1" x14ac:dyDescent="0.25">
      <c r="A38" s="190" t="s">
        <v>131</v>
      </c>
      <c r="B38" s="190"/>
      <c r="C38" s="190"/>
      <c r="D38" s="190"/>
      <c r="E38" s="190"/>
      <c r="F38" s="190"/>
      <c r="G38" s="11">
        <v>31</v>
      </c>
      <c r="H38" s="49">
        <v>10622909</v>
      </c>
      <c r="I38" s="49">
        <v>10622909</v>
      </c>
      <c r="J38" s="49">
        <v>11407809</v>
      </c>
      <c r="K38" s="49">
        <v>11407809</v>
      </c>
    </row>
    <row r="39" spans="1:11" ht="25.15" customHeight="1" x14ac:dyDescent="0.25">
      <c r="A39" s="190" t="s">
        <v>132</v>
      </c>
      <c r="B39" s="190"/>
      <c r="C39" s="190"/>
      <c r="D39" s="190"/>
      <c r="E39" s="190"/>
      <c r="F39" s="190"/>
      <c r="G39" s="11">
        <v>32</v>
      </c>
      <c r="H39" s="49">
        <v>0</v>
      </c>
      <c r="I39" s="49">
        <v>0</v>
      </c>
      <c r="J39" s="49">
        <v>0</v>
      </c>
      <c r="K39" s="49">
        <v>0</v>
      </c>
    </row>
    <row r="40" spans="1:11" ht="25.15" customHeight="1" x14ac:dyDescent="0.25">
      <c r="A40" s="190" t="s">
        <v>133</v>
      </c>
      <c r="B40" s="190"/>
      <c r="C40" s="190"/>
      <c r="D40" s="190"/>
      <c r="E40" s="190"/>
      <c r="F40" s="190"/>
      <c r="G40" s="11">
        <v>33</v>
      </c>
      <c r="H40" s="49">
        <v>0</v>
      </c>
      <c r="I40" s="49">
        <v>0</v>
      </c>
      <c r="J40" s="49">
        <v>0</v>
      </c>
      <c r="K40" s="49">
        <v>0</v>
      </c>
    </row>
    <row r="41" spans="1:11" ht="25.15" customHeight="1" x14ac:dyDescent="0.25">
      <c r="A41" s="190" t="s">
        <v>134</v>
      </c>
      <c r="B41" s="190"/>
      <c r="C41" s="190"/>
      <c r="D41" s="190"/>
      <c r="E41" s="190"/>
      <c r="F41" s="190"/>
      <c r="G41" s="11">
        <v>34</v>
      </c>
      <c r="H41" s="49">
        <v>104284</v>
      </c>
      <c r="I41" s="49">
        <v>104284</v>
      </c>
      <c r="J41" s="49">
        <v>102479</v>
      </c>
      <c r="K41" s="49">
        <v>102479</v>
      </c>
    </row>
    <row r="42" spans="1:11" ht="25.15"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32880</v>
      </c>
      <c r="I44" s="49">
        <v>32880</v>
      </c>
      <c r="J44" s="49">
        <v>40374</v>
      </c>
      <c r="K44" s="49">
        <v>40374</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28433</v>
      </c>
      <c r="I48" s="48">
        <f>SUM(I49:I55)</f>
        <v>28433</v>
      </c>
      <c r="J48" s="48">
        <f>SUM(J49:J55)</f>
        <v>1919</v>
      </c>
      <c r="K48" s="48">
        <f>SUM(K49:K55)</f>
        <v>1919</v>
      </c>
    </row>
    <row r="49" spans="1:11" ht="25.15" customHeight="1" x14ac:dyDescent="0.25">
      <c r="A49" s="190" t="s">
        <v>141</v>
      </c>
      <c r="B49" s="190"/>
      <c r="C49" s="190"/>
      <c r="D49" s="190"/>
      <c r="E49" s="190"/>
      <c r="F49" s="190"/>
      <c r="G49" s="11">
        <v>42</v>
      </c>
      <c r="H49" s="49">
        <v>26213</v>
      </c>
      <c r="I49" s="49">
        <v>26213</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2220</v>
      </c>
      <c r="I51" s="49">
        <v>2220</v>
      </c>
      <c r="J51" s="49">
        <v>1919</v>
      </c>
      <c r="K51" s="49">
        <v>1919</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15"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5"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14410264</v>
      </c>
      <c r="I60" s="48">
        <f t="shared" ref="I60:K60" si="0">I8+I37+I56+I57</f>
        <v>14410264</v>
      </c>
      <c r="J60" s="48">
        <f t="shared" si="0"/>
        <v>16151390</v>
      </c>
      <c r="K60" s="48">
        <f t="shared" si="0"/>
        <v>16151390</v>
      </c>
    </row>
    <row r="61" spans="1:11" ht="12.75" customHeight="1" x14ac:dyDescent="0.25">
      <c r="A61" s="221" t="s">
        <v>364</v>
      </c>
      <c r="B61" s="221"/>
      <c r="C61" s="221"/>
      <c r="D61" s="221"/>
      <c r="E61" s="221"/>
      <c r="F61" s="221"/>
      <c r="G61" s="12">
        <v>54</v>
      </c>
      <c r="H61" s="48">
        <f>H14+H48+H58+H59</f>
        <v>3164730</v>
      </c>
      <c r="I61" s="48">
        <f t="shared" ref="I61:K61" si="1">I14+I48+I58+I59</f>
        <v>3164730</v>
      </c>
      <c r="J61" s="48">
        <f t="shared" si="1"/>
        <v>3972519</v>
      </c>
      <c r="K61" s="48">
        <f t="shared" si="1"/>
        <v>3972519</v>
      </c>
    </row>
    <row r="62" spans="1:11" ht="12.75" customHeight="1" x14ac:dyDescent="0.25">
      <c r="A62" s="221" t="s">
        <v>365</v>
      </c>
      <c r="B62" s="221"/>
      <c r="C62" s="221"/>
      <c r="D62" s="221"/>
      <c r="E62" s="221"/>
      <c r="F62" s="221"/>
      <c r="G62" s="12">
        <v>55</v>
      </c>
      <c r="H62" s="48">
        <f>H60-H61</f>
        <v>11245534</v>
      </c>
      <c r="I62" s="48">
        <f t="shared" ref="I62:K62" si="2">I60-I61</f>
        <v>11245534</v>
      </c>
      <c r="J62" s="48">
        <f t="shared" si="2"/>
        <v>12178871</v>
      </c>
      <c r="K62" s="48">
        <f t="shared" si="2"/>
        <v>12178871</v>
      </c>
    </row>
    <row r="63" spans="1:11" ht="12.75" customHeight="1" x14ac:dyDescent="0.25">
      <c r="A63" s="222" t="s">
        <v>366</v>
      </c>
      <c r="B63" s="222"/>
      <c r="C63" s="222"/>
      <c r="D63" s="222"/>
      <c r="E63" s="222"/>
      <c r="F63" s="222"/>
      <c r="G63" s="12">
        <v>56</v>
      </c>
      <c r="H63" s="48">
        <f>+IF((H60-H61)&gt;0,(H60-H61),0)</f>
        <v>11245534</v>
      </c>
      <c r="I63" s="48">
        <f t="shared" ref="I63:K63" si="3">+IF((I60-I61)&gt;0,(I60-I61),0)</f>
        <v>11245534</v>
      </c>
      <c r="J63" s="48">
        <f t="shared" si="3"/>
        <v>12178871</v>
      </c>
      <c r="K63" s="48">
        <f t="shared" si="3"/>
        <v>12178871</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113420</v>
      </c>
      <c r="I65" s="49">
        <v>113420</v>
      </c>
      <c r="J65" s="49">
        <v>140516</v>
      </c>
      <c r="K65" s="49">
        <v>140516</v>
      </c>
    </row>
    <row r="66" spans="1:11" ht="12.75" customHeight="1" x14ac:dyDescent="0.25">
      <c r="A66" s="221" t="s">
        <v>368</v>
      </c>
      <c r="B66" s="221"/>
      <c r="C66" s="221"/>
      <c r="D66" s="221"/>
      <c r="E66" s="221"/>
      <c r="F66" s="221"/>
      <c r="G66" s="12">
        <v>59</v>
      </c>
      <c r="H66" s="48">
        <f>H62-H65</f>
        <v>11132114</v>
      </c>
      <c r="I66" s="48">
        <f t="shared" ref="I66:K66" si="5">I62-I65</f>
        <v>11132114</v>
      </c>
      <c r="J66" s="48">
        <f t="shared" si="5"/>
        <v>12038355</v>
      </c>
      <c r="K66" s="48">
        <f t="shared" si="5"/>
        <v>12038355</v>
      </c>
    </row>
    <row r="67" spans="1:11" ht="12.75" customHeight="1" x14ac:dyDescent="0.25">
      <c r="A67" s="222" t="s">
        <v>369</v>
      </c>
      <c r="B67" s="222"/>
      <c r="C67" s="222"/>
      <c r="D67" s="222"/>
      <c r="E67" s="222"/>
      <c r="F67" s="222"/>
      <c r="G67" s="12">
        <v>60</v>
      </c>
      <c r="H67" s="48">
        <f>+IF((H62-H65)&gt;0,(H62-H65),0)</f>
        <v>11132114</v>
      </c>
      <c r="I67" s="48">
        <f t="shared" ref="I67:K67" si="6">+IF((I62-I65)&gt;0,(I62-I65),0)</f>
        <v>11132114</v>
      </c>
      <c r="J67" s="48">
        <f t="shared" si="6"/>
        <v>12038355</v>
      </c>
      <c r="K67" s="48">
        <f t="shared" si="6"/>
        <v>12038355</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15"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v>11132114</v>
      </c>
      <c r="I89" s="52">
        <v>11132114</v>
      </c>
      <c r="J89" s="52">
        <v>12038355</v>
      </c>
      <c r="K89" s="52">
        <v>12038355</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K91" si="9">SUM(J92:J96)</f>
        <v>0</v>
      </c>
      <c r="K91" s="69">
        <f t="shared" si="9"/>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15" customHeight="1" x14ac:dyDescent="0.25">
      <c r="A101" s="213" t="s">
        <v>161</v>
      </c>
      <c r="B101" s="213"/>
      <c r="C101" s="213"/>
      <c r="D101" s="213"/>
      <c r="E101" s="213"/>
      <c r="F101" s="213"/>
      <c r="G101" s="11">
        <v>90</v>
      </c>
      <c r="H101" s="52">
        <v>0</v>
      </c>
      <c r="I101" s="52">
        <v>0</v>
      </c>
      <c r="J101" s="52">
        <v>0</v>
      </c>
      <c r="K101" s="52">
        <v>0</v>
      </c>
    </row>
    <row r="102" spans="1:11" ht="22.15" customHeight="1" x14ac:dyDescent="0.25">
      <c r="A102" s="213" t="s">
        <v>162</v>
      </c>
      <c r="B102" s="213"/>
      <c r="C102" s="213"/>
      <c r="D102" s="213"/>
      <c r="E102" s="213"/>
      <c r="F102" s="213"/>
      <c r="G102" s="11">
        <v>91</v>
      </c>
      <c r="H102" s="52">
        <v>0</v>
      </c>
      <c r="I102" s="52">
        <v>0</v>
      </c>
      <c r="J102" s="52">
        <v>0</v>
      </c>
      <c r="K102" s="52">
        <v>0</v>
      </c>
    </row>
    <row r="103" spans="1:11" ht="22.15"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 customHeight="1" x14ac:dyDescent="0.25">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5">
      <c r="A109" s="192" t="s">
        <v>393</v>
      </c>
      <c r="B109" s="192"/>
      <c r="C109" s="192"/>
      <c r="D109" s="192"/>
      <c r="E109" s="192"/>
      <c r="F109" s="192"/>
      <c r="G109" s="12">
        <v>98</v>
      </c>
      <c r="H109" s="51">
        <f>H89+H108</f>
        <v>11132114</v>
      </c>
      <c r="I109" s="51">
        <f>I89+I108</f>
        <v>11132114</v>
      </c>
      <c r="J109" s="51">
        <f t="shared" ref="J109:K109" si="12">J89+J108</f>
        <v>12038355</v>
      </c>
      <c r="K109" s="51">
        <f t="shared" si="12"/>
        <v>12038355</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70" zoomScaleNormal="100" zoomScaleSheetLayoutView="70" workbookViewId="0">
      <selection activeCell="I57" sqref="I57"/>
    </sheetView>
  </sheetViews>
  <sheetFormatPr defaultColWidth="9.26953125" defaultRowHeight="12.5" x14ac:dyDescent="0.25"/>
  <cols>
    <col min="1" max="7" width="9.26953125" style="13"/>
    <col min="8" max="9" width="30.26953125" style="22" customWidth="1"/>
    <col min="10" max="16384" width="9.26953125" style="13"/>
  </cols>
  <sheetData>
    <row r="1" spans="1:9" x14ac:dyDescent="0.25">
      <c r="A1" s="246" t="s">
        <v>166</v>
      </c>
      <c r="B1" s="247"/>
      <c r="C1" s="247"/>
      <c r="D1" s="247"/>
      <c r="E1" s="247"/>
      <c r="F1" s="247"/>
      <c r="G1" s="247"/>
      <c r="H1" s="247"/>
      <c r="I1" s="247"/>
    </row>
    <row r="2" spans="1:9" x14ac:dyDescent="0.25">
      <c r="A2" s="248" t="s">
        <v>465</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463</v>
      </c>
      <c r="B4" s="203"/>
      <c r="C4" s="203"/>
      <c r="D4" s="203"/>
      <c r="E4" s="203"/>
      <c r="F4" s="203"/>
      <c r="G4" s="203"/>
      <c r="H4" s="203"/>
      <c r="I4" s="204"/>
    </row>
    <row r="5" spans="1:9" ht="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11245534</v>
      </c>
      <c r="I8" s="64">
        <v>12178871</v>
      </c>
    </row>
    <row r="9" spans="1:9" ht="12.75" customHeight="1" x14ac:dyDescent="0.25">
      <c r="A9" s="245" t="s">
        <v>171</v>
      </c>
      <c r="B9" s="245"/>
      <c r="C9" s="245"/>
      <c r="D9" s="245"/>
      <c r="E9" s="245"/>
      <c r="F9" s="245"/>
      <c r="G9" s="65">
        <v>2</v>
      </c>
      <c r="H9" s="66">
        <f>H10+H11+H12+H13+H14+H15+H16+H17</f>
        <v>-9922298</v>
      </c>
      <c r="I9" s="66">
        <f>I10+I11+I12+I13+I14+I15+I16+I17</f>
        <v>-10508553</v>
      </c>
    </row>
    <row r="10" spans="1:9" ht="12.75" customHeight="1" x14ac:dyDescent="0.25">
      <c r="A10" s="224" t="s">
        <v>172</v>
      </c>
      <c r="B10" s="224"/>
      <c r="C10" s="224"/>
      <c r="D10" s="224"/>
      <c r="E10" s="224"/>
      <c r="F10" s="224"/>
      <c r="G10" s="63">
        <v>3</v>
      </c>
      <c r="H10" s="64">
        <v>809342</v>
      </c>
      <c r="I10" s="64">
        <v>1162864</v>
      </c>
    </row>
    <row r="11" spans="1:9" ht="22.15" customHeight="1" x14ac:dyDescent="0.25">
      <c r="A11" s="224" t="s">
        <v>173</v>
      </c>
      <c r="B11" s="224"/>
      <c r="C11" s="224"/>
      <c r="D11" s="224"/>
      <c r="E11" s="224"/>
      <c r="F11" s="224"/>
      <c r="G11" s="63">
        <v>4</v>
      </c>
      <c r="H11" s="64">
        <v>0</v>
      </c>
      <c r="I11" s="64">
        <v>0</v>
      </c>
    </row>
    <row r="12" spans="1:9" ht="23.65"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-10760073</v>
      </c>
      <c r="I13" s="64">
        <v>-11550662</v>
      </c>
    </row>
    <row r="14" spans="1:9" ht="12.75" customHeight="1" x14ac:dyDescent="0.25">
      <c r="A14" s="224" t="s">
        <v>176</v>
      </c>
      <c r="B14" s="224"/>
      <c r="C14" s="224"/>
      <c r="D14" s="224"/>
      <c r="E14" s="224"/>
      <c r="F14" s="224"/>
      <c r="G14" s="63">
        <v>7</v>
      </c>
      <c r="H14" s="64">
        <v>28433</v>
      </c>
      <c r="I14" s="64">
        <v>28433</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15" customHeight="1" x14ac:dyDescent="0.25">
      <c r="A17" s="224" t="s">
        <v>179</v>
      </c>
      <c r="B17" s="224"/>
      <c r="C17" s="224"/>
      <c r="D17" s="224"/>
      <c r="E17" s="224"/>
      <c r="F17" s="224"/>
      <c r="G17" s="63">
        <v>10</v>
      </c>
      <c r="H17" s="64">
        <v>0</v>
      </c>
      <c r="I17" s="64">
        <v>-149188</v>
      </c>
    </row>
    <row r="18" spans="1:9" ht="28.15" customHeight="1" x14ac:dyDescent="0.25">
      <c r="A18" s="241" t="s">
        <v>306</v>
      </c>
      <c r="B18" s="241"/>
      <c r="C18" s="241"/>
      <c r="D18" s="241"/>
      <c r="E18" s="241"/>
      <c r="F18" s="241"/>
      <c r="G18" s="65">
        <v>11</v>
      </c>
      <c r="H18" s="66">
        <f>H8+H9</f>
        <v>1323236</v>
      </c>
      <c r="I18" s="66">
        <f>I8+I9</f>
        <v>1670318</v>
      </c>
    </row>
    <row r="19" spans="1:9" ht="12.75" customHeight="1" x14ac:dyDescent="0.25">
      <c r="A19" s="245" t="s">
        <v>180</v>
      </c>
      <c r="B19" s="245"/>
      <c r="C19" s="245"/>
      <c r="D19" s="245"/>
      <c r="E19" s="245"/>
      <c r="F19" s="245"/>
      <c r="G19" s="65">
        <v>12</v>
      </c>
      <c r="H19" s="66">
        <f>H20+H21+H22+H23</f>
        <v>-4327217</v>
      </c>
      <c r="I19" s="66">
        <f>I20+I21+I22+I23</f>
        <v>-5536019</v>
      </c>
    </row>
    <row r="20" spans="1:9" ht="12.75" customHeight="1" x14ac:dyDescent="0.25">
      <c r="A20" s="224" t="s">
        <v>181</v>
      </c>
      <c r="B20" s="224"/>
      <c r="C20" s="224"/>
      <c r="D20" s="224"/>
      <c r="E20" s="224"/>
      <c r="F20" s="224"/>
      <c r="G20" s="63">
        <v>13</v>
      </c>
      <c r="H20" s="64">
        <v>4816187</v>
      </c>
      <c r="I20" s="64">
        <v>-716529</v>
      </c>
    </row>
    <row r="21" spans="1:9" ht="12.75" customHeight="1" x14ac:dyDescent="0.25">
      <c r="A21" s="224" t="s">
        <v>182</v>
      </c>
      <c r="B21" s="224"/>
      <c r="C21" s="224"/>
      <c r="D21" s="224"/>
      <c r="E21" s="224"/>
      <c r="F21" s="224"/>
      <c r="G21" s="63">
        <v>14</v>
      </c>
      <c r="H21" s="64">
        <v>-9058572</v>
      </c>
      <c r="I21" s="64">
        <v>-6067904</v>
      </c>
    </row>
    <row r="22" spans="1:9" ht="12.75" customHeight="1" x14ac:dyDescent="0.25">
      <c r="A22" s="224" t="s">
        <v>183</v>
      </c>
      <c r="B22" s="224"/>
      <c r="C22" s="224"/>
      <c r="D22" s="224"/>
      <c r="E22" s="224"/>
      <c r="F22" s="224"/>
      <c r="G22" s="63">
        <v>15</v>
      </c>
      <c r="H22" s="64">
        <v>-98331</v>
      </c>
      <c r="I22" s="64">
        <v>1237476</v>
      </c>
    </row>
    <row r="23" spans="1:9" ht="12.75" customHeight="1" x14ac:dyDescent="0.25">
      <c r="A23" s="224" t="s">
        <v>184</v>
      </c>
      <c r="B23" s="224"/>
      <c r="C23" s="224"/>
      <c r="D23" s="224"/>
      <c r="E23" s="224"/>
      <c r="F23" s="224"/>
      <c r="G23" s="63">
        <v>16</v>
      </c>
      <c r="H23" s="64">
        <v>13499</v>
      </c>
      <c r="I23" s="64">
        <v>10938</v>
      </c>
    </row>
    <row r="24" spans="1:9" ht="12.75" customHeight="1" x14ac:dyDescent="0.25">
      <c r="A24" s="241" t="s">
        <v>185</v>
      </c>
      <c r="B24" s="241"/>
      <c r="C24" s="241"/>
      <c r="D24" s="241"/>
      <c r="E24" s="241"/>
      <c r="F24" s="241"/>
      <c r="G24" s="65">
        <v>17</v>
      </c>
      <c r="H24" s="66">
        <f>H18+H19</f>
        <v>-3003981</v>
      </c>
      <c r="I24" s="66">
        <f>I18+I19</f>
        <v>-3865701</v>
      </c>
    </row>
    <row r="25" spans="1:9" ht="12.75" customHeight="1" x14ac:dyDescent="0.25">
      <c r="A25" s="190" t="s">
        <v>186</v>
      </c>
      <c r="B25" s="190"/>
      <c r="C25" s="190"/>
      <c r="D25" s="190"/>
      <c r="E25" s="190"/>
      <c r="F25" s="190"/>
      <c r="G25" s="63">
        <v>18</v>
      </c>
      <c r="H25" s="64">
        <v>-28433</v>
      </c>
      <c r="I25" s="64">
        <v>-28433</v>
      </c>
    </row>
    <row r="26" spans="1:9" ht="12.75" customHeight="1" x14ac:dyDescent="0.25">
      <c r="A26" s="190" t="s">
        <v>187</v>
      </c>
      <c r="B26" s="190"/>
      <c r="C26" s="190"/>
      <c r="D26" s="190"/>
      <c r="E26" s="190"/>
      <c r="F26" s="190"/>
      <c r="G26" s="63">
        <v>19</v>
      </c>
      <c r="H26" s="64">
        <v>-113420</v>
      </c>
      <c r="I26" s="64">
        <v>-140516</v>
      </c>
    </row>
    <row r="27" spans="1:9" ht="25.9" customHeight="1" x14ac:dyDescent="0.25">
      <c r="A27" s="242" t="s">
        <v>188</v>
      </c>
      <c r="B27" s="242"/>
      <c r="C27" s="242"/>
      <c r="D27" s="242"/>
      <c r="E27" s="242"/>
      <c r="F27" s="242"/>
      <c r="G27" s="65">
        <v>20</v>
      </c>
      <c r="H27" s="66">
        <f>H24+H25+H26</f>
        <v>-3145834</v>
      </c>
      <c r="I27" s="66">
        <f>I24+I25+I26</f>
        <v>-4034650</v>
      </c>
    </row>
    <row r="28" spans="1:9" x14ac:dyDescent="0.25">
      <c r="A28" s="243" t="s">
        <v>189</v>
      </c>
      <c r="B28" s="243"/>
      <c r="C28" s="243"/>
      <c r="D28" s="243"/>
      <c r="E28" s="243"/>
      <c r="F28" s="243"/>
      <c r="G28" s="243"/>
      <c r="H28" s="243"/>
      <c r="I28" s="243"/>
    </row>
    <row r="29" spans="1:9" ht="30.65" customHeight="1" x14ac:dyDescent="0.25">
      <c r="A29" s="190" t="s">
        <v>190</v>
      </c>
      <c r="B29" s="190"/>
      <c r="C29" s="190"/>
      <c r="D29" s="190"/>
      <c r="E29" s="190"/>
      <c r="F29" s="190"/>
      <c r="G29" s="63">
        <v>21</v>
      </c>
      <c r="H29" s="67">
        <v>8424</v>
      </c>
      <c r="I29" s="67">
        <v>414872</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137164</v>
      </c>
      <c r="I31" s="67">
        <v>142853</v>
      </c>
    </row>
    <row r="32" spans="1:9" ht="12.75" customHeight="1" x14ac:dyDescent="0.25">
      <c r="A32" s="190" t="s">
        <v>193</v>
      </c>
      <c r="B32" s="190"/>
      <c r="C32" s="190"/>
      <c r="D32" s="190"/>
      <c r="E32" s="190"/>
      <c r="F32" s="190"/>
      <c r="G32" s="63">
        <v>24</v>
      </c>
      <c r="H32" s="67">
        <v>10622909</v>
      </c>
      <c r="I32" s="67">
        <v>11407809</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5568</v>
      </c>
    </row>
    <row r="35" spans="1:9" ht="26.65" customHeight="1" x14ac:dyDescent="0.25">
      <c r="A35" s="241" t="s">
        <v>196</v>
      </c>
      <c r="B35" s="241"/>
      <c r="C35" s="241"/>
      <c r="D35" s="241"/>
      <c r="E35" s="241"/>
      <c r="F35" s="241"/>
      <c r="G35" s="65">
        <v>27</v>
      </c>
      <c r="H35" s="68">
        <f>H29+H30+H31+H32+H33+H34</f>
        <v>10768497</v>
      </c>
      <c r="I35" s="68">
        <f>I29+I30+I31+I32+I33+I34</f>
        <v>11971102</v>
      </c>
    </row>
    <row r="36" spans="1:9" ht="22.9" customHeight="1" x14ac:dyDescent="0.25">
      <c r="A36" s="190" t="s">
        <v>197</v>
      </c>
      <c r="B36" s="190"/>
      <c r="C36" s="190"/>
      <c r="D36" s="190"/>
      <c r="E36" s="190"/>
      <c r="F36" s="190"/>
      <c r="G36" s="63">
        <v>28</v>
      </c>
      <c r="H36" s="67">
        <v>-4644497</v>
      </c>
      <c r="I36" s="67">
        <v>-2044960</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-1878925</v>
      </c>
      <c r="I38" s="67">
        <v>-7605000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-294274</v>
      </c>
      <c r="I40" s="67">
        <v>-549634</v>
      </c>
    </row>
    <row r="41" spans="1:9" ht="24" customHeight="1" x14ac:dyDescent="0.25">
      <c r="A41" s="241" t="s">
        <v>202</v>
      </c>
      <c r="B41" s="241"/>
      <c r="C41" s="241"/>
      <c r="D41" s="241"/>
      <c r="E41" s="241"/>
      <c r="F41" s="241"/>
      <c r="G41" s="65">
        <v>33</v>
      </c>
      <c r="H41" s="68">
        <f>H36+H37+H38+H39+H40</f>
        <v>-6817696</v>
      </c>
      <c r="I41" s="68">
        <f>I36+I37+I38+I39+I40</f>
        <v>-10199594</v>
      </c>
    </row>
    <row r="42" spans="1:9" ht="29.65" customHeight="1" x14ac:dyDescent="0.25">
      <c r="A42" s="242" t="s">
        <v>203</v>
      </c>
      <c r="B42" s="242"/>
      <c r="C42" s="242"/>
      <c r="D42" s="242"/>
      <c r="E42" s="242"/>
      <c r="F42" s="242"/>
      <c r="G42" s="65">
        <v>34</v>
      </c>
      <c r="H42" s="68">
        <f>H35+H41</f>
        <v>3950801</v>
      </c>
      <c r="I42" s="68">
        <f>I35+I41</f>
        <v>1771508</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15"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0</v>
      </c>
      <c r="I46" s="67">
        <v>0</v>
      </c>
    </row>
    <row r="47" spans="1:9" ht="12.75" customHeight="1" x14ac:dyDescent="0.25">
      <c r="A47" s="190" t="s">
        <v>208</v>
      </c>
      <c r="B47" s="190"/>
      <c r="C47" s="190"/>
      <c r="D47" s="190"/>
      <c r="E47" s="190"/>
      <c r="F47" s="190"/>
      <c r="G47" s="63">
        <v>38</v>
      </c>
      <c r="H47" s="67">
        <v>342110</v>
      </c>
      <c r="I47" s="67">
        <v>101761</v>
      </c>
    </row>
    <row r="48" spans="1:9" ht="22.15" customHeight="1" x14ac:dyDescent="0.25">
      <c r="A48" s="241" t="s">
        <v>209</v>
      </c>
      <c r="B48" s="241"/>
      <c r="C48" s="241"/>
      <c r="D48" s="241"/>
      <c r="E48" s="241"/>
      <c r="F48" s="241"/>
      <c r="G48" s="65">
        <v>39</v>
      </c>
      <c r="H48" s="68">
        <f>H44+H45+H46+H47</f>
        <v>342110</v>
      </c>
      <c r="I48" s="68">
        <f>I44+I45+I46+I47</f>
        <v>101761</v>
      </c>
    </row>
    <row r="49" spans="1:9" ht="24.65" customHeight="1" x14ac:dyDescent="0.25">
      <c r="A49" s="190" t="s">
        <v>305</v>
      </c>
      <c r="B49" s="190"/>
      <c r="C49" s="190"/>
      <c r="D49" s="190"/>
      <c r="E49" s="190"/>
      <c r="F49" s="190"/>
      <c r="G49" s="63">
        <v>40</v>
      </c>
      <c r="H49" s="67">
        <v>0</v>
      </c>
      <c r="I49" s="67">
        <v>0</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-12683</v>
      </c>
      <c r="I51" s="67">
        <v>-15507</v>
      </c>
    </row>
    <row r="52" spans="1:9" ht="22.9" customHeight="1" x14ac:dyDescent="0.25">
      <c r="A52" s="190" t="s">
        <v>212</v>
      </c>
      <c r="B52" s="190"/>
      <c r="C52" s="190"/>
      <c r="D52" s="190"/>
      <c r="E52" s="190"/>
      <c r="F52" s="190"/>
      <c r="G52" s="63">
        <v>43</v>
      </c>
      <c r="H52" s="67">
        <v>-33000</v>
      </c>
      <c r="I52" s="67">
        <v>-426990</v>
      </c>
    </row>
    <row r="53" spans="1:9" ht="12.75" customHeight="1" x14ac:dyDescent="0.25">
      <c r="A53" s="190" t="s">
        <v>213</v>
      </c>
      <c r="B53" s="190"/>
      <c r="C53" s="190"/>
      <c r="D53" s="190"/>
      <c r="E53" s="190"/>
      <c r="F53" s="190"/>
      <c r="G53" s="63">
        <v>44</v>
      </c>
      <c r="H53" s="67">
        <v>0</v>
      </c>
      <c r="I53" s="67">
        <v>-1400000</v>
      </c>
    </row>
    <row r="54" spans="1:9" ht="30.65" customHeight="1" x14ac:dyDescent="0.25">
      <c r="A54" s="241" t="s">
        <v>214</v>
      </c>
      <c r="B54" s="241"/>
      <c r="C54" s="241"/>
      <c r="D54" s="241"/>
      <c r="E54" s="241"/>
      <c r="F54" s="241"/>
      <c r="G54" s="65">
        <v>45</v>
      </c>
      <c r="H54" s="68">
        <f>H49+H50+H51+H52+H53</f>
        <v>-45683</v>
      </c>
      <c r="I54" s="68">
        <f>I49+I50+I51+I52+I53</f>
        <v>-1842497</v>
      </c>
    </row>
    <row r="55" spans="1:9" ht="29.65" customHeight="1" x14ac:dyDescent="0.25">
      <c r="A55" s="242" t="s">
        <v>215</v>
      </c>
      <c r="B55" s="242"/>
      <c r="C55" s="242"/>
      <c r="D55" s="242"/>
      <c r="E55" s="242"/>
      <c r="F55" s="242"/>
      <c r="G55" s="65">
        <v>46</v>
      </c>
      <c r="H55" s="68">
        <f>H48+H54</f>
        <v>296427</v>
      </c>
      <c r="I55" s="68">
        <f>I48+I54</f>
        <v>-1740736</v>
      </c>
    </row>
    <row r="56" spans="1:9" x14ac:dyDescent="0.25">
      <c r="A56" s="190" t="s">
        <v>216</v>
      </c>
      <c r="B56" s="190"/>
      <c r="C56" s="190"/>
      <c r="D56" s="190"/>
      <c r="E56" s="190"/>
      <c r="F56" s="190"/>
      <c r="G56" s="63">
        <v>47</v>
      </c>
      <c r="H56" s="67">
        <v>0</v>
      </c>
      <c r="I56" s="67">
        <v>0</v>
      </c>
    </row>
    <row r="57" spans="1:9" ht="26.65" customHeight="1" x14ac:dyDescent="0.25">
      <c r="A57" s="242" t="s">
        <v>217</v>
      </c>
      <c r="B57" s="242"/>
      <c r="C57" s="242"/>
      <c r="D57" s="242"/>
      <c r="E57" s="242"/>
      <c r="F57" s="242"/>
      <c r="G57" s="65">
        <v>48</v>
      </c>
      <c r="H57" s="68">
        <f>H27+H42+H55+H56</f>
        <v>1101394</v>
      </c>
      <c r="I57" s="68">
        <f>I27+I42+I55+I56</f>
        <v>-4003878</v>
      </c>
    </row>
    <row r="58" spans="1:9" x14ac:dyDescent="0.25">
      <c r="A58" s="244" t="s">
        <v>218</v>
      </c>
      <c r="B58" s="244"/>
      <c r="C58" s="244"/>
      <c r="D58" s="244"/>
      <c r="E58" s="244"/>
      <c r="F58" s="244"/>
      <c r="G58" s="63">
        <v>49</v>
      </c>
      <c r="H58" s="67">
        <v>5986756</v>
      </c>
      <c r="I58" s="67">
        <v>11810622</v>
      </c>
    </row>
    <row r="59" spans="1:9" ht="31.15" customHeight="1" x14ac:dyDescent="0.25">
      <c r="A59" s="242" t="s">
        <v>219</v>
      </c>
      <c r="B59" s="242"/>
      <c r="C59" s="242"/>
      <c r="D59" s="242"/>
      <c r="E59" s="242"/>
      <c r="F59" s="242"/>
      <c r="G59" s="65">
        <v>50</v>
      </c>
      <c r="H59" s="68">
        <f>H57+H58</f>
        <v>7088150</v>
      </c>
      <c r="I59" s="68">
        <f>I57+I58</f>
        <v>7806744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sqref="A1:I1"/>
    </sheetView>
  </sheetViews>
  <sheetFormatPr defaultRowHeight="12.5" x14ac:dyDescent="0.25"/>
  <cols>
    <col min="1" max="7" width="9.26953125" style="1"/>
    <col min="8" max="9" width="22.26953125" style="19" customWidth="1"/>
    <col min="10" max="10" width="12" style="1" bestFit="1" customWidth="1"/>
    <col min="11" max="11" width="10.26953125" style="1" bestFit="1" customWidth="1"/>
    <col min="12" max="12" width="12.26953125" style="1" bestFit="1" customWidth="1"/>
    <col min="13" max="263" width="9.26953125" style="1"/>
    <col min="264" max="265" width="9.7265625" style="1" bestFit="1" customWidth="1"/>
    <col min="266" max="266" width="12" style="1" bestFit="1" customWidth="1"/>
    <col min="267" max="267" width="10.26953125" style="1" bestFit="1" customWidth="1"/>
    <col min="268" max="268" width="12.26953125" style="1" bestFit="1" customWidth="1"/>
    <col min="269" max="519" width="9.26953125" style="1"/>
    <col min="520" max="521" width="9.7265625" style="1" bestFit="1" customWidth="1"/>
    <col min="522" max="522" width="12" style="1" bestFit="1" customWidth="1"/>
    <col min="523" max="523" width="10.26953125" style="1" bestFit="1" customWidth="1"/>
    <col min="524" max="524" width="12.26953125" style="1" bestFit="1" customWidth="1"/>
    <col min="525" max="775" width="9.26953125" style="1"/>
    <col min="776" max="777" width="9.7265625" style="1" bestFit="1" customWidth="1"/>
    <col min="778" max="778" width="12" style="1" bestFit="1" customWidth="1"/>
    <col min="779" max="779" width="10.26953125" style="1" bestFit="1" customWidth="1"/>
    <col min="780" max="780" width="12.26953125" style="1" bestFit="1" customWidth="1"/>
    <col min="781" max="1031" width="9.26953125" style="1"/>
    <col min="1032" max="1033" width="9.7265625" style="1" bestFit="1" customWidth="1"/>
    <col min="1034" max="1034" width="12" style="1" bestFit="1" customWidth="1"/>
    <col min="1035" max="1035" width="10.26953125" style="1" bestFit="1" customWidth="1"/>
    <col min="1036" max="1036" width="12.26953125" style="1" bestFit="1" customWidth="1"/>
    <col min="1037" max="1287" width="9.26953125" style="1"/>
    <col min="1288" max="1289" width="9.7265625" style="1" bestFit="1" customWidth="1"/>
    <col min="1290" max="1290" width="12" style="1" bestFit="1" customWidth="1"/>
    <col min="1291" max="1291" width="10.26953125" style="1" bestFit="1" customWidth="1"/>
    <col min="1292" max="1292" width="12.26953125" style="1" bestFit="1" customWidth="1"/>
    <col min="1293" max="1543" width="9.26953125" style="1"/>
    <col min="1544" max="1545" width="9.7265625" style="1" bestFit="1" customWidth="1"/>
    <col min="1546" max="1546" width="12" style="1" bestFit="1" customWidth="1"/>
    <col min="1547" max="1547" width="10.26953125" style="1" bestFit="1" customWidth="1"/>
    <col min="1548" max="1548" width="12.26953125" style="1" bestFit="1" customWidth="1"/>
    <col min="1549" max="1799" width="9.26953125" style="1"/>
    <col min="1800" max="1801" width="9.7265625" style="1" bestFit="1" customWidth="1"/>
    <col min="1802" max="1802" width="12" style="1" bestFit="1" customWidth="1"/>
    <col min="1803" max="1803" width="10.26953125" style="1" bestFit="1" customWidth="1"/>
    <col min="1804" max="1804" width="12.26953125" style="1" bestFit="1" customWidth="1"/>
    <col min="1805" max="2055" width="9.26953125" style="1"/>
    <col min="2056" max="2057" width="9.7265625" style="1" bestFit="1" customWidth="1"/>
    <col min="2058" max="2058" width="12" style="1" bestFit="1" customWidth="1"/>
    <col min="2059" max="2059" width="10.26953125" style="1" bestFit="1" customWidth="1"/>
    <col min="2060" max="2060" width="12.26953125" style="1" bestFit="1" customWidth="1"/>
    <col min="2061" max="2311" width="9.26953125" style="1"/>
    <col min="2312" max="2313" width="9.7265625" style="1" bestFit="1" customWidth="1"/>
    <col min="2314" max="2314" width="12" style="1" bestFit="1" customWidth="1"/>
    <col min="2315" max="2315" width="10.26953125" style="1" bestFit="1" customWidth="1"/>
    <col min="2316" max="2316" width="12.26953125" style="1" bestFit="1" customWidth="1"/>
    <col min="2317" max="2567" width="9.26953125" style="1"/>
    <col min="2568" max="2569" width="9.7265625" style="1" bestFit="1" customWidth="1"/>
    <col min="2570" max="2570" width="12" style="1" bestFit="1" customWidth="1"/>
    <col min="2571" max="2571" width="10.26953125" style="1" bestFit="1" customWidth="1"/>
    <col min="2572" max="2572" width="12.26953125" style="1" bestFit="1" customWidth="1"/>
    <col min="2573" max="2823" width="9.26953125" style="1"/>
    <col min="2824" max="2825" width="9.7265625" style="1" bestFit="1" customWidth="1"/>
    <col min="2826" max="2826" width="12" style="1" bestFit="1" customWidth="1"/>
    <col min="2827" max="2827" width="10.26953125" style="1" bestFit="1" customWidth="1"/>
    <col min="2828" max="2828" width="12.26953125" style="1" bestFit="1" customWidth="1"/>
    <col min="2829" max="3079" width="9.26953125" style="1"/>
    <col min="3080" max="3081" width="9.7265625" style="1" bestFit="1" customWidth="1"/>
    <col min="3082" max="3082" width="12" style="1" bestFit="1" customWidth="1"/>
    <col min="3083" max="3083" width="10.26953125" style="1" bestFit="1" customWidth="1"/>
    <col min="3084" max="3084" width="12.26953125" style="1" bestFit="1" customWidth="1"/>
    <col min="3085" max="3335" width="9.26953125" style="1"/>
    <col min="3336" max="3337" width="9.7265625" style="1" bestFit="1" customWidth="1"/>
    <col min="3338" max="3338" width="12" style="1" bestFit="1" customWidth="1"/>
    <col min="3339" max="3339" width="10.26953125" style="1" bestFit="1" customWidth="1"/>
    <col min="3340" max="3340" width="12.26953125" style="1" bestFit="1" customWidth="1"/>
    <col min="3341" max="3591" width="9.26953125" style="1"/>
    <col min="3592" max="3593" width="9.7265625" style="1" bestFit="1" customWidth="1"/>
    <col min="3594" max="3594" width="12" style="1" bestFit="1" customWidth="1"/>
    <col min="3595" max="3595" width="10.26953125" style="1" bestFit="1" customWidth="1"/>
    <col min="3596" max="3596" width="12.26953125" style="1" bestFit="1" customWidth="1"/>
    <col min="3597" max="3847" width="9.26953125" style="1"/>
    <col min="3848" max="3849" width="9.7265625" style="1" bestFit="1" customWidth="1"/>
    <col min="3850" max="3850" width="12" style="1" bestFit="1" customWidth="1"/>
    <col min="3851" max="3851" width="10.26953125" style="1" bestFit="1" customWidth="1"/>
    <col min="3852" max="3852" width="12.26953125" style="1" bestFit="1" customWidth="1"/>
    <col min="3853" max="4103" width="9.26953125" style="1"/>
    <col min="4104" max="4105" width="9.7265625" style="1" bestFit="1" customWidth="1"/>
    <col min="4106" max="4106" width="12" style="1" bestFit="1" customWidth="1"/>
    <col min="4107" max="4107" width="10.26953125" style="1" bestFit="1" customWidth="1"/>
    <col min="4108" max="4108" width="12.26953125" style="1" bestFit="1" customWidth="1"/>
    <col min="4109" max="4359" width="9.26953125" style="1"/>
    <col min="4360" max="4361" width="9.7265625" style="1" bestFit="1" customWidth="1"/>
    <col min="4362" max="4362" width="12" style="1" bestFit="1" customWidth="1"/>
    <col min="4363" max="4363" width="10.26953125" style="1" bestFit="1" customWidth="1"/>
    <col min="4364" max="4364" width="12.26953125" style="1" bestFit="1" customWidth="1"/>
    <col min="4365" max="4615" width="9.26953125" style="1"/>
    <col min="4616" max="4617" width="9.7265625" style="1" bestFit="1" customWidth="1"/>
    <col min="4618" max="4618" width="12" style="1" bestFit="1" customWidth="1"/>
    <col min="4619" max="4619" width="10.26953125" style="1" bestFit="1" customWidth="1"/>
    <col min="4620" max="4620" width="12.26953125" style="1" bestFit="1" customWidth="1"/>
    <col min="4621" max="4871" width="9.26953125" style="1"/>
    <col min="4872" max="4873" width="9.7265625" style="1" bestFit="1" customWidth="1"/>
    <col min="4874" max="4874" width="12" style="1" bestFit="1" customWidth="1"/>
    <col min="4875" max="4875" width="10.26953125" style="1" bestFit="1" customWidth="1"/>
    <col min="4876" max="4876" width="12.26953125" style="1" bestFit="1" customWidth="1"/>
    <col min="4877" max="5127" width="9.26953125" style="1"/>
    <col min="5128" max="5129" width="9.7265625" style="1" bestFit="1" customWidth="1"/>
    <col min="5130" max="5130" width="12" style="1" bestFit="1" customWidth="1"/>
    <col min="5131" max="5131" width="10.26953125" style="1" bestFit="1" customWidth="1"/>
    <col min="5132" max="5132" width="12.26953125" style="1" bestFit="1" customWidth="1"/>
    <col min="5133" max="5383" width="9.26953125" style="1"/>
    <col min="5384" max="5385" width="9.7265625" style="1" bestFit="1" customWidth="1"/>
    <col min="5386" max="5386" width="12" style="1" bestFit="1" customWidth="1"/>
    <col min="5387" max="5387" width="10.26953125" style="1" bestFit="1" customWidth="1"/>
    <col min="5388" max="5388" width="12.26953125" style="1" bestFit="1" customWidth="1"/>
    <col min="5389" max="5639" width="9.26953125" style="1"/>
    <col min="5640" max="5641" width="9.7265625" style="1" bestFit="1" customWidth="1"/>
    <col min="5642" max="5642" width="12" style="1" bestFit="1" customWidth="1"/>
    <col min="5643" max="5643" width="10.26953125" style="1" bestFit="1" customWidth="1"/>
    <col min="5644" max="5644" width="12.26953125" style="1" bestFit="1" customWidth="1"/>
    <col min="5645" max="5895" width="9.26953125" style="1"/>
    <col min="5896" max="5897" width="9.7265625" style="1" bestFit="1" customWidth="1"/>
    <col min="5898" max="5898" width="12" style="1" bestFit="1" customWidth="1"/>
    <col min="5899" max="5899" width="10.26953125" style="1" bestFit="1" customWidth="1"/>
    <col min="5900" max="5900" width="12.26953125" style="1" bestFit="1" customWidth="1"/>
    <col min="5901" max="6151" width="9.26953125" style="1"/>
    <col min="6152" max="6153" width="9.7265625" style="1" bestFit="1" customWidth="1"/>
    <col min="6154" max="6154" width="12" style="1" bestFit="1" customWidth="1"/>
    <col min="6155" max="6155" width="10.26953125" style="1" bestFit="1" customWidth="1"/>
    <col min="6156" max="6156" width="12.26953125" style="1" bestFit="1" customWidth="1"/>
    <col min="6157" max="6407" width="9.26953125" style="1"/>
    <col min="6408" max="6409" width="9.7265625" style="1" bestFit="1" customWidth="1"/>
    <col min="6410" max="6410" width="12" style="1" bestFit="1" customWidth="1"/>
    <col min="6411" max="6411" width="10.26953125" style="1" bestFit="1" customWidth="1"/>
    <col min="6412" max="6412" width="12.26953125" style="1" bestFit="1" customWidth="1"/>
    <col min="6413" max="6663" width="9.26953125" style="1"/>
    <col min="6664" max="6665" width="9.7265625" style="1" bestFit="1" customWidth="1"/>
    <col min="6666" max="6666" width="12" style="1" bestFit="1" customWidth="1"/>
    <col min="6667" max="6667" width="10.26953125" style="1" bestFit="1" customWidth="1"/>
    <col min="6668" max="6668" width="12.26953125" style="1" bestFit="1" customWidth="1"/>
    <col min="6669" max="6919" width="9.26953125" style="1"/>
    <col min="6920" max="6921" width="9.7265625" style="1" bestFit="1" customWidth="1"/>
    <col min="6922" max="6922" width="12" style="1" bestFit="1" customWidth="1"/>
    <col min="6923" max="6923" width="10.26953125" style="1" bestFit="1" customWidth="1"/>
    <col min="6924" max="6924" width="12.26953125" style="1" bestFit="1" customWidth="1"/>
    <col min="6925" max="7175" width="9.26953125" style="1"/>
    <col min="7176" max="7177" width="9.7265625" style="1" bestFit="1" customWidth="1"/>
    <col min="7178" max="7178" width="12" style="1" bestFit="1" customWidth="1"/>
    <col min="7179" max="7179" width="10.26953125" style="1" bestFit="1" customWidth="1"/>
    <col min="7180" max="7180" width="12.26953125" style="1" bestFit="1" customWidth="1"/>
    <col min="7181" max="7431" width="9.26953125" style="1"/>
    <col min="7432" max="7433" width="9.7265625" style="1" bestFit="1" customWidth="1"/>
    <col min="7434" max="7434" width="12" style="1" bestFit="1" customWidth="1"/>
    <col min="7435" max="7435" width="10.26953125" style="1" bestFit="1" customWidth="1"/>
    <col min="7436" max="7436" width="12.26953125" style="1" bestFit="1" customWidth="1"/>
    <col min="7437" max="7687" width="9.26953125" style="1"/>
    <col min="7688" max="7689" width="9.7265625" style="1" bestFit="1" customWidth="1"/>
    <col min="7690" max="7690" width="12" style="1" bestFit="1" customWidth="1"/>
    <col min="7691" max="7691" width="10.26953125" style="1" bestFit="1" customWidth="1"/>
    <col min="7692" max="7692" width="12.26953125" style="1" bestFit="1" customWidth="1"/>
    <col min="7693" max="7943" width="9.26953125" style="1"/>
    <col min="7944" max="7945" width="9.7265625" style="1" bestFit="1" customWidth="1"/>
    <col min="7946" max="7946" width="12" style="1" bestFit="1" customWidth="1"/>
    <col min="7947" max="7947" width="10.26953125" style="1" bestFit="1" customWidth="1"/>
    <col min="7948" max="7948" width="12.26953125" style="1" bestFit="1" customWidth="1"/>
    <col min="7949" max="8199" width="9.26953125" style="1"/>
    <col min="8200" max="8201" width="9.7265625" style="1" bestFit="1" customWidth="1"/>
    <col min="8202" max="8202" width="12" style="1" bestFit="1" customWidth="1"/>
    <col min="8203" max="8203" width="10.26953125" style="1" bestFit="1" customWidth="1"/>
    <col min="8204" max="8204" width="12.26953125" style="1" bestFit="1" customWidth="1"/>
    <col min="8205" max="8455" width="9.26953125" style="1"/>
    <col min="8456" max="8457" width="9.7265625" style="1" bestFit="1" customWidth="1"/>
    <col min="8458" max="8458" width="12" style="1" bestFit="1" customWidth="1"/>
    <col min="8459" max="8459" width="10.26953125" style="1" bestFit="1" customWidth="1"/>
    <col min="8460" max="8460" width="12.26953125" style="1" bestFit="1" customWidth="1"/>
    <col min="8461" max="8711" width="9.26953125" style="1"/>
    <col min="8712" max="8713" width="9.7265625" style="1" bestFit="1" customWidth="1"/>
    <col min="8714" max="8714" width="12" style="1" bestFit="1" customWidth="1"/>
    <col min="8715" max="8715" width="10.26953125" style="1" bestFit="1" customWidth="1"/>
    <col min="8716" max="8716" width="12.26953125" style="1" bestFit="1" customWidth="1"/>
    <col min="8717" max="8967" width="9.26953125" style="1"/>
    <col min="8968" max="8969" width="9.7265625" style="1" bestFit="1" customWidth="1"/>
    <col min="8970" max="8970" width="12" style="1" bestFit="1" customWidth="1"/>
    <col min="8971" max="8971" width="10.26953125" style="1" bestFit="1" customWidth="1"/>
    <col min="8972" max="8972" width="12.26953125" style="1" bestFit="1" customWidth="1"/>
    <col min="8973" max="9223" width="9.26953125" style="1"/>
    <col min="9224" max="9225" width="9.7265625" style="1" bestFit="1" customWidth="1"/>
    <col min="9226" max="9226" width="12" style="1" bestFit="1" customWidth="1"/>
    <col min="9227" max="9227" width="10.26953125" style="1" bestFit="1" customWidth="1"/>
    <col min="9228" max="9228" width="12.26953125" style="1" bestFit="1" customWidth="1"/>
    <col min="9229" max="9479" width="9.26953125" style="1"/>
    <col min="9480" max="9481" width="9.7265625" style="1" bestFit="1" customWidth="1"/>
    <col min="9482" max="9482" width="12" style="1" bestFit="1" customWidth="1"/>
    <col min="9483" max="9483" width="10.26953125" style="1" bestFit="1" customWidth="1"/>
    <col min="9484" max="9484" width="12.26953125" style="1" bestFit="1" customWidth="1"/>
    <col min="9485" max="9735" width="9.26953125" style="1"/>
    <col min="9736" max="9737" width="9.7265625" style="1" bestFit="1" customWidth="1"/>
    <col min="9738" max="9738" width="12" style="1" bestFit="1" customWidth="1"/>
    <col min="9739" max="9739" width="10.26953125" style="1" bestFit="1" customWidth="1"/>
    <col min="9740" max="9740" width="12.26953125" style="1" bestFit="1" customWidth="1"/>
    <col min="9741" max="9991" width="9.26953125" style="1"/>
    <col min="9992" max="9993" width="9.7265625" style="1" bestFit="1" customWidth="1"/>
    <col min="9994" max="9994" width="12" style="1" bestFit="1" customWidth="1"/>
    <col min="9995" max="9995" width="10.26953125" style="1" bestFit="1" customWidth="1"/>
    <col min="9996" max="9996" width="12.26953125" style="1" bestFit="1" customWidth="1"/>
    <col min="9997" max="10247" width="9.26953125" style="1"/>
    <col min="10248" max="10249" width="9.7265625" style="1" bestFit="1" customWidth="1"/>
    <col min="10250" max="10250" width="12" style="1" bestFit="1" customWidth="1"/>
    <col min="10251" max="10251" width="10.26953125" style="1" bestFit="1" customWidth="1"/>
    <col min="10252" max="10252" width="12.26953125" style="1" bestFit="1" customWidth="1"/>
    <col min="10253" max="10503" width="9.26953125" style="1"/>
    <col min="10504" max="10505" width="9.7265625" style="1" bestFit="1" customWidth="1"/>
    <col min="10506" max="10506" width="12" style="1" bestFit="1" customWidth="1"/>
    <col min="10507" max="10507" width="10.26953125" style="1" bestFit="1" customWidth="1"/>
    <col min="10508" max="10508" width="12.26953125" style="1" bestFit="1" customWidth="1"/>
    <col min="10509" max="10759" width="9.26953125" style="1"/>
    <col min="10760" max="10761" width="9.7265625" style="1" bestFit="1" customWidth="1"/>
    <col min="10762" max="10762" width="12" style="1" bestFit="1" customWidth="1"/>
    <col min="10763" max="10763" width="10.26953125" style="1" bestFit="1" customWidth="1"/>
    <col min="10764" max="10764" width="12.26953125" style="1" bestFit="1" customWidth="1"/>
    <col min="10765" max="11015" width="9.26953125" style="1"/>
    <col min="11016" max="11017" width="9.7265625" style="1" bestFit="1" customWidth="1"/>
    <col min="11018" max="11018" width="12" style="1" bestFit="1" customWidth="1"/>
    <col min="11019" max="11019" width="10.26953125" style="1" bestFit="1" customWidth="1"/>
    <col min="11020" max="11020" width="12.26953125" style="1" bestFit="1" customWidth="1"/>
    <col min="11021" max="11271" width="9.26953125" style="1"/>
    <col min="11272" max="11273" width="9.7265625" style="1" bestFit="1" customWidth="1"/>
    <col min="11274" max="11274" width="12" style="1" bestFit="1" customWidth="1"/>
    <col min="11275" max="11275" width="10.26953125" style="1" bestFit="1" customWidth="1"/>
    <col min="11276" max="11276" width="12.26953125" style="1" bestFit="1" customWidth="1"/>
    <col min="11277" max="11527" width="9.26953125" style="1"/>
    <col min="11528" max="11529" width="9.7265625" style="1" bestFit="1" customWidth="1"/>
    <col min="11530" max="11530" width="12" style="1" bestFit="1" customWidth="1"/>
    <col min="11531" max="11531" width="10.26953125" style="1" bestFit="1" customWidth="1"/>
    <col min="11532" max="11532" width="12.26953125" style="1" bestFit="1" customWidth="1"/>
    <col min="11533" max="11783" width="9.26953125" style="1"/>
    <col min="11784" max="11785" width="9.7265625" style="1" bestFit="1" customWidth="1"/>
    <col min="11786" max="11786" width="12" style="1" bestFit="1" customWidth="1"/>
    <col min="11787" max="11787" width="10.26953125" style="1" bestFit="1" customWidth="1"/>
    <col min="11788" max="11788" width="12.26953125" style="1" bestFit="1" customWidth="1"/>
    <col min="11789" max="12039" width="9.26953125" style="1"/>
    <col min="12040" max="12041" width="9.7265625" style="1" bestFit="1" customWidth="1"/>
    <col min="12042" max="12042" width="12" style="1" bestFit="1" customWidth="1"/>
    <col min="12043" max="12043" width="10.26953125" style="1" bestFit="1" customWidth="1"/>
    <col min="12044" max="12044" width="12.26953125" style="1" bestFit="1" customWidth="1"/>
    <col min="12045" max="12295" width="9.26953125" style="1"/>
    <col min="12296" max="12297" width="9.7265625" style="1" bestFit="1" customWidth="1"/>
    <col min="12298" max="12298" width="12" style="1" bestFit="1" customWidth="1"/>
    <col min="12299" max="12299" width="10.26953125" style="1" bestFit="1" customWidth="1"/>
    <col min="12300" max="12300" width="12.26953125" style="1" bestFit="1" customWidth="1"/>
    <col min="12301" max="12551" width="9.26953125" style="1"/>
    <col min="12552" max="12553" width="9.7265625" style="1" bestFit="1" customWidth="1"/>
    <col min="12554" max="12554" width="12" style="1" bestFit="1" customWidth="1"/>
    <col min="12555" max="12555" width="10.26953125" style="1" bestFit="1" customWidth="1"/>
    <col min="12556" max="12556" width="12.26953125" style="1" bestFit="1" customWidth="1"/>
    <col min="12557" max="12807" width="9.26953125" style="1"/>
    <col min="12808" max="12809" width="9.7265625" style="1" bestFit="1" customWidth="1"/>
    <col min="12810" max="12810" width="12" style="1" bestFit="1" customWidth="1"/>
    <col min="12811" max="12811" width="10.26953125" style="1" bestFit="1" customWidth="1"/>
    <col min="12812" max="12812" width="12.26953125" style="1" bestFit="1" customWidth="1"/>
    <col min="12813" max="13063" width="9.26953125" style="1"/>
    <col min="13064" max="13065" width="9.7265625" style="1" bestFit="1" customWidth="1"/>
    <col min="13066" max="13066" width="12" style="1" bestFit="1" customWidth="1"/>
    <col min="13067" max="13067" width="10.26953125" style="1" bestFit="1" customWidth="1"/>
    <col min="13068" max="13068" width="12.26953125" style="1" bestFit="1" customWidth="1"/>
    <col min="13069" max="13319" width="9.26953125" style="1"/>
    <col min="13320" max="13321" width="9.7265625" style="1" bestFit="1" customWidth="1"/>
    <col min="13322" max="13322" width="12" style="1" bestFit="1" customWidth="1"/>
    <col min="13323" max="13323" width="10.26953125" style="1" bestFit="1" customWidth="1"/>
    <col min="13324" max="13324" width="12.26953125" style="1" bestFit="1" customWidth="1"/>
    <col min="13325" max="13575" width="9.26953125" style="1"/>
    <col min="13576" max="13577" width="9.7265625" style="1" bestFit="1" customWidth="1"/>
    <col min="13578" max="13578" width="12" style="1" bestFit="1" customWidth="1"/>
    <col min="13579" max="13579" width="10.26953125" style="1" bestFit="1" customWidth="1"/>
    <col min="13580" max="13580" width="12.26953125" style="1" bestFit="1" customWidth="1"/>
    <col min="13581" max="13831" width="9.26953125" style="1"/>
    <col min="13832" max="13833" width="9.7265625" style="1" bestFit="1" customWidth="1"/>
    <col min="13834" max="13834" width="12" style="1" bestFit="1" customWidth="1"/>
    <col min="13835" max="13835" width="10.26953125" style="1" bestFit="1" customWidth="1"/>
    <col min="13836" max="13836" width="12.26953125" style="1" bestFit="1" customWidth="1"/>
    <col min="13837" max="14087" width="9.26953125" style="1"/>
    <col min="14088" max="14089" width="9.7265625" style="1" bestFit="1" customWidth="1"/>
    <col min="14090" max="14090" width="12" style="1" bestFit="1" customWidth="1"/>
    <col min="14091" max="14091" width="10.26953125" style="1" bestFit="1" customWidth="1"/>
    <col min="14092" max="14092" width="12.26953125" style="1" bestFit="1" customWidth="1"/>
    <col min="14093" max="14343" width="9.26953125" style="1"/>
    <col min="14344" max="14345" width="9.7265625" style="1" bestFit="1" customWidth="1"/>
    <col min="14346" max="14346" width="12" style="1" bestFit="1" customWidth="1"/>
    <col min="14347" max="14347" width="10.26953125" style="1" bestFit="1" customWidth="1"/>
    <col min="14348" max="14348" width="12.26953125" style="1" bestFit="1" customWidth="1"/>
    <col min="14349" max="14599" width="9.26953125" style="1"/>
    <col min="14600" max="14601" width="9.7265625" style="1" bestFit="1" customWidth="1"/>
    <col min="14602" max="14602" width="12" style="1" bestFit="1" customWidth="1"/>
    <col min="14603" max="14603" width="10.26953125" style="1" bestFit="1" customWidth="1"/>
    <col min="14604" max="14604" width="12.26953125" style="1" bestFit="1" customWidth="1"/>
    <col min="14605" max="14855" width="9.26953125" style="1"/>
    <col min="14856" max="14857" width="9.7265625" style="1" bestFit="1" customWidth="1"/>
    <col min="14858" max="14858" width="12" style="1" bestFit="1" customWidth="1"/>
    <col min="14859" max="14859" width="10.26953125" style="1" bestFit="1" customWidth="1"/>
    <col min="14860" max="14860" width="12.26953125" style="1" bestFit="1" customWidth="1"/>
    <col min="14861" max="15111" width="9.26953125" style="1"/>
    <col min="15112" max="15113" width="9.7265625" style="1" bestFit="1" customWidth="1"/>
    <col min="15114" max="15114" width="12" style="1" bestFit="1" customWidth="1"/>
    <col min="15115" max="15115" width="10.26953125" style="1" bestFit="1" customWidth="1"/>
    <col min="15116" max="15116" width="12.26953125" style="1" bestFit="1" customWidth="1"/>
    <col min="15117" max="15367" width="9.26953125" style="1"/>
    <col min="15368" max="15369" width="9.7265625" style="1" bestFit="1" customWidth="1"/>
    <col min="15370" max="15370" width="12" style="1" bestFit="1" customWidth="1"/>
    <col min="15371" max="15371" width="10.26953125" style="1" bestFit="1" customWidth="1"/>
    <col min="15372" max="15372" width="12.26953125" style="1" bestFit="1" customWidth="1"/>
    <col min="15373" max="15623" width="9.26953125" style="1"/>
    <col min="15624" max="15625" width="9.7265625" style="1" bestFit="1" customWidth="1"/>
    <col min="15626" max="15626" width="12" style="1" bestFit="1" customWidth="1"/>
    <col min="15627" max="15627" width="10.26953125" style="1" bestFit="1" customWidth="1"/>
    <col min="15628" max="15628" width="12.26953125" style="1" bestFit="1" customWidth="1"/>
    <col min="15629" max="15879" width="9.26953125" style="1"/>
    <col min="15880" max="15881" width="9.7265625" style="1" bestFit="1" customWidth="1"/>
    <col min="15882" max="15882" width="12" style="1" bestFit="1" customWidth="1"/>
    <col min="15883" max="15883" width="10.26953125" style="1" bestFit="1" customWidth="1"/>
    <col min="15884" max="15884" width="12.26953125" style="1" bestFit="1" customWidth="1"/>
    <col min="15885" max="16135" width="9.26953125" style="1"/>
    <col min="16136" max="16137" width="9.7265625" style="1" bestFit="1" customWidth="1"/>
    <col min="16138" max="16138" width="12" style="1" bestFit="1" customWidth="1"/>
    <col min="16139" max="16139" width="10.26953125" style="1" bestFit="1" customWidth="1"/>
    <col min="16140" max="16140" width="12.26953125" style="1" bestFit="1" customWidth="1"/>
    <col min="16141" max="16384" width="9.2695312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5"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5"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65"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 customHeight="1" x14ac:dyDescent="0.25">
      <c r="A35" s="260" t="s">
        <v>407</v>
      </c>
      <c r="B35" s="260"/>
      <c r="C35" s="260"/>
      <c r="D35" s="260"/>
      <c r="E35" s="260"/>
      <c r="F35" s="260"/>
      <c r="G35" s="53">
        <v>27</v>
      </c>
      <c r="H35" s="57">
        <f>SUM(H30:H34)</f>
        <v>0</v>
      </c>
      <c r="I35" s="57">
        <f>SUM(I30:I34)</f>
        <v>0</v>
      </c>
    </row>
    <row r="36" spans="1:9" ht="28.15"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15"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 customHeight="1" x14ac:dyDescent="0.25">
      <c r="A42" s="260" t="s">
        <v>409</v>
      </c>
      <c r="B42" s="260"/>
      <c r="C42" s="260"/>
      <c r="D42" s="260"/>
      <c r="E42" s="260"/>
      <c r="F42" s="260"/>
      <c r="G42" s="53">
        <v>33</v>
      </c>
      <c r="H42" s="57">
        <f>H41+H40+H39+H38</f>
        <v>0</v>
      </c>
      <c r="I42" s="57">
        <f>I41+I40+I39+I38</f>
        <v>0</v>
      </c>
    </row>
    <row r="43" spans="1:9" ht="24.65"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 customHeight="1" x14ac:dyDescent="0.25">
      <c r="A48" s="260" t="s">
        <v>410</v>
      </c>
      <c r="B48" s="260"/>
      <c r="C48" s="260"/>
      <c r="D48" s="260"/>
      <c r="E48" s="260"/>
      <c r="F48" s="260"/>
      <c r="G48" s="53">
        <v>39</v>
      </c>
      <c r="H48" s="57">
        <f>H47+H46+H45+H44+H43</f>
        <v>0</v>
      </c>
      <c r="I48" s="57">
        <f>I47+I46+I45+I44+I43</f>
        <v>0</v>
      </c>
    </row>
    <row r="49" spans="1:9" ht="25.9"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70" zoomScaleNormal="85" zoomScaleSheetLayoutView="70" workbookViewId="0">
      <selection activeCell="V58" sqref="V58"/>
    </sheetView>
  </sheetViews>
  <sheetFormatPr defaultRowHeight="12.5" x14ac:dyDescent="0.25"/>
  <cols>
    <col min="1" max="4" width="9.26953125" style="1"/>
    <col min="5" max="5" width="10.26953125" style="1" bestFit="1" customWidth="1"/>
    <col min="6" max="6" width="9.26953125" style="1"/>
    <col min="7" max="7" width="12.453125" style="1" customWidth="1"/>
    <col min="8" max="25" width="13.453125" style="19" customWidth="1"/>
    <col min="26" max="26" width="13.453125" style="1" customWidth="1"/>
    <col min="27" max="261" width="9.26953125" style="1"/>
    <col min="262" max="262" width="10.26953125" style="1" bestFit="1" customWidth="1"/>
    <col min="263" max="266" width="9.26953125" style="1"/>
    <col min="267" max="268" width="9.7265625" style="1" bestFit="1" customWidth="1"/>
    <col min="269" max="517" width="9.26953125" style="1"/>
    <col min="518" max="518" width="10.26953125" style="1" bestFit="1" customWidth="1"/>
    <col min="519" max="522" width="9.26953125" style="1"/>
    <col min="523" max="524" width="9.7265625" style="1" bestFit="1" customWidth="1"/>
    <col min="525" max="773" width="9.26953125" style="1"/>
    <col min="774" max="774" width="10.26953125" style="1" bestFit="1" customWidth="1"/>
    <col min="775" max="778" width="9.26953125" style="1"/>
    <col min="779" max="780" width="9.7265625" style="1" bestFit="1" customWidth="1"/>
    <col min="781" max="1029" width="9.26953125" style="1"/>
    <col min="1030" max="1030" width="10.26953125" style="1" bestFit="1" customWidth="1"/>
    <col min="1031" max="1034" width="9.26953125" style="1"/>
    <col min="1035" max="1036" width="9.7265625" style="1" bestFit="1" customWidth="1"/>
    <col min="1037" max="1285" width="9.26953125" style="1"/>
    <col min="1286" max="1286" width="10.26953125" style="1" bestFit="1" customWidth="1"/>
    <col min="1287" max="1290" width="9.26953125" style="1"/>
    <col min="1291" max="1292" width="9.7265625" style="1" bestFit="1" customWidth="1"/>
    <col min="1293" max="1541" width="9.26953125" style="1"/>
    <col min="1542" max="1542" width="10.26953125" style="1" bestFit="1" customWidth="1"/>
    <col min="1543" max="1546" width="9.26953125" style="1"/>
    <col min="1547" max="1548" width="9.7265625" style="1" bestFit="1" customWidth="1"/>
    <col min="1549" max="1797" width="9.26953125" style="1"/>
    <col min="1798" max="1798" width="10.26953125" style="1" bestFit="1" customWidth="1"/>
    <col min="1799" max="1802" width="9.26953125" style="1"/>
    <col min="1803" max="1804" width="9.7265625" style="1" bestFit="1" customWidth="1"/>
    <col min="1805" max="2053" width="9.26953125" style="1"/>
    <col min="2054" max="2054" width="10.26953125" style="1" bestFit="1" customWidth="1"/>
    <col min="2055" max="2058" width="9.26953125" style="1"/>
    <col min="2059" max="2060" width="9.7265625" style="1" bestFit="1" customWidth="1"/>
    <col min="2061" max="2309" width="9.26953125" style="1"/>
    <col min="2310" max="2310" width="10.26953125" style="1" bestFit="1" customWidth="1"/>
    <col min="2311" max="2314" width="9.26953125" style="1"/>
    <col min="2315" max="2316" width="9.7265625" style="1" bestFit="1" customWidth="1"/>
    <col min="2317" max="2565" width="9.26953125" style="1"/>
    <col min="2566" max="2566" width="10.26953125" style="1" bestFit="1" customWidth="1"/>
    <col min="2567" max="2570" width="9.26953125" style="1"/>
    <col min="2571" max="2572" width="9.7265625" style="1" bestFit="1" customWidth="1"/>
    <col min="2573" max="2821" width="9.26953125" style="1"/>
    <col min="2822" max="2822" width="10.26953125" style="1" bestFit="1" customWidth="1"/>
    <col min="2823" max="2826" width="9.26953125" style="1"/>
    <col min="2827" max="2828" width="9.7265625" style="1" bestFit="1" customWidth="1"/>
    <col min="2829" max="3077" width="9.26953125" style="1"/>
    <col min="3078" max="3078" width="10.26953125" style="1" bestFit="1" customWidth="1"/>
    <col min="3079" max="3082" width="9.26953125" style="1"/>
    <col min="3083" max="3084" width="9.7265625" style="1" bestFit="1" customWidth="1"/>
    <col min="3085" max="3333" width="9.26953125" style="1"/>
    <col min="3334" max="3334" width="10.26953125" style="1" bestFit="1" customWidth="1"/>
    <col min="3335" max="3338" width="9.26953125" style="1"/>
    <col min="3339" max="3340" width="9.7265625" style="1" bestFit="1" customWidth="1"/>
    <col min="3341" max="3589" width="9.26953125" style="1"/>
    <col min="3590" max="3590" width="10.26953125" style="1" bestFit="1" customWidth="1"/>
    <col min="3591" max="3594" width="9.26953125" style="1"/>
    <col min="3595" max="3596" width="9.7265625" style="1" bestFit="1" customWidth="1"/>
    <col min="3597" max="3845" width="9.26953125" style="1"/>
    <col min="3846" max="3846" width="10.26953125" style="1" bestFit="1" customWidth="1"/>
    <col min="3847" max="3850" width="9.26953125" style="1"/>
    <col min="3851" max="3852" width="9.7265625" style="1" bestFit="1" customWidth="1"/>
    <col min="3853" max="4101" width="9.26953125" style="1"/>
    <col min="4102" max="4102" width="10.26953125" style="1" bestFit="1" customWidth="1"/>
    <col min="4103" max="4106" width="9.26953125" style="1"/>
    <col min="4107" max="4108" width="9.7265625" style="1" bestFit="1" customWidth="1"/>
    <col min="4109" max="4357" width="9.26953125" style="1"/>
    <col min="4358" max="4358" width="10.26953125" style="1" bestFit="1" customWidth="1"/>
    <col min="4359" max="4362" width="9.26953125" style="1"/>
    <col min="4363" max="4364" width="9.7265625" style="1" bestFit="1" customWidth="1"/>
    <col min="4365" max="4613" width="9.26953125" style="1"/>
    <col min="4614" max="4614" width="10.26953125" style="1" bestFit="1" customWidth="1"/>
    <col min="4615" max="4618" width="9.26953125" style="1"/>
    <col min="4619" max="4620" width="9.7265625" style="1" bestFit="1" customWidth="1"/>
    <col min="4621" max="4869" width="9.26953125" style="1"/>
    <col min="4870" max="4870" width="10.26953125" style="1" bestFit="1" customWidth="1"/>
    <col min="4871" max="4874" width="9.26953125" style="1"/>
    <col min="4875" max="4876" width="9.7265625" style="1" bestFit="1" customWidth="1"/>
    <col min="4877" max="5125" width="9.26953125" style="1"/>
    <col min="5126" max="5126" width="10.26953125" style="1" bestFit="1" customWidth="1"/>
    <col min="5127" max="5130" width="9.26953125" style="1"/>
    <col min="5131" max="5132" width="9.7265625" style="1" bestFit="1" customWidth="1"/>
    <col min="5133" max="5381" width="9.26953125" style="1"/>
    <col min="5382" max="5382" width="10.26953125" style="1" bestFit="1" customWidth="1"/>
    <col min="5383" max="5386" width="9.26953125" style="1"/>
    <col min="5387" max="5388" width="9.7265625" style="1" bestFit="1" customWidth="1"/>
    <col min="5389" max="5637" width="9.26953125" style="1"/>
    <col min="5638" max="5638" width="10.26953125" style="1" bestFit="1" customWidth="1"/>
    <col min="5639" max="5642" width="9.26953125" style="1"/>
    <col min="5643" max="5644" width="9.7265625" style="1" bestFit="1" customWidth="1"/>
    <col min="5645" max="5893" width="9.26953125" style="1"/>
    <col min="5894" max="5894" width="10.26953125" style="1" bestFit="1" customWidth="1"/>
    <col min="5895" max="5898" width="9.26953125" style="1"/>
    <col min="5899" max="5900" width="9.7265625" style="1" bestFit="1" customWidth="1"/>
    <col min="5901" max="6149" width="9.26953125" style="1"/>
    <col min="6150" max="6150" width="10.26953125" style="1" bestFit="1" customWidth="1"/>
    <col min="6151" max="6154" width="9.26953125" style="1"/>
    <col min="6155" max="6156" width="9.7265625" style="1" bestFit="1" customWidth="1"/>
    <col min="6157" max="6405" width="9.26953125" style="1"/>
    <col min="6406" max="6406" width="10.26953125" style="1" bestFit="1" customWidth="1"/>
    <col min="6407" max="6410" width="9.26953125" style="1"/>
    <col min="6411" max="6412" width="9.7265625" style="1" bestFit="1" customWidth="1"/>
    <col min="6413" max="6661" width="9.26953125" style="1"/>
    <col min="6662" max="6662" width="10.26953125" style="1" bestFit="1" customWidth="1"/>
    <col min="6663" max="6666" width="9.26953125" style="1"/>
    <col min="6667" max="6668" width="9.7265625" style="1" bestFit="1" customWidth="1"/>
    <col min="6669" max="6917" width="9.26953125" style="1"/>
    <col min="6918" max="6918" width="10.26953125" style="1" bestFit="1" customWidth="1"/>
    <col min="6919" max="6922" width="9.26953125" style="1"/>
    <col min="6923" max="6924" width="9.7265625" style="1" bestFit="1" customWidth="1"/>
    <col min="6925" max="7173" width="9.26953125" style="1"/>
    <col min="7174" max="7174" width="10.26953125" style="1" bestFit="1" customWidth="1"/>
    <col min="7175" max="7178" width="9.26953125" style="1"/>
    <col min="7179" max="7180" width="9.7265625" style="1" bestFit="1" customWidth="1"/>
    <col min="7181" max="7429" width="9.26953125" style="1"/>
    <col min="7430" max="7430" width="10.26953125" style="1" bestFit="1" customWidth="1"/>
    <col min="7431" max="7434" width="9.26953125" style="1"/>
    <col min="7435" max="7436" width="9.7265625" style="1" bestFit="1" customWidth="1"/>
    <col min="7437" max="7685" width="9.26953125" style="1"/>
    <col min="7686" max="7686" width="10.26953125" style="1" bestFit="1" customWidth="1"/>
    <col min="7687" max="7690" width="9.26953125" style="1"/>
    <col min="7691" max="7692" width="9.7265625" style="1" bestFit="1" customWidth="1"/>
    <col min="7693" max="7941" width="9.26953125" style="1"/>
    <col min="7942" max="7942" width="10.26953125" style="1" bestFit="1" customWidth="1"/>
    <col min="7943" max="7946" width="9.26953125" style="1"/>
    <col min="7947" max="7948" width="9.7265625" style="1" bestFit="1" customWidth="1"/>
    <col min="7949" max="8197" width="9.26953125" style="1"/>
    <col min="8198" max="8198" width="10.26953125" style="1" bestFit="1" customWidth="1"/>
    <col min="8199" max="8202" width="9.26953125" style="1"/>
    <col min="8203" max="8204" width="9.7265625" style="1" bestFit="1" customWidth="1"/>
    <col min="8205" max="8453" width="9.26953125" style="1"/>
    <col min="8454" max="8454" width="10.26953125" style="1" bestFit="1" customWidth="1"/>
    <col min="8455" max="8458" width="9.26953125" style="1"/>
    <col min="8459" max="8460" width="9.7265625" style="1" bestFit="1" customWidth="1"/>
    <col min="8461" max="8709" width="9.26953125" style="1"/>
    <col min="8710" max="8710" width="10.26953125" style="1" bestFit="1" customWidth="1"/>
    <col min="8711" max="8714" width="9.26953125" style="1"/>
    <col min="8715" max="8716" width="9.7265625" style="1" bestFit="1" customWidth="1"/>
    <col min="8717" max="8965" width="9.26953125" style="1"/>
    <col min="8966" max="8966" width="10.26953125" style="1" bestFit="1" customWidth="1"/>
    <col min="8967" max="8970" width="9.26953125" style="1"/>
    <col min="8971" max="8972" width="9.7265625" style="1" bestFit="1" customWidth="1"/>
    <col min="8973" max="9221" width="9.26953125" style="1"/>
    <col min="9222" max="9222" width="10.26953125" style="1" bestFit="1" customWidth="1"/>
    <col min="9223" max="9226" width="9.26953125" style="1"/>
    <col min="9227" max="9228" width="9.7265625" style="1" bestFit="1" customWidth="1"/>
    <col min="9229" max="9477" width="9.26953125" style="1"/>
    <col min="9478" max="9478" width="10.26953125" style="1" bestFit="1" customWidth="1"/>
    <col min="9479" max="9482" width="9.26953125" style="1"/>
    <col min="9483" max="9484" width="9.7265625" style="1" bestFit="1" customWidth="1"/>
    <col min="9485" max="9733" width="9.26953125" style="1"/>
    <col min="9734" max="9734" width="10.26953125" style="1" bestFit="1" customWidth="1"/>
    <col min="9735" max="9738" width="9.26953125" style="1"/>
    <col min="9739" max="9740" width="9.7265625" style="1" bestFit="1" customWidth="1"/>
    <col min="9741" max="9989" width="9.26953125" style="1"/>
    <col min="9990" max="9990" width="10.26953125" style="1" bestFit="1" customWidth="1"/>
    <col min="9991" max="9994" width="9.26953125" style="1"/>
    <col min="9995" max="9996" width="9.7265625" style="1" bestFit="1" customWidth="1"/>
    <col min="9997" max="10245" width="9.26953125" style="1"/>
    <col min="10246" max="10246" width="10.26953125" style="1" bestFit="1" customWidth="1"/>
    <col min="10247" max="10250" width="9.26953125" style="1"/>
    <col min="10251" max="10252" width="9.7265625" style="1" bestFit="1" customWidth="1"/>
    <col min="10253" max="10501" width="9.26953125" style="1"/>
    <col min="10502" max="10502" width="10.26953125" style="1" bestFit="1" customWidth="1"/>
    <col min="10503" max="10506" width="9.26953125" style="1"/>
    <col min="10507" max="10508" width="9.7265625" style="1" bestFit="1" customWidth="1"/>
    <col min="10509" max="10757" width="9.26953125" style="1"/>
    <col min="10758" max="10758" width="10.26953125" style="1" bestFit="1" customWidth="1"/>
    <col min="10759" max="10762" width="9.26953125" style="1"/>
    <col min="10763" max="10764" width="9.7265625" style="1" bestFit="1" customWidth="1"/>
    <col min="10765" max="11013" width="9.26953125" style="1"/>
    <col min="11014" max="11014" width="10.26953125" style="1" bestFit="1" customWidth="1"/>
    <col min="11015" max="11018" width="9.26953125" style="1"/>
    <col min="11019" max="11020" width="9.7265625" style="1" bestFit="1" customWidth="1"/>
    <col min="11021" max="11269" width="9.26953125" style="1"/>
    <col min="11270" max="11270" width="10.26953125" style="1" bestFit="1" customWidth="1"/>
    <col min="11271" max="11274" width="9.26953125" style="1"/>
    <col min="11275" max="11276" width="9.7265625" style="1" bestFit="1" customWidth="1"/>
    <col min="11277" max="11525" width="9.26953125" style="1"/>
    <col min="11526" max="11526" width="10.26953125" style="1" bestFit="1" customWidth="1"/>
    <col min="11527" max="11530" width="9.26953125" style="1"/>
    <col min="11531" max="11532" width="9.7265625" style="1" bestFit="1" customWidth="1"/>
    <col min="11533" max="11781" width="9.26953125" style="1"/>
    <col min="11782" max="11782" width="10.26953125" style="1" bestFit="1" customWidth="1"/>
    <col min="11783" max="11786" width="9.26953125" style="1"/>
    <col min="11787" max="11788" width="9.7265625" style="1" bestFit="1" customWidth="1"/>
    <col min="11789" max="12037" width="9.26953125" style="1"/>
    <col min="12038" max="12038" width="10.26953125" style="1" bestFit="1" customWidth="1"/>
    <col min="12039" max="12042" width="9.26953125" style="1"/>
    <col min="12043" max="12044" width="9.7265625" style="1" bestFit="1" customWidth="1"/>
    <col min="12045" max="12293" width="9.26953125" style="1"/>
    <col min="12294" max="12294" width="10.26953125" style="1" bestFit="1" customWidth="1"/>
    <col min="12295" max="12298" width="9.26953125" style="1"/>
    <col min="12299" max="12300" width="9.7265625" style="1" bestFit="1" customWidth="1"/>
    <col min="12301" max="12549" width="9.26953125" style="1"/>
    <col min="12550" max="12550" width="10.26953125" style="1" bestFit="1" customWidth="1"/>
    <col min="12551" max="12554" width="9.26953125" style="1"/>
    <col min="12555" max="12556" width="9.7265625" style="1" bestFit="1" customWidth="1"/>
    <col min="12557" max="12805" width="9.26953125" style="1"/>
    <col min="12806" max="12806" width="10.26953125" style="1" bestFit="1" customWidth="1"/>
    <col min="12807" max="12810" width="9.26953125" style="1"/>
    <col min="12811" max="12812" width="9.7265625" style="1" bestFit="1" customWidth="1"/>
    <col min="12813" max="13061" width="9.26953125" style="1"/>
    <col min="13062" max="13062" width="10.26953125" style="1" bestFit="1" customWidth="1"/>
    <col min="13063" max="13066" width="9.26953125" style="1"/>
    <col min="13067" max="13068" width="9.7265625" style="1" bestFit="1" customWidth="1"/>
    <col min="13069" max="13317" width="9.26953125" style="1"/>
    <col min="13318" max="13318" width="10.26953125" style="1" bestFit="1" customWidth="1"/>
    <col min="13319" max="13322" width="9.26953125" style="1"/>
    <col min="13323" max="13324" width="9.7265625" style="1" bestFit="1" customWidth="1"/>
    <col min="13325" max="13573" width="9.26953125" style="1"/>
    <col min="13574" max="13574" width="10.26953125" style="1" bestFit="1" customWidth="1"/>
    <col min="13575" max="13578" width="9.26953125" style="1"/>
    <col min="13579" max="13580" width="9.7265625" style="1" bestFit="1" customWidth="1"/>
    <col min="13581" max="13829" width="9.26953125" style="1"/>
    <col min="13830" max="13830" width="10.26953125" style="1" bestFit="1" customWidth="1"/>
    <col min="13831" max="13834" width="9.26953125" style="1"/>
    <col min="13835" max="13836" width="9.7265625" style="1" bestFit="1" customWidth="1"/>
    <col min="13837" max="14085" width="9.26953125" style="1"/>
    <col min="14086" max="14086" width="10.26953125" style="1" bestFit="1" customWidth="1"/>
    <col min="14087" max="14090" width="9.26953125" style="1"/>
    <col min="14091" max="14092" width="9.7265625" style="1" bestFit="1" customWidth="1"/>
    <col min="14093" max="14341" width="9.26953125" style="1"/>
    <col min="14342" max="14342" width="10.26953125" style="1" bestFit="1" customWidth="1"/>
    <col min="14343" max="14346" width="9.26953125" style="1"/>
    <col min="14347" max="14348" width="9.7265625" style="1" bestFit="1" customWidth="1"/>
    <col min="14349" max="14597" width="9.26953125" style="1"/>
    <col min="14598" max="14598" width="10.26953125" style="1" bestFit="1" customWidth="1"/>
    <col min="14599" max="14602" width="9.26953125" style="1"/>
    <col min="14603" max="14604" width="9.7265625" style="1" bestFit="1" customWidth="1"/>
    <col min="14605" max="14853" width="9.26953125" style="1"/>
    <col min="14854" max="14854" width="10.26953125" style="1" bestFit="1" customWidth="1"/>
    <col min="14855" max="14858" width="9.26953125" style="1"/>
    <col min="14859" max="14860" width="9.7265625" style="1" bestFit="1" customWidth="1"/>
    <col min="14861" max="15109" width="9.26953125" style="1"/>
    <col min="15110" max="15110" width="10.26953125" style="1" bestFit="1" customWidth="1"/>
    <col min="15111" max="15114" width="9.26953125" style="1"/>
    <col min="15115" max="15116" width="9.7265625" style="1" bestFit="1" customWidth="1"/>
    <col min="15117" max="15365" width="9.26953125" style="1"/>
    <col min="15366" max="15366" width="10.26953125" style="1" bestFit="1" customWidth="1"/>
    <col min="15367" max="15370" width="9.26953125" style="1"/>
    <col min="15371" max="15372" width="9.7265625" style="1" bestFit="1" customWidth="1"/>
    <col min="15373" max="15621" width="9.26953125" style="1"/>
    <col min="15622" max="15622" width="10.26953125" style="1" bestFit="1" customWidth="1"/>
    <col min="15623" max="15626" width="9.26953125" style="1"/>
    <col min="15627" max="15628" width="9.7265625" style="1" bestFit="1" customWidth="1"/>
    <col min="15629" max="15877" width="9.26953125" style="1"/>
    <col min="15878" max="15878" width="10.26953125" style="1" bestFit="1" customWidth="1"/>
    <col min="15879" max="15882" width="9.26953125" style="1"/>
    <col min="15883" max="15884" width="9.7265625" style="1" bestFit="1" customWidth="1"/>
    <col min="15885" max="16133" width="9.26953125" style="1"/>
    <col min="16134" max="16134" width="10.26953125" style="1" bestFit="1" customWidth="1"/>
    <col min="16135" max="16138" width="9.26953125" style="1"/>
    <col min="16139" max="16140" width="9.7265625" style="1" bestFit="1" customWidth="1"/>
    <col min="16141" max="16384" width="9.26953125" style="1"/>
  </cols>
  <sheetData>
    <row r="1" spans="1:25" x14ac:dyDescent="0.25">
      <c r="A1" s="293" t="s">
        <v>245</v>
      </c>
      <c r="B1" s="294"/>
      <c r="C1" s="294"/>
      <c r="D1" s="294"/>
      <c r="E1" s="294"/>
      <c r="F1" s="294"/>
      <c r="G1" s="294"/>
      <c r="H1" s="294"/>
      <c r="I1" s="294"/>
      <c r="J1" s="294"/>
      <c r="K1" s="26"/>
    </row>
    <row r="2" spans="1:25" ht="15.5" x14ac:dyDescent="0.25">
      <c r="A2" s="2"/>
      <c r="B2" s="3"/>
      <c r="C2" s="295" t="s">
        <v>246</v>
      </c>
      <c r="D2" s="295"/>
      <c r="E2" s="9">
        <v>45658</v>
      </c>
      <c r="F2" s="4" t="s">
        <v>0</v>
      </c>
      <c r="G2" s="9">
        <v>45747</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74"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1"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7800000</v>
      </c>
      <c r="I7" s="33">
        <v>5829274</v>
      </c>
      <c r="J7" s="33">
        <v>398168</v>
      </c>
      <c r="K7" s="33">
        <v>3394875</v>
      </c>
      <c r="L7" s="33">
        <v>3394875</v>
      </c>
      <c r="M7" s="33">
        <v>1990842</v>
      </c>
      <c r="N7" s="33">
        <v>3014439</v>
      </c>
      <c r="O7" s="33">
        <v>0</v>
      </c>
      <c r="P7" s="33">
        <v>0</v>
      </c>
      <c r="Q7" s="33">
        <v>0</v>
      </c>
      <c r="R7" s="33">
        <v>0</v>
      </c>
      <c r="S7" s="33">
        <v>0</v>
      </c>
      <c r="T7" s="33">
        <v>0</v>
      </c>
      <c r="U7" s="33">
        <v>45492514</v>
      </c>
      <c r="V7" s="33">
        <v>8314962</v>
      </c>
      <c r="W7" s="34">
        <f>H7+I7+J7+K7-L7+M7+N7+O7+P7+Q7+R7+U7+V7+S7+T7</f>
        <v>72840199</v>
      </c>
      <c r="X7" s="33">
        <v>0</v>
      </c>
      <c r="Y7" s="34">
        <f>W7+X7</f>
        <v>72840199</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7800000</v>
      </c>
      <c r="I10" s="34">
        <f t="shared" ref="I10:Y10" si="2">I7+I8+I9</f>
        <v>5829274</v>
      </c>
      <c r="J10" s="34">
        <f t="shared" si="2"/>
        <v>398168</v>
      </c>
      <c r="K10" s="34">
        <f>K7+K8+K9</f>
        <v>3394875</v>
      </c>
      <c r="L10" s="34">
        <f t="shared" si="2"/>
        <v>3394875</v>
      </c>
      <c r="M10" s="34">
        <f t="shared" si="2"/>
        <v>1990842</v>
      </c>
      <c r="N10" s="34">
        <f t="shared" si="2"/>
        <v>3014439</v>
      </c>
      <c r="O10" s="34">
        <f t="shared" si="2"/>
        <v>0</v>
      </c>
      <c r="P10" s="34">
        <f t="shared" si="2"/>
        <v>0</v>
      </c>
      <c r="Q10" s="34">
        <f t="shared" si="2"/>
        <v>0</v>
      </c>
      <c r="R10" s="34">
        <f t="shared" si="2"/>
        <v>0</v>
      </c>
      <c r="S10" s="34">
        <f t="shared" si="2"/>
        <v>0</v>
      </c>
      <c r="T10" s="34">
        <f t="shared" si="2"/>
        <v>0</v>
      </c>
      <c r="U10" s="34">
        <f t="shared" si="2"/>
        <v>45492514</v>
      </c>
      <c r="V10" s="34">
        <f t="shared" si="2"/>
        <v>8314962</v>
      </c>
      <c r="W10" s="34">
        <f t="shared" si="2"/>
        <v>72840199</v>
      </c>
      <c r="X10" s="34">
        <f t="shared" si="2"/>
        <v>0</v>
      </c>
      <c r="Y10" s="34">
        <f t="shared" si="2"/>
        <v>72840199</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12084956.949999999</v>
      </c>
      <c r="W11" s="34">
        <f t="shared" ref="W11:W29" si="3">H11+I11+J11+K11-L11+M11+N11+O11+P11+Q11+R11+U11+V11+S11+T11</f>
        <v>12084956.949999999</v>
      </c>
      <c r="X11" s="33">
        <v>0</v>
      </c>
      <c r="Y11" s="34">
        <f t="shared" ref="Y11:Y29" si="4">W11+X11</f>
        <v>12084956.949999999</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691830</v>
      </c>
      <c r="J19" s="33">
        <v>0</v>
      </c>
      <c r="K19" s="33">
        <v>0</v>
      </c>
      <c r="L19" s="33">
        <v>0</v>
      </c>
      <c r="M19" s="33">
        <v>0</v>
      </c>
      <c r="N19" s="33">
        <v>0</v>
      </c>
      <c r="O19" s="33">
        <v>0</v>
      </c>
      <c r="P19" s="33">
        <v>0</v>
      </c>
      <c r="Q19" s="33">
        <v>0</v>
      </c>
      <c r="R19" s="33">
        <v>0</v>
      </c>
      <c r="S19" s="33">
        <v>0</v>
      </c>
      <c r="T19" s="33">
        <v>0</v>
      </c>
      <c r="U19" s="33">
        <v>0</v>
      </c>
      <c r="V19" s="33">
        <v>0</v>
      </c>
      <c r="W19" s="34">
        <f t="shared" si="3"/>
        <v>691830</v>
      </c>
      <c r="X19" s="33">
        <v>0</v>
      </c>
      <c r="Y19" s="34">
        <f t="shared" si="4"/>
        <v>691830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398721</v>
      </c>
      <c r="L24" s="33">
        <v>398721</v>
      </c>
      <c r="M24" s="33">
        <v>0</v>
      </c>
      <c r="N24" s="33">
        <v>-398721</v>
      </c>
      <c r="O24" s="33">
        <v>0</v>
      </c>
      <c r="P24" s="33">
        <v>0</v>
      </c>
      <c r="Q24" s="33">
        <v>0</v>
      </c>
      <c r="R24" s="33">
        <v>0</v>
      </c>
      <c r="S24" s="33">
        <v>0</v>
      </c>
      <c r="T24" s="33">
        <v>0</v>
      </c>
      <c r="U24" s="33">
        <v>0</v>
      </c>
      <c r="V24" s="33">
        <v>0</v>
      </c>
      <c r="W24" s="34">
        <f t="shared" si="3"/>
        <v>-398721</v>
      </c>
      <c r="X24" s="33">
        <v>0</v>
      </c>
      <c r="Y24" s="34">
        <f t="shared" si="4"/>
        <v>-398721</v>
      </c>
    </row>
    <row r="25" spans="1:25" x14ac:dyDescent="0.25">
      <c r="A25" s="277" t="s">
        <v>423</v>
      </c>
      <c r="B25" s="277"/>
      <c r="C25" s="277"/>
      <c r="D25" s="277"/>
      <c r="E25" s="277"/>
      <c r="F25" s="277"/>
      <c r="G25" s="6">
        <v>19</v>
      </c>
      <c r="H25" s="33">
        <v>0</v>
      </c>
      <c r="I25" s="33">
        <v>0</v>
      </c>
      <c r="J25" s="33">
        <v>0</v>
      </c>
      <c r="K25" s="33">
        <v>-758610</v>
      </c>
      <c r="L25" s="33">
        <v>-758610</v>
      </c>
      <c r="M25" s="33">
        <v>0</v>
      </c>
      <c r="N25" s="33">
        <v>758610</v>
      </c>
      <c r="O25" s="33">
        <v>0</v>
      </c>
      <c r="P25" s="33">
        <v>0</v>
      </c>
      <c r="Q25" s="33">
        <v>0</v>
      </c>
      <c r="R25" s="33">
        <v>0</v>
      </c>
      <c r="S25" s="33">
        <v>0</v>
      </c>
      <c r="T25" s="33">
        <v>0</v>
      </c>
      <c r="U25" s="33">
        <v>0</v>
      </c>
      <c r="V25" s="33">
        <v>0</v>
      </c>
      <c r="W25" s="34">
        <f t="shared" si="3"/>
        <v>758610</v>
      </c>
      <c r="X25" s="33">
        <v>0</v>
      </c>
      <c r="Y25" s="34">
        <f t="shared" si="4"/>
        <v>758610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-4548040</v>
      </c>
      <c r="V26" s="33">
        <v>0</v>
      </c>
      <c r="W26" s="34">
        <f t="shared" si="3"/>
        <v>-4548040</v>
      </c>
      <c r="X26" s="33">
        <v>0</v>
      </c>
      <c r="Y26" s="34">
        <f t="shared" si="4"/>
        <v>-4548040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8314962</v>
      </c>
      <c r="V28" s="33">
        <v>-8314962</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7800000</v>
      </c>
      <c r="I30" s="36">
        <f t="shared" ref="I30:Y30" si="5">SUM(I10:I29)</f>
        <v>6521104</v>
      </c>
      <c r="J30" s="36">
        <f t="shared" si="5"/>
        <v>398168</v>
      </c>
      <c r="K30" s="36">
        <f t="shared" si="5"/>
        <v>3034986</v>
      </c>
      <c r="L30" s="36">
        <f t="shared" si="5"/>
        <v>3034986</v>
      </c>
      <c r="M30" s="36">
        <f t="shared" si="5"/>
        <v>1990842</v>
      </c>
      <c r="N30" s="36">
        <f t="shared" si="5"/>
        <v>3374328</v>
      </c>
      <c r="O30" s="36">
        <f t="shared" si="5"/>
        <v>0</v>
      </c>
      <c r="P30" s="36">
        <f t="shared" si="5"/>
        <v>0</v>
      </c>
      <c r="Q30" s="36">
        <f t="shared" si="5"/>
        <v>0</v>
      </c>
      <c r="R30" s="36">
        <f t="shared" si="5"/>
        <v>0</v>
      </c>
      <c r="S30" s="36">
        <f t="shared" si="5"/>
        <v>0</v>
      </c>
      <c r="T30" s="36">
        <f t="shared" si="5"/>
        <v>0</v>
      </c>
      <c r="U30" s="36">
        <f t="shared" si="5"/>
        <v>49259436</v>
      </c>
      <c r="V30" s="36">
        <f t="shared" si="5"/>
        <v>12084956.949999999</v>
      </c>
      <c r="W30" s="36">
        <f t="shared" si="5"/>
        <v>81428834.950000003</v>
      </c>
      <c r="X30" s="36">
        <f t="shared" si="5"/>
        <v>0</v>
      </c>
      <c r="Y30" s="36">
        <f t="shared" si="5"/>
        <v>81428834.950000003</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691830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691830</v>
      </c>
      <c r="X32" s="34">
        <f t="shared" si="6"/>
        <v>0</v>
      </c>
      <c r="Y32" s="34">
        <f t="shared" si="6"/>
        <v>691830</v>
      </c>
    </row>
    <row r="33" spans="1:25" ht="31.5" customHeight="1" x14ac:dyDescent="0.25">
      <c r="A33" s="275" t="s">
        <v>428</v>
      </c>
      <c r="B33" s="275"/>
      <c r="C33" s="275"/>
      <c r="D33" s="275"/>
      <c r="E33" s="275"/>
      <c r="F33" s="275"/>
      <c r="G33" s="7">
        <v>26</v>
      </c>
      <c r="H33" s="34">
        <f>H11+H32</f>
        <v>0</v>
      </c>
      <c r="I33" s="34">
        <f t="shared" ref="I33:Y33" si="8">I11+I32</f>
        <v>691830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12084956.949999999</v>
      </c>
      <c r="W33" s="34">
        <f t="shared" si="8"/>
        <v>12776786.949999999</v>
      </c>
      <c r="X33" s="34">
        <f t="shared" si="8"/>
        <v>0</v>
      </c>
      <c r="Y33" s="34">
        <f t="shared" si="8"/>
        <v>12776786.949999999</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-359889</v>
      </c>
      <c r="L34" s="36">
        <f t="shared" si="10"/>
        <v>-359889</v>
      </c>
      <c r="M34" s="36">
        <f t="shared" si="10"/>
        <v>0</v>
      </c>
      <c r="N34" s="36">
        <f t="shared" si="10"/>
        <v>359889</v>
      </c>
      <c r="O34" s="36">
        <f t="shared" si="10"/>
        <v>0</v>
      </c>
      <c r="P34" s="36">
        <f t="shared" si="10"/>
        <v>0</v>
      </c>
      <c r="Q34" s="36">
        <f t="shared" si="10"/>
        <v>0</v>
      </c>
      <c r="R34" s="36">
        <f t="shared" si="10"/>
        <v>0</v>
      </c>
      <c r="S34" s="36">
        <f t="shared" ref="S34:T34" si="11">SUM(S21:S29)</f>
        <v>0</v>
      </c>
      <c r="T34" s="36">
        <f t="shared" si="11"/>
        <v>0</v>
      </c>
      <c r="U34" s="36">
        <f t="shared" si="10"/>
        <v>3766922</v>
      </c>
      <c r="V34" s="36">
        <f t="shared" si="10"/>
        <v>-8314962</v>
      </c>
      <c r="W34" s="36">
        <f t="shared" si="10"/>
        <v>-4188151</v>
      </c>
      <c r="X34" s="36">
        <f t="shared" si="10"/>
        <v>0</v>
      </c>
      <c r="Y34" s="36">
        <f t="shared" si="10"/>
        <v>-4188151</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7800000</v>
      </c>
      <c r="I36" s="33">
        <v>6521104</v>
      </c>
      <c r="J36" s="33">
        <v>398168</v>
      </c>
      <c r="K36" s="33">
        <v>3034986</v>
      </c>
      <c r="L36" s="33">
        <v>3034986</v>
      </c>
      <c r="M36" s="33">
        <v>1990842</v>
      </c>
      <c r="N36" s="33">
        <v>3374328</v>
      </c>
      <c r="O36" s="33">
        <v>0</v>
      </c>
      <c r="P36" s="33">
        <v>0</v>
      </c>
      <c r="Q36" s="33">
        <v>0</v>
      </c>
      <c r="R36" s="33">
        <v>0</v>
      </c>
      <c r="S36" s="33">
        <v>0</v>
      </c>
      <c r="T36" s="33">
        <v>0</v>
      </c>
      <c r="U36" s="33">
        <v>49259436</v>
      </c>
      <c r="V36" s="33">
        <v>12084957</v>
      </c>
      <c r="W36" s="37">
        <f>H36+I36+J36+K36-L36+M36+N36+O36+P36+Q36+R36+U36+V36+S36+T36</f>
        <v>81428835</v>
      </c>
      <c r="X36" s="33">
        <v>0</v>
      </c>
      <c r="Y36" s="37">
        <f t="shared" ref="Y36:Y38" si="12">W36+X36</f>
        <v>81428835</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7800000</v>
      </c>
      <c r="I39" s="34">
        <f t="shared" ref="I39:Y39" si="14">I36+I37+I38</f>
        <v>6521104</v>
      </c>
      <c r="J39" s="34">
        <f t="shared" si="14"/>
        <v>398168</v>
      </c>
      <c r="K39" s="34">
        <f t="shared" si="14"/>
        <v>3034986</v>
      </c>
      <c r="L39" s="34">
        <f t="shared" si="14"/>
        <v>3034986</v>
      </c>
      <c r="M39" s="34">
        <f t="shared" si="14"/>
        <v>1990842</v>
      </c>
      <c r="N39" s="34">
        <f t="shared" si="14"/>
        <v>3374328</v>
      </c>
      <c r="O39" s="34">
        <f t="shared" si="14"/>
        <v>0</v>
      </c>
      <c r="P39" s="34">
        <f t="shared" si="14"/>
        <v>0</v>
      </c>
      <c r="Q39" s="34">
        <f t="shared" si="14"/>
        <v>0</v>
      </c>
      <c r="R39" s="34">
        <f t="shared" si="14"/>
        <v>0</v>
      </c>
      <c r="S39" s="34">
        <f t="shared" si="14"/>
        <v>0</v>
      </c>
      <c r="T39" s="34">
        <f t="shared" si="14"/>
        <v>0</v>
      </c>
      <c r="U39" s="34">
        <f t="shared" si="14"/>
        <v>49259436</v>
      </c>
      <c r="V39" s="34">
        <f t="shared" si="14"/>
        <v>12084957</v>
      </c>
      <c r="W39" s="34">
        <f t="shared" si="14"/>
        <v>81428835</v>
      </c>
      <c r="X39" s="34">
        <f t="shared" si="14"/>
        <v>0</v>
      </c>
      <c r="Y39" s="34">
        <f t="shared" si="14"/>
        <v>81428835</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12038355</v>
      </c>
      <c r="W40" s="37">
        <f t="shared" ref="W40:W58" si="15">H40+I40+J40+K40-L40+M40+N40+O40+P40+Q40+R40+U40+V40+S40+T40</f>
        <v>12038355</v>
      </c>
      <c r="X40" s="33">
        <v>0</v>
      </c>
      <c r="Y40" s="37">
        <f t="shared" ref="Y40:Y58" si="16">W40+X40</f>
        <v>12038355</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1</v>
      </c>
      <c r="O48" s="33">
        <v>0</v>
      </c>
      <c r="P48" s="33">
        <v>0</v>
      </c>
      <c r="Q48" s="33">
        <v>0</v>
      </c>
      <c r="R48" s="33">
        <v>0</v>
      </c>
      <c r="S48" s="33">
        <v>0</v>
      </c>
      <c r="T48" s="33">
        <v>0</v>
      </c>
      <c r="U48" s="33">
        <v>0</v>
      </c>
      <c r="V48" s="33">
        <v>0</v>
      </c>
      <c r="W48" s="37">
        <f t="shared" si="15"/>
        <v>1</v>
      </c>
      <c r="X48" s="33">
        <v>0</v>
      </c>
      <c r="Y48" s="37">
        <f t="shared" si="16"/>
        <v>1</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426990</v>
      </c>
      <c r="L53" s="33">
        <v>426990</v>
      </c>
      <c r="M53" s="33">
        <v>0</v>
      </c>
      <c r="N53" s="33">
        <v>-426990</v>
      </c>
      <c r="O53" s="33">
        <v>0</v>
      </c>
      <c r="P53" s="33">
        <v>0</v>
      </c>
      <c r="Q53" s="33">
        <v>0</v>
      </c>
      <c r="R53" s="33">
        <v>0</v>
      </c>
      <c r="S53" s="33">
        <v>0</v>
      </c>
      <c r="T53" s="33">
        <v>0</v>
      </c>
      <c r="U53" s="33">
        <v>0</v>
      </c>
      <c r="V53" s="33">
        <v>0</v>
      </c>
      <c r="W53" s="37">
        <f t="shared" si="15"/>
        <v>-426990</v>
      </c>
      <c r="X53" s="33">
        <v>0</v>
      </c>
      <c r="Y53" s="37">
        <f t="shared" si="16"/>
        <v>-426990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H54+I54+J54+K54-L54+M54+N54+O54+P54+Q54+R54+U54+V54+S54+T54</f>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H55+I55+J55+K55-L55+M55+N55+O55+P55+Q55+R55+U55+V55+S55+T55</f>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12084957</v>
      </c>
      <c r="V57" s="33">
        <v>-12084957</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7800000</v>
      </c>
      <c r="I59" s="36">
        <f t="shared" ref="I59:Y59" si="17">SUM(I39:I58)</f>
        <v>6521104</v>
      </c>
      <c r="J59" s="36">
        <f t="shared" si="17"/>
        <v>398168</v>
      </c>
      <c r="K59" s="36">
        <f t="shared" si="17"/>
        <v>3461976</v>
      </c>
      <c r="L59" s="36">
        <f t="shared" si="17"/>
        <v>3461976</v>
      </c>
      <c r="M59" s="36">
        <f t="shared" si="17"/>
        <v>1990842</v>
      </c>
      <c r="N59" s="36">
        <f t="shared" si="17"/>
        <v>2947339</v>
      </c>
      <c r="O59" s="36">
        <f t="shared" si="17"/>
        <v>0</v>
      </c>
      <c r="P59" s="36">
        <f t="shared" si="17"/>
        <v>0</v>
      </c>
      <c r="Q59" s="36">
        <f t="shared" si="17"/>
        <v>0</v>
      </c>
      <c r="R59" s="36">
        <f t="shared" si="17"/>
        <v>0</v>
      </c>
      <c r="S59" s="36">
        <f t="shared" si="17"/>
        <v>0</v>
      </c>
      <c r="T59" s="36">
        <f t="shared" si="17"/>
        <v>0</v>
      </c>
      <c r="U59" s="36">
        <f t="shared" si="17"/>
        <v>61344393</v>
      </c>
      <c r="V59" s="36">
        <f t="shared" si="17"/>
        <v>12038355</v>
      </c>
      <c r="W59" s="36">
        <f t="shared" si="17"/>
        <v>93040201</v>
      </c>
      <c r="X59" s="36">
        <f t="shared" si="17"/>
        <v>0</v>
      </c>
      <c r="Y59" s="36">
        <f t="shared" si="17"/>
        <v>93040201</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1</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1</v>
      </c>
      <c r="X61" s="37">
        <f t="shared" si="18"/>
        <v>0</v>
      </c>
      <c r="Y61" s="37">
        <f t="shared" si="18"/>
        <v>1</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1</v>
      </c>
      <c r="O62" s="37">
        <f t="shared" si="20"/>
        <v>0</v>
      </c>
      <c r="P62" s="37">
        <f t="shared" si="20"/>
        <v>0</v>
      </c>
      <c r="Q62" s="37">
        <f t="shared" si="20"/>
        <v>0</v>
      </c>
      <c r="R62" s="37">
        <f t="shared" si="20"/>
        <v>0</v>
      </c>
      <c r="S62" s="37">
        <f t="shared" ref="S62:T62" si="21">S40+S61</f>
        <v>0</v>
      </c>
      <c r="T62" s="37">
        <f t="shared" si="21"/>
        <v>0</v>
      </c>
      <c r="U62" s="37">
        <f t="shared" si="20"/>
        <v>0</v>
      </c>
      <c r="V62" s="37">
        <f t="shared" si="20"/>
        <v>12038355</v>
      </c>
      <c r="W62" s="37">
        <f t="shared" si="20"/>
        <v>12038356</v>
      </c>
      <c r="X62" s="37">
        <f t="shared" si="20"/>
        <v>0</v>
      </c>
      <c r="Y62" s="37">
        <f t="shared" si="20"/>
        <v>12038356</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426990</v>
      </c>
      <c r="L63" s="38">
        <f t="shared" si="22"/>
        <v>426990</v>
      </c>
      <c r="M63" s="38">
        <f t="shared" si="22"/>
        <v>0</v>
      </c>
      <c r="N63" s="38">
        <f t="shared" si="22"/>
        <v>-426990</v>
      </c>
      <c r="O63" s="38">
        <f t="shared" si="22"/>
        <v>0</v>
      </c>
      <c r="P63" s="38">
        <f t="shared" si="22"/>
        <v>0</v>
      </c>
      <c r="Q63" s="38">
        <f t="shared" si="22"/>
        <v>0</v>
      </c>
      <c r="R63" s="38">
        <f t="shared" si="22"/>
        <v>0</v>
      </c>
      <c r="S63" s="38">
        <f t="shared" ref="S63:T63" si="23">SUM(S50:S58)</f>
        <v>0</v>
      </c>
      <c r="T63" s="38">
        <f t="shared" si="23"/>
        <v>0</v>
      </c>
      <c r="U63" s="38">
        <f t="shared" si="22"/>
        <v>12084957</v>
      </c>
      <c r="V63" s="38">
        <f t="shared" si="22"/>
        <v>-12084957</v>
      </c>
      <c r="W63" s="38">
        <f t="shared" si="22"/>
        <v>-426990</v>
      </c>
      <c r="X63" s="38">
        <f t="shared" si="22"/>
        <v>0</v>
      </c>
      <c r="Y63" s="38">
        <f t="shared" si="22"/>
        <v>-426990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85" zoomScaleNormal="80" zoomScaleSheetLayoutView="85" workbookViewId="0">
      <selection sqref="A1:I40"/>
    </sheetView>
  </sheetViews>
  <sheetFormatPr defaultRowHeight="12.5" x14ac:dyDescent="0.25"/>
  <cols>
    <col min="9" max="9" width="95" customWidth="1"/>
  </cols>
  <sheetData>
    <row r="1" spans="1:9"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384.6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382BB8-05CC-4AC0-BD64-ABE82D990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4da10efb-c24b-45a7-8d20-9e38b5ad71bb"/>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2025-04-25T07:27:04Z</cp:lastPrinted>
  <dcterms:created xsi:type="dcterms:W3CDTF">2008-10-17T11:51:54Z</dcterms:created>
  <dcterms:modified xsi:type="dcterms:W3CDTF">2025-04-25T07:28:00Z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MediaServiceImageTags">
    <vt:lpwstr/>
  </property>
</Properties>
</file>