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vjerkovic_atlant_hr1/Documents/Desktop/Q12021 kons/"/>
    </mc:Choice>
  </mc:AlternateContent>
  <xr:revisionPtr revIDLastSave="2" documentId="13_ncr:1_{FCAAE780-B676-4A6F-A21A-FB33EEB63ED4}" xr6:coauthVersionLast="46" xr6:coauthVersionMax="46" xr10:uidLastSave="{4BC152B8-56C4-4718-B204-76E337DDDFB1}"/>
  <bookViews>
    <workbookView xWindow="-120" yWindow="-120" windowWidth="29040" windowHeight="15840" tabRatio="601" xr2:uid="{00000000-000D-0000-FFFF-FFFF00000000}"/>
  </bookViews>
  <sheets>
    <sheet name="Opći podaci" sheetId="25" r:id="rId1"/>
    <sheet name="Bilanca" sheetId="18" r:id="rId2"/>
    <sheet name="RDG" sheetId="19" r:id="rId3"/>
    <sheet name="NT_D" sheetId="21" r:id="rId4"/>
    <sheet name="NT_I" sheetId="20" r:id="rId5"/>
    <sheet name="PK" sheetId="22" r:id="rId6"/>
    <sheet name="Bilješke" sheetId="24" r:id="rId7"/>
  </sheets>
  <definedNames>
    <definedName name="_xlnm.Print_Area" localSheetId="1">Bilanca!$A$1:$I$132</definedName>
    <definedName name="_xlnm.Print_Area" localSheetId="3">NT_D!$A$1:$I$51</definedName>
    <definedName name="_xlnm.Print_Area" localSheetId="4">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75" i="18"/>
  <c r="H131" i="18" s="1"/>
  <c r="H55" i="20"/>
  <c r="H42" i="20"/>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34" i="21"/>
  <c r="H57" i="20"/>
  <c r="H59" i="20" s="1"/>
  <c r="I55" i="20"/>
  <c r="I75" i="18"/>
  <c r="I131" i="18" s="1"/>
  <c r="W61" i="22"/>
  <c r="I24" i="20"/>
  <c r="I27" i="20" s="1"/>
  <c r="K60" i="19"/>
  <c r="K14" i="19"/>
  <c r="K61" i="19" s="1"/>
  <c r="I14" i="19"/>
  <c r="I61" i="19" s="1"/>
  <c r="I64" i="19" s="1"/>
  <c r="H61" i="19"/>
  <c r="H72" i="18"/>
  <c r="I44" i="18"/>
  <c r="J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4" i="19"/>
  <c r="K62" i="19"/>
  <c r="K66" i="19" s="1"/>
  <c r="I62" i="19"/>
  <c r="I66" i="19" s="1"/>
  <c r="I63" i="19"/>
  <c r="H64" i="19"/>
  <c r="J63" i="19"/>
  <c r="I72" i="18"/>
  <c r="H62" i="19"/>
  <c r="H66" i="19" s="1"/>
  <c r="H63" i="19"/>
  <c r="J62" i="19"/>
  <c r="J66" i="19" s="1"/>
  <c r="J64" i="19"/>
  <c r="K68" i="19" l="1"/>
  <c r="K67" i="19"/>
  <c r="I67" i="19"/>
  <c r="I68" i="19"/>
  <c r="H67" i="19"/>
  <c r="H68" i="19"/>
  <c r="J67" i="19"/>
  <c r="J68" i="19"/>
</calcChain>
</file>

<file path=xl/sharedStrings.xml><?xml version="1.0" encoding="utf-8"?>
<sst xmlns="http://schemas.openxmlformats.org/spreadsheetml/2006/main" count="528" uniqueCount="461">
  <si>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</si>
  <si>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</si>
  <si>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</si>
  <si>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</si>
  <si>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</si>
  <si>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</si>
  <si>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</si>
  <si>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</si>
  <si>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</si>
  <si>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</si>
  <si>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</si>
  <si>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</si>
  <si>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</si>
  <si>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</si>
  <si>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</si>
  <si>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</si>
  <si>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</si>
  <si>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</si>
  <si>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</si>
  <si>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</si>
  <si>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</si>
  <si>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</si>
  <si>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</si>
  <si>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</si>
  <si>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</si>
  <si>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</si>
  <si>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</si>
  <si>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</si>
  <si>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</si>
  <si>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</si>
  <si>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</si>
  <si>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</si>
  <si>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</si>
  <si>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</si>
  <si>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</si>
  <si>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</si>
  <si>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</si>
  <si>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</si>
  <si>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</si>
  <si>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</si>
  <si>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</si>
  <si>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</si>
  <si>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</si>
  <si>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</si>
  <si>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</si>
  <si>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</si>
  <si>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</si>
  <si>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</si>
  <si>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</si>
  <si>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</si>
  <si>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</si>
  <si>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</si>
  <si>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</si>
  <si>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</si>
  <si>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</si>
  <si>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</si>
  <si>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</si>
  <si>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</si>
  <si>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</si>
  <si>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</si>
  <si>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</si>
  <si>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</si>
  <si>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</si>
  <si>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</si>
  <si>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</si>
  <si>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</si>
  <si>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</si>
  <si>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</si>
  <si>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</si>
  <si>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</si>
  <si>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</si>
  <si>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</si>
  <si>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</si>
  <si>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</si>
  <si>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</si>
  <si>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</si>
  <si>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</si>
  <si>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</si>
  <si>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</si>
  <si>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</si>
  <si>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</si>
  <si>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</si>
  <si>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</si>
  <si>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</si>
  <si>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</si>
  <si>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</si>
  <si>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</si>
  <si>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</si>
  <si>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</si>
  <si>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</si>
  <si>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</si>
  <si>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</si>
  <si>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</si>
  <si>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</si>
  <si>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</si>
  <si>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</si>
  <si>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</si>
  <si>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</si>
  <si>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</si>
  <si>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</si>
  <si>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</si>
  <si>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</si>
  <si>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</si>
  <si>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</si>
  <si>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</si>
  <si>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</si>
  <si>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</si>
  <si>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</si>
  <si>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</si>
  <si>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</si>
  <si>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</si>
  <si>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</si>
  <si>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</si>
  <si>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</si>
  <si>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</si>
  <si>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</si>
  <si>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</si>
  <si>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</si>
  <si>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</si>
  <si>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</si>
  <si>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</si>
  <si>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</si>
  <si>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</si>
  <si>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</si>
  <si>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</si>
  <si>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</si>
  <si>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</si>
  <si>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</si>
  <si>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</si>
  <si>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</si>
  <si>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</si>
  <si>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</si>
  <si>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</si>
  <si>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</si>
  <si>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</si>
  <si>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</si>
  <si>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</si>
  <si>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</si>
  <si>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</si>
  <si>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</si>
  <si>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</si>
  <si>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</si>
  <si>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</si>
  <si>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</si>
  <si>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</si>
  <si>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</si>
  <si>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</si>
  <si>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</si>
  <si>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</si>
  <si>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</si>
  <si>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</si>
  <si>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</si>
  <si>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</si>
  <si>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</si>
  <si>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</si>
  <si>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</si>
  <si>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</si>
  <si>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</si>
  <si>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</si>
  <si>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</si>
  <si>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</si>
  <si>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</si>
  <si>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</si>
  <si>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</si>
  <si>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</si>
  <si>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</si>
  <si>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</si>
  <si>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</si>
  <si>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</si>
  <si>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</si>
  <si>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</si>
  <si>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</si>
  <si>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</si>
  <si>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</si>
  <si>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</si>
  <si>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</si>
  <si>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</si>
  <si>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</si>
  <si>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</si>
  <si>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</si>
  <si>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</si>
  <si>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</si>
  <si>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</si>
  <si>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</si>
  <si>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</si>
  <si>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</si>
  <si>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</si>
  <si>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</si>
  <si>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</si>
  <si>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</si>
  <si>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</si>
  <si>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</si>
  <si>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</si>
  <si>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</si>
  <si>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</si>
  <si>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</si>
  <si>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</si>
  <si>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</si>
  <si>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</si>
  <si>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</si>
  <si>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</si>
  <si>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</si>
  <si>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</si>
  <si>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</si>
  <si>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</si>
  <si>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</si>
  <si>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</si>
  <si>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</si>
  <si>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</si>
  <si>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</si>
  <si>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</si>
  <si>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</si>
  <si>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</si>
  <si>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</si>
  <si>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</si>
  <si>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</si>
  <si>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</si>
  <si>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</si>
  <si>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</si>
  <si>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</si>
  <si>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</si>
  <si>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</si>
  <si>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</si>
  <si>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</si>
  <si>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</si>
  <si>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</si>
  <si>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</si>
  <si>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</si>
  <si>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</si>
  <si>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</si>
  <si>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</si>
  <si>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</si>
  <si>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</si>
  <si>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</si>
  <si>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</si>
  <si>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</si>
  <si>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</si>
  <si>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</si>
  <si>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</si>
  <si>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</si>
  <si>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</si>
  <si>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</si>
  <si>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</si>
  <si>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</si>
  <si>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</si>
  <si>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</si>
  <si>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</si>
  <si>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</si>
  <si>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</si>
  <si>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</si>
  <si>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</si>
  <si>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</si>
  <si>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</si>
  <si>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</si>
  <si>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</si>
  <si>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</si>
  <si>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</si>
  <si>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</si>
  <si>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</si>
  <si>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</si>
  <si>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</si>
  <si>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</si>
  <si>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</si>
  <si>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</si>
  <si>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</si>
  <si>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</si>
  <si>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</si>
  <si>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</si>
  <si>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</si>
  <si>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</si>
  <si>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</si>
  <si>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</si>
  <si>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</si>
  <si>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</si>
  <si>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</si>
  <si>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</si>
  <si>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</si>
  <si>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</si>
  <si>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</si>
  <si>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</si>
  <si>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</si>
  <si>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</si>
  <si>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</si>
  <si>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</si>
  <si>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</si>
  <si>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</si>
  <si>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</si>
  <si>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</si>
  <si>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</si>
  <si>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</si>
  <si>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</si>
  <si>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</si>
  <si>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</si>
  <si>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</si>
  <si>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</si>
  <si>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</si>
  <si>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</si>
  <si>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</si>
  <si>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</si>
  <si>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</si>
  <si>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</si>
  <si>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</si>
  <si>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</si>
  <si>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</si>
  <si>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</si>
  <si>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</si>
  <si>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</si>
  <si>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</si>
  <si>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</si>
  <si>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</si>
  <si>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</si>
  <si>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</si>
  <si>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</si>
  <si>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</si>
  <si>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</si>
  <si>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</si>
  <si>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</si>
  <si>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</si>
  <si>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</si>
  <si>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</si>
  <si>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</si>
  <si>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</si>
  <si>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</si>
  <si>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</si>
  <si>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</si>
  <si>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</si>
  <si>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</si>
  <si>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</si>
  <si>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</si>
  <si>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</si>
  <si>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</si>
  <si>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</si>
  <si>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</si>
  <si>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</si>
  <si>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</si>
  <si>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</si>
  <si>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</si>
  <si>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</si>
  <si>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</si>
  <si>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</si>
  <si>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</si>
  <si>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</si>
  <si>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</si>
  <si>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</si>
  <si>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</si>
  <si>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</si>
  <si>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</si>
  <si>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</si>
  <si>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</si>
  <si>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</si>
  <si>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</si>
  <si>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</si>
  <si>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</si>
  <si>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</si>
  <si>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</si>
  <si>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</si>
  <si>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</si>
  <si>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</si>
  <si>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</si>
  <si>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</si>
  <si>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</si>
  <si>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</si>
  <si>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</si>
  <si>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</si>
  <si>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</si>
  <si>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</si>
  <si>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</si>
  <si>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</si>
  <si>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</si>
  <si>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</si>
  <si>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</si>
  <si>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</si>
  <si>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</si>
  <si>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</si>
  <si>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</si>
  <si>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</si>
  <si>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</si>
  <si>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</si>
  <si>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</si>
  <si>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</si>
  <si>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</si>
  <si>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</si>
  <si>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</si>
  <si>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</si>
  <si>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</si>
  <si>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</si>
  <si>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</si>
  <si>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</si>
  <si>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</si>
  <si>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</si>
  <si>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</si>
  <si>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</si>
  <si>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</si>
  <si>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</si>
  <si>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</si>
  <si>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</si>
  <si>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</si>
  <si>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</si>
  <si>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</si>
  <si>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</si>
  <si>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</si>
  <si>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</si>
  <si>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</si>
  <si>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</si>
  <si>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</si>
  <si>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</si>
  <si>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</si>
  <si>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</si>
  <si>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</si>
  <si>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</si>
  <si>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</si>
  <si>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</si>
  <si>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</si>
  <si>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</si>
  <si>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</si>
  <si>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</si>
  <si>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</si>
  <si>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</si>
  <si>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</si>
  <si>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</si>
  <si>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</si>
  <si>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</si>
  <si>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</si>
  <si>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</si>
  <si>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</si>
  <si>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</si>
  <si>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</si>
  <si>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</si>
  <si>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</si>
  <si>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</si>
  <si>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</si>
  <si>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</si>
  <si>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</si>
  <si>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61063868086  Atlantska plovidba</t>
  </si>
  <si>
    <t>u razdoblju 01.01. do 31.03.2021.</t>
  </si>
  <si>
    <t>Obveznik:  61063868086   Grupa Atlantska plovidba</t>
  </si>
  <si>
    <t>Obveznik: 61063868086   Grupa Atlantska plovidba</t>
  </si>
  <si>
    <t>u razdoblju 01.01.2021. do 31.03.2021.</t>
  </si>
  <si>
    <t xml:space="preserve">BILJEŠKE UZ FINANCIJSKE IZVJEŠTAJE - TFI
(koji se sastavljaju za tromjesečna razdoblja)
Naziv izdavatelja:   Atlantska plovidba d.d.
OIB:   61063868086
Izvještajno razdoblje: 1.1.2021. - 31.3.2021.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</si>
  <si>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61063868086 </t>
  </si>
  <si>
    <t>060003058</t>
  </si>
  <si>
    <t>03302466</t>
  </si>
  <si>
    <t>74780000L0GQ5QG49R37</t>
  </si>
  <si>
    <t>GRUPA ATLANTSKA PLOVIDBA d.d.</t>
  </si>
  <si>
    <t>1187</t>
  </si>
  <si>
    <t>Dubrovnik</t>
  </si>
  <si>
    <t>Dr. Ante Starčevića 24</t>
  </si>
  <si>
    <t>atlant@atlant.hr</t>
  </si>
  <si>
    <t>www.atlant.hr</t>
  </si>
  <si>
    <t>ATLANTIC CONBULK MARITIME CORP.</t>
  </si>
  <si>
    <t>MONROVIA</t>
  </si>
  <si>
    <t>ATLANT TRAMP CO.</t>
  </si>
  <si>
    <t>MARSHALL ISLANDS</t>
  </si>
  <si>
    <t>ATLANT PANAMAX CO.</t>
  </si>
  <si>
    <t>ATLANT HANDYMAX CO.</t>
  </si>
  <si>
    <t>ATLANT ICE PANAMAX CO.</t>
  </si>
  <si>
    <t>ATLANT SUPRAMAX CO.</t>
  </si>
  <si>
    <t>020 358 230</t>
  </si>
  <si>
    <t>Vicenco Jerković</t>
  </si>
  <si>
    <t>vicenco.jerkovic@atlant.hr</t>
  </si>
  <si>
    <t xml:space="preserve">stanje na dan 31.03.2021.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</si>
</sst>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70020000}" r="H8" connectionId="0">
    <xmlCellPr id="1" xr6:uid="{00000000-0010-0000-7002-000001000000}" uniqueName="P1078099">
      <xmlPr mapId="1" xpath="/TFI-IZD-POD/NTD-GFI-IZD-POD_1000378/P1078099" xmlDataType="decimal"/>
    </xmlCellPr>
  </singleXmlCell>
  <singleXmlCell id="732" xr6:uid="{00000000-000C-0000-FFFF-FFFF71020000}" r="I8" connectionId="0">
    <xmlCellPr id="1" xr6:uid="{00000000-0010-0000-7102-000001000000}" uniqueName="P1078100">
      <xmlPr mapId="1" xpath="/TFI-IZD-POD/NTD-GFI-IZD-POD_1000378/P1078100" xmlDataType="decimal"/>
    </xmlCellPr>
  </singleXmlCell>
  <singleXmlCell id="733" xr6:uid="{00000000-000C-0000-FFFF-FFFF72020000}" r="H9" connectionId="0">
    <xmlCellPr id="1" xr6:uid="{00000000-0010-0000-7202-000001000000}" uniqueName="P1078101">
      <xmlPr mapId="1" xpath="/TFI-IZD-POD/NTD-GFI-IZD-POD_1000378/P1078101" xmlDataType="decimal"/>
    </xmlCellPr>
  </singleXmlCell>
  <singleXmlCell id="734" xr6:uid="{00000000-000C-0000-FFFF-FFFF73020000}" r="I9" connectionId="0">
    <xmlCellPr id="1" xr6:uid="{00000000-0010-0000-7302-000001000000}" uniqueName="P1078102">
      <xmlPr mapId="1" xpath="/TFI-IZD-POD/NTD-GFI-IZD-POD_1000378/P1078102" xmlDataType="decimal"/>
    </xmlCellPr>
  </singleXmlCell>
  <singleXmlCell id="735" xr6:uid="{00000000-000C-0000-FFFF-FFFF74020000}" r="H10" connectionId="0">
    <xmlCellPr id="1" xr6:uid="{00000000-0010-0000-7402-000001000000}" uniqueName="P1078103">
      <xmlPr mapId="1" xpath="/TFI-IZD-POD/NTD-GFI-IZD-POD_1000378/P1078103" xmlDataType="decimal"/>
    </xmlCellPr>
  </singleXmlCell>
  <singleXmlCell id="736" xr6:uid="{00000000-000C-0000-FFFF-FFFF75020000}" r="I10" connectionId="0">
    <xmlCellPr id="1" xr6:uid="{00000000-0010-0000-7502-000001000000}" uniqueName="P1078104">
      <xmlPr mapId="1" xpath="/TFI-IZD-POD/NTD-GFI-IZD-POD_1000378/P1078104" xmlDataType="decimal"/>
    </xmlCellPr>
  </singleXmlCell>
  <singleXmlCell id="737" xr6:uid="{00000000-000C-0000-FFFF-FFFF76020000}" r="H11" connectionId="0">
    <xmlCellPr id="1" xr6:uid="{00000000-0010-0000-7602-000001000000}" uniqueName="P1078105">
      <xmlPr mapId="1" xpath="/TFI-IZD-POD/NTD-GFI-IZD-POD_1000378/P1078105" xmlDataType="decimal"/>
    </xmlCellPr>
  </singleXmlCell>
  <singleXmlCell id="738" xr6:uid="{00000000-000C-0000-FFFF-FFFF77020000}" r="I11" connectionId="0">
    <xmlCellPr id="1" xr6:uid="{00000000-0010-0000-7702-000001000000}" uniqueName="P1078106">
      <xmlPr mapId="1" xpath="/TFI-IZD-POD/NTD-GFI-IZD-POD_1000378/P1078106" xmlDataType="decimal"/>
    </xmlCellPr>
  </singleXmlCell>
  <singleXmlCell id="739" xr6:uid="{00000000-000C-0000-FFFF-FFFF78020000}" r="H12" connectionId="0">
    <xmlCellPr id="1" xr6:uid="{00000000-0010-0000-7802-000001000000}" uniqueName="P1078107">
      <xmlPr mapId="1" xpath="/TFI-IZD-POD/NTD-GFI-IZD-POD_1000378/P1078107" xmlDataType="decimal"/>
    </xmlCellPr>
  </singleXmlCell>
  <singleXmlCell id="740" xr6:uid="{00000000-000C-0000-FFFF-FFFF79020000}" r="I12" connectionId="0">
    <xmlCellPr id="1" xr6:uid="{00000000-0010-0000-7902-000001000000}" uniqueName="P1078108">
      <xmlPr mapId="1" xpath="/TFI-IZD-POD/NTD-GFI-IZD-POD_1000378/P1078108" xmlDataType="decimal"/>
    </xmlCellPr>
  </singleXmlCell>
  <singleXmlCell id="741" xr6:uid="{00000000-000C-0000-FFFF-FFFF7A020000}" r="H13" connectionId="0">
    <xmlCellPr id="1" xr6:uid="{00000000-0010-0000-7A02-000001000000}" uniqueName="P1078109">
      <xmlPr mapId="1" xpath="/TFI-IZD-POD/NTD-GFI-IZD-POD_1000378/P1078109" xmlDataType="decimal"/>
    </xmlCellPr>
  </singleXmlCell>
  <singleXmlCell id="742" xr6:uid="{00000000-000C-0000-FFFF-FFFF7B020000}" r="I13" connectionId="0">
    <xmlCellPr id="1" xr6:uid="{00000000-0010-0000-7B02-000001000000}" uniqueName="P1078110">
      <xmlPr mapId="1" xpath="/TFI-IZD-POD/NTD-GFI-IZD-POD_1000378/P1078110" xmlDataType="decimal"/>
    </xmlCellPr>
  </singleXmlCell>
  <singleXmlCell id="743" xr6:uid="{00000000-000C-0000-FFFF-FFFF7C020000}" r="H14" connectionId="0">
    <xmlCellPr id="1" xr6:uid="{00000000-0010-0000-7C02-000001000000}" uniqueName="P1078111">
      <xmlPr mapId="1" xpath="/TFI-IZD-POD/NTD-GFI-IZD-POD_1000378/P1078111" xmlDataType="decimal"/>
    </xmlCellPr>
  </singleXmlCell>
  <singleXmlCell id="744" xr6:uid="{00000000-000C-0000-FFFF-FFFF7D020000}" r="I14" connectionId="0">
    <xmlCellPr id="1" xr6:uid="{00000000-0010-0000-7D02-000001000000}" uniqueName="P1078112">
      <xmlPr mapId="1" xpath="/TFI-IZD-POD/NTD-GFI-IZD-POD_1000378/P1078112" xmlDataType="decimal"/>
    </xmlCellPr>
  </singleXmlCell>
  <singleXmlCell id="745" xr6:uid="{00000000-000C-0000-FFFF-FFFF7E020000}" r="H15" connectionId="0">
    <xmlCellPr id="1" xr6:uid="{00000000-0010-0000-7E02-000001000000}" uniqueName="P1078113">
      <xmlPr mapId="1" xpath="/TFI-IZD-POD/NTD-GFI-IZD-POD_1000378/P1078113" xmlDataType="decimal"/>
    </xmlCellPr>
  </singleXmlCell>
  <singleXmlCell id="746" xr6:uid="{00000000-000C-0000-FFFF-FFFF7F020000}" r="I15" connectionId="0">
    <xmlCellPr id="1" xr6:uid="{00000000-0010-0000-7F02-000001000000}" uniqueName="P1078114">
      <xmlPr mapId="1" xpath="/TFI-IZD-POD/NTD-GFI-IZD-POD_1000378/P1078114" xmlDataType="decimal"/>
    </xmlCellPr>
  </singleXmlCell>
  <singleXmlCell id="749" xr6:uid="{00000000-000C-0000-FFFF-FFFF80020000}" r="H16" connectionId="0">
    <xmlCellPr id="1" xr6:uid="{00000000-0010-0000-8002-000001000000}" uniqueName="P1078115">
      <xmlPr mapId="1" xpath="/TFI-IZD-POD/NTD-GFI-IZD-POD_1000378/P1078115" xmlDataType="decimal"/>
    </xmlCellPr>
  </singleXmlCell>
  <singleXmlCell id="750" xr6:uid="{00000000-000C-0000-FFFF-FFFF81020000}" r="I16" connectionId="0">
    <xmlCellPr id="1" xr6:uid="{00000000-0010-0000-8102-000001000000}" uniqueName="P1078116">
      <xmlPr mapId="1" xpath="/TFI-IZD-POD/NTD-GFI-IZD-POD_1000378/P1078116" xmlDataType="decimal"/>
    </xmlCellPr>
  </singleXmlCell>
  <singleXmlCell id="751" xr6:uid="{00000000-000C-0000-FFFF-FFFF82020000}" r="H17" connectionId="0">
    <xmlCellPr id="1" xr6:uid="{00000000-0010-0000-8202-000001000000}" uniqueName="P1078117">
      <xmlPr mapId="1" xpath="/TFI-IZD-POD/NTD-GFI-IZD-POD_1000378/P1078117" xmlDataType="decimal"/>
    </xmlCellPr>
  </singleXmlCell>
  <singleXmlCell id="752" xr6:uid="{00000000-000C-0000-FFFF-FFFF83020000}" r="I17" connectionId="0">
    <xmlCellPr id="1" xr6:uid="{00000000-0010-0000-8302-000001000000}" uniqueName="P1078118">
      <xmlPr mapId="1" xpath="/TFI-IZD-POD/NTD-GFI-IZD-POD_1000378/P1078118" xmlDataType="decimal"/>
    </xmlCellPr>
  </singleXmlCell>
  <singleXmlCell id="753" xr6:uid="{00000000-000C-0000-FFFF-FFFF84020000}" r="H18" connectionId="0">
    <xmlCellPr id="1" xr6:uid="{00000000-0010-0000-8402-000001000000}" uniqueName="P1078119">
      <xmlPr mapId="1" xpath="/TFI-IZD-POD/NTD-GFI-IZD-POD_1000378/P1078119" xmlDataType="decimal"/>
    </xmlCellPr>
  </singleXmlCell>
  <singleXmlCell id="754" xr6:uid="{00000000-000C-0000-FFFF-FFFF85020000}" r="I18" connectionId="0">
    <xmlCellPr id="1" xr6:uid="{00000000-0010-0000-8502-000001000000}" uniqueName="P1078120">
      <xmlPr mapId="1" xpath="/TFI-IZD-POD/NTD-GFI-IZD-POD_1000378/P1078120" xmlDataType="decimal"/>
    </xmlCellPr>
  </singleXmlCell>
  <singleXmlCell id="755" xr6:uid="{00000000-000C-0000-FFFF-FFFF86020000}" r="H19" connectionId="0">
    <xmlCellPr id="1" xr6:uid="{00000000-0010-0000-8602-000001000000}" uniqueName="P1078121">
      <xmlPr mapId="1" xpath="/TFI-IZD-POD/NTD-GFI-IZD-POD_1000378/P1078121" xmlDataType="decimal"/>
    </xmlCellPr>
  </singleXmlCell>
  <singleXmlCell id="756" xr6:uid="{00000000-000C-0000-FFFF-FFFF87020000}" r="I19" connectionId="0">
    <xmlCellPr id="1" xr6:uid="{00000000-0010-0000-8702-000001000000}" uniqueName="P1078122">
      <xmlPr mapId="1" xpath="/TFI-IZD-POD/NTD-GFI-IZD-POD_1000378/P1078122" xmlDataType="decimal"/>
    </xmlCellPr>
  </singleXmlCell>
  <singleXmlCell id="757" xr6:uid="{00000000-000C-0000-FFFF-FFFF88020000}" r="H21" connectionId="0">
    <xmlCellPr id="1" xr6:uid="{00000000-0010-0000-8802-000001000000}" uniqueName="P1078123">
      <xmlPr mapId="1" xpath="/TFI-IZD-POD/NTD-GFI-IZD-POD_1000378/P1078123" xmlDataType="decimal"/>
    </xmlCellPr>
  </singleXmlCell>
  <singleXmlCell id="758" xr6:uid="{00000000-000C-0000-FFFF-FFFF89020000}" r="I21" connectionId="0">
    <xmlCellPr id="1" xr6:uid="{00000000-0010-0000-8902-000001000000}" uniqueName="P1078124">
      <xmlPr mapId="1" xpath="/TFI-IZD-POD/NTD-GFI-IZD-POD_1000378/P1078124" xmlDataType="decimal"/>
    </xmlCellPr>
  </singleXmlCell>
  <singleXmlCell id="759" xr6:uid="{00000000-000C-0000-FFFF-FFFF8A020000}" r="H22" connectionId="0">
    <xmlCellPr id="1" xr6:uid="{00000000-0010-0000-8A02-000001000000}" uniqueName="P1078125">
      <xmlPr mapId="1" xpath="/TFI-IZD-POD/NTD-GFI-IZD-POD_1000378/P1078125" xmlDataType="decimal"/>
    </xmlCellPr>
  </singleXmlCell>
  <singleXmlCell id="760" xr6:uid="{00000000-000C-0000-FFFF-FFFF8B020000}" r="I22" connectionId="0">
    <xmlCellPr id="1" xr6:uid="{00000000-0010-0000-8B02-000001000000}" uniqueName="P1078126">
      <xmlPr mapId="1" xpath="/TFI-IZD-POD/NTD-GFI-IZD-POD_1000378/P1078126" xmlDataType="decimal"/>
    </xmlCellPr>
  </singleXmlCell>
  <singleXmlCell id="761" xr6:uid="{00000000-000C-0000-FFFF-FFFF8C020000}" r="H23" connectionId="0">
    <xmlCellPr id="1" xr6:uid="{00000000-0010-0000-8C02-000001000000}" uniqueName="P1078127">
      <xmlPr mapId="1" xpath="/TFI-IZD-POD/NTD-GFI-IZD-POD_1000378/P1078127" xmlDataType="decimal"/>
    </xmlCellPr>
  </singleXmlCell>
  <singleXmlCell id="762" xr6:uid="{00000000-000C-0000-FFFF-FFFF8D020000}" r="I23" connectionId="0">
    <xmlCellPr id="1" xr6:uid="{00000000-0010-0000-8D02-000001000000}" uniqueName="P1078128">
      <xmlPr mapId="1" xpath="/TFI-IZD-POD/NTD-GFI-IZD-POD_1000378/P1078128" xmlDataType="decimal"/>
    </xmlCellPr>
  </singleXmlCell>
  <singleXmlCell id="763" xr6:uid="{00000000-000C-0000-FFFF-FFFF8E020000}" r="H24" connectionId="0">
    <xmlCellPr id="1" xr6:uid="{00000000-0010-0000-8E02-000001000000}" uniqueName="P1078129">
      <xmlPr mapId="1" xpath="/TFI-IZD-POD/NTD-GFI-IZD-POD_1000378/P1078129" xmlDataType="decimal"/>
    </xmlCellPr>
  </singleXmlCell>
  <singleXmlCell id="764" xr6:uid="{00000000-000C-0000-FFFF-FFFF8F020000}" r="I24" connectionId="0">
    <xmlCellPr id="1" xr6:uid="{00000000-0010-0000-8F02-000001000000}" uniqueName="P1078130">
      <xmlPr mapId="1" xpath="/TFI-IZD-POD/NTD-GFI-IZD-POD_1000378/P1078130" xmlDataType="decimal"/>
    </xmlCellPr>
  </singleXmlCell>
  <singleXmlCell id="765" xr6:uid="{00000000-000C-0000-FFFF-FFFF90020000}" r="H25" connectionId="0">
    <xmlCellPr id="1" xr6:uid="{00000000-0010-0000-9002-000001000000}" uniqueName="P1078131">
      <xmlPr mapId="1" xpath="/TFI-IZD-POD/NTD-GFI-IZD-POD_1000378/P1078131" xmlDataType="decimal"/>
    </xmlCellPr>
  </singleXmlCell>
  <singleXmlCell id="766" xr6:uid="{00000000-000C-0000-FFFF-FFFF91020000}" r="I25" connectionId="0">
    <xmlCellPr id="1" xr6:uid="{00000000-0010-0000-9102-000001000000}" uniqueName="P1078132">
      <xmlPr mapId="1" xpath="/TFI-IZD-POD/NTD-GFI-IZD-POD_1000378/P1078132" xmlDataType="decimal"/>
    </xmlCellPr>
  </singleXmlCell>
  <singleXmlCell id="767" xr6:uid="{00000000-000C-0000-FFFF-FFFF92020000}" r="H26" connectionId="0">
    <xmlCellPr id="1" xr6:uid="{00000000-0010-0000-9202-000001000000}" uniqueName="P1078133">
      <xmlPr mapId="1" xpath="/TFI-IZD-POD/NTD-GFI-IZD-POD_1000378/P1078133" xmlDataType="decimal"/>
    </xmlCellPr>
  </singleXmlCell>
  <singleXmlCell id="768" xr6:uid="{00000000-000C-0000-FFFF-FFFF93020000}" r="I26" connectionId="0">
    <xmlCellPr id="1" xr6:uid="{00000000-0010-0000-9302-000001000000}" uniqueName="P1078134">
      <xmlPr mapId="1" xpath="/TFI-IZD-POD/NTD-GFI-IZD-POD_1000378/P1078134" xmlDataType="decimal"/>
    </xmlCellPr>
  </singleXmlCell>
  <singleXmlCell id="769" xr6:uid="{00000000-000C-0000-FFFF-FFFF94020000}" r="H27" connectionId="0">
    <xmlCellPr id="1" xr6:uid="{00000000-0010-0000-9402-000001000000}" uniqueName="P1078135">
      <xmlPr mapId="1" xpath="/TFI-IZD-POD/NTD-GFI-IZD-POD_1000378/P1078135" xmlDataType="decimal"/>
    </xmlCellPr>
  </singleXmlCell>
  <singleXmlCell id="770" xr6:uid="{00000000-000C-0000-FFFF-FFFF95020000}" r="I27" connectionId="0">
    <xmlCellPr id="1" xr6:uid="{00000000-0010-0000-9502-000001000000}" uniqueName="P1078136">
      <xmlPr mapId="1" xpath="/TFI-IZD-POD/NTD-GFI-IZD-POD_1000378/P1078136" xmlDataType="decimal"/>
    </xmlCellPr>
  </singleXmlCell>
  <singleXmlCell id="771" xr6:uid="{00000000-000C-0000-FFFF-FFFF96020000}" r="H28" connectionId="0">
    <xmlCellPr id="1" xr6:uid="{00000000-0010-0000-9602-000001000000}" uniqueName="P1078137">
      <xmlPr mapId="1" xpath="/TFI-IZD-POD/NTD-GFI-IZD-POD_1000378/P1078137" xmlDataType="decimal"/>
    </xmlCellPr>
  </singleXmlCell>
  <singleXmlCell id="772" xr6:uid="{00000000-000C-0000-FFFF-FFFF97020000}" r="I28" connectionId="0">
    <xmlCellPr id="1" xr6:uid="{00000000-0010-0000-9702-000001000000}" uniqueName="P1078138">
      <xmlPr mapId="1" xpath="/TFI-IZD-POD/NTD-GFI-IZD-POD_1000378/P1078138" xmlDataType="decimal"/>
    </xmlCellPr>
  </singleXmlCell>
  <singleXmlCell id="773" xr6:uid="{00000000-000C-0000-FFFF-FFFF98020000}" r="H29" connectionId="0">
    <xmlCellPr id="1" xr6:uid="{00000000-0010-0000-9802-000001000000}" uniqueName="P1078139">
      <xmlPr mapId="1" xpath="/TFI-IZD-POD/NTD-GFI-IZD-POD_1000378/P1078139" xmlDataType="decimal"/>
    </xmlCellPr>
  </singleXmlCell>
  <singleXmlCell id="774" xr6:uid="{00000000-000C-0000-FFFF-FFFF99020000}" r="I29" connectionId="0">
    <xmlCellPr id="1" xr6:uid="{00000000-0010-0000-9902-000001000000}" uniqueName="P1078140">
      <xmlPr mapId="1" xpath="/TFI-IZD-POD/NTD-GFI-IZD-POD_1000378/P1078140" xmlDataType="decimal"/>
    </xmlCellPr>
  </singleXmlCell>
  <singleXmlCell id="775" xr6:uid="{00000000-000C-0000-FFFF-FFFF9A020000}" r="H30" connectionId="0">
    <xmlCellPr id="1" xr6:uid="{00000000-0010-0000-9A02-000001000000}" uniqueName="P1078141">
      <xmlPr mapId="1" xpath="/TFI-IZD-POD/NTD-GFI-IZD-POD_1000378/P1078141" xmlDataType="decimal"/>
    </xmlCellPr>
  </singleXmlCell>
  <singleXmlCell id="776" xr6:uid="{00000000-000C-0000-FFFF-FFFF9B020000}" r="I30" connectionId="0">
    <xmlCellPr id="1" xr6:uid="{00000000-0010-0000-9B02-000001000000}" uniqueName="P1078142">
      <xmlPr mapId="1" xpath="/TFI-IZD-POD/NTD-GFI-IZD-POD_1000378/P1078142" xmlDataType="decimal"/>
    </xmlCellPr>
  </singleXmlCell>
  <singleXmlCell id="777" xr6:uid="{00000000-000C-0000-FFFF-FFFF9C020000}" r="H31" connectionId="0">
    <xmlCellPr id="1" xr6:uid="{00000000-0010-0000-9C02-000001000000}" uniqueName="P1078143">
      <xmlPr mapId="1" xpath="/TFI-IZD-POD/NTD-GFI-IZD-POD_1000378/P1078143" xmlDataType="decimal"/>
    </xmlCellPr>
  </singleXmlCell>
  <singleXmlCell id="778" xr6:uid="{00000000-000C-0000-FFFF-FFFF9D020000}" r="I31" connectionId="0">
    <xmlCellPr id="1" xr6:uid="{00000000-0010-0000-9D02-000001000000}" uniqueName="P1078144">
      <xmlPr mapId="1" xpath="/TFI-IZD-POD/NTD-GFI-IZD-POD_1000378/P1078144" xmlDataType="decimal"/>
    </xmlCellPr>
  </singleXmlCell>
  <singleXmlCell id="779" xr6:uid="{00000000-000C-0000-FFFF-FFFF9E020000}" r="H32" connectionId="0">
    <xmlCellPr id="1" xr6:uid="{00000000-0010-0000-9E02-000001000000}" uniqueName="P1078145">
      <xmlPr mapId="1" xpath="/TFI-IZD-POD/NTD-GFI-IZD-POD_1000378/P1078145" xmlDataType="decimal"/>
    </xmlCellPr>
  </singleXmlCell>
  <singleXmlCell id="780" xr6:uid="{00000000-000C-0000-FFFF-FFFF9F020000}" r="I32" connectionId="0">
    <xmlCellPr id="1" xr6:uid="{00000000-0010-0000-9F02-000001000000}" uniqueName="P1078146">
      <xmlPr mapId="1" xpath="/TFI-IZD-POD/NTD-GFI-IZD-POD_1000378/P1078146" xmlDataType="decimal"/>
    </xmlCellPr>
  </singleXmlCell>
  <singleXmlCell id="781" xr6:uid="{00000000-000C-0000-FFFF-FFFFA0020000}" r="H33" connectionId="0">
    <xmlCellPr id="1" xr6:uid="{00000000-0010-0000-A002-000001000000}" uniqueName="P1078147">
      <xmlPr mapId="1" xpath="/TFI-IZD-POD/NTD-GFI-IZD-POD_1000378/P1078147" xmlDataType="decimal"/>
    </xmlCellPr>
  </singleXmlCell>
  <singleXmlCell id="782" xr6:uid="{00000000-000C-0000-FFFF-FFFFA1020000}" r="I33" connectionId="0">
    <xmlCellPr id="1" xr6:uid="{00000000-0010-0000-A102-000001000000}" uniqueName="P1078148">
      <xmlPr mapId="1" xpath="/TFI-IZD-POD/NTD-GFI-IZD-POD_1000378/P1078148" xmlDataType="decimal"/>
    </xmlCellPr>
  </singleXmlCell>
  <singleXmlCell id="783" xr6:uid="{00000000-000C-0000-FFFF-FFFFA2020000}" r="H34" connectionId="0">
    <xmlCellPr id="1" xr6:uid="{00000000-0010-0000-A202-000001000000}" uniqueName="P1078149">
      <xmlPr mapId="1" xpath="/TFI-IZD-POD/NTD-GFI-IZD-POD_1000378/P1078149" xmlDataType="decimal"/>
    </xmlCellPr>
  </singleXmlCell>
  <singleXmlCell id="784" xr6:uid="{00000000-000C-0000-FFFF-FFFFA3020000}" r="I34" connectionId="0">
    <xmlCellPr id="1" xr6:uid="{00000000-0010-0000-A302-000001000000}" uniqueName="P1078150">
      <xmlPr mapId="1" xpath="/TFI-IZD-POD/NTD-GFI-IZD-POD_1000378/P1078150" xmlDataType="decimal"/>
    </xmlCellPr>
  </singleXmlCell>
  <singleXmlCell id="785" xr6:uid="{00000000-000C-0000-FFFF-FFFFA4020000}" r="H36" connectionId="0">
    <xmlCellPr id="1" xr6:uid="{00000000-0010-0000-A402-000001000000}" uniqueName="P1078151">
      <xmlPr mapId="1" xpath="/TFI-IZD-POD/NTD-GFI-IZD-POD_1000378/P1078151" xmlDataType="decimal"/>
    </xmlCellPr>
  </singleXmlCell>
  <singleXmlCell id="786" xr6:uid="{00000000-000C-0000-FFFF-FFFFA5020000}" r="I36" connectionId="0">
    <xmlCellPr id="1" xr6:uid="{00000000-0010-0000-A502-000001000000}" uniqueName="P1078152">
      <xmlPr mapId="1" xpath="/TFI-IZD-POD/NTD-GFI-IZD-POD_1000378/P1078152" xmlDataType="decimal"/>
    </xmlCellPr>
  </singleXmlCell>
  <singleXmlCell id="787" xr6:uid="{00000000-000C-0000-FFFF-FFFFA6020000}" r="H37" connectionId="0">
    <xmlCellPr id="1" xr6:uid="{00000000-0010-0000-A602-000001000000}" uniqueName="P1078153">
      <xmlPr mapId="1" xpath="/TFI-IZD-POD/NTD-GFI-IZD-POD_1000378/P1078153" xmlDataType="decimal"/>
    </xmlCellPr>
  </singleXmlCell>
  <singleXmlCell id="788" xr6:uid="{00000000-000C-0000-FFFF-FFFFA7020000}" r="I37" connectionId="0">
    <xmlCellPr id="1" xr6:uid="{00000000-0010-0000-A702-000001000000}" uniqueName="P1078154">
      <xmlPr mapId="1" xpath="/TFI-IZD-POD/NTD-GFI-IZD-POD_1000378/P1078154" xmlDataType="decimal"/>
    </xmlCellPr>
  </singleXmlCell>
  <singleXmlCell id="789" xr6:uid="{00000000-000C-0000-FFFF-FFFFA8020000}" r="H38" connectionId="0">
    <xmlCellPr id="1" xr6:uid="{00000000-0010-0000-A802-000001000000}" uniqueName="P1078155">
      <xmlPr mapId="1" xpath="/TFI-IZD-POD/NTD-GFI-IZD-POD_1000378/P1078155" xmlDataType="decimal"/>
    </xmlCellPr>
  </singleXmlCell>
  <singleXmlCell id="790" xr6:uid="{00000000-000C-0000-FFFF-FFFFA9020000}" r="I38" connectionId="0">
    <xmlCellPr id="1" xr6:uid="{00000000-0010-0000-A902-000001000000}" uniqueName="P1078156">
      <xmlPr mapId="1" xpath="/TFI-IZD-POD/NTD-GFI-IZD-POD_1000378/P1078156" xmlDataType="decimal"/>
    </xmlCellPr>
  </singleXmlCell>
  <singleXmlCell id="791" xr6:uid="{00000000-000C-0000-FFFF-FFFFAA020000}" r="H39" connectionId="0">
    <xmlCellPr id="1" xr6:uid="{00000000-0010-0000-AA02-000001000000}" uniqueName="P1078157">
      <xmlPr mapId="1" xpath="/TFI-IZD-POD/NTD-GFI-IZD-POD_1000378/P1078157" xmlDataType="decimal"/>
    </xmlCellPr>
  </singleXmlCell>
  <singleXmlCell id="792" xr6:uid="{00000000-000C-0000-FFFF-FFFFAB020000}" r="I39" connectionId="0">
    <xmlCellPr id="1" xr6:uid="{00000000-0010-0000-AB02-000001000000}" uniqueName="P1078158">
      <xmlPr mapId="1" xpath="/TFI-IZD-POD/NTD-GFI-IZD-POD_1000378/P1078158" xmlDataType="decimal"/>
    </xmlCellPr>
  </singleXmlCell>
  <singleXmlCell id="793" xr6:uid="{00000000-000C-0000-FFFF-FFFFAC020000}" r="H40" connectionId="0">
    <xmlCellPr id="1" xr6:uid="{00000000-0010-0000-AC02-000001000000}" uniqueName="P1078159">
      <xmlPr mapId="1" xpath="/TFI-IZD-POD/NTD-GFI-IZD-POD_1000378/P1078159" xmlDataType="decimal"/>
    </xmlCellPr>
  </singleXmlCell>
  <singleXmlCell id="794" xr6:uid="{00000000-000C-0000-FFFF-FFFFAD020000}" r="I40" connectionId="0">
    <xmlCellPr id="1" xr6:uid="{00000000-0010-0000-AD02-000001000000}" uniqueName="P1078160">
      <xmlPr mapId="1" xpath="/TFI-IZD-POD/NTD-GFI-IZD-POD_1000378/P1078160" xmlDataType="decimal"/>
    </xmlCellPr>
  </singleXmlCell>
  <singleXmlCell id="795" xr6:uid="{00000000-000C-0000-FFFF-FFFFAE020000}" r="H41" connectionId="0">
    <xmlCellPr id="1" xr6:uid="{00000000-0010-0000-AE02-000001000000}" uniqueName="P1078161">
      <xmlPr mapId="1" xpath="/TFI-IZD-POD/NTD-GFI-IZD-POD_1000378/P1078161" xmlDataType="decimal"/>
    </xmlCellPr>
  </singleXmlCell>
  <singleXmlCell id="796" xr6:uid="{00000000-000C-0000-FFFF-FFFFAF020000}" r="I41" connectionId="0">
    <xmlCellPr id="1" xr6:uid="{00000000-0010-0000-AF02-000001000000}" uniqueName="P1078162">
      <xmlPr mapId="1" xpath="/TFI-IZD-POD/NTD-GFI-IZD-POD_1000378/P1078162" xmlDataType="decimal"/>
    </xmlCellPr>
  </singleXmlCell>
  <singleXmlCell id="797" xr6:uid="{00000000-000C-0000-FFFF-FFFFB0020000}" r="H42" connectionId="0">
    <xmlCellPr id="1" xr6:uid="{00000000-0010-0000-B002-000001000000}" uniqueName="P1078163">
      <xmlPr mapId="1" xpath="/TFI-IZD-POD/NTD-GFI-IZD-POD_1000378/P1078163" xmlDataType="decimal"/>
    </xmlCellPr>
  </singleXmlCell>
  <singleXmlCell id="798" xr6:uid="{00000000-000C-0000-FFFF-FFFFB1020000}" r="I42" connectionId="0">
    <xmlCellPr id="1" xr6:uid="{00000000-0010-0000-B102-000001000000}" uniqueName="P1078164">
      <xmlPr mapId="1" xpath="/TFI-IZD-POD/NTD-GFI-IZD-POD_1000378/P1078164" xmlDataType="decimal"/>
    </xmlCellPr>
  </singleXmlCell>
  <singleXmlCell id="799" xr6:uid="{00000000-000C-0000-FFFF-FFFFB2020000}" r="H43" connectionId="0">
    <xmlCellPr id="1" xr6:uid="{00000000-0010-0000-B202-000001000000}" uniqueName="P1078165">
      <xmlPr mapId="1" xpath="/TFI-IZD-POD/NTD-GFI-IZD-POD_1000378/P1078165" xmlDataType="decimal"/>
    </xmlCellPr>
  </singleXmlCell>
  <singleXmlCell id="800" xr6:uid="{00000000-000C-0000-FFFF-FFFFB3020000}" r="I43" connectionId="0">
    <xmlCellPr id="1" xr6:uid="{00000000-0010-0000-B302-000001000000}" uniqueName="P1078166">
      <xmlPr mapId="1" xpath="/TFI-IZD-POD/NTD-GFI-IZD-POD_1000378/P1078166" xmlDataType="decimal"/>
    </xmlCellPr>
  </singleXmlCell>
  <singleXmlCell id="801" xr6:uid="{00000000-000C-0000-FFFF-FFFFB4020000}" r="H44" connectionId="0">
    <xmlCellPr id="1" xr6:uid="{00000000-0010-0000-B402-000001000000}" uniqueName="P1078167">
      <xmlPr mapId="1" xpath="/TFI-IZD-POD/NTD-GFI-IZD-POD_1000378/P1078167" xmlDataType="decimal"/>
    </xmlCellPr>
  </singleXmlCell>
  <singleXmlCell id="802" xr6:uid="{00000000-000C-0000-FFFF-FFFFB5020000}" r="I44" connectionId="0">
    <xmlCellPr id="1" xr6:uid="{00000000-0010-0000-B502-000001000000}" uniqueName="P1078168">
      <xmlPr mapId="1" xpath="/TFI-IZD-POD/NTD-GFI-IZD-POD_1000378/P1078168" xmlDataType="decimal"/>
    </xmlCellPr>
  </singleXmlCell>
  <singleXmlCell id="803" xr6:uid="{00000000-000C-0000-FFFF-FFFFB6020000}" r="H45" connectionId="0">
    <xmlCellPr id="1" xr6:uid="{00000000-0010-0000-B602-000001000000}" uniqueName="P1078169">
      <xmlPr mapId="1" xpath="/TFI-IZD-POD/NTD-GFI-IZD-POD_1000378/P1078169" xmlDataType="decimal"/>
    </xmlCellPr>
  </singleXmlCell>
  <singleXmlCell id="804" xr6:uid="{00000000-000C-0000-FFFF-FFFFB7020000}" r="I45" connectionId="0">
    <xmlCellPr id="1" xr6:uid="{00000000-0010-0000-B702-000001000000}" uniqueName="P1078170">
      <xmlPr mapId="1" xpath="/TFI-IZD-POD/NTD-GFI-IZD-POD_1000378/P1078170" xmlDataType="decimal"/>
    </xmlCellPr>
  </singleXmlCell>
  <singleXmlCell id="805" xr6:uid="{00000000-000C-0000-FFFF-FFFFB8020000}" r="H46" connectionId="0">
    <xmlCellPr id="1" xr6:uid="{00000000-0010-0000-B802-000001000000}" uniqueName="P1078171">
      <xmlPr mapId="1" xpath="/TFI-IZD-POD/NTD-GFI-IZD-POD_1000378/P1078171" xmlDataType="decimal"/>
    </xmlCellPr>
  </singleXmlCell>
  <singleXmlCell id="806" xr6:uid="{00000000-000C-0000-FFFF-FFFFB9020000}" r="I46" connectionId="0">
    <xmlCellPr id="1" xr6:uid="{00000000-0010-0000-B902-000001000000}" uniqueName="P1078172">
      <xmlPr mapId="1" xpath="/TFI-IZD-POD/NTD-GFI-IZD-POD_1000378/P1078172" xmlDataType="decimal"/>
    </xmlCellPr>
  </singleXmlCell>
  <singleXmlCell id="807" xr6:uid="{00000000-000C-0000-FFFF-FFFFBA020000}" r="H47" connectionId="0">
    <xmlCellPr id="1" xr6:uid="{00000000-0010-0000-BA02-000001000000}" uniqueName="P1078173">
      <xmlPr mapId="1" xpath="/TFI-IZD-POD/NTD-GFI-IZD-POD_1000378/P1078173" xmlDataType="decimal"/>
    </xmlCellPr>
  </singleXmlCell>
  <singleXmlCell id="808" xr6:uid="{00000000-000C-0000-FFFF-FFFFBB020000}" r="I47" connectionId="0">
    <xmlCellPr id="1" xr6:uid="{00000000-0010-0000-BB02-000001000000}" uniqueName="P1078174">
      <xmlPr mapId="1" xpath="/TFI-IZD-POD/NTD-GFI-IZD-POD_1000378/P1078174" xmlDataType="decimal"/>
    </xmlCellPr>
  </singleXmlCell>
  <singleXmlCell id="809" xr6:uid="{00000000-000C-0000-FFFF-FFFFBC020000}" r="H48" connectionId="0">
    <xmlCellPr id="1" xr6:uid="{00000000-0010-0000-BC02-000001000000}" uniqueName="P1078175">
      <xmlPr mapId="1" xpath="/TFI-IZD-POD/NTD-GFI-IZD-POD_1000378/P1078175" xmlDataType="decimal"/>
    </xmlCellPr>
  </singleXmlCell>
  <singleXmlCell id="810" xr6:uid="{00000000-000C-0000-FFFF-FFFFBD020000}" r="I48" connectionId="0">
    <xmlCellPr id="1" xr6:uid="{00000000-0010-0000-BD02-000001000000}" uniqueName="P1078176">
      <xmlPr mapId="1" xpath="/TFI-IZD-POD/NTD-GFI-IZD-POD_1000378/P1078176" xmlDataType="decimal"/>
    </xmlCellPr>
  </singleXmlCell>
  <singleXmlCell id="811" xr6:uid="{00000000-000C-0000-FFFF-FFFFBE020000}" r="H49" connectionId="0">
    <xmlCellPr id="1" xr6:uid="{00000000-0010-0000-BE02-000001000000}" uniqueName="P1078177">
      <xmlPr mapId="1" xpath="/TFI-IZD-POD/NTD-GFI-IZD-POD_1000378/P1078177" xmlDataType="decimal"/>
    </xmlCellPr>
  </singleXmlCell>
  <singleXmlCell id="812" xr6:uid="{00000000-000C-0000-FFFF-FFFFBF020000}" r="I49" connectionId="0">
    <xmlCellPr id="1" xr6:uid="{00000000-0010-0000-BF02-000001000000}" uniqueName="P1078178">
      <xmlPr mapId="1" xpath="/TFI-IZD-POD/NTD-GFI-IZD-POD_1000378/P1078178" xmlDataType="decimal"/>
    </xmlCellPr>
  </singleXmlCell>
  <singleXmlCell id="813" xr6:uid="{00000000-000C-0000-FFFF-FFFFC0020000}" r="H50" connectionId="0">
    <xmlCellPr id="1" xr6:uid="{00000000-0010-0000-C002-000001000000}" uniqueName="P1078179">
      <xmlPr mapId="1" xpath="/TFI-IZD-POD/NTD-GFI-IZD-POD_1000378/P1078179" xmlDataType="decimal"/>
    </xmlCellPr>
  </singleXmlCell>
  <singleXmlCell id="814" xr6:uid="{00000000-000C-0000-FFFF-FFFFC1020000}" r="I50" connectionId="0">
    <xmlCellPr id="1" xr6:uid="{00000000-0010-0000-C102-000001000000}" uniqueName="P1078180">
      <xmlPr mapId="1" xpath="/TFI-IZD-POD/NTD-GFI-IZD-POD_1000378/P1078180" xmlDataType="decimal"/>
    </xmlCellPr>
  </singleXmlCell>
  <singleXmlCell id="815" xr6:uid="{00000000-000C-0000-FFFF-FFFFC2020000}" r="H51" connectionId="0">
    <xmlCellPr id="1" xr6:uid="{00000000-0010-0000-C202-000001000000}" uniqueName="P1078181">
      <xmlPr mapId="1" xpath="/TFI-IZD-POD/NTD-GFI-IZD-POD_1000378/P1078181" xmlDataType="decimal"/>
    </xmlCellPr>
  </singleXmlCell>
  <singleXmlCell id="816" xr6:uid="{00000000-000C-0000-FFFF-FFFFC3020000}" r="I51" connectionId="0">
    <xmlCellPr id="1" xr6:uid="{00000000-0010-0000-C302-000001000000}" uniqueName="P1078182">
      <xmlPr mapId="1"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C4020000}" r="H8" connectionId="0">
    <xmlCellPr id="1" xr6:uid="{00000000-0010-0000-C402-000001000000}" uniqueName="P1076413">
      <xmlPr mapId="1" xpath="/TFI-IZD-POD/NTI-GFI-IZD-POD_1000376/P1076413" xmlDataType="decimal"/>
    </xmlCellPr>
  </singleXmlCell>
  <singleXmlCell id="630" xr6:uid="{00000000-000C-0000-FFFF-FFFFC5020000}" r="I8" connectionId="0">
    <xmlCellPr id="1" xr6:uid="{00000000-0010-0000-C502-000001000000}" uniqueName="P1076414">
      <xmlPr mapId="1" xpath="/TFI-IZD-POD/NTI-GFI-IZD-POD_1000376/P1076414" xmlDataType="decimal"/>
    </xmlCellPr>
  </singleXmlCell>
  <singleXmlCell id="633" xr6:uid="{00000000-000C-0000-FFFF-FFFFC6020000}" r="H9" connectionId="0">
    <xmlCellPr id="1" xr6:uid="{00000000-0010-0000-C602-000001000000}" uniqueName="P1076415">
      <xmlPr mapId="1" xpath="/TFI-IZD-POD/NTI-GFI-IZD-POD_1000376/P1076415" xmlDataType="decimal"/>
    </xmlCellPr>
  </singleXmlCell>
  <singleXmlCell id="634" xr6:uid="{00000000-000C-0000-FFFF-FFFFC7020000}" r="I9" connectionId="0">
    <xmlCellPr id="1" xr6:uid="{00000000-0010-0000-C702-000001000000}" uniqueName="P1076416">
      <xmlPr mapId="1" xpath="/TFI-IZD-POD/NTI-GFI-IZD-POD_1000376/P1076416" xmlDataType="decimal"/>
    </xmlCellPr>
  </singleXmlCell>
  <singleXmlCell id="635" xr6:uid="{00000000-000C-0000-FFFF-FFFFC8020000}" r="H10" connectionId="0">
    <xmlCellPr id="1" xr6:uid="{00000000-0010-0000-C802-000001000000}" uniqueName="P1076417">
      <xmlPr mapId="1" xpath="/TFI-IZD-POD/NTI-GFI-IZD-POD_1000376/P1076417" xmlDataType="decimal"/>
    </xmlCellPr>
  </singleXmlCell>
  <singleXmlCell id="636" xr6:uid="{00000000-000C-0000-FFFF-FFFFC9020000}" r="I10" connectionId="0">
    <xmlCellPr id="1" xr6:uid="{00000000-0010-0000-C902-000001000000}" uniqueName="P1076418">
      <xmlPr mapId="1" xpath="/TFI-IZD-POD/NTI-GFI-IZD-POD_1000376/P1076418" xmlDataType="decimal"/>
    </xmlCellPr>
  </singleXmlCell>
  <singleXmlCell id="637" xr6:uid="{00000000-000C-0000-FFFF-FFFFCA020000}" r="H11" connectionId="0">
    <xmlCellPr id="1" xr6:uid="{00000000-0010-0000-CA02-000001000000}" uniqueName="P1076419">
      <xmlPr mapId="1" xpath="/TFI-IZD-POD/NTI-GFI-IZD-POD_1000376/P1076419" xmlDataType="decimal"/>
    </xmlCellPr>
  </singleXmlCell>
  <singleXmlCell id="638" xr6:uid="{00000000-000C-0000-FFFF-FFFFCB020000}" r="I11" connectionId="0">
    <xmlCellPr id="1" xr6:uid="{00000000-0010-0000-CB02-000001000000}" uniqueName="P1076420">
      <xmlPr mapId="1" xpath="/TFI-IZD-POD/NTI-GFI-IZD-POD_1000376/P1076420" xmlDataType="decimal"/>
    </xmlCellPr>
  </singleXmlCell>
  <singleXmlCell id="639" xr6:uid="{00000000-000C-0000-FFFF-FFFFCC020000}" r="H12" connectionId="0">
    <xmlCellPr id="1" xr6:uid="{00000000-0010-0000-CC02-000001000000}" uniqueName="P1076421">
      <xmlPr mapId="1" xpath="/TFI-IZD-POD/NTI-GFI-IZD-POD_1000376/P1076421" xmlDataType="decimal"/>
    </xmlCellPr>
  </singleXmlCell>
  <singleXmlCell id="640" xr6:uid="{00000000-000C-0000-FFFF-FFFFCD020000}" r="I12" connectionId="0">
    <xmlCellPr id="1" xr6:uid="{00000000-0010-0000-CD02-000001000000}" uniqueName="P1076422">
      <xmlPr mapId="1" xpath="/TFI-IZD-POD/NTI-GFI-IZD-POD_1000376/P1076422" xmlDataType="decimal"/>
    </xmlCellPr>
  </singleXmlCell>
  <singleXmlCell id="641" xr6:uid="{00000000-000C-0000-FFFF-FFFFCE020000}" r="H13" connectionId="0">
    <xmlCellPr id="1" xr6:uid="{00000000-0010-0000-CE02-000001000000}" uniqueName="P1076423">
      <xmlPr mapId="1" xpath="/TFI-IZD-POD/NTI-GFI-IZD-POD_1000376/P1076423" xmlDataType="decimal"/>
    </xmlCellPr>
  </singleXmlCell>
  <singleXmlCell id="642" xr6:uid="{00000000-000C-0000-FFFF-FFFFCF020000}" r="I13" connectionId="0">
    <xmlCellPr id="1" xr6:uid="{00000000-0010-0000-CF02-000001000000}" uniqueName="P1076424">
      <xmlPr mapId="1" xpath="/TFI-IZD-POD/NTI-GFI-IZD-POD_1000376/P1076424" xmlDataType="decimal"/>
    </xmlCellPr>
  </singleXmlCell>
  <singleXmlCell id="643" xr6:uid="{00000000-000C-0000-FFFF-FFFFD0020000}" r="H14" connectionId="0">
    <xmlCellPr id="1" xr6:uid="{00000000-0010-0000-D002-000001000000}" uniqueName="P1076425">
      <xmlPr mapId="1" xpath="/TFI-IZD-POD/NTI-GFI-IZD-POD_1000376/P1076425" xmlDataType="decimal"/>
    </xmlCellPr>
  </singleXmlCell>
  <singleXmlCell id="644" xr6:uid="{00000000-000C-0000-FFFF-FFFFD1020000}" r="I14" connectionId="0">
    <xmlCellPr id="1" xr6:uid="{00000000-0010-0000-D102-000001000000}" uniqueName="P1076426">
      <xmlPr mapId="1" xpath="/TFI-IZD-POD/NTI-GFI-IZD-POD_1000376/P1076426" xmlDataType="decimal"/>
    </xmlCellPr>
  </singleXmlCell>
  <singleXmlCell id="645" xr6:uid="{00000000-000C-0000-FFFF-FFFFD2020000}" r="H15" connectionId="0">
    <xmlCellPr id="1" xr6:uid="{00000000-0010-0000-D202-000001000000}" uniqueName="P1076427">
      <xmlPr mapId="1" xpath="/TFI-IZD-POD/NTI-GFI-IZD-POD_1000376/P1076427" xmlDataType="decimal"/>
    </xmlCellPr>
  </singleXmlCell>
  <singleXmlCell id="646" xr6:uid="{00000000-000C-0000-FFFF-FFFFD3020000}" r="I15" connectionId="0">
    <xmlCellPr id="1" xr6:uid="{00000000-0010-0000-D302-000001000000}" uniqueName="P1076428">
      <xmlPr mapId="1" xpath="/TFI-IZD-POD/NTI-GFI-IZD-POD_1000376/P1076428" xmlDataType="decimal"/>
    </xmlCellPr>
  </singleXmlCell>
  <singleXmlCell id="647" xr6:uid="{00000000-000C-0000-FFFF-FFFFD4020000}" r="H16" connectionId="0">
    <xmlCellPr id="1" xr6:uid="{00000000-0010-0000-D402-000001000000}" uniqueName="P1076429">
      <xmlPr mapId="1" xpath="/TFI-IZD-POD/NTI-GFI-IZD-POD_1000376/P1076429" xmlDataType="decimal"/>
    </xmlCellPr>
  </singleXmlCell>
  <singleXmlCell id="648" xr6:uid="{00000000-000C-0000-FFFF-FFFFD5020000}" r="I16" connectionId="0">
    <xmlCellPr id="1" xr6:uid="{00000000-0010-0000-D502-000001000000}" uniqueName="P1076430">
      <xmlPr mapId="1" xpath="/TFI-IZD-POD/NTI-GFI-IZD-POD_1000376/P1076430" xmlDataType="decimal"/>
    </xmlCellPr>
  </singleXmlCell>
  <singleXmlCell id="649" xr6:uid="{00000000-000C-0000-FFFF-FFFFD6020000}" r="H17" connectionId="0">
    <xmlCellPr id="1" xr6:uid="{00000000-0010-0000-D602-000001000000}" uniqueName="P1076431">
      <xmlPr mapId="1" xpath="/TFI-IZD-POD/NTI-GFI-IZD-POD_1000376/P1076431" xmlDataType="decimal"/>
    </xmlCellPr>
  </singleXmlCell>
  <singleXmlCell id="650" xr6:uid="{00000000-000C-0000-FFFF-FFFFD7020000}" r="I17" connectionId="0">
    <xmlCellPr id="1" xr6:uid="{00000000-0010-0000-D702-000001000000}" uniqueName="P1076432">
      <xmlPr mapId="1" xpath="/TFI-IZD-POD/NTI-GFI-IZD-POD_1000376/P1076432" xmlDataType="decimal"/>
    </xmlCellPr>
  </singleXmlCell>
  <singleXmlCell id="651" xr6:uid="{00000000-000C-0000-FFFF-FFFFD8020000}" r="H18" connectionId="0">
    <xmlCellPr id="1" xr6:uid="{00000000-0010-0000-D802-000001000000}" uniqueName="P1076433">
      <xmlPr mapId="1" xpath="/TFI-IZD-POD/NTI-GFI-IZD-POD_1000376/P1076433" xmlDataType="decimal"/>
    </xmlCellPr>
  </singleXmlCell>
  <singleXmlCell id="652" xr6:uid="{00000000-000C-0000-FFFF-FFFFD9020000}" r="I18" connectionId="0">
    <xmlCellPr id="1" xr6:uid="{00000000-0010-0000-D902-000001000000}" uniqueName="P1076434">
      <xmlPr mapId="1" xpath="/TFI-IZD-POD/NTI-GFI-IZD-POD_1000376/P1076434" xmlDataType="decimal"/>
    </xmlCellPr>
  </singleXmlCell>
  <singleXmlCell id="653" xr6:uid="{00000000-000C-0000-FFFF-FFFFDA020000}" r="H19" connectionId="0">
    <xmlCellPr id="1" xr6:uid="{00000000-0010-0000-DA02-000001000000}" uniqueName="P1076435">
      <xmlPr mapId="1" xpath="/TFI-IZD-POD/NTI-GFI-IZD-POD_1000376/P1076435" xmlDataType="decimal"/>
    </xmlCellPr>
  </singleXmlCell>
  <singleXmlCell id="654" xr6:uid="{00000000-000C-0000-FFFF-FFFFDB020000}" r="I19" connectionId="0">
    <xmlCellPr id="1" xr6:uid="{00000000-0010-0000-DB02-000001000000}" uniqueName="P1076436">
      <xmlPr mapId="1" xpath="/TFI-IZD-POD/NTI-GFI-IZD-POD_1000376/P1076436" xmlDataType="decimal"/>
    </xmlCellPr>
  </singleXmlCell>
  <singleXmlCell id="655" xr6:uid="{00000000-000C-0000-FFFF-FFFFDC020000}" r="H20" connectionId="0">
    <xmlCellPr id="1" xr6:uid="{00000000-0010-0000-DC02-000001000000}" uniqueName="P1076437">
      <xmlPr mapId="1" xpath="/TFI-IZD-POD/NTI-GFI-IZD-POD_1000376/P1076437" xmlDataType="decimal"/>
    </xmlCellPr>
  </singleXmlCell>
  <singleXmlCell id="656" xr6:uid="{00000000-000C-0000-FFFF-FFFFDD020000}" r="I20" connectionId="0">
    <xmlCellPr id="1" xr6:uid="{00000000-0010-0000-DD02-000001000000}" uniqueName="P1076438">
      <xmlPr mapId="1" xpath="/TFI-IZD-POD/NTI-GFI-IZD-POD_1000376/P1076438" xmlDataType="decimal"/>
    </xmlCellPr>
  </singleXmlCell>
  <singleXmlCell id="657" xr6:uid="{00000000-000C-0000-FFFF-FFFFDE020000}" r="H21" connectionId="0">
    <xmlCellPr id="1" xr6:uid="{00000000-0010-0000-DE02-000001000000}" uniqueName="P1076439">
      <xmlPr mapId="1" xpath="/TFI-IZD-POD/NTI-GFI-IZD-POD_1000376/P1076439" xmlDataType="decimal"/>
    </xmlCellPr>
  </singleXmlCell>
  <singleXmlCell id="658" xr6:uid="{00000000-000C-0000-FFFF-FFFFDF020000}" r="I21" connectionId="0">
    <xmlCellPr id="1" xr6:uid="{00000000-0010-0000-DF02-000001000000}" uniqueName="P1076440">
      <xmlPr mapId="1" xpath="/TFI-IZD-POD/NTI-GFI-IZD-POD_1000376/P1076440" xmlDataType="decimal"/>
    </xmlCellPr>
  </singleXmlCell>
  <singleXmlCell id="659" xr6:uid="{00000000-000C-0000-FFFF-FFFFE0020000}" r="H22" connectionId="0">
    <xmlCellPr id="1" xr6:uid="{00000000-0010-0000-E002-000001000000}" uniqueName="P1076441">
      <xmlPr mapId="1" xpath="/TFI-IZD-POD/NTI-GFI-IZD-POD_1000376/P1076441" xmlDataType="decimal"/>
    </xmlCellPr>
  </singleXmlCell>
  <singleXmlCell id="660" xr6:uid="{00000000-000C-0000-FFFF-FFFFE1020000}" r="I22" connectionId="0">
    <xmlCellPr id="1" xr6:uid="{00000000-0010-0000-E102-000001000000}" uniqueName="P1076442">
      <xmlPr mapId="1" xpath="/TFI-IZD-POD/NTI-GFI-IZD-POD_1000376/P1076442" xmlDataType="decimal"/>
    </xmlCellPr>
  </singleXmlCell>
  <singleXmlCell id="661" xr6:uid="{00000000-000C-0000-FFFF-FFFFE2020000}" r="H23" connectionId="0">
    <xmlCellPr id="1" xr6:uid="{00000000-0010-0000-E202-000001000000}" uniqueName="P1076443">
      <xmlPr mapId="1" xpath="/TFI-IZD-POD/NTI-GFI-IZD-POD_1000376/P1076443" xmlDataType="decimal"/>
    </xmlCellPr>
  </singleXmlCell>
  <singleXmlCell id="662" xr6:uid="{00000000-000C-0000-FFFF-FFFFE3020000}" r="I23" connectionId="0">
    <xmlCellPr id="1" xr6:uid="{00000000-0010-0000-E302-000001000000}" uniqueName="P1076444">
      <xmlPr mapId="1" xpath="/TFI-IZD-POD/NTI-GFI-IZD-POD_1000376/P1076444" xmlDataType="decimal"/>
    </xmlCellPr>
  </singleXmlCell>
  <singleXmlCell id="663" xr6:uid="{00000000-000C-0000-FFFF-FFFFE4020000}" r="H24" connectionId="0">
    <xmlCellPr id="1" xr6:uid="{00000000-0010-0000-E402-000001000000}" uniqueName="P1076445">
      <xmlPr mapId="1" xpath="/TFI-IZD-POD/NTI-GFI-IZD-POD_1000376/P1076445" xmlDataType="decimal"/>
    </xmlCellPr>
  </singleXmlCell>
  <singleXmlCell id="664" xr6:uid="{00000000-000C-0000-FFFF-FFFFE5020000}" r="I24" connectionId="0">
    <xmlCellPr id="1" xr6:uid="{00000000-0010-0000-E502-000001000000}" uniqueName="P1076446">
      <xmlPr mapId="1" xpath="/TFI-IZD-POD/NTI-GFI-IZD-POD_1000376/P1076446" xmlDataType="decimal"/>
    </xmlCellPr>
  </singleXmlCell>
  <singleXmlCell id="665" xr6:uid="{00000000-000C-0000-FFFF-FFFFE6020000}" r="H25" connectionId="0">
    <xmlCellPr id="1" xr6:uid="{00000000-0010-0000-E602-000001000000}" uniqueName="P1076447">
      <xmlPr mapId="1" xpath="/TFI-IZD-POD/NTI-GFI-IZD-POD_1000376/P1076447" xmlDataType="decimal"/>
    </xmlCellPr>
  </singleXmlCell>
  <singleXmlCell id="666" xr6:uid="{00000000-000C-0000-FFFF-FFFFE7020000}" r="I25" connectionId="0">
    <xmlCellPr id="1" xr6:uid="{00000000-0010-0000-E702-000001000000}" uniqueName="P1076448">
      <xmlPr mapId="1" xpath="/TFI-IZD-POD/NTI-GFI-IZD-POD_1000376/P1076448" xmlDataType="decimal"/>
    </xmlCellPr>
  </singleXmlCell>
  <singleXmlCell id="667" xr6:uid="{00000000-000C-0000-FFFF-FFFFE8020000}" r="H26" connectionId="0">
    <xmlCellPr id="1" xr6:uid="{00000000-0010-0000-E802-000001000000}" uniqueName="P1076449">
      <xmlPr mapId="1" xpath="/TFI-IZD-POD/NTI-GFI-IZD-POD_1000376/P1076449" xmlDataType="decimal"/>
    </xmlCellPr>
  </singleXmlCell>
  <singleXmlCell id="668" xr6:uid="{00000000-000C-0000-FFFF-FFFFE9020000}" r="I26" connectionId="0">
    <xmlCellPr id="1" xr6:uid="{00000000-0010-0000-E902-000001000000}" uniqueName="P1076450">
      <xmlPr mapId="1" xpath="/TFI-IZD-POD/NTI-GFI-IZD-POD_1000376/P1076450" xmlDataType="decimal"/>
    </xmlCellPr>
  </singleXmlCell>
  <singleXmlCell id="669" xr6:uid="{00000000-000C-0000-FFFF-FFFFEA020000}" r="H27" connectionId="0">
    <xmlCellPr id="1" xr6:uid="{00000000-0010-0000-EA02-000001000000}" uniqueName="P1076451">
      <xmlPr mapId="1" xpath="/TFI-IZD-POD/NTI-GFI-IZD-POD_1000376/P1076451" xmlDataType="decimal"/>
    </xmlCellPr>
  </singleXmlCell>
  <singleXmlCell id="670" xr6:uid="{00000000-000C-0000-FFFF-FFFFEB020000}" r="I27" connectionId="0">
    <xmlCellPr id="1" xr6:uid="{00000000-0010-0000-EB02-000001000000}" uniqueName="P1076452">
      <xmlPr mapId="1" xpath="/TFI-IZD-POD/NTI-GFI-IZD-POD_1000376/P1076452" xmlDataType="decimal"/>
    </xmlCellPr>
  </singleXmlCell>
  <singleXmlCell id="671" xr6:uid="{00000000-000C-0000-FFFF-FFFFEC020000}" r="H29" connectionId="0">
    <xmlCellPr id="1" xr6:uid="{00000000-0010-0000-EC02-000001000000}" uniqueName="P1076453">
      <xmlPr mapId="1" xpath="/TFI-IZD-POD/NTI-GFI-IZD-POD_1000376/P1076453" xmlDataType="decimal"/>
    </xmlCellPr>
  </singleXmlCell>
  <singleXmlCell id="672" xr6:uid="{00000000-000C-0000-FFFF-FFFFED020000}" r="I29" connectionId="0">
    <xmlCellPr id="1" xr6:uid="{00000000-0010-0000-ED02-000001000000}" uniqueName="P1076454">
      <xmlPr mapId="1" xpath="/TFI-IZD-POD/NTI-GFI-IZD-POD_1000376/P1076454" xmlDataType="decimal"/>
    </xmlCellPr>
  </singleXmlCell>
  <singleXmlCell id="673" xr6:uid="{00000000-000C-0000-FFFF-FFFFEE020000}" r="H30" connectionId="0">
    <xmlCellPr id="1" xr6:uid="{00000000-0010-0000-EE02-000001000000}" uniqueName="P1076455">
      <xmlPr mapId="1" xpath="/TFI-IZD-POD/NTI-GFI-IZD-POD_1000376/P1076455" xmlDataType="decimal"/>
    </xmlCellPr>
  </singleXmlCell>
  <singleXmlCell id="674" xr6:uid="{00000000-000C-0000-FFFF-FFFFEF020000}" r="I30" connectionId="0">
    <xmlCellPr id="1" xr6:uid="{00000000-0010-0000-EF02-000001000000}" uniqueName="P1076456">
      <xmlPr mapId="1" xpath="/TFI-IZD-POD/NTI-GFI-IZD-POD_1000376/P1076456" xmlDataType="decimal"/>
    </xmlCellPr>
  </singleXmlCell>
  <singleXmlCell id="675" xr6:uid="{00000000-000C-0000-FFFF-FFFFF0020000}" r="H31" connectionId="0">
    <xmlCellPr id="1" xr6:uid="{00000000-0010-0000-F002-000001000000}" uniqueName="P1076457">
      <xmlPr mapId="1" xpath="/TFI-IZD-POD/NTI-GFI-IZD-POD_1000376/P1076457" xmlDataType="decimal"/>
    </xmlCellPr>
  </singleXmlCell>
  <singleXmlCell id="676" xr6:uid="{00000000-000C-0000-FFFF-FFFFF1020000}" r="I31" connectionId="0">
    <xmlCellPr id="1" xr6:uid="{00000000-0010-0000-F102-000001000000}" uniqueName="P1076458">
      <xmlPr mapId="1" xpath="/TFI-IZD-POD/NTI-GFI-IZD-POD_1000376/P1076458" xmlDataType="decimal"/>
    </xmlCellPr>
  </singleXmlCell>
  <singleXmlCell id="677" xr6:uid="{00000000-000C-0000-FFFF-FFFFF2020000}" r="H32" connectionId="0">
    <xmlCellPr id="1" xr6:uid="{00000000-0010-0000-F202-000001000000}" uniqueName="P1076459">
      <xmlPr mapId="1" xpath="/TFI-IZD-POD/NTI-GFI-IZD-POD_1000376/P1076459" xmlDataType="decimal"/>
    </xmlCellPr>
  </singleXmlCell>
  <singleXmlCell id="678" xr6:uid="{00000000-000C-0000-FFFF-FFFFF3020000}" r="I32" connectionId="0">
    <xmlCellPr id="1" xr6:uid="{00000000-0010-0000-F302-000001000000}" uniqueName="P1076460">
      <xmlPr mapId="1" xpath="/TFI-IZD-POD/NTI-GFI-IZD-POD_1000376/P1076460" xmlDataType="decimal"/>
    </xmlCellPr>
  </singleXmlCell>
  <singleXmlCell id="679" xr6:uid="{00000000-000C-0000-FFFF-FFFFF4020000}" r="H33" connectionId="0">
    <xmlCellPr id="1" xr6:uid="{00000000-0010-0000-F402-000001000000}" uniqueName="P1076461">
      <xmlPr mapId="1" xpath="/TFI-IZD-POD/NTI-GFI-IZD-POD_1000376/P1076461" xmlDataType="decimal"/>
    </xmlCellPr>
  </singleXmlCell>
  <singleXmlCell id="680" xr6:uid="{00000000-000C-0000-FFFF-FFFFF5020000}" r="I33" connectionId="0">
    <xmlCellPr id="1" xr6:uid="{00000000-0010-0000-F502-000001000000}" uniqueName="P1076462">
      <xmlPr mapId="1" xpath="/TFI-IZD-POD/NTI-GFI-IZD-POD_1000376/P1076462" xmlDataType="decimal"/>
    </xmlCellPr>
  </singleXmlCell>
  <singleXmlCell id="681" xr6:uid="{00000000-000C-0000-FFFF-FFFFF6020000}" r="H34" connectionId="0">
    <xmlCellPr id="1" xr6:uid="{00000000-0010-0000-F602-000001000000}" uniqueName="P1076463">
      <xmlPr mapId="1" xpath="/TFI-IZD-POD/NTI-GFI-IZD-POD_1000376/P1076463" xmlDataType="decimal"/>
    </xmlCellPr>
  </singleXmlCell>
  <singleXmlCell id="682" xr6:uid="{00000000-000C-0000-FFFF-FFFFF7020000}" r="I34" connectionId="0">
    <xmlCellPr id="1" xr6:uid="{00000000-0010-0000-F702-000001000000}" uniqueName="P1076464">
      <xmlPr mapId="1" xpath="/TFI-IZD-POD/NTI-GFI-IZD-POD_1000376/P1076464" xmlDataType="decimal"/>
    </xmlCellPr>
  </singleXmlCell>
  <singleXmlCell id="683" xr6:uid="{00000000-000C-0000-FFFF-FFFFF8020000}" r="H35" connectionId="0">
    <xmlCellPr id="1" xr6:uid="{00000000-0010-0000-F802-000001000000}" uniqueName="P1076465">
      <xmlPr mapId="1" xpath="/TFI-IZD-POD/NTI-GFI-IZD-POD_1000376/P1076465" xmlDataType="decimal"/>
    </xmlCellPr>
  </singleXmlCell>
  <singleXmlCell id="684" xr6:uid="{00000000-000C-0000-FFFF-FFFFF9020000}" r="I35" connectionId="0">
    <xmlCellPr id="1" xr6:uid="{00000000-0010-0000-F902-000001000000}" uniqueName="P1076466">
      <xmlPr mapId="1" xpath="/TFI-IZD-POD/NTI-GFI-IZD-POD_1000376/P1076466" xmlDataType="decimal"/>
    </xmlCellPr>
  </singleXmlCell>
  <singleXmlCell id="685" xr6:uid="{00000000-000C-0000-FFFF-FFFFFA020000}" r="H36" connectionId="0">
    <xmlCellPr id="1" xr6:uid="{00000000-0010-0000-FA02-000001000000}" uniqueName="P1076467">
      <xmlPr mapId="1" xpath="/TFI-IZD-POD/NTI-GFI-IZD-POD_1000376/P1076467" xmlDataType="decimal"/>
    </xmlCellPr>
  </singleXmlCell>
  <singleXmlCell id="686" xr6:uid="{00000000-000C-0000-FFFF-FFFFFB020000}" r="I36" connectionId="0">
    <xmlCellPr id="1" xr6:uid="{00000000-0010-0000-FB02-000001000000}" uniqueName="P1076468">
      <xmlPr mapId="1" xpath="/TFI-IZD-POD/NTI-GFI-IZD-POD_1000376/P1076468" xmlDataType="decimal"/>
    </xmlCellPr>
  </singleXmlCell>
  <singleXmlCell id="687" xr6:uid="{00000000-000C-0000-FFFF-FFFFFC020000}" r="H37" connectionId="0">
    <xmlCellPr id="1" xr6:uid="{00000000-0010-0000-FC02-000001000000}" uniqueName="P1076469">
      <xmlPr mapId="1" xpath="/TFI-IZD-POD/NTI-GFI-IZD-POD_1000376/P1076469" xmlDataType="decimal"/>
    </xmlCellPr>
  </singleXmlCell>
  <singleXmlCell id="688" xr6:uid="{00000000-000C-0000-FFFF-FFFFFD020000}" r="I37" connectionId="0">
    <xmlCellPr id="1" xr6:uid="{00000000-0010-0000-FD02-000001000000}" uniqueName="P1076470">
      <xmlPr mapId="1" xpath="/TFI-IZD-POD/NTI-GFI-IZD-POD_1000376/P1076470" xmlDataType="decimal"/>
    </xmlCellPr>
  </singleXmlCell>
  <singleXmlCell id="689" xr6:uid="{00000000-000C-0000-FFFF-FFFFFE020000}" r="H38" connectionId="0">
    <xmlCellPr id="1" xr6:uid="{00000000-0010-0000-FE02-000001000000}" uniqueName="P1076471">
      <xmlPr mapId="1" xpath="/TFI-IZD-POD/NTI-GFI-IZD-POD_1000376/P1076471" xmlDataType="decimal"/>
    </xmlCellPr>
  </singleXmlCell>
  <singleXmlCell id="690" xr6:uid="{00000000-000C-0000-FFFF-FFFFFF020000}" r="I38" connectionId="0">
    <xmlCellPr id="1" xr6:uid="{00000000-0010-0000-FF02-000001000000}" uniqueName="P1076472">
      <xmlPr mapId="1" xpath="/TFI-IZD-POD/NTI-GFI-IZD-POD_1000376/P1076472" xmlDataType="decimal"/>
    </xmlCellPr>
  </singleXmlCell>
  <singleXmlCell id="691" xr6:uid="{00000000-000C-0000-FFFF-FFFF00030000}" r="H39" connectionId="0">
    <xmlCellPr id="1" xr6:uid="{00000000-0010-0000-0003-000001000000}" uniqueName="P1076473">
      <xmlPr mapId="1" xpath="/TFI-IZD-POD/NTI-GFI-IZD-POD_1000376/P1076473" xmlDataType="decimal"/>
    </xmlCellPr>
  </singleXmlCell>
  <singleXmlCell id="692" xr6:uid="{00000000-000C-0000-FFFF-FFFF01030000}" r="I39" connectionId="0">
    <xmlCellPr id="1" xr6:uid="{00000000-0010-0000-0103-000001000000}" uniqueName="P1076474">
      <xmlPr mapId="1" xpath="/TFI-IZD-POD/NTI-GFI-IZD-POD_1000376/P1076474" xmlDataType="decimal"/>
    </xmlCellPr>
  </singleXmlCell>
  <singleXmlCell id="693" xr6:uid="{00000000-000C-0000-FFFF-FFFF02030000}" r="H40" connectionId="0">
    <xmlCellPr id="1" xr6:uid="{00000000-0010-0000-0203-000001000000}" uniqueName="P1076475">
      <xmlPr mapId="1" xpath="/TFI-IZD-POD/NTI-GFI-IZD-POD_1000376/P1076475" xmlDataType="decimal"/>
    </xmlCellPr>
  </singleXmlCell>
  <singleXmlCell id="694" xr6:uid="{00000000-000C-0000-FFFF-FFFF03030000}" r="I40" connectionId="0">
    <xmlCellPr id="1" xr6:uid="{00000000-0010-0000-0303-000001000000}" uniqueName="P1076476">
      <xmlPr mapId="1" xpath="/TFI-IZD-POD/NTI-GFI-IZD-POD_1000376/P1076476" xmlDataType="decimal"/>
    </xmlCellPr>
  </singleXmlCell>
  <singleXmlCell id="695" xr6:uid="{00000000-000C-0000-FFFF-FFFF04030000}" r="H41" connectionId="0">
    <xmlCellPr id="1" xr6:uid="{00000000-0010-0000-0403-000001000000}" uniqueName="P1076477">
      <xmlPr mapId="1" xpath="/TFI-IZD-POD/NTI-GFI-IZD-POD_1000376/P1076477" xmlDataType="decimal"/>
    </xmlCellPr>
  </singleXmlCell>
  <singleXmlCell id="696" xr6:uid="{00000000-000C-0000-FFFF-FFFF05030000}" r="I41" connectionId="0">
    <xmlCellPr id="1" xr6:uid="{00000000-0010-0000-0503-000001000000}" uniqueName="P1076478">
      <xmlPr mapId="1" xpath="/TFI-IZD-POD/NTI-GFI-IZD-POD_1000376/P1076478" xmlDataType="decimal"/>
    </xmlCellPr>
  </singleXmlCell>
  <singleXmlCell id="697" xr6:uid="{00000000-000C-0000-FFFF-FFFF06030000}" r="H42" connectionId="0">
    <xmlCellPr id="1" xr6:uid="{00000000-0010-0000-0603-000001000000}" uniqueName="P1076479">
      <xmlPr mapId="1" xpath="/TFI-IZD-POD/NTI-GFI-IZD-POD_1000376/P1076479" xmlDataType="decimal"/>
    </xmlCellPr>
  </singleXmlCell>
  <singleXmlCell id="698" xr6:uid="{00000000-000C-0000-FFFF-FFFF07030000}" r="I42" connectionId="0">
    <xmlCellPr id="1" xr6:uid="{00000000-0010-0000-0703-000001000000}" uniqueName="P1076480">
      <xmlPr mapId="1" xpath="/TFI-IZD-POD/NTI-GFI-IZD-POD_1000376/P1076480" xmlDataType="decimal"/>
    </xmlCellPr>
  </singleXmlCell>
  <singleXmlCell id="699" xr6:uid="{00000000-000C-0000-FFFF-FFFF08030000}" r="H44" connectionId="0">
    <xmlCellPr id="1" xr6:uid="{00000000-0010-0000-0803-000001000000}" uniqueName="P1076481">
      <xmlPr mapId="1" xpath="/TFI-IZD-POD/NTI-GFI-IZD-POD_1000376/P1076481" xmlDataType="decimal"/>
    </xmlCellPr>
  </singleXmlCell>
  <singleXmlCell id="700" xr6:uid="{00000000-000C-0000-FFFF-FFFF09030000}" r="I44" connectionId="0">
    <xmlCellPr id="1" xr6:uid="{00000000-0010-0000-0903-000001000000}" uniqueName="P1076482">
      <xmlPr mapId="1" xpath="/TFI-IZD-POD/NTI-GFI-IZD-POD_1000376/P1076482" xmlDataType="decimal"/>
    </xmlCellPr>
  </singleXmlCell>
  <singleXmlCell id="701" xr6:uid="{00000000-000C-0000-FFFF-FFFF0A030000}" r="H45" connectionId="0">
    <xmlCellPr id="1" xr6:uid="{00000000-0010-0000-0A03-000001000000}" uniqueName="P1076483">
      <xmlPr mapId="1" xpath="/TFI-IZD-POD/NTI-GFI-IZD-POD_1000376/P1076483" xmlDataType="decimal"/>
    </xmlCellPr>
  </singleXmlCell>
  <singleXmlCell id="702" xr6:uid="{00000000-000C-0000-FFFF-FFFF0B030000}" r="I45" connectionId="0">
    <xmlCellPr id="1" xr6:uid="{00000000-0010-0000-0B03-000001000000}" uniqueName="P1076484">
      <xmlPr mapId="1" xpath="/TFI-IZD-POD/NTI-GFI-IZD-POD_1000376/P1076484" xmlDataType="decimal"/>
    </xmlCellPr>
  </singleXmlCell>
  <singleXmlCell id="703" xr6:uid="{00000000-000C-0000-FFFF-FFFF0C030000}" r="H46" connectionId="0">
    <xmlCellPr id="1" xr6:uid="{00000000-0010-0000-0C03-000001000000}" uniqueName="P1076485">
      <xmlPr mapId="1" xpath="/TFI-IZD-POD/NTI-GFI-IZD-POD_1000376/P1076485" xmlDataType="decimal"/>
    </xmlCellPr>
  </singleXmlCell>
  <singleXmlCell id="704" xr6:uid="{00000000-000C-0000-FFFF-FFFF0D030000}" r="I46" connectionId="0">
    <xmlCellPr id="1" xr6:uid="{00000000-0010-0000-0D03-000001000000}" uniqueName="P1076486">
      <xmlPr mapId="1" xpath="/TFI-IZD-POD/NTI-GFI-IZD-POD_1000376/P1076486" xmlDataType="decimal"/>
    </xmlCellPr>
  </singleXmlCell>
  <singleXmlCell id="705" xr6:uid="{00000000-000C-0000-FFFF-FFFF0E030000}" r="H47" connectionId="0">
    <xmlCellPr id="1" xr6:uid="{00000000-0010-0000-0E03-000001000000}" uniqueName="P1076487">
      <xmlPr mapId="1" xpath="/TFI-IZD-POD/NTI-GFI-IZD-POD_1000376/P1076487" xmlDataType="decimal"/>
    </xmlCellPr>
  </singleXmlCell>
  <singleXmlCell id="706" xr6:uid="{00000000-000C-0000-FFFF-FFFF0F030000}" r="I47" connectionId="0">
    <xmlCellPr id="1" xr6:uid="{00000000-0010-0000-0F03-000001000000}" uniqueName="P1076488">
      <xmlPr mapId="1" xpath="/TFI-IZD-POD/NTI-GFI-IZD-POD_1000376/P1076488" xmlDataType="decimal"/>
    </xmlCellPr>
  </singleXmlCell>
  <singleXmlCell id="707" xr6:uid="{00000000-000C-0000-FFFF-FFFF10030000}" r="H48" connectionId="0">
    <xmlCellPr id="1" xr6:uid="{00000000-0010-0000-1003-000001000000}" uniqueName="P1076489">
      <xmlPr mapId="1" xpath="/TFI-IZD-POD/NTI-GFI-IZD-POD_1000376/P1076489" xmlDataType="decimal"/>
    </xmlCellPr>
  </singleXmlCell>
  <singleXmlCell id="708" xr6:uid="{00000000-000C-0000-FFFF-FFFF11030000}" r="I48" connectionId="0">
    <xmlCellPr id="1" xr6:uid="{00000000-0010-0000-1103-000001000000}" uniqueName="P1076490">
      <xmlPr mapId="1" xpath="/TFI-IZD-POD/NTI-GFI-IZD-POD_1000376/P1076490" xmlDataType="decimal"/>
    </xmlCellPr>
  </singleXmlCell>
  <singleXmlCell id="709" xr6:uid="{00000000-000C-0000-FFFF-FFFF12030000}" r="H49" connectionId="0">
    <xmlCellPr id="1" xr6:uid="{00000000-0010-0000-1203-000001000000}" uniqueName="P1076491">
      <xmlPr mapId="1" xpath="/TFI-IZD-POD/NTI-GFI-IZD-POD_1000376/P1076491" xmlDataType="decimal"/>
    </xmlCellPr>
  </singleXmlCell>
  <singleXmlCell id="710" xr6:uid="{00000000-000C-0000-FFFF-FFFF13030000}" r="I49" connectionId="0">
    <xmlCellPr id="1" xr6:uid="{00000000-0010-0000-1303-000001000000}" uniqueName="P1076492">
      <xmlPr mapId="1" xpath="/TFI-IZD-POD/NTI-GFI-IZD-POD_1000376/P1076492" xmlDataType="decimal"/>
    </xmlCellPr>
  </singleXmlCell>
  <singleXmlCell id="711" xr6:uid="{00000000-000C-0000-FFFF-FFFF14030000}" r="H50" connectionId="0">
    <xmlCellPr id="1" xr6:uid="{00000000-0010-0000-1403-000001000000}" uniqueName="P1076493">
      <xmlPr mapId="1" xpath="/TFI-IZD-POD/NTI-GFI-IZD-POD_1000376/P1076493" xmlDataType="decimal"/>
    </xmlCellPr>
  </singleXmlCell>
  <singleXmlCell id="712" xr6:uid="{00000000-000C-0000-FFFF-FFFF15030000}" r="I50" connectionId="0">
    <xmlCellPr id="1" xr6:uid="{00000000-0010-0000-1503-000001000000}" uniqueName="P1076494">
      <xmlPr mapId="1" xpath="/TFI-IZD-POD/NTI-GFI-IZD-POD_1000376/P1076494" xmlDataType="decimal"/>
    </xmlCellPr>
  </singleXmlCell>
  <singleXmlCell id="713" xr6:uid="{00000000-000C-0000-FFFF-FFFF16030000}" r="H51" connectionId="0">
    <xmlCellPr id="1" xr6:uid="{00000000-0010-0000-1603-000001000000}" uniqueName="P1076495">
      <xmlPr mapId="1" xpath="/TFI-IZD-POD/NTI-GFI-IZD-POD_1000376/P1076495" xmlDataType="decimal"/>
    </xmlCellPr>
  </singleXmlCell>
  <singleXmlCell id="714" xr6:uid="{00000000-000C-0000-FFFF-FFFF17030000}" r="I51" connectionId="0">
    <xmlCellPr id="1" xr6:uid="{00000000-0010-0000-1703-000001000000}" uniqueName="P1076496">
      <xmlPr mapId="1" xpath="/TFI-IZD-POD/NTI-GFI-IZD-POD_1000376/P1076496" xmlDataType="decimal"/>
    </xmlCellPr>
  </singleXmlCell>
  <singleXmlCell id="715" xr6:uid="{00000000-000C-0000-FFFF-FFFF18030000}" r="H52" connectionId="0">
    <xmlCellPr id="1" xr6:uid="{00000000-0010-0000-1803-000001000000}" uniqueName="P1078211">
      <xmlPr mapId="1" xpath="/TFI-IZD-POD/NTI-GFI-IZD-POD_1000376/P1078211" xmlDataType="decimal"/>
    </xmlCellPr>
  </singleXmlCell>
  <singleXmlCell id="716" xr6:uid="{00000000-000C-0000-FFFF-FFFF19030000}" r="I52" connectionId="0">
    <xmlCellPr id="1" xr6:uid="{00000000-0010-0000-1903-000001000000}" uniqueName="P1078212">
      <xmlPr mapId="1" xpath="/TFI-IZD-POD/NTI-GFI-IZD-POD_1000376/P1078212" xmlDataType="decimal"/>
    </xmlCellPr>
  </singleXmlCell>
  <singleXmlCell id="717" xr6:uid="{00000000-000C-0000-FFFF-FFFF1A030000}" r="H53" connectionId="0">
    <xmlCellPr id="1" xr6:uid="{00000000-0010-0000-1A03-000001000000}" uniqueName="P1078213">
      <xmlPr mapId="1" xpath="/TFI-IZD-POD/NTI-GFI-IZD-POD_1000376/P1078213" xmlDataType="decimal"/>
    </xmlCellPr>
  </singleXmlCell>
  <singleXmlCell id="718" xr6:uid="{00000000-000C-0000-FFFF-FFFF1B030000}" r="I53" connectionId="0">
    <xmlCellPr id="1" xr6:uid="{00000000-0010-0000-1B03-000001000000}" uniqueName="P1078214">
      <xmlPr mapId="1" xpath="/TFI-IZD-POD/NTI-GFI-IZD-POD_1000376/P1078214" xmlDataType="decimal"/>
    </xmlCellPr>
  </singleXmlCell>
  <singleXmlCell id="719" xr6:uid="{00000000-000C-0000-FFFF-FFFF1C030000}" r="H54" connectionId="0">
    <xmlCellPr id="1" xr6:uid="{00000000-0010-0000-1C03-000001000000}" uniqueName="P1078216">
      <xmlPr mapId="1" xpath="/TFI-IZD-POD/NTI-GFI-IZD-POD_1000376/P1078216" xmlDataType="decimal"/>
    </xmlCellPr>
  </singleXmlCell>
  <singleXmlCell id="720" xr6:uid="{00000000-000C-0000-FFFF-FFFF1D030000}" r="I54" connectionId="0">
    <xmlCellPr id="1" xr6:uid="{00000000-0010-0000-1D03-000001000000}" uniqueName="P1078218">
      <xmlPr mapId="1" xpath="/TFI-IZD-POD/NTI-GFI-IZD-POD_1000376/P1078218" xmlDataType="decimal"/>
    </xmlCellPr>
  </singleXmlCell>
  <singleXmlCell id="721" xr6:uid="{00000000-000C-0000-FFFF-FFFF1E030000}" r="H55" connectionId="0">
    <xmlCellPr id="1" xr6:uid="{00000000-0010-0000-1E03-000001000000}" uniqueName="P1078219">
      <xmlPr mapId="1" xpath="/TFI-IZD-POD/NTI-GFI-IZD-POD_1000376/P1078219" xmlDataType="decimal"/>
    </xmlCellPr>
  </singleXmlCell>
  <singleXmlCell id="722" xr6:uid="{00000000-000C-0000-FFFF-FFFF1F030000}" r="I55" connectionId="0">
    <xmlCellPr id="1" xr6:uid="{00000000-0010-0000-1F03-000001000000}" uniqueName="P1078221">
      <xmlPr mapId="1" xpath="/TFI-IZD-POD/NTI-GFI-IZD-POD_1000376/P1078221" xmlDataType="decimal"/>
    </xmlCellPr>
  </singleXmlCell>
  <singleXmlCell id="723" xr6:uid="{00000000-000C-0000-FFFF-FFFF20030000}" r="H56" connectionId="0">
    <xmlCellPr id="1" xr6:uid="{00000000-0010-0000-2003-000001000000}" uniqueName="P1078223">
      <xmlPr mapId="1" xpath="/TFI-IZD-POD/NTI-GFI-IZD-POD_1000376/P1078223" xmlDataType="decimal"/>
    </xmlCellPr>
  </singleXmlCell>
  <singleXmlCell id="724" xr6:uid="{00000000-000C-0000-FFFF-FFFF21030000}" r="I56" connectionId="0">
    <xmlCellPr id="1" xr6:uid="{00000000-0010-0000-2103-000001000000}" uniqueName="P1078225">
      <xmlPr mapId="1" xpath="/TFI-IZD-POD/NTI-GFI-IZD-POD_1000376/P1078225" xmlDataType="decimal"/>
    </xmlCellPr>
  </singleXmlCell>
  <singleXmlCell id="725" xr6:uid="{00000000-000C-0000-FFFF-FFFF22030000}" r="H57" connectionId="0">
    <xmlCellPr id="1" xr6:uid="{00000000-0010-0000-2203-000001000000}" uniqueName="P1078227">
      <xmlPr mapId="1" xpath="/TFI-IZD-POD/NTI-GFI-IZD-POD_1000376/P1078227" xmlDataType="decimal"/>
    </xmlCellPr>
  </singleXmlCell>
  <singleXmlCell id="726" xr6:uid="{00000000-000C-0000-FFFF-FFFF23030000}" r="I57" connectionId="0">
    <xmlCellPr id="1" xr6:uid="{00000000-0010-0000-2303-000001000000}" uniqueName="P1078228">
      <xmlPr mapId="1" xpath="/TFI-IZD-POD/NTI-GFI-IZD-POD_1000376/P1078228" xmlDataType="decimal"/>
    </xmlCellPr>
  </singleXmlCell>
  <singleXmlCell id="727" xr6:uid="{00000000-000C-0000-FFFF-FFFF24030000}" r="H58" connectionId="0">
    <xmlCellPr id="1" xr6:uid="{00000000-0010-0000-2403-000001000000}" uniqueName="P1078230">
      <xmlPr mapId="1" xpath="/TFI-IZD-POD/NTI-GFI-IZD-POD_1000376/P1078230" xmlDataType="decimal"/>
    </xmlCellPr>
  </singleXmlCell>
  <singleXmlCell id="728" xr6:uid="{00000000-000C-0000-FFFF-FFFF25030000}" r="I58" connectionId="0">
    <xmlCellPr id="1" xr6:uid="{00000000-0010-0000-2503-000001000000}" uniqueName="P1078232">
      <xmlPr mapId="1" xpath="/TFI-IZD-POD/NTI-GFI-IZD-POD_1000376/P1078232" xmlDataType="decimal"/>
    </xmlCellPr>
  </singleXmlCell>
  <singleXmlCell id="729" xr6:uid="{00000000-000C-0000-FFFF-FFFF26030000}" r="H59" connectionId="0">
    <xmlCellPr id="1" xr6:uid="{00000000-0010-0000-2603-000001000000}" uniqueName="P1078234">
      <xmlPr mapId="1" xpath="/TFI-IZD-POD/NTI-GFI-IZD-POD_1000376/P1078234" xmlDataType="decimal"/>
    </xmlCellPr>
  </singleXmlCell>
  <singleXmlCell id="730" xr6:uid="{00000000-000C-0000-FFFF-FFFF27030000}" r="I59" connectionId="0">
    <xmlCellPr id="1" xr6:uid="{00000000-0010-0000-2703-000001000000}" uniqueName="P1078235">
      <xmlPr mapId="1"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13" sqref="M13"/>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44197</v>
      </c>
      <c r="F4" s="136"/>
      <c r="G4" s="77" t="s">
        <v>0</v>
      </c>
      <c r="H4" s="135">
        <v>44286</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413</v>
      </c>
      <c r="C6" s="82"/>
      <c r="D6" s="82"/>
      <c r="E6" s="88">
        <v>2021</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415</v>
      </c>
      <c r="B10" s="148"/>
      <c r="C10" s="148"/>
      <c r="D10" s="148"/>
      <c r="E10" s="148"/>
      <c r="F10" s="148"/>
      <c r="G10" s="148"/>
      <c r="H10" s="148"/>
      <c r="I10" s="148"/>
      <c r="J10" s="90"/>
    </row>
    <row r="11" spans="1:20" ht="24.6" customHeight="1" x14ac:dyDescent="0.25">
      <c r="A11" s="149" t="s">
        <v>393</v>
      </c>
      <c r="B11" s="150"/>
      <c r="C11" s="142" t="s">
        <v>441</v>
      </c>
      <c r="D11" s="143"/>
      <c r="E11" s="91"/>
      <c r="F11" s="151" t="s">
        <v>416</v>
      </c>
      <c r="G11" s="141"/>
      <c r="H11" s="152"/>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440</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439</v>
      </c>
      <c r="D15" s="143"/>
      <c r="E15" s="160"/>
      <c r="F15" s="161"/>
      <c r="G15" s="97" t="s">
        <v>417</v>
      </c>
      <c r="H15" s="152" t="s">
        <v>442</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418</v>
      </c>
      <c r="C17" s="142" t="s">
        <v>444</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443</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20000</v>
      </c>
      <c r="D21" s="153"/>
      <c r="E21" s="146"/>
      <c r="F21" s="146"/>
      <c r="G21" s="157" t="s">
        <v>445</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446</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447</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448</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226</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419</v>
      </c>
      <c r="E31" s="167"/>
      <c r="F31" s="167"/>
      <c r="G31" s="167"/>
      <c r="H31" s="106"/>
      <c r="I31" s="107" t="s">
        <v>420</v>
      </c>
      <c r="J31" s="108" t="s">
        <v>421</v>
      </c>
    </row>
    <row r="32" spans="1:10" x14ac:dyDescent="0.25">
      <c r="A32" s="149"/>
      <c r="B32" s="156"/>
      <c r="C32" s="109"/>
      <c r="D32" s="77"/>
      <c r="E32" s="161"/>
      <c r="F32" s="161"/>
      <c r="G32" s="161"/>
      <c r="H32" s="161"/>
      <c r="I32" s="104"/>
      <c r="J32" s="105"/>
    </row>
    <row r="33" spans="1:10" x14ac:dyDescent="0.25">
      <c r="A33" s="149" t="s">
        <v>410</v>
      </c>
      <c r="B33" s="156"/>
      <c r="C33" s="102" t="s">
        <v>423</v>
      </c>
      <c r="D33" s="166" t="s">
        <v>422</v>
      </c>
      <c r="E33" s="167"/>
      <c r="F33" s="167"/>
      <c r="G33" s="167"/>
      <c r="H33" s="100"/>
      <c r="I33" s="107" t="s">
        <v>423</v>
      </c>
      <c r="J33" s="108" t="s">
        <v>424</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t="s">
        <v>449</v>
      </c>
      <c r="B37" s="169"/>
      <c r="C37" s="169"/>
      <c r="D37" s="169"/>
      <c r="E37" s="168" t="s">
        <v>450</v>
      </c>
      <c r="F37" s="169"/>
      <c r="G37" s="169"/>
      <c r="H37" s="169"/>
      <c r="I37" s="170"/>
      <c r="J37" s="111"/>
    </row>
    <row r="38" spans="1:10" x14ac:dyDescent="0.25">
      <c r="A38" s="93"/>
      <c r="B38" s="94"/>
      <c r="C38" s="101"/>
      <c r="D38" s="171"/>
      <c r="E38" s="171"/>
      <c r="F38" s="171"/>
      <c r="G38" s="171"/>
      <c r="H38" s="171"/>
      <c r="I38" s="171"/>
      <c r="J38" s="96"/>
    </row>
    <row r="39" spans="1:10" x14ac:dyDescent="0.25">
      <c r="A39" s="168" t="s">
        <v>451</v>
      </c>
      <c r="B39" s="169"/>
      <c r="C39" s="169"/>
      <c r="D39" s="170"/>
      <c r="E39" s="168" t="s">
        <v>452</v>
      </c>
      <c r="F39" s="169"/>
      <c r="G39" s="169"/>
      <c r="H39" s="169"/>
      <c r="I39" s="170"/>
      <c r="J39" s="102"/>
    </row>
    <row r="40" spans="1:10" x14ac:dyDescent="0.25">
      <c r="A40" s="93"/>
      <c r="B40" s="94"/>
      <c r="C40" s="101"/>
      <c r="D40" s="112"/>
      <c r="E40" s="171"/>
      <c r="F40" s="171"/>
      <c r="G40" s="171"/>
      <c r="H40" s="171"/>
      <c r="I40" s="95"/>
      <c r="J40" s="96"/>
    </row>
    <row r="41" spans="1:10" x14ac:dyDescent="0.25">
      <c r="A41" s="168" t="s">
        <v>453</v>
      </c>
      <c r="B41" s="169"/>
      <c r="C41" s="169"/>
      <c r="D41" s="170"/>
      <c r="E41" s="168" t="s">
        <v>452</v>
      </c>
      <c r="F41" s="169"/>
      <c r="G41" s="169"/>
      <c r="H41" s="169"/>
      <c r="I41" s="170"/>
      <c r="J41" s="102"/>
    </row>
    <row r="42" spans="1:10" x14ac:dyDescent="0.25">
      <c r="A42" s="93"/>
      <c r="B42" s="94"/>
      <c r="C42" s="101"/>
      <c r="D42" s="112"/>
      <c r="E42" s="171"/>
      <c r="F42" s="171"/>
      <c r="G42" s="171"/>
      <c r="H42" s="171"/>
      <c r="I42" s="95"/>
      <c r="J42" s="96"/>
    </row>
    <row r="43" spans="1:10" x14ac:dyDescent="0.25">
      <c r="A43" s="168" t="s">
        <v>454</v>
      </c>
      <c r="B43" s="169"/>
      <c r="C43" s="169"/>
      <c r="D43" s="170"/>
      <c r="E43" s="168" t="s">
        <v>452</v>
      </c>
      <c r="F43" s="169"/>
      <c r="G43" s="169"/>
      <c r="H43" s="169"/>
      <c r="I43" s="170"/>
      <c r="J43" s="102"/>
    </row>
    <row r="44" spans="1:10" x14ac:dyDescent="0.25">
      <c r="A44" s="113"/>
      <c r="B44" s="101"/>
      <c r="C44" s="172"/>
      <c r="D44" s="172"/>
      <c r="E44" s="146"/>
      <c r="F44" s="146"/>
      <c r="G44" s="172"/>
      <c r="H44" s="172"/>
      <c r="I44" s="172"/>
      <c r="J44" s="96"/>
    </row>
    <row r="45" spans="1:10" x14ac:dyDescent="0.25">
      <c r="A45" s="168" t="s">
        <v>455</v>
      </c>
      <c r="B45" s="169"/>
      <c r="C45" s="169"/>
      <c r="D45" s="170"/>
      <c r="E45" s="168" t="s">
        <v>452</v>
      </c>
      <c r="F45" s="169"/>
      <c r="G45" s="169"/>
      <c r="H45" s="169"/>
      <c r="I45" s="170"/>
      <c r="J45" s="102"/>
    </row>
    <row r="46" spans="1:10" x14ac:dyDescent="0.25">
      <c r="A46" s="113"/>
      <c r="B46" s="101"/>
      <c r="C46" s="101"/>
      <c r="D46" s="94"/>
      <c r="E46" s="173"/>
      <c r="F46" s="173"/>
      <c r="G46" s="172"/>
      <c r="H46" s="172"/>
      <c r="I46" s="94"/>
      <c r="J46" s="96"/>
    </row>
    <row r="47" spans="1:10" x14ac:dyDescent="0.25">
      <c r="A47" s="168" t="s">
        <v>456</v>
      </c>
      <c r="B47" s="169"/>
      <c r="C47" s="169"/>
      <c r="D47" s="170"/>
      <c r="E47" s="168" t="s">
        <v>452</v>
      </c>
      <c r="F47" s="169"/>
      <c r="G47" s="169"/>
      <c r="H47" s="169"/>
      <c r="I47" s="170"/>
      <c r="J47" s="102"/>
    </row>
    <row r="48" spans="1:10" x14ac:dyDescent="0.25">
      <c r="A48" s="113"/>
      <c r="B48" s="101"/>
      <c r="C48" s="101"/>
      <c r="D48" s="94"/>
      <c r="E48" s="146"/>
      <c r="F48" s="146"/>
      <c r="G48" s="172"/>
      <c r="H48" s="172"/>
      <c r="I48" s="94"/>
      <c r="J48" s="114" t="s">
        <v>425</v>
      </c>
    </row>
    <row r="49" spans="1:10" x14ac:dyDescent="0.25">
      <c r="A49" s="113"/>
      <c r="B49" s="101"/>
      <c r="C49" s="101"/>
      <c r="D49" s="94"/>
      <c r="E49" s="146"/>
      <c r="F49" s="146"/>
      <c r="G49" s="172"/>
      <c r="H49" s="172"/>
      <c r="I49" s="94"/>
      <c r="J49" s="114" t="s">
        <v>426</v>
      </c>
    </row>
    <row r="50" spans="1:10" ht="14.45" customHeight="1" x14ac:dyDescent="0.25">
      <c r="A50" s="140" t="s">
        <v>403</v>
      </c>
      <c r="B50" s="151"/>
      <c r="C50" s="152" t="s">
        <v>426</v>
      </c>
      <c r="D50" s="153"/>
      <c r="E50" s="178" t="s">
        <v>427</v>
      </c>
      <c r="F50" s="179"/>
      <c r="G50" s="157"/>
      <c r="H50" s="158"/>
      <c r="I50" s="158"/>
      <c r="J50" s="159"/>
    </row>
    <row r="51" spans="1:10" x14ac:dyDescent="0.25">
      <c r="A51" s="113"/>
      <c r="B51" s="101"/>
      <c r="C51" s="172"/>
      <c r="D51" s="172"/>
      <c r="E51" s="146"/>
      <c r="F51" s="146"/>
      <c r="G51" s="180" t="s">
        <v>428</v>
      </c>
      <c r="H51" s="180"/>
      <c r="I51" s="180"/>
      <c r="J51" s="85"/>
    </row>
    <row r="52" spans="1:10" ht="13.9" customHeight="1" x14ac:dyDescent="0.25">
      <c r="A52" s="140" t="s">
        <v>404</v>
      </c>
      <c r="B52" s="151"/>
      <c r="C52" s="157" t="s">
        <v>458</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457</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459</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429</v>
      </c>
      <c r="B58" s="151"/>
      <c r="C58" s="181"/>
      <c r="D58" s="182"/>
      <c r="E58" s="182"/>
      <c r="F58" s="182"/>
      <c r="G58" s="182"/>
      <c r="H58" s="182"/>
      <c r="I58" s="182"/>
      <c r="J58" s="183"/>
    </row>
    <row r="59" spans="1:10" ht="14.45" customHeight="1" x14ac:dyDescent="0.25">
      <c r="A59" s="93"/>
      <c r="B59" s="94"/>
      <c r="C59" s="184" t="s">
        <v>430</v>
      </c>
      <c r="D59" s="184"/>
      <c r="E59" s="184"/>
      <c r="F59" s="184"/>
      <c r="G59" s="94"/>
      <c r="H59" s="94"/>
      <c r="I59" s="94"/>
      <c r="J59" s="96"/>
    </row>
    <row r="60" spans="1:10" x14ac:dyDescent="0.25">
      <c r="A60" s="140" t="s">
        <v>431</v>
      </c>
      <c r="B60" s="151"/>
      <c r="C60" s="181"/>
      <c r="D60" s="182"/>
      <c r="E60" s="182"/>
      <c r="F60" s="182"/>
      <c r="G60" s="182"/>
      <c r="H60" s="182"/>
      <c r="I60" s="182"/>
      <c r="J60" s="183"/>
    </row>
    <row r="61" spans="1:10" ht="14.45" customHeight="1" x14ac:dyDescent="0.25">
      <c r="A61" s="115"/>
      <c r="B61" s="116"/>
      <c r="C61" s="185" t="s">
        <v>432</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H112" sqref="H11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460</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436</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1303057142</v>
      </c>
      <c r="I9" s="34">
        <f>I10+I17+I27+I38+I43</f>
        <v>1351076316</v>
      </c>
    </row>
    <row r="10" spans="1:9" ht="12.75" customHeight="1" x14ac:dyDescent="0.2">
      <c r="A10" s="187" t="s">
        <v>5</v>
      </c>
      <c r="B10" s="187"/>
      <c r="C10" s="187"/>
      <c r="D10" s="187"/>
      <c r="E10" s="187"/>
      <c r="F10" s="187"/>
      <c r="G10" s="16">
        <v>3</v>
      </c>
      <c r="H10" s="34">
        <f>H11+H12+H13+H14+H15+H16</f>
        <v>9363281</v>
      </c>
      <c r="I10" s="34">
        <f>I11+I12+I13+I14+I15+I16</f>
        <v>8917009</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9363281</v>
      </c>
      <c r="I12" s="33">
        <v>8917009</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1285808336</v>
      </c>
      <c r="I17" s="34">
        <f>I18+I19+I20+I21+I22+I23+I24+I25+I26</f>
        <v>1334256913</v>
      </c>
    </row>
    <row r="18" spans="1:9" ht="12.75" customHeight="1" x14ac:dyDescent="0.2">
      <c r="A18" s="186" t="s">
        <v>13</v>
      </c>
      <c r="B18" s="186"/>
      <c r="C18" s="186"/>
      <c r="D18" s="186"/>
      <c r="E18" s="186"/>
      <c r="F18" s="186"/>
      <c r="G18" s="15">
        <v>11</v>
      </c>
      <c r="H18" s="33">
        <v>5379881</v>
      </c>
      <c r="I18" s="33">
        <v>5379881</v>
      </c>
    </row>
    <row r="19" spans="1:9" ht="12.75" customHeight="1" x14ac:dyDescent="0.2">
      <c r="A19" s="186" t="s">
        <v>14</v>
      </c>
      <c r="B19" s="186"/>
      <c r="C19" s="186"/>
      <c r="D19" s="186"/>
      <c r="E19" s="186"/>
      <c r="F19" s="186"/>
      <c r="G19" s="15">
        <v>12</v>
      </c>
      <c r="H19" s="33">
        <v>34758943</v>
      </c>
      <c r="I19" s="33">
        <v>34499545</v>
      </c>
    </row>
    <row r="20" spans="1:9" ht="12.75" customHeight="1" x14ac:dyDescent="0.2">
      <c r="A20" s="186" t="s">
        <v>15</v>
      </c>
      <c r="B20" s="186"/>
      <c r="C20" s="186"/>
      <c r="D20" s="186"/>
      <c r="E20" s="186"/>
      <c r="F20" s="186"/>
      <c r="G20" s="15">
        <v>13</v>
      </c>
      <c r="H20" s="33">
        <v>489665</v>
      </c>
      <c r="I20" s="33">
        <v>685856</v>
      </c>
    </row>
    <row r="21" spans="1:9" ht="12.75" customHeight="1" x14ac:dyDescent="0.2">
      <c r="A21" s="186" t="s">
        <v>16</v>
      </c>
      <c r="B21" s="186"/>
      <c r="C21" s="186"/>
      <c r="D21" s="186"/>
      <c r="E21" s="186"/>
      <c r="F21" s="186"/>
      <c r="G21" s="15">
        <v>14</v>
      </c>
      <c r="H21" s="33">
        <v>1205205132</v>
      </c>
      <c r="I21" s="33">
        <v>1254161991</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26600</v>
      </c>
      <c r="I24" s="33">
        <v>0</v>
      </c>
    </row>
    <row r="25" spans="1:9" ht="12.75" customHeight="1" x14ac:dyDescent="0.2">
      <c r="A25" s="186" t="s">
        <v>20</v>
      </c>
      <c r="B25" s="186"/>
      <c r="C25" s="186"/>
      <c r="D25" s="186"/>
      <c r="E25" s="186"/>
      <c r="F25" s="186"/>
      <c r="G25" s="15">
        <v>18</v>
      </c>
      <c r="H25" s="33">
        <v>188688</v>
      </c>
      <c r="I25" s="33">
        <v>188688</v>
      </c>
    </row>
    <row r="26" spans="1:9" ht="12.75" customHeight="1" x14ac:dyDescent="0.2">
      <c r="A26" s="186" t="s">
        <v>21</v>
      </c>
      <c r="B26" s="186"/>
      <c r="C26" s="186"/>
      <c r="D26" s="186"/>
      <c r="E26" s="186"/>
      <c r="F26" s="186"/>
      <c r="G26" s="15">
        <v>19</v>
      </c>
      <c r="H26" s="33">
        <v>39759427</v>
      </c>
      <c r="I26" s="33">
        <v>39340952</v>
      </c>
    </row>
    <row r="27" spans="1:9" ht="12.75" customHeight="1" x14ac:dyDescent="0.2">
      <c r="A27" s="187" t="s">
        <v>22</v>
      </c>
      <c r="B27" s="187"/>
      <c r="C27" s="187"/>
      <c r="D27" s="187"/>
      <c r="E27" s="187"/>
      <c r="F27" s="187"/>
      <c r="G27" s="16">
        <v>20</v>
      </c>
      <c r="H27" s="34">
        <f>SUM(H28:H37)</f>
        <v>7885525</v>
      </c>
      <c r="I27" s="34">
        <f>SUM(I28:I37)</f>
        <v>7902394</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1420831</v>
      </c>
      <c r="I31" s="33">
        <v>1420831</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242984</v>
      </c>
      <c r="I33" s="33">
        <v>259853</v>
      </c>
    </row>
    <row r="34" spans="1:9" ht="12.75" customHeight="1" x14ac:dyDescent="0.2">
      <c r="A34" s="186" t="s">
        <v>29</v>
      </c>
      <c r="B34" s="186"/>
      <c r="C34" s="186"/>
      <c r="D34" s="186"/>
      <c r="E34" s="186"/>
      <c r="F34" s="186"/>
      <c r="G34" s="15">
        <v>27</v>
      </c>
      <c r="H34" s="33">
        <v>6221710</v>
      </c>
      <c r="I34" s="33">
        <v>6221710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88985329</v>
      </c>
      <c r="I44" s="34">
        <f>I45+I53+I60+I70</f>
        <v>80405295</v>
      </c>
    </row>
    <row r="45" spans="1:9" ht="12.75" customHeight="1" x14ac:dyDescent="0.2">
      <c r="A45" s="187" t="s">
        <v>39</v>
      </c>
      <c r="B45" s="187"/>
      <c r="C45" s="187"/>
      <c r="D45" s="187"/>
      <c r="E45" s="187"/>
      <c r="F45" s="187"/>
      <c r="G45" s="16">
        <v>38</v>
      </c>
      <c r="H45" s="34">
        <f>SUM(H46:H52)</f>
        <v>32167536</v>
      </c>
      <c r="I45" s="34">
        <f>SUM(I46:I52)</f>
        <v>32112756</v>
      </c>
    </row>
    <row r="46" spans="1:9" ht="12.75" customHeight="1" x14ac:dyDescent="0.2">
      <c r="A46" s="186" t="s">
        <v>40</v>
      </c>
      <c r="B46" s="186"/>
      <c r="C46" s="186"/>
      <c r="D46" s="186"/>
      <c r="E46" s="186"/>
      <c r="F46" s="186"/>
      <c r="G46" s="15">
        <v>39</v>
      </c>
      <c r="H46" s="33">
        <v>5081100</v>
      </c>
      <c r="I46" s="33">
        <v>4967040</v>
      </c>
    </row>
    <row r="47" spans="1:9" ht="12.75" customHeight="1" x14ac:dyDescent="0.2">
      <c r="A47" s="186" t="s">
        <v>41</v>
      </c>
      <c r="B47" s="186"/>
      <c r="C47" s="186"/>
      <c r="D47" s="186"/>
      <c r="E47" s="186"/>
      <c r="F47" s="186"/>
      <c r="G47" s="15">
        <v>40</v>
      </c>
      <c r="H47" s="33">
        <v>16642231</v>
      </c>
      <c r="I47" s="33">
        <v>16701511</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10444205</v>
      </c>
      <c r="I51" s="33">
        <v>10444205</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22457174</v>
      </c>
      <c r="I53" s="34">
        <f>SUM(I54:I59)</f>
        <v>8764744</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10258185</v>
      </c>
      <c r="I56" s="33">
        <v>6081973</v>
      </c>
    </row>
    <row r="57" spans="1:9" ht="12.75" customHeight="1" x14ac:dyDescent="0.2">
      <c r="A57" s="186" t="s">
        <v>51</v>
      </c>
      <c r="B57" s="186"/>
      <c r="C57" s="186"/>
      <c r="D57" s="186"/>
      <c r="E57" s="186"/>
      <c r="F57" s="186"/>
      <c r="G57" s="15">
        <v>50</v>
      </c>
      <c r="H57" s="33">
        <v>60816</v>
      </c>
      <c r="I57" s="33">
        <v>60799</v>
      </c>
    </row>
    <row r="58" spans="1:9" ht="12.75" customHeight="1" x14ac:dyDescent="0.2">
      <c r="A58" s="186" t="s">
        <v>52</v>
      </c>
      <c r="B58" s="186"/>
      <c r="C58" s="186"/>
      <c r="D58" s="186"/>
      <c r="E58" s="186"/>
      <c r="F58" s="186"/>
      <c r="G58" s="15">
        <v>51</v>
      </c>
      <c r="H58" s="33">
        <v>3109473</v>
      </c>
      <c r="I58" s="33">
        <v>690948</v>
      </c>
    </row>
    <row r="59" spans="1:9" ht="12.75" customHeight="1" x14ac:dyDescent="0.2">
      <c r="A59" s="186" t="s">
        <v>53</v>
      </c>
      <c r="B59" s="186"/>
      <c r="C59" s="186"/>
      <c r="D59" s="186"/>
      <c r="E59" s="186"/>
      <c r="F59" s="186"/>
      <c r="G59" s="15">
        <v>52</v>
      </c>
      <c r="H59" s="33">
        <v>9028700</v>
      </c>
      <c r="I59" s="33">
        <v>1931024</v>
      </c>
    </row>
    <row r="60" spans="1:9" ht="12.75" customHeight="1" x14ac:dyDescent="0.2">
      <c r="A60" s="187" t="s">
        <v>54</v>
      </c>
      <c r="B60" s="187"/>
      <c r="C60" s="187"/>
      <c r="D60" s="187"/>
      <c r="E60" s="187"/>
      <c r="F60" s="187"/>
      <c r="G60" s="16">
        <v>53</v>
      </c>
      <c r="H60" s="34">
        <f>SUM(H61:H69)</f>
        <v>0</v>
      </c>
      <c r="I60" s="34">
        <f>SUM(I61:I69)</f>
        <v>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34360619</v>
      </c>
      <c r="I70" s="33">
        <v>39527795</v>
      </c>
    </row>
    <row r="71" spans="1:9" ht="12.75" customHeight="1" x14ac:dyDescent="0.2">
      <c r="A71" s="203" t="s">
        <v>58</v>
      </c>
      <c r="B71" s="203"/>
      <c r="C71" s="203"/>
      <c r="D71" s="203"/>
      <c r="E71" s="203"/>
      <c r="F71" s="203"/>
      <c r="G71" s="15">
        <v>64</v>
      </c>
      <c r="H71" s="33">
        <v>6661528</v>
      </c>
      <c r="I71" s="33">
        <v>6602501</v>
      </c>
    </row>
    <row r="72" spans="1:9" ht="12.75" customHeight="1" x14ac:dyDescent="0.2">
      <c r="A72" s="188" t="s">
        <v>383</v>
      </c>
      <c r="B72" s="188"/>
      <c r="C72" s="188"/>
      <c r="D72" s="188"/>
      <c r="E72" s="188"/>
      <c r="F72" s="188"/>
      <c r="G72" s="16">
        <v>65</v>
      </c>
      <c r="H72" s="34">
        <f>H8+H9+H44+H71</f>
        <v>1398703999</v>
      </c>
      <c r="I72" s="34">
        <f>I8+I9+I44+I71</f>
        <v>1438084112</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515150455</v>
      </c>
      <c r="I75" s="34">
        <f>I76+I77+I78+I84+I85+I89+I92+I95</f>
        <v>547917968</v>
      </c>
    </row>
    <row r="76" spans="1:9" ht="12.75" customHeight="1" x14ac:dyDescent="0.2">
      <c r="A76" s="186" t="s">
        <v>61</v>
      </c>
      <c r="B76" s="186"/>
      <c r="C76" s="186"/>
      <c r="D76" s="186"/>
      <c r="E76" s="186"/>
      <c r="F76" s="186"/>
      <c r="G76" s="15">
        <v>68</v>
      </c>
      <c r="H76" s="33">
        <v>418656000</v>
      </c>
      <c r="I76" s="33">
        <v>418656000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907572</v>
      </c>
      <c r="I78" s="34">
        <f>SUM(I79:I83)</f>
        <v>907572</v>
      </c>
    </row>
    <row r="79" spans="1:9" ht="12.75" customHeight="1" x14ac:dyDescent="0.2">
      <c r="A79" s="186" t="s">
        <v>64</v>
      </c>
      <c r="B79" s="186"/>
      <c r="C79" s="186"/>
      <c r="D79" s="186"/>
      <c r="E79" s="186"/>
      <c r="F79" s="186"/>
      <c r="G79" s="15">
        <v>71</v>
      </c>
      <c r="H79" s="33">
        <v>907572</v>
      </c>
      <c r="I79" s="33">
        <v>907572</v>
      </c>
    </row>
    <row r="80" spans="1:9" ht="12.75" customHeight="1" x14ac:dyDescent="0.2">
      <c r="A80" s="186" t="s">
        <v>65</v>
      </c>
      <c r="B80" s="186"/>
      <c r="C80" s="186"/>
      <c r="D80" s="186"/>
      <c r="E80" s="186"/>
      <c r="F80" s="186"/>
      <c r="G80" s="15">
        <v>72</v>
      </c>
      <c r="H80" s="33">
        <v>8155689</v>
      </c>
      <c r="I80" s="33">
        <v>8155689</v>
      </c>
    </row>
    <row r="81" spans="1:9" ht="12.75" customHeight="1" x14ac:dyDescent="0.2">
      <c r="A81" s="186" t="s">
        <v>66</v>
      </c>
      <c r="B81" s="186"/>
      <c r="C81" s="186"/>
      <c r="D81" s="186"/>
      <c r="E81" s="186"/>
      <c r="F81" s="186"/>
      <c r="G81" s="15">
        <v>73</v>
      </c>
      <c r="H81" s="33">
        <v>-8155689</v>
      </c>
      <c r="I81" s="33">
        <v>-8155689</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9">
        <v>76</v>
      </c>
      <c r="H84" s="120">
        <v>111737567</v>
      </c>
      <c r="I84" s="120">
        <v>135329228</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23616915</v>
      </c>
      <c r="I89" s="34">
        <f>I90-I91</f>
        <v>-25663592</v>
      </c>
    </row>
    <row r="90" spans="1:9" ht="12.75" customHeight="1" x14ac:dyDescent="0.2">
      <c r="A90" s="186" t="s">
        <v>75</v>
      </c>
      <c r="B90" s="186"/>
      <c r="C90" s="186"/>
      <c r="D90" s="186"/>
      <c r="E90" s="186"/>
      <c r="F90" s="186"/>
      <c r="G90" s="15">
        <v>82</v>
      </c>
      <c r="H90" s="33">
        <v>23616915</v>
      </c>
      <c r="I90" s="33">
        <v>0</v>
      </c>
    </row>
    <row r="91" spans="1:9" ht="12.75" customHeight="1" x14ac:dyDescent="0.2">
      <c r="A91" s="186" t="s">
        <v>76</v>
      </c>
      <c r="B91" s="186"/>
      <c r="C91" s="186"/>
      <c r="D91" s="186"/>
      <c r="E91" s="186"/>
      <c r="F91" s="186"/>
      <c r="G91" s="15">
        <v>83</v>
      </c>
      <c r="H91" s="33">
        <v>0</v>
      </c>
      <c r="I91" s="33">
        <v>25663592</v>
      </c>
    </row>
    <row r="92" spans="1:9" ht="12.75" customHeight="1" x14ac:dyDescent="0.2">
      <c r="A92" s="187" t="s">
        <v>77</v>
      </c>
      <c r="B92" s="187"/>
      <c r="C92" s="187"/>
      <c r="D92" s="187"/>
      <c r="E92" s="187"/>
      <c r="F92" s="187"/>
      <c r="G92" s="16">
        <v>84</v>
      </c>
      <c r="H92" s="34">
        <f>H93-H94</f>
        <v>-46665765</v>
      </c>
      <c r="I92" s="34">
        <f>I93-I94</f>
        <v>12023682</v>
      </c>
    </row>
    <row r="93" spans="1:9" ht="12.75" customHeight="1" x14ac:dyDescent="0.2">
      <c r="A93" s="186" t="s">
        <v>78</v>
      </c>
      <c r="B93" s="186"/>
      <c r="C93" s="186"/>
      <c r="D93" s="186"/>
      <c r="E93" s="186"/>
      <c r="F93" s="186"/>
      <c r="G93" s="15">
        <v>85</v>
      </c>
      <c r="H93" s="33">
        <v>0</v>
      </c>
      <c r="I93" s="33">
        <v>12023682</v>
      </c>
    </row>
    <row r="94" spans="1:9" ht="12.75" customHeight="1" x14ac:dyDescent="0.2">
      <c r="A94" s="186" t="s">
        <v>79</v>
      </c>
      <c r="B94" s="186"/>
      <c r="C94" s="186"/>
      <c r="D94" s="186"/>
      <c r="E94" s="186"/>
      <c r="F94" s="186"/>
      <c r="G94" s="15">
        <v>86</v>
      </c>
      <c r="H94" s="33">
        <v>46665765</v>
      </c>
      <c r="I94" s="33">
        <v>0</v>
      </c>
    </row>
    <row r="95" spans="1:9" ht="12.75" customHeight="1" x14ac:dyDescent="0.2">
      <c r="A95" s="186" t="s">
        <v>80</v>
      </c>
      <c r="B95" s="186"/>
      <c r="C95" s="186"/>
      <c r="D95" s="186"/>
      <c r="E95" s="186"/>
      <c r="F95" s="186"/>
      <c r="G95" s="15">
        <v>87</v>
      </c>
      <c r="H95" s="33">
        <v>6898166</v>
      </c>
      <c r="I95" s="33">
        <v>6665078</v>
      </c>
    </row>
    <row r="96" spans="1:9" ht="12.75" customHeight="1" x14ac:dyDescent="0.2">
      <c r="A96" s="188" t="s">
        <v>385</v>
      </c>
      <c r="B96" s="188"/>
      <c r="C96" s="188"/>
      <c r="D96" s="188"/>
      <c r="E96" s="188"/>
      <c r="F96" s="188"/>
      <c r="G96" s="16">
        <v>88</v>
      </c>
      <c r="H96" s="34">
        <f>SUM(H97:H102)</f>
        <v>515660</v>
      </c>
      <c r="I96" s="34">
        <f>SUM(I97:I102)</f>
        <v>385394</v>
      </c>
    </row>
    <row r="97" spans="1:9" ht="12.75" customHeight="1" x14ac:dyDescent="0.2">
      <c r="A97" s="186" t="s">
        <v>81</v>
      </c>
      <c r="B97" s="186"/>
      <c r="C97" s="186"/>
      <c r="D97" s="186"/>
      <c r="E97" s="186"/>
      <c r="F97" s="186"/>
      <c r="G97" s="15">
        <v>89</v>
      </c>
      <c r="H97" s="33">
        <v>515660</v>
      </c>
      <c r="I97" s="33">
        <v>385394</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695014997</v>
      </c>
      <c r="I103" s="34">
        <f>SUM(I104:I114)</f>
        <v>738694687</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93186164</v>
      </c>
      <c r="I108" s="33">
        <v>96947252</v>
      </c>
    </row>
    <row r="109" spans="1:9" ht="12.75" customHeight="1" x14ac:dyDescent="0.2">
      <c r="A109" s="186" t="s">
        <v>92</v>
      </c>
      <c r="B109" s="186"/>
      <c r="C109" s="186"/>
      <c r="D109" s="186"/>
      <c r="E109" s="186"/>
      <c r="F109" s="186"/>
      <c r="G109" s="15">
        <v>101</v>
      </c>
      <c r="H109" s="33">
        <v>601828833</v>
      </c>
      <c r="I109" s="33">
        <v>641747435</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170165396</v>
      </c>
      <c r="I115" s="34">
        <f>SUM(I116:I129)</f>
        <v>134299521</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21280594</v>
      </c>
      <c r="I120" s="33">
        <v>19382930</v>
      </c>
    </row>
    <row r="121" spans="1:9" ht="12.75" customHeight="1" x14ac:dyDescent="0.2">
      <c r="A121" s="186" t="s">
        <v>92</v>
      </c>
      <c r="B121" s="186"/>
      <c r="C121" s="186"/>
      <c r="D121" s="186"/>
      <c r="E121" s="186"/>
      <c r="F121" s="186"/>
      <c r="G121" s="15">
        <v>113</v>
      </c>
      <c r="H121" s="33">
        <v>107133009</v>
      </c>
      <c r="I121" s="33">
        <v>76193114</v>
      </c>
    </row>
    <row r="122" spans="1:9" ht="12.75" customHeight="1" x14ac:dyDescent="0.2">
      <c r="A122" s="186" t="s">
        <v>93</v>
      </c>
      <c r="B122" s="186"/>
      <c r="C122" s="186"/>
      <c r="D122" s="186"/>
      <c r="E122" s="186"/>
      <c r="F122" s="186"/>
      <c r="G122" s="15">
        <v>114</v>
      </c>
      <c r="H122" s="33">
        <v>5125061</v>
      </c>
      <c r="I122" s="33">
        <v>967260</v>
      </c>
    </row>
    <row r="123" spans="1:9" ht="12.75" customHeight="1" x14ac:dyDescent="0.2">
      <c r="A123" s="186" t="s">
        <v>94</v>
      </c>
      <c r="B123" s="186"/>
      <c r="C123" s="186"/>
      <c r="D123" s="186"/>
      <c r="E123" s="186"/>
      <c r="F123" s="186"/>
      <c r="G123" s="15">
        <v>115</v>
      </c>
      <c r="H123" s="33">
        <v>26464941</v>
      </c>
      <c r="I123" s="33">
        <v>28680351</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1603777</v>
      </c>
      <c r="I125" s="33">
        <v>1695194</v>
      </c>
    </row>
    <row r="126" spans="1:9" x14ac:dyDescent="0.2">
      <c r="A126" s="186" t="s">
        <v>99</v>
      </c>
      <c r="B126" s="186"/>
      <c r="C126" s="186"/>
      <c r="D126" s="186"/>
      <c r="E126" s="186"/>
      <c r="F126" s="186"/>
      <c r="G126" s="15">
        <v>118</v>
      </c>
      <c r="H126" s="33">
        <v>2581411</v>
      </c>
      <c r="I126" s="33">
        <v>2395243</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5976603</v>
      </c>
      <c r="I129" s="33">
        <v>4985429</v>
      </c>
    </row>
    <row r="130" spans="1:9" ht="22.15" customHeight="1" x14ac:dyDescent="0.2">
      <c r="A130" s="203" t="s">
        <v>103</v>
      </c>
      <c r="B130" s="203"/>
      <c r="C130" s="203"/>
      <c r="D130" s="203"/>
      <c r="E130" s="203"/>
      <c r="F130" s="203"/>
      <c r="G130" s="15">
        <v>122</v>
      </c>
      <c r="H130" s="33">
        <v>17857491</v>
      </c>
      <c r="I130" s="33">
        <v>16786542</v>
      </c>
    </row>
    <row r="131" spans="1:9" x14ac:dyDescent="0.2">
      <c r="A131" s="188" t="s">
        <v>388</v>
      </c>
      <c r="B131" s="188"/>
      <c r="C131" s="188"/>
      <c r="D131" s="188"/>
      <c r="E131" s="188"/>
      <c r="F131" s="188"/>
      <c r="G131" s="16">
        <v>123</v>
      </c>
      <c r="H131" s="34">
        <f>H75+H96+H103+H115+H130</f>
        <v>1398703999</v>
      </c>
      <c r="I131" s="34">
        <f>I75+I96+I103+I115+I130</f>
        <v>1438084112</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I49" sqref="I4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434</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435</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59450861</v>
      </c>
      <c r="I8" s="37">
        <f>SUM(I9:I13)</f>
        <v>59450861</v>
      </c>
      <c r="J8" s="37">
        <f>SUM(J9:J13)</f>
        <v>90786874</v>
      </c>
      <c r="K8" s="37">
        <f>SUM(K9:K13)</f>
        <v>90786874</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56663658</v>
      </c>
      <c r="I10" s="33">
        <v>56663658</v>
      </c>
      <c r="J10" s="33">
        <v>88219222</v>
      </c>
      <c r="K10" s="33">
        <v>88219222</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2787203</v>
      </c>
      <c r="I13" s="33">
        <v>2787203</v>
      </c>
      <c r="J13" s="33">
        <v>2567652</v>
      </c>
      <c r="K13" s="33">
        <v>2567652</v>
      </c>
    </row>
    <row r="14" spans="1:11" x14ac:dyDescent="0.2">
      <c r="A14" s="222" t="s">
        <v>126</v>
      </c>
      <c r="B14" s="222"/>
      <c r="C14" s="222"/>
      <c r="D14" s="222"/>
      <c r="E14" s="222"/>
      <c r="F14" s="222"/>
      <c r="G14" s="20">
        <v>131</v>
      </c>
      <c r="H14" s="37">
        <f>H15+H16+H20+H24+H25+H26+H29+H36</f>
        <v>80241684</v>
      </c>
      <c r="I14" s="37">
        <f>I15+I16+I20+I24+I25+I26+I29+I36</f>
        <v>80241684</v>
      </c>
      <c r="J14" s="37">
        <f>J15+J16+J20+J24+J25+J26+J29+J36</f>
        <v>65092341</v>
      </c>
      <c r="K14" s="37">
        <f>K15+K16+K20+K24+K25+K26+K29+K36</f>
        <v>65092341</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26434629</v>
      </c>
      <c r="I16" s="37">
        <f>SUM(I17:I19)</f>
        <v>26434629</v>
      </c>
      <c r="J16" s="37">
        <f>SUM(J17:J19)</f>
        <v>23803201</v>
      </c>
      <c r="K16" s="37">
        <f>SUM(K17:K19)</f>
        <v>23803201</v>
      </c>
    </row>
    <row r="17" spans="1:11" x14ac:dyDescent="0.2">
      <c r="A17" s="228" t="s">
        <v>128</v>
      </c>
      <c r="B17" s="228"/>
      <c r="C17" s="228"/>
      <c r="D17" s="228"/>
      <c r="E17" s="228"/>
      <c r="F17" s="228"/>
      <c r="G17" s="15">
        <v>134</v>
      </c>
      <c r="H17" s="33">
        <v>13929377</v>
      </c>
      <c r="I17" s="33">
        <v>13929377</v>
      </c>
      <c r="J17" s="33">
        <v>11171270</v>
      </c>
      <c r="K17" s="33">
        <v>11171270</v>
      </c>
    </row>
    <row r="18" spans="1:11" x14ac:dyDescent="0.2">
      <c r="A18" s="228" t="s">
        <v>129</v>
      </c>
      <c r="B18" s="228"/>
      <c r="C18" s="228"/>
      <c r="D18" s="228"/>
      <c r="E18" s="228"/>
      <c r="F18" s="228"/>
      <c r="G18" s="15">
        <v>135</v>
      </c>
      <c r="H18" s="33">
        <v>0</v>
      </c>
      <c r="I18" s="33">
        <v>0</v>
      </c>
      <c r="J18" s="33">
        <v>0</v>
      </c>
      <c r="K18" s="33">
        <v>0</v>
      </c>
    </row>
    <row r="19" spans="1:11" x14ac:dyDescent="0.2">
      <c r="A19" s="228" t="s">
        <v>130</v>
      </c>
      <c r="B19" s="228"/>
      <c r="C19" s="228"/>
      <c r="D19" s="228"/>
      <c r="E19" s="228"/>
      <c r="F19" s="228"/>
      <c r="G19" s="15">
        <v>136</v>
      </c>
      <c r="H19" s="33">
        <v>12505252</v>
      </c>
      <c r="I19" s="33">
        <v>12505252</v>
      </c>
      <c r="J19" s="33">
        <v>12631931</v>
      </c>
      <c r="K19" s="33">
        <v>12631931</v>
      </c>
    </row>
    <row r="20" spans="1:11" x14ac:dyDescent="0.2">
      <c r="A20" s="231" t="s">
        <v>131</v>
      </c>
      <c r="B20" s="231"/>
      <c r="C20" s="231"/>
      <c r="D20" s="231"/>
      <c r="E20" s="231"/>
      <c r="F20" s="231"/>
      <c r="G20" s="20">
        <v>137</v>
      </c>
      <c r="H20" s="37">
        <f>SUM(H21:H23)</f>
        <v>16714455</v>
      </c>
      <c r="I20" s="37">
        <f>SUM(I21:I23)</f>
        <v>16714455</v>
      </c>
      <c r="J20" s="37">
        <f>SUM(J21:J23)</f>
        <v>13629951</v>
      </c>
      <c r="K20" s="37">
        <f>SUM(K21:K23)</f>
        <v>13629951</v>
      </c>
    </row>
    <row r="21" spans="1:11" x14ac:dyDescent="0.2">
      <c r="A21" s="228" t="s">
        <v>109</v>
      </c>
      <c r="B21" s="228"/>
      <c r="C21" s="228"/>
      <c r="D21" s="228"/>
      <c r="E21" s="228"/>
      <c r="F21" s="228"/>
      <c r="G21" s="15">
        <v>138</v>
      </c>
      <c r="H21" s="33">
        <v>14024605</v>
      </c>
      <c r="I21" s="33">
        <v>14024605</v>
      </c>
      <c r="J21" s="33">
        <v>11661979</v>
      </c>
      <c r="K21" s="33">
        <v>11661979</v>
      </c>
    </row>
    <row r="22" spans="1:11" x14ac:dyDescent="0.2">
      <c r="A22" s="228" t="s">
        <v>110</v>
      </c>
      <c r="B22" s="228"/>
      <c r="C22" s="228"/>
      <c r="D22" s="228"/>
      <c r="E22" s="228"/>
      <c r="F22" s="228"/>
      <c r="G22" s="15">
        <v>139</v>
      </c>
      <c r="H22" s="33">
        <v>1879151</v>
      </c>
      <c r="I22" s="33">
        <v>1879151</v>
      </c>
      <c r="J22" s="33">
        <v>1280255</v>
      </c>
      <c r="K22" s="33">
        <v>1280255</v>
      </c>
    </row>
    <row r="23" spans="1:11" x14ac:dyDescent="0.2">
      <c r="A23" s="228" t="s">
        <v>111</v>
      </c>
      <c r="B23" s="228"/>
      <c r="C23" s="228"/>
      <c r="D23" s="228"/>
      <c r="E23" s="228"/>
      <c r="F23" s="228"/>
      <c r="G23" s="15">
        <v>140</v>
      </c>
      <c r="H23" s="33">
        <v>810699</v>
      </c>
      <c r="I23" s="33">
        <v>810699</v>
      </c>
      <c r="J23" s="33">
        <v>687717</v>
      </c>
      <c r="K23" s="33">
        <v>687717</v>
      </c>
    </row>
    <row r="24" spans="1:11" x14ac:dyDescent="0.2">
      <c r="A24" s="186" t="s">
        <v>112</v>
      </c>
      <c r="B24" s="186"/>
      <c r="C24" s="186"/>
      <c r="D24" s="186"/>
      <c r="E24" s="186"/>
      <c r="F24" s="186"/>
      <c r="G24" s="15">
        <v>141</v>
      </c>
      <c r="H24" s="33">
        <v>21709096</v>
      </c>
      <c r="I24" s="33">
        <v>21709096</v>
      </c>
      <c r="J24" s="33">
        <v>15697155</v>
      </c>
      <c r="K24" s="33">
        <v>15697155</v>
      </c>
    </row>
    <row r="25" spans="1:11" x14ac:dyDescent="0.2">
      <c r="A25" s="186" t="s">
        <v>113</v>
      </c>
      <c r="B25" s="186"/>
      <c r="C25" s="186"/>
      <c r="D25" s="186"/>
      <c r="E25" s="186"/>
      <c r="F25" s="186"/>
      <c r="G25" s="15">
        <v>142</v>
      </c>
      <c r="H25" s="33">
        <v>0</v>
      </c>
      <c r="I25" s="33">
        <v>0</v>
      </c>
      <c r="J25" s="33">
        <v>0</v>
      </c>
      <c r="K25" s="33">
        <v>0</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15383504</v>
      </c>
      <c r="I36" s="33">
        <v>15383504</v>
      </c>
      <c r="J36" s="33">
        <v>11962034</v>
      </c>
      <c r="K36" s="33">
        <v>11962034</v>
      </c>
    </row>
    <row r="37" spans="1:11" x14ac:dyDescent="0.2">
      <c r="A37" s="222" t="s">
        <v>142</v>
      </c>
      <c r="B37" s="222"/>
      <c r="C37" s="222"/>
      <c r="D37" s="222"/>
      <c r="E37" s="222"/>
      <c r="F37" s="222"/>
      <c r="G37" s="20">
        <v>154</v>
      </c>
      <c r="H37" s="37">
        <f>SUM(H38:H47)</f>
        <v>1469592</v>
      </c>
      <c r="I37" s="37">
        <f>SUM(I38:I47)</f>
        <v>1469592</v>
      </c>
      <c r="J37" s="37">
        <f>SUM(J38:J47)</f>
        <v>781772</v>
      </c>
      <c r="K37" s="37">
        <f>SUM(K38:K47)</f>
        <v>781772</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612559</v>
      </c>
      <c r="I43" s="33">
        <v>612559</v>
      </c>
      <c r="J43" s="33">
        <v>0</v>
      </c>
      <c r="K43" s="33">
        <v>0</v>
      </c>
    </row>
    <row r="44" spans="1:11" x14ac:dyDescent="0.2">
      <c r="A44" s="186" t="s">
        <v>149</v>
      </c>
      <c r="B44" s="186"/>
      <c r="C44" s="186"/>
      <c r="D44" s="186"/>
      <c r="E44" s="186"/>
      <c r="F44" s="186"/>
      <c r="G44" s="15">
        <v>161</v>
      </c>
      <c r="H44" s="33">
        <v>13623</v>
      </c>
      <c r="I44" s="33">
        <v>13623</v>
      </c>
      <c r="J44" s="33">
        <v>129</v>
      </c>
      <c r="K44" s="33">
        <v>129</v>
      </c>
    </row>
    <row r="45" spans="1:11" x14ac:dyDescent="0.2">
      <c r="A45" s="186" t="s">
        <v>150</v>
      </c>
      <c r="B45" s="186"/>
      <c r="C45" s="186"/>
      <c r="D45" s="186"/>
      <c r="E45" s="186"/>
      <c r="F45" s="186"/>
      <c r="G45" s="15">
        <v>162</v>
      </c>
      <c r="H45" s="33">
        <v>843410</v>
      </c>
      <c r="I45" s="33">
        <v>843410</v>
      </c>
      <c r="J45" s="33">
        <v>781643</v>
      </c>
      <c r="K45" s="33">
        <v>781643</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19092839</v>
      </c>
      <c r="I48" s="37">
        <f>SUM(I49:I55)</f>
        <v>19092839</v>
      </c>
      <c r="J48" s="37">
        <f>SUM(J49:J55)</f>
        <v>14685858</v>
      </c>
      <c r="K48" s="37">
        <f>SUM(K49:K55)</f>
        <v>14685858</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16628706</v>
      </c>
      <c r="I51" s="33">
        <v>16628706</v>
      </c>
      <c r="J51" s="33">
        <v>13765326</v>
      </c>
      <c r="K51" s="33">
        <v>13765326</v>
      </c>
    </row>
    <row r="52" spans="1:11" x14ac:dyDescent="0.2">
      <c r="A52" s="223" t="s">
        <v>157</v>
      </c>
      <c r="B52" s="223"/>
      <c r="C52" s="223"/>
      <c r="D52" s="223"/>
      <c r="E52" s="223"/>
      <c r="F52" s="223"/>
      <c r="G52" s="15">
        <v>169</v>
      </c>
      <c r="H52" s="33">
        <v>2464133</v>
      </c>
      <c r="I52" s="33">
        <v>2464133</v>
      </c>
      <c r="J52" s="33">
        <v>920532</v>
      </c>
      <c r="K52" s="33">
        <v>920532</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60920453</v>
      </c>
      <c r="I60" s="37">
        <f t="shared" ref="I60:K60" si="0">I8+I37+I56+I57</f>
        <v>60920453</v>
      </c>
      <c r="J60" s="37">
        <f t="shared" si="0"/>
        <v>91568646</v>
      </c>
      <c r="K60" s="37">
        <f t="shared" si="0"/>
        <v>91568646</v>
      </c>
    </row>
    <row r="61" spans="1:11" x14ac:dyDescent="0.2">
      <c r="A61" s="222" t="s">
        <v>166</v>
      </c>
      <c r="B61" s="222"/>
      <c r="C61" s="222"/>
      <c r="D61" s="222"/>
      <c r="E61" s="222"/>
      <c r="F61" s="222"/>
      <c r="G61" s="20">
        <v>178</v>
      </c>
      <c r="H61" s="37">
        <f>H14+H48+H58+H59</f>
        <v>99334523</v>
      </c>
      <c r="I61" s="37">
        <f t="shared" ref="I61:K61" si="1">I14+I48+I58+I59</f>
        <v>99334523</v>
      </c>
      <c r="J61" s="37">
        <f t="shared" si="1"/>
        <v>79778199</v>
      </c>
      <c r="K61" s="37">
        <f t="shared" si="1"/>
        <v>79778199</v>
      </c>
    </row>
    <row r="62" spans="1:11" x14ac:dyDescent="0.2">
      <c r="A62" s="222" t="s">
        <v>167</v>
      </c>
      <c r="B62" s="222"/>
      <c r="C62" s="222"/>
      <c r="D62" s="222"/>
      <c r="E62" s="222"/>
      <c r="F62" s="222"/>
      <c r="G62" s="20">
        <v>179</v>
      </c>
      <c r="H62" s="37">
        <f>H60-H61</f>
        <v>-38414070</v>
      </c>
      <c r="I62" s="37">
        <f t="shared" ref="I62:K62" si="2">I60-I61</f>
        <v>-38414070</v>
      </c>
      <c r="J62" s="37">
        <f t="shared" si="2"/>
        <v>11790447</v>
      </c>
      <c r="K62" s="37">
        <f t="shared" si="2"/>
        <v>11790447</v>
      </c>
    </row>
    <row r="63" spans="1:11" x14ac:dyDescent="0.2">
      <c r="A63" s="209" t="s">
        <v>168</v>
      </c>
      <c r="B63" s="209"/>
      <c r="C63" s="209"/>
      <c r="D63" s="209"/>
      <c r="E63" s="209"/>
      <c r="F63" s="209"/>
      <c r="G63" s="20">
        <v>180</v>
      </c>
      <c r="H63" s="37">
        <f>+IF((H60-H61)&gt;0,(H60-H61),0)</f>
        <v>0</v>
      </c>
      <c r="I63" s="37">
        <f t="shared" ref="I63:K63" si="3">+IF((I60-I61)&gt;0,(I60-I61),0)</f>
        <v>0</v>
      </c>
      <c r="J63" s="37">
        <f t="shared" si="3"/>
        <v>11790447</v>
      </c>
      <c r="K63" s="37">
        <f t="shared" si="3"/>
        <v>11790447</v>
      </c>
    </row>
    <row r="64" spans="1:11" x14ac:dyDescent="0.2">
      <c r="A64" s="209" t="s">
        <v>169</v>
      </c>
      <c r="B64" s="209"/>
      <c r="C64" s="209"/>
      <c r="D64" s="209"/>
      <c r="E64" s="209"/>
      <c r="F64" s="209"/>
      <c r="G64" s="20">
        <v>181</v>
      </c>
      <c r="H64" s="37">
        <f>+IF((H60-H61)&lt;0,(H60-H61),0)</f>
        <v>-38414070</v>
      </c>
      <c r="I64" s="37">
        <f t="shared" ref="I64:K64" si="4">+IF((I60-I61)&lt;0,(I60-I61),0)</f>
        <v>-38414070</v>
      </c>
      <c r="J64" s="37">
        <f t="shared" si="4"/>
        <v>0</v>
      </c>
      <c r="K64" s="37">
        <f t="shared" si="4"/>
        <v>0</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-38414070</v>
      </c>
      <c r="I66" s="37">
        <f t="shared" ref="I66:K66" si="5">I62-I65</f>
        <v>-38414070</v>
      </c>
      <c r="J66" s="37">
        <f t="shared" si="5"/>
        <v>11790447</v>
      </c>
      <c r="K66" s="37">
        <f t="shared" si="5"/>
        <v>11790447</v>
      </c>
    </row>
    <row r="67" spans="1:11" x14ac:dyDescent="0.2">
      <c r="A67" s="209" t="s">
        <v>171</v>
      </c>
      <c r="B67" s="209"/>
      <c r="C67" s="209"/>
      <c r="D67" s="209"/>
      <c r="E67" s="209"/>
      <c r="F67" s="209"/>
      <c r="G67" s="20">
        <v>184</v>
      </c>
      <c r="H67" s="37">
        <f>+IF((H62-H65)&gt;0,(H62-H65),0)</f>
        <v>0</v>
      </c>
      <c r="I67" s="37">
        <f t="shared" ref="I67:K67" si="6">+IF((I62-I65)&gt;0,(I62-I65),0)</f>
        <v>0</v>
      </c>
      <c r="J67" s="37">
        <f t="shared" si="6"/>
        <v>11790447</v>
      </c>
      <c r="K67" s="37">
        <f t="shared" si="6"/>
        <v>11790447</v>
      </c>
    </row>
    <row r="68" spans="1:11" x14ac:dyDescent="0.2">
      <c r="A68" s="209" t="s">
        <v>172</v>
      </c>
      <c r="B68" s="209"/>
      <c r="C68" s="209"/>
      <c r="D68" s="209"/>
      <c r="E68" s="209"/>
      <c r="F68" s="209"/>
      <c r="G68" s="20">
        <v>185</v>
      </c>
      <c r="H68" s="37">
        <f>+IF((H62-H65)&lt;0,(H62-H65),0)</f>
        <v>-38414070</v>
      </c>
      <c r="I68" s="37">
        <f t="shared" ref="I68:K68" si="7">+IF((I62-I65)&lt;0,(I62-I65),0)</f>
        <v>-38414070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-38414071</v>
      </c>
      <c r="I85" s="39">
        <f>I86+I87</f>
        <v>-38414071</v>
      </c>
      <c r="J85" s="39">
        <f>J86+J87</f>
        <v>11790447</v>
      </c>
      <c r="K85" s="39">
        <f>K86+K87</f>
        <v>11790447</v>
      </c>
    </row>
    <row r="86" spans="1:11" x14ac:dyDescent="0.2">
      <c r="A86" s="208" t="s">
        <v>189</v>
      </c>
      <c r="B86" s="208"/>
      <c r="C86" s="208"/>
      <c r="D86" s="208"/>
      <c r="E86" s="208"/>
      <c r="F86" s="208"/>
      <c r="G86" s="15">
        <v>200</v>
      </c>
      <c r="H86" s="40">
        <v>-38672779</v>
      </c>
      <c r="I86" s="40">
        <v>-38672779</v>
      </c>
      <c r="J86" s="40">
        <v>12023682</v>
      </c>
      <c r="K86" s="40">
        <v>12023682</v>
      </c>
    </row>
    <row r="87" spans="1:11" x14ac:dyDescent="0.2">
      <c r="A87" s="208" t="s">
        <v>190</v>
      </c>
      <c r="B87" s="208"/>
      <c r="C87" s="208"/>
      <c r="D87" s="208"/>
      <c r="E87" s="208"/>
      <c r="F87" s="208"/>
      <c r="G87" s="15">
        <v>201</v>
      </c>
      <c r="H87" s="40">
        <v>258708</v>
      </c>
      <c r="I87" s="40">
        <v>258708</v>
      </c>
      <c r="J87" s="40">
        <v>-233235</v>
      </c>
      <c r="K87" s="40">
        <v>-233235</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0</v>
      </c>
      <c r="I89" s="40">
        <v>0</v>
      </c>
      <c r="J89" s="40">
        <v>0</v>
      </c>
      <c r="K89" s="40">
        <v>0</v>
      </c>
    </row>
    <row r="90" spans="1:11" ht="24" customHeight="1" x14ac:dyDescent="0.2">
      <c r="A90" s="232" t="s">
        <v>192</v>
      </c>
      <c r="B90" s="232"/>
      <c r="C90" s="232"/>
      <c r="D90" s="232"/>
      <c r="E90" s="232"/>
      <c r="F90" s="232"/>
      <c r="G90" s="20">
        <v>203</v>
      </c>
      <c r="H90" s="39">
        <f>SUM(H91:H98)</f>
        <v>16109591</v>
      </c>
      <c r="I90" s="39">
        <f>SUM(I91:I98)</f>
        <v>16109591</v>
      </c>
      <c r="J90" s="39">
        <f>SUM(J91:J98)</f>
        <v>23591661</v>
      </c>
      <c r="K90" s="39">
        <f>SUM(K91:K98)</f>
        <v>23591661</v>
      </c>
    </row>
    <row r="91" spans="1:11" x14ac:dyDescent="0.2">
      <c r="A91" s="223" t="s">
        <v>193</v>
      </c>
      <c r="B91" s="223"/>
      <c r="C91" s="223"/>
      <c r="D91" s="223"/>
      <c r="E91" s="223"/>
      <c r="F91" s="223"/>
      <c r="G91" s="15">
        <v>204</v>
      </c>
      <c r="H91" s="40">
        <v>16109591</v>
      </c>
      <c r="I91" s="40">
        <v>16109591</v>
      </c>
      <c r="J91" s="40">
        <v>23591661</v>
      </c>
      <c r="K91" s="40">
        <v>23591661</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16109591</v>
      </c>
      <c r="I100" s="39">
        <f>I90-I99</f>
        <v>16109591</v>
      </c>
      <c r="J100" s="39">
        <f>J90-J99</f>
        <v>23591661</v>
      </c>
      <c r="K100" s="39">
        <f>K90-K99</f>
        <v>23591661</v>
      </c>
    </row>
    <row r="101" spans="1:11" x14ac:dyDescent="0.2">
      <c r="A101" s="232" t="s">
        <v>202</v>
      </c>
      <c r="B101" s="232"/>
      <c r="C101" s="232"/>
      <c r="D101" s="232"/>
      <c r="E101" s="232"/>
      <c r="F101" s="232"/>
      <c r="G101" s="20">
        <v>214</v>
      </c>
      <c r="H101" s="39">
        <f>H89+H100</f>
        <v>16109591</v>
      </c>
      <c r="I101" s="39">
        <f>I89+I100</f>
        <v>16109591</v>
      </c>
      <c r="J101" s="39">
        <f>J89+J100</f>
        <v>23591661</v>
      </c>
      <c r="K101" s="39">
        <f>K89+K100</f>
        <v>23591661</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-22304480</v>
      </c>
      <c r="I103" s="39">
        <f>I104+I105</f>
        <v>-22304480</v>
      </c>
      <c r="J103" s="39">
        <f>J104+J105</f>
        <v>35382108</v>
      </c>
      <c r="K103" s="39">
        <f>K104+K105</f>
        <v>35382108</v>
      </c>
    </row>
    <row r="104" spans="1:11" x14ac:dyDescent="0.2">
      <c r="A104" s="208" t="s">
        <v>117</v>
      </c>
      <c r="B104" s="208"/>
      <c r="C104" s="208"/>
      <c r="D104" s="208"/>
      <c r="E104" s="208"/>
      <c r="F104" s="208"/>
      <c r="G104" s="15">
        <v>216</v>
      </c>
      <c r="H104" s="40">
        <v>-22563188</v>
      </c>
      <c r="I104" s="40">
        <v>-22563188</v>
      </c>
      <c r="J104" s="40">
        <v>35615343</v>
      </c>
      <c r="K104" s="40">
        <v>35615343</v>
      </c>
    </row>
    <row r="105" spans="1:11" x14ac:dyDescent="0.2">
      <c r="A105" s="208" t="s">
        <v>205</v>
      </c>
      <c r="B105" s="208"/>
      <c r="C105" s="208"/>
      <c r="D105" s="208"/>
      <c r="E105" s="208"/>
      <c r="F105" s="208"/>
      <c r="G105" s="15">
        <v>217</v>
      </c>
      <c r="H105" s="40">
        <v>258708</v>
      </c>
      <c r="I105" s="40">
        <v>258708</v>
      </c>
      <c r="J105" s="40">
        <v>-233235</v>
      </c>
      <c r="K105" s="40">
        <v>-233235</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437</v>
      </c>
      <c r="B2" s="192"/>
      <c r="C2" s="192"/>
      <c r="D2" s="192"/>
      <c r="E2" s="192"/>
      <c r="F2" s="192"/>
      <c r="G2" s="192"/>
      <c r="H2" s="192"/>
      <c r="I2" s="192"/>
    </row>
    <row r="3" spans="1:9" x14ac:dyDescent="0.2">
      <c r="A3" s="248" t="s">
        <v>355</v>
      </c>
      <c r="B3" s="249"/>
      <c r="C3" s="249"/>
      <c r="D3" s="249"/>
      <c r="E3" s="249"/>
      <c r="F3" s="249"/>
      <c r="G3" s="249"/>
      <c r="H3" s="249"/>
      <c r="I3" s="249"/>
    </row>
    <row r="4" spans="1:9" x14ac:dyDescent="0.2">
      <c r="A4" s="235" t="s">
        <v>412</v>
      </c>
      <c r="B4" s="196"/>
      <c r="C4" s="196"/>
      <c r="D4" s="196"/>
      <c r="E4" s="196"/>
      <c r="F4" s="196"/>
      <c r="G4" s="196"/>
      <c r="H4" s="196"/>
      <c r="I4" s="197"/>
    </row>
    <row r="5" spans="1:9" ht="24" thickBot="1" x14ac:dyDescent="0.25">
      <c r="A5" s="236" t="s">
        <v>2</v>
      </c>
      <c r="B5" s="237"/>
      <c r="C5" s="237"/>
      <c r="D5" s="237"/>
      <c r="E5" s="237"/>
      <c r="F5" s="238"/>
      <c r="G5" s="22" t="s">
        <v>107</v>
      </c>
      <c r="H5" s="41" t="s">
        <v>380</v>
      </c>
      <c r="I5" s="41" t="s">
        <v>347</v>
      </c>
    </row>
    <row r="6" spans="1:9" x14ac:dyDescent="0.2">
      <c r="A6" s="251">
        <v>1</v>
      </c>
      <c r="B6" s="252"/>
      <c r="C6" s="252"/>
      <c r="D6" s="252"/>
      <c r="E6" s="252"/>
      <c r="F6" s="253"/>
      <c r="G6" s="28">
        <v>2</v>
      </c>
      <c r="H6" s="42" t="s">
        <v>207</v>
      </c>
      <c r="I6" s="42" t="s">
        <v>208</v>
      </c>
    </row>
    <row r="7" spans="1:9" x14ac:dyDescent="0.2">
      <c r="A7" s="243" t="s">
        <v>209</v>
      </c>
      <c r="B7" s="244"/>
      <c r="C7" s="244"/>
      <c r="D7" s="244"/>
      <c r="E7" s="244"/>
      <c r="F7" s="244"/>
      <c r="G7" s="244"/>
      <c r="H7" s="244"/>
      <c r="I7" s="245"/>
    </row>
    <row r="8" spans="1:9" x14ac:dyDescent="0.2">
      <c r="A8" s="247" t="s">
        <v>261</v>
      </c>
      <c r="B8" s="247"/>
      <c r="C8" s="247"/>
      <c r="D8" s="247"/>
      <c r="E8" s="247"/>
      <c r="F8" s="247"/>
      <c r="G8" s="29">
        <v>1</v>
      </c>
      <c r="H8" s="52">
        <v>0</v>
      </c>
      <c r="I8" s="52">
        <v>0</v>
      </c>
    </row>
    <row r="9" spans="1:9" x14ac:dyDescent="0.2">
      <c r="A9" s="240" t="s">
        <v>262</v>
      </c>
      <c r="B9" s="240"/>
      <c r="C9" s="240"/>
      <c r="D9" s="240"/>
      <c r="E9" s="240"/>
      <c r="F9" s="240"/>
      <c r="G9" s="30">
        <v>2</v>
      </c>
      <c r="H9" s="52">
        <v>0</v>
      </c>
      <c r="I9" s="52">
        <v>0</v>
      </c>
    </row>
    <row r="10" spans="1:9" x14ac:dyDescent="0.2">
      <c r="A10" s="240" t="s">
        <v>263</v>
      </c>
      <c r="B10" s="240"/>
      <c r="C10" s="240"/>
      <c r="D10" s="240"/>
      <c r="E10" s="240"/>
      <c r="F10" s="240"/>
      <c r="G10" s="30">
        <v>3</v>
      </c>
      <c r="H10" s="52">
        <v>0</v>
      </c>
      <c r="I10" s="52">
        <v>0</v>
      </c>
    </row>
    <row r="11" spans="1:9" x14ac:dyDescent="0.2">
      <c r="A11" s="240" t="s">
        <v>264</v>
      </c>
      <c r="B11" s="240"/>
      <c r="C11" s="240"/>
      <c r="D11" s="240"/>
      <c r="E11" s="240"/>
      <c r="F11" s="240"/>
      <c r="G11" s="30">
        <v>4</v>
      </c>
      <c r="H11" s="52">
        <v>0</v>
      </c>
      <c r="I11" s="52">
        <v>0</v>
      </c>
    </row>
    <row r="12" spans="1:9" x14ac:dyDescent="0.2">
      <c r="A12" s="240" t="s">
        <v>265</v>
      </c>
      <c r="B12" s="240"/>
      <c r="C12" s="240"/>
      <c r="D12" s="240"/>
      <c r="E12" s="240"/>
      <c r="F12" s="240"/>
      <c r="G12" s="30">
        <v>5</v>
      </c>
      <c r="H12" s="52">
        <v>0</v>
      </c>
      <c r="I12" s="52">
        <v>0</v>
      </c>
    </row>
    <row r="13" spans="1:9" x14ac:dyDescent="0.2">
      <c r="A13" s="240" t="s">
        <v>266</v>
      </c>
      <c r="B13" s="240"/>
      <c r="C13" s="240"/>
      <c r="D13" s="240"/>
      <c r="E13" s="240"/>
      <c r="F13" s="240"/>
      <c r="G13" s="30">
        <v>6</v>
      </c>
      <c r="H13" s="52">
        <v>0</v>
      </c>
      <c r="I13" s="52">
        <v>0</v>
      </c>
    </row>
    <row r="14" spans="1:9" x14ac:dyDescent="0.2">
      <c r="A14" s="240" t="s">
        <v>267</v>
      </c>
      <c r="B14" s="240"/>
      <c r="C14" s="240"/>
      <c r="D14" s="240"/>
      <c r="E14" s="240"/>
      <c r="F14" s="240"/>
      <c r="G14" s="30">
        <v>7</v>
      </c>
      <c r="H14" s="52">
        <v>0</v>
      </c>
      <c r="I14" s="52">
        <v>0</v>
      </c>
    </row>
    <row r="15" spans="1:9" x14ac:dyDescent="0.2">
      <c r="A15" s="240" t="s">
        <v>268</v>
      </c>
      <c r="B15" s="240"/>
      <c r="C15" s="240"/>
      <c r="D15" s="240"/>
      <c r="E15" s="240"/>
      <c r="F15" s="240"/>
      <c r="G15" s="30">
        <v>8</v>
      </c>
      <c r="H15" s="52">
        <v>0</v>
      </c>
      <c r="I15" s="52">
        <v>0</v>
      </c>
    </row>
    <row r="16" spans="1:9" x14ac:dyDescent="0.2">
      <c r="A16" s="241" t="s">
        <v>269</v>
      </c>
      <c r="B16" s="241"/>
      <c r="C16" s="241"/>
      <c r="D16" s="241"/>
      <c r="E16" s="241"/>
      <c r="F16" s="241"/>
      <c r="G16" s="31">
        <v>9</v>
      </c>
      <c r="H16" s="54">
        <f>SUM(H8:H15)</f>
        <v>0</v>
      </c>
      <c r="I16" s="54">
        <f>SUM(I8:I15)</f>
        <v>0</v>
      </c>
    </row>
    <row r="17" spans="1:9" x14ac:dyDescent="0.2">
      <c r="A17" s="240" t="s">
        <v>270</v>
      </c>
      <c r="B17" s="240"/>
      <c r="C17" s="240"/>
      <c r="D17" s="240"/>
      <c r="E17" s="240"/>
      <c r="F17" s="240"/>
      <c r="G17" s="30">
        <v>10</v>
      </c>
      <c r="H17" s="53">
        <v>0</v>
      </c>
      <c r="I17" s="53">
        <v>0</v>
      </c>
    </row>
    <row r="18" spans="1:9" x14ac:dyDescent="0.2">
      <c r="A18" s="240" t="s">
        <v>271</v>
      </c>
      <c r="B18" s="240"/>
      <c r="C18" s="240"/>
      <c r="D18" s="240"/>
      <c r="E18" s="240"/>
      <c r="F18" s="240"/>
      <c r="G18" s="30">
        <v>11</v>
      </c>
      <c r="H18" s="53">
        <v>0</v>
      </c>
      <c r="I18" s="53">
        <v>0</v>
      </c>
    </row>
    <row r="19" spans="1:9" ht="27.6" customHeight="1" x14ac:dyDescent="0.2">
      <c r="A19" s="246" t="s">
        <v>272</v>
      </c>
      <c r="B19" s="246"/>
      <c r="C19" s="246"/>
      <c r="D19" s="246"/>
      <c r="E19" s="246"/>
      <c r="F19" s="246"/>
      <c r="G19" s="32">
        <v>12</v>
      </c>
      <c r="H19" s="55">
        <f>H16+H17+H18</f>
        <v>0</v>
      </c>
      <c r="I19" s="55">
        <f>I16+I17+I18</f>
        <v>0</v>
      </c>
    </row>
    <row r="20" spans="1:9" x14ac:dyDescent="0.2">
      <c r="A20" s="243" t="s">
        <v>229</v>
      </c>
      <c r="B20" s="244"/>
      <c r="C20" s="244"/>
      <c r="D20" s="244"/>
      <c r="E20" s="244"/>
      <c r="F20" s="244"/>
      <c r="G20" s="244"/>
      <c r="H20" s="244"/>
      <c r="I20" s="245"/>
    </row>
    <row r="21" spans="1:9" ht="26.45" customHeight="1" x14ac:dyDescent="0.2">
      <c r="A21" s="247" t="s">
        <v>273</v>
      </c>
      <c r="B21" s="247"/>
      <c r="C21" s="247"/>
      <c r="D21" s="247"/>
      <c r="E21" s="247"/>
      <c r="F21" s="247"/>
      <c r="G21" s="29">
        <v>13</v>
      </c>
      <c r="H21" s="52">
        <v>0</v>
      </c>
      <c r="I21" s="52">
        <v>0</v>
      </c>
    </row>
    <row r="22" spans="1:9" x14ac:dyDescent="0.2">
      <c r="A22" s="240" t="s">
        <v>274</v>
      </c>
      <c r="B22" s="240"/>
      <c r="C22" s="240"/>
      <c r="D22" s="240"/>
      <c r="E22" s="240"/>
      <c r="F22" s="240"/>
      <c r="G22" s="30">
        <v>14</v>
      </c>
      <c r="H22" s="52">
        <v>0</v>
      </c>
      <c r="I22" s="52">
        <v>0</v>
      </c>
    </row>
    <row r="23" spans="1:9" x14ac:dyDescent="0.2">
      <c r="A23" s="240" t="s">
        <v>275</v>
      </c>
      <c r="B23" s="240"/>
      <c r="C23" s="240"/>
      <c r="D23" s="240"/>
      <c r="E23" s="240"/>
      <c r="F23" s="240"/>
      <c r="G23" s="30">
        <v>15</v>
      </c>
      <c r="H23" s="52">
        <v>0</v>
      </c>
      <c r="I23" s="52">
        <v>0</v>
      </c>
    </row>
    <row r="24" spans="1:9" x14ac:dyDescent="0.2">
      <c r="A24" s="240" t="s">
        <v>276</v>
      </c>
      <c r="B24" s="240"/>
      <c r="C24" s="240"/>
      <c r="D24" s="240"/>
      <c r="E24" s="240"/>
      <c r="F24" s="240"/>
      <c r="G24" s="30">
        <v>16</v>
      </c>
      <c r="H24" s="52">
        <v>0</v>
      </c>
      <c r="I24" s="52">
        <v>0</v>
      </c>
    </row>
    <row r="25" spans="1:9" x14ac:dyDescent="0.2">
      <c r="A25" s="240" t="s">
        <v>277</v>
      </c>
      <c r="B25" s="240"/>
      <c r="C25" s="240"/>
      <c r="D25" s="240"/>
      <c r="E25" s="240"/>
      <c r="F25" s="240"/>
      <c r="G25" s="30">
        <v>17</v>
      </c>
      <c r="H25" s="52">
        <v>0</v>
      </c>
      <c r="I25" s="52">
        <v>0</v>
      </c>
    </row>
    <row r="26" spans="1:9" x14ac:dyDescent="0.2">
      <c r="A26" s="240" t="s">
        <v>278</v>
      </c>
      <c r="B26" s="240"/>
      <c r="C26" s="240"/>
      <c r="D26" s="240"/>
      <c r="E26" s="240"/>
      <c r="F26" s="240"/>
      <c r="G26" s="30">
        <v>18</v>
      </c>
      <c r="H26" s="52">
        <v>0</v>
      </c>
      <c r="I26" s="52">
        <v>0</v>
      </c>
    </row>
    <row r="27" spans="1:9" ht="24" customHeight="1" x14ac:dyDescent="0.2">
      <c r="A27" s="241" t="s">
        <v>279</v>
      </c>
      <c r="B27" s="241"/>
      <c r="C27" s="241"/>
      <c r="D27" s="241"/>
      <c r="E27" s="241"/>
      <c r="F27" s="241"/>
      <c r="G27" s="31">
        <v>19</v>
      </c>
      <c r="H27" s="54">
        <f>SUM(H21:H26)</f>
        <v>0</v>
      </c>
      <c r="I27" s="54">
        <f>SUM(I21:I26)</f>
        <v>0</v>
      </c>
    </row>
    <row r="28" spans="1:9" ht="27" customHeight="1" x14ac:dyDescent="0.2">
      <c r="A28" s="240" t="s">
        <v>280</v>
      </c>
      <c r="B28" s="240"/>
      <c r="C28" s="240"/>
      <c r="D28" s="240"/>
      <c r="E28" s="240"/>
      <c r="F28" s="240"/>
      <c r="G28" s="30">
        <v>20</v>
      </c>
      <c r="H28" s="53">
        <v>0</v>
      </c>
      <c r="I28" s="53">
        <v>0</v>
      </c>
    </row>
    <row r="29" spans="1:9" x14ac:dyDescent="0.2">
      <c r="A29" s="240" t="s">
        <v>281</v>
      </c>
      <c r="B29" s="240"/>
      <c r="C29" s="240"/>
      <c r="D29" s="240"/>
      <c r="E29" s="240"/>
      <c r="F29" s="240"/>
      <c r="G29" s="30">
        <v>21</v>
      </c>
      <c r="H29" s="53">
        <v>0</v>
      </c>
      <c r="I29" s="53">
        <v>0</v>
      </c>
    </row>
    <row r="30" spans="1:9" x14ac:dyDescent="0.2">
      <c r="A30" s="240" t="s">
        <v>282</v>
      </c>
      <c r="B30" s="240"/>
      <c r="C30" s="240"/>
      <c r="D30" s="240"/>
      <c r="E30" s="240"/>
      <c r="F30" s="240"/>
      <c r="G30" s="30">
        <v>22</v>
      </c>
      <c r="H30" s="53">
        <v>0</v>
      </c>
      <c r="I30" s="53">
        <v>0</v>
      </c>
    </row>
    <row r="31" spans="1:9" x14ac:dyDescent="0.2">
      <c r="A31" s="240" t="s">
        <v>283</v>
      </c>
      <c r="B31" s="240"/>
      <c r="C31" s="240"/>
      <c r="D31" s="240"/>
      <c r="E31" s="240"/>
      <c r="F31" s="240"/>
      <c r="G31" s="30">
        <v>23</v>
      </c>
      <c r="H31" s="53">
        <v>0</v>
      </c>
      <c r="I31" s="53">
        <v>0</v>
      </c>
    </row>
    <row r="32" spans="1:9" x14ac:dyDescent="0.2">
      <c r="A32" s="240" t="s">
        <v>284</v>
      </c>
      <c r="B32" s="240"/>
      <c r="C32" s="240"/>
      <c r="D32" s="240"/>
      <c r="E32" s="240"/>
      <c r="F32" s="240"/>
      <c r="G32" s="30">
        <v>24</v>
      </c>
      <c r="H32" s="53">
        <v>0</v>
      </c>
      <c r="I32" s="53">
        <v>0</v>
      </c>
    </row>
    <row r="33" spans="1:9" ht="25.9" customHeight="1" x14ac:dyDescent="0.2">
      <c r="A33" s="241" t="s">
        <v>285</v>
      </c>
      <c r="B33" s="241"/>
      <c r="C33" s="241"/>
      <c r="D33" s="241"/>
      <c r="E33" s="241"/>
      <c r="F33" s="241"/>
      <c r="G33" s="31">
        <v>25</v>
      </c>
      <c r="H33" s="54">
        <f>SUM(H28:H32)</f>
        <v>0</v>
      </c>
      <c r="I33" s="54">
        <f>SUM(I28:I32)</f>
        <v>0</v>
      </c>
    </row>
    <row r="34" spans="1:9" ht="28.15" customHeight="1" x14ac:dyDescent="0.2">
      <c r="A34" s="246" t="s">
        <v>286</v>
      </c>
      <c r="B34" s="246"/>
      <c r="C34" s="246"/>
      <c r="D34" s="246"/>
      <c r="E34" s="246"/>
      <c r="F34" s="246"/>
      <c r="G34" s="32">
        <v>26</v>
      </c>
      <c r="H34" s="55">
        <f>H27+H33</f>
        <v>0</v>
      </c>
      <c r="I34" s="55">
        <f>I27+I33</f>
        <v>0</v>
      </c>
    </row>
    <row r="35" spans="1:9" x14ac:dyDescent="0.2">
      <c r="A35" s="243" t="s">
        <v>244</v>
      </c>
      <c r="B35" s="244"/>
      <c r="C35" s="244"/>
      <c r="D35" s="244"/>
      <c r="E35" s="244"/>
      <c r="F35" s="244"/>
      <c r="G35" s="244">
        <v>0</v>
      </c>
      <c r="H35" s="244"/>
      <c r="I35" s="245"/>
    </row>
    <row r="36" spans="1:9" x14ac:dyDescent="0.2">
      <c r="A36" s="242" t="s">
        <v>287</v>
      </c>
      <c r="B36" s="242"/>
      <c r="C36" s="242"/>
      <c r="D36" s="242"/>
      <c r="E36" s="242"/>
      <c r="F36" s="242"/>
      <c r="G36" s="29">
        <v>27</v>
      </c>
      <c r="H36" s="52">
        <v>0</v>
      </c>
      <c r="I36" s="52">
        <v>0</v>
      </c>
    </row>
    <row r="37" spans="1:9" ht="25.15" customHeight="1" x14ac:dyDescent="0.2">
      <c r="A37" s="239" t="s">
        <v>288</v>
      </c>
      <c r="B37" s="239"/>
      <c r="C37" s="239"/>
      <c r="D37" s="239"/>
      <c r="E37" s="239"/>
      <c r="F37" s="239"/>
      <c r="G37" s="30">
        <v>28</v>
      </c>
      <c r="H37" s="52">
        <v>0</v>
      </c>
      <c r="I37" s="52">
        <v>0</v>
      </c>
    </row>
    <row r="38" spans="1:9" x14ac:dyDescent="0.2">
      <c r="A38" s="239" t="s">
        <v>289</v>
      </c>
      <c r="B38" s="239"/>
      <c r="C38" s="239"/>
      <c r="D38" s="239"/>
      <c r="E38" s="239"/>
      <c r="F38" s="239"/>
      <c r="G38" s="30">
        <v>29</v>
      </c>
      <c r="H38" s="52">
        <v>0</v>
      </c>
      <c r="I38" s="52">
        <v>0</v>
      </c>
    </row>
    <row r="39" spans="1:9" x14ac:dyDescent="0.2">
      <c r="A39" s="239" t="s">
        <v>290</v>
      </c>
      <c r="B39" s="239"/>
      <c r="C39" s="239"/>
      <c r="D39" s="239"/>
      <c r="E39" s="239"/>
      <c r="F39" s="239"/>
      <c r="G39" s="30">
        <v>30</v>
      </c>
      <c r="H39" s="52">
        <v>0</v>
      </c>
      <c r="I39" s="52">
        <v>0</v>
      </c>
    </row>
    <row r="40" spans="1:9" ht="25.9" customHeight="1" x14ac:dyDescent="0.2">
      <c r="A40" s="241" t="s">
        <v>291</v>
      </c>
      <c r="B40" s="241"/>
      <c r="C40" s="241"/>
      <c r="D40" s="241"/>
      <c r="E40" s="241"/>
      <c r="F40" s="241"/>
      <c r="G40" s="31">
        <v>31</v>
      </c>
      <c r="H40" s="54">
        <f>H39+H38+H37+H36</f>
        <v>0</v>
      </c>
      <c r="I40" s="54">
        <f>I39+I38+I37+I36</f>
        <v>0</v>
      </c>
    </row>
    <row r="41" spans="1:9" ht="24.6" customHeight="1" x14ac:dyDescent="0.2">
      <c r="A41" s="239" t="s">
        <v>292</v>
      </c>
      <c r="B41" s="239"/>
      <c r="C41" s="239"/>
      <c r="D41" s="239"/>
      <c r="E41" s="239"/>
      <c r="F41" s="239"/>
      <c r="G41" s="30">
        <v>32</v>
      </c>
      <c r="H41" s="53">
        <v>0</v>
      </c>
      <c r="I41" s="53">
        <v>0</v>
      </c>
    </row>
    <row r="42" spans="1:9" x14ac:dyDescent="0.2">
      <c r="A42" s="239" t="s">
        <v>293</v>
      </c>
      <c r="B42" s="239"/>
      <c r="C42" s="239"/>
      <c r="D42" s="239"/>
      <c r="E42" s="239"/>
      <c r="F42" s="239"/>
      <c r="G42" s="30">
        <v>33</v>
      </c>
      <c r="H42" s="53">
        <v>0</v>
      </c>
      <c r="I42" s="53">
        <v>0</v>
      </c>
    </row>
    <row r="43" spans="1:9" x14ac:dyDescent="0.2">
      <c r="A43" s="239" t="s">
        <v>294</v>
      </c>
      <c r="B43" s="239"/>
      <c r="C43" s="239"/>
      <c r="D43" s="239"/>
      <c r="E43" s="239"/>
      <c r="F43" s="239"/>
      <c r="G43" s="30">
        <v>34</v>
      </c>
      <c r="H43" s="53">
        <v>0</v>
      </c>
      <c r="I43" s="53">
        <v>0</v>
      </c>
    </row>
    <row r="44" spans="1:9" ht="21" customHeight="1" x14ac:dyDescent="0.2">
      <c r="A44" s="239" t="s">
        <v>295</v>
      </c>
      <c r="B44" s="239"/>
      <c r="C44" s="239"/>
      <c r="D44" s="239"/>
      <c r="E44" s="239"/>
      <c r="F44" s="239"/>
      <c r="G44" s="30">
        <v>35</v>
      </c>
      <c r="H44" s="53">
        <v>0</v>
      </c>
      <c r="I44" s="53">
        <v>0</v>
      </c>
    </row>
    <row r="45" spans="1:9" x14ac:dyDescent="0.2">
      <c r="A45" s="239" t="s">
        <v>296</v>
      </c>
      <c r="B45" s="239"/>
      <c r="C45" s="239"/>
      <c r="D45" s="239"/>
      <c r="E45" s="239"/>
      <c r="F45" s="239"/>
      <c r="G45" s="30">
        <v>36</v>
      </c>
      <c r="H45" s="53">
        <v>0</v>
      </c>
      <c r="I45" s="53">
        <v>0</v>
      </c>
    </row>
    <row r="46" spans="1:9" ht="22.9" customHeight="1" x14ac:dyDescent="0.2">
      <c r="A46" s="241" t="s">
        <v>297</v>
      </c>
      <c r="B46" s="241"/>
      <c r="C46" s="241"/>
      <c r="D46" s="241"/>
      <c r="E46" s="241"/>
      <c r="F46" s="241"/>
      <c r="G46" s="31">
        <v>37</v>
      </c>
      <c r="H46" s="54">
        <f>H45+H44+H43+H42+H41</f>
        <v>0</v>
      </c>
      <c r="I46" s="54">
        <f>I45+I44+I43+I42+I41</f>
        <v>0</v>
      </c>
    </row>
    <row r="47" spans="1:9" ht="25.9" customHeight="1" x14ac:dyDescent="0.2">
      <c r="A47" s="250" t="s">
        <v>298</v>
      </c>
      <c r="B47" s="250"/>
      <c r="C47" s="250"/>
      <c r="D47" s="250"/>
      <c r="E47" s="250"/>
      <c r="F47" s="250"/>
      <c r="G47" s="31">
        <v>38</v>
      </c>
      <c r="H47" s="54">
        <f>H46+H40</f>
        <v>0</v>
      </c>
      <c r="I47" s="54">
        <f>I46+I40</f>
        <v>0</v>
      </c>
    </row>
    <row r="48" spans="1:9" x14ac:dyDescent="0.2">
      <c r="A48" s="240" t="s">
        <v>299</v>
      </c>
      <c r="B48" s="240"/>
      <c r="C48" s="240"/>
      <c r="D48" s="240"/>
      <c r="E48" s="240"/>
      <c r="F48" s="240"/>
      <c r="G48" s="30">
        <v>39</v>
      </c>
      <c r="H48" s="53">
        <v>0</v>
      </c>
      <c r="I48" s="53">
        <v>0</v>
      </c>
    </row>
    <row r="49" spans="1:9" ht="25.9" customHeight="1" x14ac:dyDescent="0.2">
      <c r="A49" s="250" t="s">
        <v>300</v>
      </c>
      <c r="B49" s="250"/>
      <c r="C49" s="250"/>
      <c r="D49" s="250"/>
      <c r="E49" s="250"/>
      <c r="F49" s="250"/>
      <c r="G49" s="31">
        <v>40</v>
      </c>
      <c r="H49" s="54">
        <f>H19+H34+H47+H48</f>
        <v>0</v>
      </c>
      <c r="I49" s="54">
        <f>I19+I34+I47+I48</f>
        <v>0</v>
      </c>
    </row>
    <row r="50" spans="1:9" x14ac:dyDescent="0.2">
      <c r="A50" s="254" t="s">
        <v>258</v>
      </c>
      <c r="B50" s="254"/>
      <c r="C50" s="254"/>
      <c r="D50" s="254"/>
      <c r="E50" s="254"/>
      <c r="F50" s="254"/>
      <c r="G50" s="30">
        <v>41</v>
      </c>
      <c r="H50" s="53">
        <v>0</v>
      </c>
      <c r="I50" s="53">
        <v>0</v>
      </c>
    </row>
    <row r="51" spans="1:9" ht="31.9" customHeight="1" x14ac:dyDescent="0.2">
      <c r="A51" s="246" t="s">
        <v>301</v>
      </c>
      <c r="B51" s="246"/>
      <c r="C51" s="246"/>
      <c r="D51" s="246"/>
      <c r="E51" s="246"/>
      <c r="F51" s="24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3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3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3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3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3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300-000005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9"/>
  <sheetViews>
    <sheetView view="pageBreakPreview" zoomScale="110" zoomScaleNormal="100" workbookViewId="0">
      <selection activeCell="H44" sqref="H44: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437</v>
      </c>
      <c r="B2" s="192"/>
      <c r="C2" s="192"/>
      <c r="D2" s="192"/>
      <c r="E2" s="192"/>
      <c r="F2" s="192"/>
      <c r="G2" s="192"/>
      <c r="H2" s="192"/>
      <c r="I2" s="192"/>
    </row>
    <row r="3" spans="1:9" x14ac:dyDescent="0.2">
      <c r="A3" s="261" t="s">
        <v>355</v>
      </c>
      <c r="B3" s="262"/>
      <c r="C3" s="262"/>
      <c r="D3" s="262"/>
      <c r="E3" s="262"/>
      <c r="F3" s="262"/>
      <c r="G3" s="262"/>
      <c r="H3" s="262"/>
      <c r="I3" s="262"/>
    </row>
    <row r="4" spans="1:9" x14ac:dyDescent="0.2">
      <c r="A4" s="235" t="s">
        <v>433</v>
      </c>
      <c r="B4" s="196"/>
      <c r="C4" s="196"/>
      <c r="D4" s="196"/>
      <c r="E4" s="196"/>
      <c r="F4" s="196"/>
      <c r="G4" s="196"/>
      <c r="H4" s="196"/>
      <c r="I4" s="197"/>
    </row>
    <row r="5" spans="1:9" ht="24" thickBot="1" x14ac:dyDescent="0.25">
      <c r="A5" s="236" t="s">
        <v>2</v>
      </c>
      <c r="B5" s="237"/>
      <c r="C5" s="237"/>
      <c r="D5" s="237"/>
      <c r="E5" s="237"/>
      <c r="F5" s="238"/>
      <c r="G5" s="22" t="s">
        <v>107</v>
      </c>
      <c r="H5" s="41" t="s">
        <v>380</v>
      </c>
      <c r="I5" s="41" t="s">
        <v>347</v>
      </c>
    </row>
    <row r="6" spans="1:9" x14ac:dyDescent="0.2">
      <c r="A6" s="251">
        <v>1</v>
      </c>
      <c r="B6" s="252"/>
      <c r="C6" s="252"/>
      <c r="D6" s="252"/>
      <c r="E6" s="252"/>
      <c r="F6" s="253"/>
      <c r="G6" s="23">
        <v>2</v>
      </c>
      <c r="H6" s="42" t="s">
        <v>207</v>
      </c>
      <c r="I6" s="42" t="s">
        <v>208</v>
      </c>
    </row>
    <row r="7" spans="1:9" x14ac:dyDescent="0.2">
      <c r="A7" s="269" t="s">
        <v>209</v>
      </c>
      <c r="B7" s="270"/>
      <c r="C7" s="270"/>
      <c r="D7" s="270"/>
      <c r="E7" s="270"/>
      <c r="F7" s="270"/>
      <c r="G7" s="270"/>
      <c r="H7" s="270"/>
      <c r="I7" s="271"/>
    </row>
    <row r="8" spans="1:9" ht="12.75" customHeight="1" x14ac:dyDescent="0.2">
      <c r="A8" s="272" t="s">
        <v>210</v>
      </c>
      <c r="B8" s="273"/>
      <c r="C8" s="273"/>
      <c r="D8" s="273"/>
      <c r="E8" s="273"/>
      <c r="F8" s="274"/>
      <c r="G8" s="24">
        <v>1</v>
      </c>
      <c r="H8" s="43">
        <v>-38414070</v>
      </c>
      <c r="I8" s="43">
        <v>11790447</v>
      </c>
    </row>
    <row r="9" spans="1:9" ht="12.75" customHeight="1" x14ac:dyDescent="0.2">
      <c r="A9" s="266" t="s">
        <v>211</v>
      </c>
      <c r="B9" s="267"/>
      <c r="C9" s="267"/>
      <c r="D9" s="267"/>
      <c r="E9" s="267"/>
      <c r="F9" s="268"/>
      <c r="G9" s="25">
        <v>2</v>
      </c>
      <c r="H9" s="44">
        <f>H10+H11+H12+H13+H14+H15+H16+H17</f>
        <v>39299730</v>
      </c>
      <c r="I9" s="44">
        <f>I10+I11+I12+I13+I14+I15+I16+I17</f>
        <v>29402710</v>
      </c>
    </row>
    <row r="10" spans="1:9" ht="12.75" customHeight="1" x14ac:dyDescent="0.2">
      <c r="A10" s="258" t="s">
        <v>212</v>
      </c>
      <c r="B10" s="259"/>
      <c r="C10" s="259"/>
      <c r="D10" s="259"/>
      <c r="E10" s="259"/>
      <c r="F10" s="260"/>
      <c r="G10" s="26">
        <v>3</v>
      </c>
      <c r="H10" s="45">
        <v>21709096</v>
      </c>
      <c r="I10" s="45">
        <v>15697155</v>
      </c>
    </row>
    <row r="11" spans="1:9" ht="22.15" customHeight="1" x14ac:dyDescent="0.2">
      <c r="A11" s="258" t="s">
        <v>213</v>
      </c>
      <c r="B11" s="259"/>
      <c r="C11" s="259"/>
      <c r="D11" s="259"/>
      <c r="E11" s="259"/>
      <c r="F11" s="260"/>
      <c r="G11" s="26">
        <v>4</v>
      </c>
      <c r="H11" s="45">
        <v>0</v>
      </c>
      <c r="I11" s="45">
        <v>-198541</v>
      </c>
    </row>
    <row r="12" spans="1:9" ht="23.45" customHeight="1" x14ac:dyDescent="0.2">
      <c r="A12" s="258" t="s">
        <v>214</v>
      </c>
      <c r="B12" s="259"/>
      <c r="C12" s="259"/>
      <c r="D12" s="259"/>
      <c r="E12" s="259"/>
      <c r="F12" s="260"/>
      <c r="G12" s="26">
        <v>5</v>
      </c>
      <c r="H12" s="45">
        <v>0</v>
      </c>
      <c r="I12" s="45">
        <v>0</v>
      </c>
    </row>
    <row r="13" spans="1:9" ht="12.75" customHeight="1" x14ac:dyDescent="0.2">
      <c r="A13" s="258" t="s">
        <v>215</v>
      </c>
      <c r="B13" s="259"/>
      <c r="C13" s="259"/>
      <c r="D13" s="259"/>
      <c r="E13" s="259"/>
      <c r="F13" s="260"/>
      <c r="G13" s="26">
        <v>6</v>
      </c>
      <c r="H13" s="45">
        <v>-13623</v>
      </c>
      <c r="I13" s="45">
        <v>-129</v>
      </c>
    </row>
    <row r="14" spans="1:9" ht="12.75" customHeight="1" x14ac:dyDescent="0.2">
      <c r="A14" s="258" t="s">
        <v>216</v>
      </c>
      <c r="B14" s="259"/>
      <c r="C14" s="259"/>
      <c r="D14" s="259"/>
      <c r="E14" s="259"/>
      <c r="F14" s="260"/>
      <c r="G14" s="26">
        <v>7</v>
      </c>
      <c r="H14" s="45">
        <v>16628706</v>
      </c>
      <c r="I14" s="45">
        <v>13765326</v>
      </c>
    </row>
    <row r="15" spans="1:9" ht="12.75" customHeight="1" x14ac:dyDescent="0.2">
      <c r="A15" s="258" t="s">
        <v>217</v>
      </c>
      <c r="B15" s="259"/>
      <c r="C15" s="259"/>
      <c r="D15" s="259"/>
      <c r="E15" s="259"/>
      <c r="F15" s="260"/>
      <c r="G15" s="26">
        <v>8</v>
      </c>
      <c r="H15" s="45">
        <v>0</v>
      </c>
      <c r="I15" s="45">
        <v>0</v>
      </c>
    </row>
    <row r="16" spans="1:9" ht="12.75" customHeight="1" x14ac:dyDescent="0.2">
      <c r="A16" s="258" t="s">
        <v>218</v>
      </c>
      <c r="B16" s="259"/>
      <c r="C16" s="259"/>
      <c r="D16" s="259"/>
      <c r="E16" s="259"/>
      <c r="F16" s="260"/>
      <c r="G16" s="26">
        <v>9</v>
      </c>
      <c r="H16" s="45">
        <v>975551</v>
      </c>
      <c r="I16" s="45">
        <v>138899</v>
      </c>
    </row>
    <row r="17" spans="1:9" ht="25.15" customHeight="1" x14ac:dyDescent="0.2">
      <c r="A17" s="258" t="s">
        <v>219</v>
      </c>
      <c r="B17" s="259"/>
      <c r="C17" s="259"/>
      <c r="D17" s="259"/>
      <c r="E17" s="259"/>
      <c r="F17" s="260"/>
      <c r="G17" s="26">
        <v>10</v>
      </c>
      <c r="H17" s="45">
        <v>0</v>
      </c>
      <c r="I17" s="45">
        <v>0</v>
      </c>
    </row>
    <row r="18" spans="1:9" ht="28.15" customHeight="1" x14ac:dyDescent="0.2">
      <c r="A18" s="263" t="s">
        <v>390</v>
      </c>
      <c r="B18" s="264"/>
      <c r="C18" s="264"/>
      <c r="D18" s="264"/>
      <c r="E18" s="264"/>
      <c r="F18" s="265"/>
      <c r="G18" s="25">
        <v>11</v>
      </c>
      <c r="H18" s="44">
        <f>H8+H9</f>
        <v>885660</v>
      </c>
      <c r="I18" s="44">
        <f>I8+I9</f>
        <v>41193157</v>
      </c>
    </row>
    <row r="19" spans="1:9" ht="12.75" customHeight="1" x14ac:dyDescent="0.2">
      <c r="A19" s="266" t="s">
        <v>220</v>
      </c>
      <c r="B19" s="267"/>
      <c r="C19" s="267"/>
      <c r="D19" s="267"/>
      <c r="E19" s="267"/>
      <c r="F19" s="268"/>
      <c r="G19" s="25">
        <v>12</v>
      </c>
      <c r="H19" s="44">
        <f>H20+H21+H22+H23</f>
        <v>12718255</v>
      </c>
      <c r="I19" s="44">
        <f>I20+I21+I22+I23</f>
        <v>11137022</v>
      </c>
    </row>
    <row r="20" spans="1:9" ht="12.75" customHeight="1" x14ac:dyDescent="0.2">
      <c r="A20" s="258" t="s">
        <v>221</v>
      </c>
      <c r="B20" s="259"/>
      <c r="C20" s="259"/>
      <c r="D20" s="259"/>
      <c r="E20" s="259"/>
      <c r="F20" s="260"/>
      <c r="G20" s="26">
        <v>13</v>
      </c>
      <c r="H20" s="45">
        <v>18096425</v>
      </c>
      <c r="I20" s="45">
        <v>3028316</v>
      </c>
    </row>
    <row r="21" spans="1:9" ht="12.75" customHeight="1" x14ac:dyDescent="0.2">
      <c r="A21" s="258" t="s">
        <v>222</v>
      </c>
      <c r="B21" s="259"/>
      <c r="C21" s="259"/>
      <c r="D21" s="259"/>
      <c r="E21" s="259"/>
      <c r="F21" s="260"/>
      <c r="G21" s="26">
        <v>14</v>
      </c>
      <c r="H21" s="45">
        <v>3070332</v>
      </c>
      <c r="I21" s="45">
        <v>13692430</v>
      </c>
    </row>
    <row r="22" spans="1:9" ht="12.75" customHeight="1" x14ac:dyDescent="0.2">
      <c r="A22" s="258" t="s">
        <v>223</v>
      </c>
      <c r="B22" s="259"/>
      <c r="C22" s="259"/>
      <c r="D22" s="259"/>
      <c r="E22" s="259"/>
      <c r="F22" s="260"/>
      <c r="G22" s="26">
        <v>15</v>
      </c>
      <c r="H22" s="45">
        <v>-6825339</v>
      </c>
      <c r="I22" s="45">
        <v>54780</v>
      </c>
    </row>
    <row r="23" spans="1:9" ht="12.75" customHeight="1" x14ac:dyDescent="0.2">
      <c r="A23" s="258" t="s">
        <v>224</v>
      </c>
      <c r="B23" s="259"/>
      <c r="C23" s="259"/>
      <c r="D23" s="259"/>
      <c r="E23" s="259"/>
      <c r="F23" s="260"/>
      <c r="G23" s="26">
        <v>16</v>
      </c>
      <c r="H23" s="45">
        <v>-1623163</v>
      </c>
      <c r="I23" s="45">
        <v>-5638504</v>
      </c>
    </row>
    <row r="24" spans="1:9" ht="12.75" customHeight="1" x14ac:dyDescent="0.2">
      <c r="A24" s="263" t="s">
        <v>225</v>
      </c>
      <c r="B24" s="264"/>
      <c r="C24" s="264"/>
      <c r="D24" s="264"/>
      <c r="E24" s="264"/>
      <c r="F24" s="265"/>
      <c r="G24" s="25">
        <v>17</v>
      </c>
      <c r="H24" s="44">
        <f>H18+H19</f>
        <v>13603915</v>
      </c>
      <c r="I24" s="44">
        <f>I18+I19</f>
        <v>52330179</v>
      </c>
    </row>
    <row r="25" spans="1:9" ht="12.75" customHeight="1" x14ac:dyDescent="0.2">
      <c r="A25" s="255" t="s">
        <v>226</v>
      </c>
      <c r="B25" s="256"/>
      <c r="C25" s="256"/>
      <c r="D25" s="256"/>
      <c r="E25" s="256"/>
      <c r="F25" s="257"/>
      <c r="G25" s="26">
        <v>18</v>
      </c>
      <c r="H25" s="45">
        <v>-2964658</v>
      </c>
      <c r="I25" s="45">
        <v>-15584143</v>
      </c>
    </row>
    <row r="26" spans="1:9" ht="12.75" customHeight="1" x14ac:dyDescent="0.2">
      <c r="A26" s="255" t="s">
        <v>227</v>
      </c>
      <c r="B26" s="256"/>
      <c r="C26" s="256"/>
      <c r="D26" s="256"/>
      <c r="E26" s="256"/>
      <c r="F26" s="257"/>
      <c r="G26" s="26">
        <v>19</v>
      </c>
      <c r="H26" s="45">
        <v>0</v>
      </c>
      <c r="I26" s="45">
        <v>0</v>
      </c>
    </row>
    <row r="27" spans="1:9" ht="25.9" customHeight="1" x14ac:dyDescent="0.2">
      <c r="A27" s="275" t="s">
        <v>228</v>
      </c>
      <c r="B27" s="276"/>
      <c r="C27" s="276"/>
      <c r="D27" s="276"/>
      <c r="E27" s="276"/>
      <c r="F27" s="277"/>
      <c r="G27" s="27">
        <v>20</v>
      </c>
      <c r="H27" s="46">
        <f>H24+H25+H26</f>
        <v>10639257</v>
      </c>
      <c r="I27" s="46">
        <f>I24+I25+I26</f>
        <v>36746036</v>
      </c>
    </row>
    <row r="28" spans="1:9" x14ac:dyDescent="0.2">
      <c r="A28" s="269" t="s">
        <v>229</v>
      </c>
      <c r="B28" s="270"/>
      <c r="C28" s="270"/>
      <c r="D28" s="270"/>
      <c r="E28" s="270"/>
      <c r="F28" s="270"/>
      <c r="G28" s="270"/>
      <c r="H28" s="270"/>
      <c r="I28" s="271"/>
    </row>
    <row r="29" spans="1:9" ht="30.6" customHeight="1" x14ac:dyDescent="0.2">
      <c r="A29" s="272" t="s">
        <v>230</v>
      </c>
      <c r="B29" s="273"/>
      <c r="C29" s="273"/>
      <c r="D29" s="273"/>
      <c r="E29" s="273"/>
      <c r="F29" s="274"/>
      <c r="G29" s="24">
        <v>21</v>
      </c>
      <c r="H29" s="47">
        <v>0</v>
      </c>
      <c r="I29" s="47">
        <v>0</v>
      </c>
    </row>
    <row r="30" spans="1:9" ht="12.75" customHeight="1" x14ac:dyDescent="0.2">
      <c r="A30" s="255" t="s">
        <v>231</v>
      </c>
      <c r="B30" s="256"/>
      <c r="C30" s="256"/>
      <c r="D30" s="256"/>
      <c r="E30" s="256"/>
      <c r="F30" s="257"/>
      <c r="G30" s="26">
        <v>22</v>
      </c>
      <c r="H30" s="47">
        <v>0</v>
      </c>
      <c r="I30" s="47">
        <v>0</v>
      </c>
    </row>
    <row r="31" spans="1:9" ht="12.75" customHeight="1" x14ac:dyDescent="0.2">
      <c r="A31" s="255" t="s">
        <v>232</v>
      </c>
      <c r="B31" s="256"/>
      <c r="C31" s="256"/>
      <c r="D31" s="256"/>
      <c r="E31" s="256"/>
      <c r="F31" s="257"/>
      <c r="G31" s="26">
        <v>23</v>
      </c>
      <c r="H31" s="48">
        <v>13623</v>
      </c>
      <c r="I31" s="48">
        <v>129</v>
      </c>
    </row>
    <row r="32" spans="1:9" ht="12.75" customHeight="1" x14ac:dyDescent="0.2">
      <c r="A32" s="255" t="s">
        <v>233</v>
      </c>
      <c r="B32" s="256"/>
      <c r="C32" s="256"/>
      <c r="D32" s="256"/>
      <c r="E32" s="256"/>
      <c r="F32" s="257"/>
      <c r="G32" s="26">
        <v>24</v>
      </c>
      <c r="H32" s="48">
        <v>0</v>
      </c>
      <c r="I32" s="48">
        <v>0</v>
      </c>
    </row>
    <row r="33" spans="1:9" ht="12.75" customHeight="1" x14ac:dyDescent="0.2">
      <c r="A33" s="255" t="s">
        <v>234</v>
      </c>
      <c r="B33" s="256"/>
      <c r="C33" s="256"/>
      <c r="D33" s="256"/>
      <c r="E33" s="256"/>
      <c r="F33" s="257"/>
      <c r="G33" s="26">
        <v>25</v>
      </c>
      <c r="H33" s="48">
        <v>90000</v>
      </c>
      <c r="I33" s="48">
        <v>0</v>
      </c>
    </row>
    <row r="34" spans="1:9" ht="12.75" customHeight="1" x14ac:dyDescent="0.2">
      <c r="A34" s="255" t="s">
        <v>235</v>
      </c>
      <c r="B34" s="256"/>
      <c r="C34" s="256"/>
      <c r="D34" s="256"/>
      <c r="E34" s="256"/>
      <c r="F34" s="257"/>
      <c r="G34" s="26">
        <v>26</v>
      </c>
      <c r="H34" s="48">
        <v>0</v>
      </c>
      <c r="I34" s="48">
        <v>0</v>
      </c>
    </row>
    <row r="35" spans="1:9" ht="26.45" customHeight="1" x14ac:dyDescent="0.2">
      <c r="A35" s="263" t="s">
        <v>236</v>
      </c>
      <c r="B35" s="264"/>
      <c r="C35" s="264"/>
      <c r="D35" s="264"/>
      <c r="E35" s="264"/>
      <c r="F35" s="265"/>
      <c r="G35" s="25">
        <v>27</v>
      </c>
      <c r="H35" s="49">
        <f>H29+H30+H31+H32+H33+H34</f>
        <v>103623</v>
      </c>
      <c r="I35" s="49">
        <f>I29+I30+I31+I32+I33+I34</f>
        <v>129</v>
      </c>
    </row>
    <row r="36" spans="1:9" ht="22.9" customHeight="1" x14ac:dyDescent="0.2">
      <c r="A36" s="255" t="s">
        <v>237</v>
      </c>
      <c r="B36" s="256"/>
      <c r="C36" s="256"/>
      <c r="D36" s="256"/>
      <c r="E36" s="256"/>
      <c r="F36" s="257"/>
      <c r="G36" s="26">
        <v>28</v>
      </c>
      <c r="H36" s="48">
        <v>-137674</v>
      </c>
      <c r="I36" s="48">
        <v>-3360363</v>
      </c>
    </row>
    <row r="37" spans="1:9" ht="12.75" customHeight="1" x14ac:dyDescent="0.2">
      <c r="A37" s="255" t="s">
        <v>238</v>
      </c>
      <c r="B37" s="256"/>
      <c r="C37" s="256"/>
      <c r="D37" s="256"/>
      <c r="E37" s="256"/>
      <c r="F37" s="257"/>
      <c r="G37" s="26">
        <v>29</v>
      </c>
      <c r="H37" s="48">
        <v>0</v>
      </c>
      <c r="I37" s="48">
        <v>0</v>
      </c>
    </row>
    <row r="38" spans="1:9" ht="12.75" customHeight="1" x14ac:dyDescent="0.2">
      <c r="A38" s="255" t="s">
        <v>239</v>
      </c>
      <c r="B38" s="256"/>
      <c r="C38" s="256"/>
      <c r="D38" s="256"/>
      <c r="E38" s="256"/>
      <c r="F38" s="257"/>
      <c r="G38" s="26">
        <v>30</v>
      </c>
      <c r="H38" s="48">
        <v>0</v>
      </c>
      <c r="I38" s="48">
        <v>0</v>
      </c>
    </row>
    <row r="39" spans="1:9" ht="12.75" customHeight="1" x14ac:dyDescent="0.2">
      <c r="A39" s="255" t="s">
        <v>240</v>
      </c>
      <c r="B39" s="256"/>
      <c r="C39" s="256"/>
      <c r="D39" s="256"/>
      <c r="E39" s="256"/>
      <c r="F39" s="257"/>
      <c r="G39" s="26">
        <v>31</v>
      </c>
      <c r="H39" s="48">
        <v>0</v>
      </c>
      <c r="I39" s="48">
        <v>0</v>
      </c>
    </row>
    <row r="40" spans="1:9" ht="12.75" customHeight="1" x14ac:dyDescent="0.2">
      <c r="A40" s="255" t="s">
        <v>241</v>
      </c>
      <c r="B40" s="256"/>
      <c r="C40" s="256"/>
      <c r="D40" s="256"/>
      <c r="E40" s="256"/>
      <c r="F40" s="257"/>
      <c r="G40" s="26">
        <v>32</v>
      </c>
      <c r="H40" s="48">
        <v>0</v>
      </c>
      <c r="I40" s="48">
        <v>0</v>
      </c>
    </row>
    <row r="41" spans="1:9" ht="24" customHeight="1" x14ac:dyDescent="0.2">
      <c r="A41" s="263" t="s">
        <v>242</v>
      </c>
      <c r="B41" s="264"/>
      <c r="C41" s="264"/>
      <c r="D41" s="264"/>
      <c r="E41" s="264"/>
      <c r="F41" s="265"/>
      <c r="G41" s="25">
        <v>33</v>
      </c>
      <c r="H41" s="49">
        <f>H36+H37+H38+H39+H40</f>
        <v>-137674</v>
      </c>
      <c r="I41" s="49">
        <f>I36+I37+I38+I39+I40</f>
        <v>-3360363</v>
      </c>
    </row>
    <row r="42" spans="1:9" ht="29.45" customHeight="1" x14ac:dyDescent="0.2">
      <c r="A42" s="275" t="s">
        <v>243</v>
      </c>
      <c r="B42" s="276"/>
      <c r="C42" s="276"/>
      <c r="D42" s="276"/>
      <c r="E42" s="276"/>
      <c r="F42" s="277"/>
      <c r="G42" s="27">
        <v>34</v>
      </c>
      <c r="H42" s="50">
        <f>H35+H41</f>
        <v>-34051</v>
      </c>
      <c r="I42" s="50">
        <f>I35+I41</f>
        <v>-3360234</v>
      </c>
    </row>
    <row r="43" spans="1:9" x14ac:dyDescent="0.2">
      <c r="A43" s="269" t="s">
        <v>244</v>
      </c>
      <c r="B43" s="270"/>
      <c r="C43" s="270"/>
      <c r="D43" s="270"/>
      <c r="E43" s="270"/>
      <c r="F43" s="270"/>
      <c r="G43" s="270"/>
      <c r="H43" s="270"/>
      <c r="I43" s="271"/>
    </row>
    <row r="44" spans="1:9" ht="12.75" customHeight="1" x14ac:dyDescent="0.2">
      <c r="A44" s="272" t="s">
        <v>245</v>
      </c>
      <c r="B44" s="273"/>
      <c r="C44" s="273"/>
      <c r="D44" s="273"/>
      <c r="E44" s="273"/>
      <c r="F44" s="274"/>
      <c r="G44" s="24">
        <v>35</v>
      </c>
      <c r="H44" s="47">
        <v>0</v>
      </c>
      <c r="I44" s="47">
        <v>0</v>
      </c>
    </row>
    <row r="45" spans="1:9" ht="25.15" customHeight="1" x14ac:dyDescent="0.2">
      <c r="A45" s="255" t="s">
        <v>246</v>
      </c>
      <c r="B45" s="256"/>
      <c r="C45" s="256"/>
      <c r="D45" s="256"/>
      <c r="E45" s="256"/>
      <c r="F45" s="257"/>
      <c r="G45" s="26">
        <v>36</v>
      </c>
      <c r="H45" s="47">
        <v>0</v>
      </c>
      <c r="I45" s="47">
        <v>0</v>
      </c>
    </row>
    <row r="46" spans="1:9" ht="12.75" customHeight="1" x14ac:dyDescent="0.2">
      <c r="A46" s="255" t="s">
        <v>247</v>
      </c>
      <c r="B46" s="256"/>
      <c r="C46" s="256"/>
      <c r="D46" s="256"/>
      <c r="E46" s="256"/>
      <c r="F46" s="257"/>
      <c r="G46" s="26">
        <v>37</v>
      </c>
      <c r="H46" s="47">
        <v>0</v>
      </c>
      <c r="I46" s="47">
        <v>0</v>
      </c>
    </row>
    <row r="47" spans="1:9" ht="12.75" customHeight="1" x14ac:dyDescent="0.2">
      <c r="A47" s="255" t="s">
        <v>248</v>
      </c>
      <c r="B47" s="256"/>
      <c r="C47" s="256"/>
      <c r="D47" s="256"/>
      <c r="E47" s="256"/>
      <c r="F47" s="257"/>
      <c r="G47" s="26">
        <v>38</v>
      </c>
      <c r="H47" s="47">
        <v>0</v>
      </c>
      <c r="I47" s="47">
        <v>0</v>
      </c>
    </row>
    <row r="48" spans="1:9" ht="22.15" customHeight="1" x14ac:dyDescent="0.2">
      <c r="A48" s="263" t="s">
        <v>249</v>
      </c>
      <c r="B48" s="264"/>
      <c r="C48" s="264"/>
      <c r="D48" s="264"/>
      <c r="E48" s="264"/>
      <c r="F48" s="265"/>
      <c r="G48" s="25">
        <v>39</v>
      </c>
      <c r="H48" s="49">
        <f>H44+H45+H46+H47</f>
        <v>0</v>
      </c>
      <c r="I48" s="49">
        <f>I44+I45+I46+I47</f>
        <v>0</v>
      </c>
    </row>
    <row r="49" spans="1:9" ht="24.6" customHeight="1" x14ac:dyDescent="0.2">
      <c r="A49" s="255" t="s">
        <v>389</v>
      </c>
      <c r="B49" s="256"/>
      <c r="C49" s="256"/>
      <c r="D49" s="256"/>
      <c r="E49" s="256"/>
      <c r="F49" s="257"/>
      <c r="G49" s="26">
        <v>40</v>
      </c>
      <c r="H49" s="48">
        <v>-2688342</v>
      </c>
      <c r="I49" s="48">
        <v>-25317466</v>
      </c>
    </row>
    <row r="50" spans="1:9" ht="12.75" customHeight="1" x14ac:dyDescent="0.2">
      <c r="A50" s="255" t="s">
        <v>250</v>
      </c>
      <c r="B50" s="256"/>
      <c r="C50" s="256"/>
      <c r="D50" s="256"/>
      <c r="E50" s="256"/>
      <c r="F50" s="257"/>
      <c r="G50" s="26">
        <v>41</v>
      </c>
      <c r="H50" s="48">
        <v>0</v>
      </c>
      <c r="I50" s="48">
        <v>0</v>
      </c>
    </row>
    <row r="51" spans="1:9" ht="12.75" customHeight="1" x14ac:dyDescent="0.2">
      <c r="A51" s="255" t="s">
        <v>251</v>
      </c>
      <c r="B51" s="256"/>
      <c r="C51" s="256"/>
      <c r="D51" s="256"/>
      <c r="E51" s="256"/>
      <c r="F51" s="257"/>
      <c r="G51" s="26">
        <v>42</v>
      </c>
      <c r="H51" s="48">
        <v>-1512801</v>
      </c>
      <c r="I51" s="48">
        <v>-2901160</v>
      </c>
    </row>
    <row r="52" spans="1:9" ht="22.9" customHeight="1" x14ac:dyDescent="0.2">
      <c r="A52" s="255" t="s">
        <v>252</v>
      </c>
      <c r="B52" s="256"/>
      <c r="C52" s="256"/>
      <c r="D52" s="256"/>
      <c r="E52" s="256"/>
      <c r="F52" s="257"/>
      <c r="G52" s="26">
        <v>43</v>
      </c>
      <c r="H52" s="48">
        <v>0</v>
      </c>
      <c r="I52" s="48">
        <v>0</v>
      </c>
    </row>
    <row r="53" spans="1:9" ht="12.75" customHeight="1" x14ac:dyDescent="0.2">
      <c r="A53" s="255" t="s">
        <v>253</v>
      </c>
      <c r="B53" s="256"/>
      <c r="C53" s="256"/>
      <c r="D53" s="256"/>
      <c r="E53" s="256"/>
      <c r="F53" s="257"/>
      <c r="G53" s="26">
        <v>44</v>
      </c>
      <c r="H53" s="48">
        <v>0</v>
      </c>
      <c r="I53" s="48">
        <v>0</v>
      </c>
    </row>
    <row r="54" spans="1:9" ht="30.6" customHeight="1" x14ac:dyDescent="0.2">
      <c r="A54" s="263" t="s">
        <v>254</v>
      </c>
      <c r="B54" s="264"/>
      <c r="C54" s="264"/>
      <c r="D54" s="264"/>
      <c r="E54" s="264"/>
      <c r="F54" s="265"/>
      <c r="G54" s="25">
        <v>45</v>
      </c>
      <c r="H54" s="49">
        <f>H49+H50+H51+H52+H53</f>
        <v>-4201143</v>
      </c>
      <c r="I54" s="49">
        <f>I49+I50+I51+I52+I53</f>
        <v>-28218626</v>
      </c>
    </row>
    <row r="55" spans="1:9" ht="29.45" customHeight="1" x14ac:dyDescent="0.2">
      <c r="A55" s="278" t="s">
        <v>255</v>
      </c>
      <c r="B55" s="279"/>
      <c r="C55" s="279"/>
      <c r="D55" s="279"/>
      <c r="E55" s="279"/>
      <c r="F55" s="280"/>
      <c r="G55" s="25">
        <v>46</v>
      </c>
      <c r="H55" s="49">
        <f>H48+H54</f>
        <v>-4201143</v>
      </c>
      <c r="I55" s="49">
        <f>I48+I54</f>
        <v>-28218626</v>
      </c>
    </row>
    <row r="56" spans="1:9" x14ac:dyDescent="0.2">
      <c r="A56" s="255" t="s">
        <v>256</v>
      </c>
      <c r="B56" s="256"/>
      <c r="C56" s="256"/>
      <c r="D56" s="256"/>
      <c r="E56" s="256"/>
      <c r="F56" s="257"/>
      <c r="G56" s="26">
        <v>47</v>
      </c>
      <c r="H56" s="48">
        <v>0</v>
      </c>
      <c r="I56" s="48">
        <v>0</v>
      </c>
    </row>
    <row r="57" spans="1:9" ht="26.45" customHeight="1" x14ac:dyDescent="0.2">
      <c r="A57" s="278" t="s">
        <v>257</v>
      </c>
      <c r="B57" s="279"/>
      <c r="C57" s="279"/>
      <c r="D57" s="279"/>
      <c r="E57" s="279"/>
      <c r="F57" s="280"/>
      <c r="G57" s="25">
        <v>48</v>
      </c>
      <c r="H57" s="49">
        <f>H27+H42+H55+H56</f>
        <v>6404063</v>
      </c>
      <c r="I57" s="49">
        <f>I27+I42+I55+I56</f>
        <v>5167176</v>
      </c>
    </row>
    <row r="58" spans="1:9" x14ac:dyDescent="0.2">
      <c r="A58" s="281" t="s">
        <v>258</v>
      </c>
      <c r="B58" s="282"/>
      <c r="C58" s="282"/>
      <c r="D58" s="282"/>
      <c r="E58" s="282"/>
      <c r="F58" s="283"/>
      <c r="G58" s="26">
        <v>49</v>
      </c>
      <c r="H58" s="48">
        <v>21806478</v>
      </c>
      <c r="I58" s="48">
        <v>34360619</v>
      </c>
    </row>
    <row r="59" spans="1:9" ht="31.15" customHeight="1" x14ac:dyDescent="0.2">
      <c r="A59" s="275" t="s">
        <v>259</v>
      </c>
      <c r="B59" s="276"/>
      <c r="C59" s="276"/>
      <c r="D59" s="276"/>
      <c r="E59" s="276"/>
      <c r="F59" s="277"/>
      <c r="G59" s="27">
        <v>50</v>
      </c>
      <c r="H59" s="50">
        <f>H57+H58</f>
        <v>28210541</v>
      </c>
      <c r="I59" s="50">
        <f>I57+I58</f>
        <v>39527795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4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4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4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4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400-000004000000}">
      <formula1>0</formula1>
    </dataValidation>
  </dataValidations>
  <pageMargins left="0.75" right="0.75"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V12" sqref="V1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44197</v>
      </c>
      <c r="F2" s="4" t="s">
        <v>0</v>
      </c>
      <c r="G2" s="10">
        <v>44286</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418656000</v>
      </c>
      <c r="I7" s="65">
        <v>0</v>
      </c>
      <c r="J7" s="65">
        <v>907572</v>
      </c>
      <c r="K7" s="65">
        <v>8155689</v>
      </c>
      <c r="L7" s="65">
        <v>8155689</v>
      </c>
      <c r="M7" s="65">
        <v>0</v>
      </c>
      <c r="N7" s="65">
        <v>0</v>
      </c>
      <c r="O7" s="65">
        <v>158385854</v>
      </c>
      <c r="P7" s="65">
        <v>0</v>
      </c>
      <c r="Q7" s="65">
        <v>0</v>
      </c>
      <c r="R7" s="65">
        <v>0</v>
      </c>
      <c r="S7" s="65">
        <v>25507690</v>
      </c>
      <c r="T7" s="65">
        <v>-3702765</v>
      </c>
      <c r="U7" s="66">
        <f>H7+I7+J7+K7-L7+M7+N7+O7+P7+Q7+R7+S7+T7</f>
        <v>599754351</v>
      </c>
      <c r="V7" s="65">
        <v>6762792</v>
      </c>
      <c r="W7" s="66">
        <f>U7+V7</f>
        <v>606517143</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418656000</v>
      </c>
      <c r="I10" s="66">
        <f t="shared" ref="I10:W10" si="2">I7+I8+I9</f>
        <v>0</v>
      </c>
      <c r="J10" s="66">
        <f t="shared" si="2"/>
        <v>907572</v>
      </c>
      <c r="K10" s="66">
        <f>K7+K8+K9</f>
        <v>8155689</v>
      </c>
      <c r="L10" s="66">
        <f t="shared" si="2"/>
        <v>8155689</v>
      </c>
      <c r="M10" s="66">
        <f t="shared" si="2"/>
        <v>0</v>
      </c>
      <c r="N10" s="66">
        <f t="shared" si="2"/>
        <v>0</v>
      </c>
      <c r="O10" s="66">
        <f t="shared" si="2"/>
        <v>158385854</v>
      </c>
      <c r="P10" s="66">
        <f t="shared" si="2"/>
        <v>0</v>
      </c>
      <c r="Q10" s="66">
        <f t="shared" si="2"/>
        <v>0</v>
      </c>
      <c r="R10" s="66">
        <f t="shared" si="2"/>
        <v>0</v>
      </c>
      <c r="S10" s="66">
        <f t="shared" si="2"/>
        <v>25507690</v>
      </c>
      <c r="T10" s="66">
        <f t="shared" si="2"/>
        <v>-3702765</v>
      </c>
      <c r="U10" s="66">
        <f t="shared" si="2"/>
        <v>599754351</v>
      </c>
      <c r="V10" s="66">
        <f t="shared" si="2"/>
        <v>6762792</v>
      </c>
      <c r="W10" s="66">
        <f t="shared" si="2"/>
        <v>606517143</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-46665765</v>
      </c>
      <c r="U11" s="66">
        <f>H11+I11+J11+K11-L11+M11+N11+O11+P11+Q11+R11+S11+T11</f>
        <v>-46665765</v>
      </c>
      <c r="V11" s="65">
        <v>414664</v>
      </c>
      <c r="W11" s="66">
        <f t="shared" ref="W11:W28" si="3">U11+V11</f>
        <v>-46251101</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-46648287</v>
      </c>
      <c r="P13" s="67">
        <v>0</v>
      </c>
      <c r="Q13" s="67">
        <v>0</v>
      </c>
      <c r="R13" s="67">
        <v>0</v>
      </c>
      <c r="S13" s="65">
        <v>14129</v>
      </c>
      <c r="T13" s="65">
        <v>0</v>
      </c>
      <c r="U13" s="66">
        <f t="shared" si="4"/>
        <v>-46634158</v>
      </c>
      <c r="V13" s="65">
        <v>11212</v>
      </c>
      <c r="W13" s="66">
        <f t="shared" si="3"/>
        <v>-46622946</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-290502</v>
      </c>
      <c r="W25" s="66">
        <f t="shared" si="3"/>
        <v>-290502</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1797861</v>
      </c>
      <c r="T26" s="65">
        <v>0</v>
      </c>
      <c r="U26" s="66">
        <f t="shared" si="4"/>
        <v>1797861</v>
      </c>
      <c r="V26" s="65">
        <v>0</v>
      </c>
      <c r="W26" s="66">
        <f t="shared" si="3"/>
        <v>1797861</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-3702765</v>
      </c>
      <c r="T27" s="65">
        <v>3702765</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418656000</v>
      </c>
      <c r="I29" s="68">
        <f t="shared" ref="I29:W29" si="5">SUM(I10:I28)</f>
        <v>0</v>
      </c>
      <c r="J29" s="68">
        <f t="shared" si="5"/>
        <v>907572</v>
      </c>
      <c r="K29" s="68">
        <f t="shared" si="5"/>
        <v>8155689</v>
      </c>
      <c r="L29" s="68">
        <f t="shared" si="5"/>
        <v>8155689</v>
      </c>
      <c r="M29" s="68">
        <f t="shared" si="5"/>
        <v>0</v>
      </c>
      <c r="N29" s="68">
        <f t="shared" si="5"/>
        <v>0</v>
      </c>
      <c r="O29" s="68">
        <f t="shared" si="5"/>
        <v>111737567</v>
      </c>
      <c r="P29" s="68">
        <f t="shared" si="5"/>
        <v>0</v>
      </c>
      <c r="Q29" s="68">
        <f t="shared" si="5"/>
        <v>0</v>
      </c>
      <c r="R29" s="68">
        <f t="shared" si="5"/>
        <v>0</v>
      </c>
      <c r="S29" s="68">
        <f t="shared" si="5"/>
        <v>23616915</v>
      </c>
      <c r="T29" s="68">
        <f t="shared" si="5"/>
        <v>-46665765</v>
      </c>
      <c r="U29" s="68">
        <f t="shared" si="5"/>
        <v>508252289</v>
      </c>
      <c r="V29" s="68">
        <f t="shared" si="5"/>
        <v>6898166</v>
      </c>
      <c r="W29" s="68">
        <f t="shared" si="5"/>
        <v>515150455</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-46648287</v>
      </c>
      <c r="P31" s="66">
        <f t="shared" si="6"/>
        <v>0</v>
      </c>
      <c r="Q31" s="66">
        <f t="shared" si="6"/>
        <v>0</v>
      </c>
      <c r="R31" s="66">
        <f t="shared" si="6"/>
        <v>0</v>
      </c>
      <c r="S31" s="66">
        <f t="shared" si="6"/>
        <v>14129</v>
      </c>
      <c r="T31" s="66">
        <f t="shared" si="6"/>
        <v>0</v>
      </c>
      <c r="U31" s="66">
        <f t="shared" si="6"/>
        <v>-46634158</v>
      </c>
      <c r="V31" s="66">
        <f t="shared" si="6"/>
        <v>11212</v>
      </c>
      <c r="W31" s="66">
        <f t="shared" si="6"/>
        <v>-46622946</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-46648287</v>
      </c>
      <c r="P32" s="66">
        <f t="shared" si="7"/>
        <v>0</v>
      </c>
      <c r="Q32" s="66">
        <f t="shared" si="7"/>
        <v>0</v>
      </c>
      <c r="R32" s="66">
        <f t="shared" si="7"/>
        <v>0</v>
      </c>
      <c r="S32" s="66">
        <f t="shared" si="7"/>
        <v>14129</v>
      </c>
      <c r="T32" s="66">
        <f t="shared" si="7"/>
        <v>-46665765</v>
      </c>
      <c r="U32" s="66">
        <f t="shared" si="7"/>
        <v>-93299923</v>
      </c>
      <c r="V32" s="66">
        <f t="shared" si="7"/>
        <v>425876</v>
      </c>
      <c r="W32" s="66">
        <f t="shared" si="7"/>
        <v>-92874047</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-1904904</v>
      </c>
      <c r="T33" s="68">
        <f t="shared" si="8"/>
        <v>3702765</v>
      </c>
      <c r="U33" s="68">
        <f t="shared" si="8"/>
        <v>1797861</v>
      </c>
      <c r="V33" s="68">
        <f t="shared" si="8"/>
        <v>-290502</v>
      </c>
      <c r="W33" s="68">
        <f t="shared" si="8"/>
        <v>1507359</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418656000</v>
      </c>
      <c r="I35" s="65">
        <v>0</v>
      </c>
      <c r="J35" s="65">
        <v>907572</v>
      </c>
      <c r="K35" s="65">
        <v>8155689</v>
      </c>
      <c r="L35" s="65">
        <v>8155689</v>
      </c>
      <c r="M35" s="65">
        <v>0</v>
      </c>
      <c r="N35" s="65">
        <v>0</v>
      </c>
      <c r="O35" s="65">
        <v>111737567</v>
      </c>
      <c r="P35" s="65">
        <v>0</v>
      </c>
      <c r="Q35" s="65">
        <v>0</v>
      </c>
      <c r="R35" s="65">
        <v>0</v>
      </c>
      <c r="S35" s="65">
        <v>23616915</v>
      </c>
      <c r="T35" s="65">
        <v>-46665765</v>
      </c>
      <c r="U35" s="69">
        <f t="shared" ref="U35:U37" si="9">H35+I35+J35+K35-L35+M35+N35+O35+P35+Q35+R35+S35+T35</f>
        <v>508252289</v>
      </c>
      <c r="V35" s="65">
        <v>6898166</v>
      </c>
      <c r="W35" s="69">
        <f t="shared" ref="W35:W37" si="10">U35+V35</f>
        <v>515150455</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418656000</v>
      </c>
      <c r="I38" s="69">
        <f t="shared" ref="I38:W38" si="11">I35+I36+I37</f>
        <v>0</v>
      </c>
      <c r="J38" s="69">
        <f t="shared" si="11"/>
        <v>907572</v>
      </c>
      <c r="K38" s="69">
        <f t="shared" si="11"/>
        <v>8155689</v>
      </c>
      <c r="L38" s="69">
        <f t="shared" si="11"/>
        <v>8155689</v>
      </c>
      <c r="M38" s="69">
        <f t="shared" si="11"/>
        <v>0</v>
      </c>
      <c r="N38" s="69">
        <f t="shared" si="11"/>
        <v>0</v>
      </c>
      <c r="O38" s="69">
        <f t="shared" si="11"/>
        <v>111737567</v>
      </c>
      <c r="P38" s="69">
        <f t="shared" si="11"/>
        <v>0</v>
      </c>
      <c r="Q38" s="69">
        <f t="shared" si="11"/>
        <v>0</v>
      </c>
      <c r="R38" s="69">
        <f t="shared" si="11"/>
        <v>0</v>
      </c>
      <c r="S38" s="69">
        <f t="shared" si="11"/>
        <v>23616915</v>
      </c>
      <c r="T38" s="69">
        <f t="shared" si="11"/>
        <v>-46665765</v>
      </c>
      <c r="U38" s="69">
        <f t="shared" si="11"/>
        <v>508252289</v>
      </c>
      <c r="V38" s="69">
        <f t="shared" si="11"/>
        <v>6898166</v>
      </c>
      <c r="W38" s="69">
        <f t="shared" si="11"/>
        <v>515150455</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12023682</v>
      </c>
      <c r="U39" s="69">
        <f t="shared" ref="U39:U56" si="12">H39+I39+J39+K39-L39+M39+N39+O39+P39+Q39+R39+S39+T39</f>
        <v>12023682</v>
      </c>
      <c r="V39" s="65">
        <v>-233235</v>
      </c>
      <c r="W39" s="69">
        <f t="shared" ref="W39:W56" si="13">U39+V39</f>
        <v>11790447</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23591661</v>
      </c>
      <c r="P41" s="67">
        <v>0</v>
      </c>
      <c r="Q41" s="67">
        <v>0</v>
      </c>
      <c r="R41" s="67">
        <v>0</v>
      </c>
      <c r="S41" s="65">
        <v>-2614742</v>
      </c>
      <c r="T41" s="65">
        <v>0</v>
      </c>
      <c r="U41" s="69">
        <f t="shared" si="12"/>
        <v>20976919</v>
      </c>
      <c r="V41" s="65">
        <v>147</v>
      </c>
      <c r="W41" s="69">
        <f t="shared" si="13"/>
        <v>20977066</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-46665765</v>
      </c>
      <c r="T55" s="65">
        <v>46665765</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418656000</v>
      </c>
      <c r="I57" s="70">
        <f t="shared" ref="I57:W57" si="14">SUM(I38:I56)</f>
        <v>0</v>
      </c>
      <c r="J57" s="70">
        <f t="shared" si="14"/>
        <v>907572</v>
      </c>
      <c r="K57" s="70">
        <f t="shared" si="14"/>
        <v>8155689</v>
      </c>
      <c r="L57" s="70">
        <f t="shared" si="14"/>
        <v>8155689</v>
      </c>
      <c r="M57" s="70">
        <f t="shared" si="14"/>
        <v>0</v>
      </c>
      <c r="N57" s="70">
        <f t="shared" si="14"/>
        <v>0</v>
      </c>
      <c r="O57" s="70">
        <f t="shared" si="14"/>
        <v>135329228</v>
      </c>
      <c r="P57" s="70">
        <f t="shared" si="14"/>
        <v>0</v>
      </c>
      <c r="Q57" s="70">
        <f t="shared" si="14"/>
        <v>0</v>
      </c>
      <c r="R57" s="70">
        <f t="shared" si="14"/>
        <v>0</v>
      </c>
      <c r="S57" s="70">
        <f t="shared" si="14"/>
        <v>-25663592</v>
      </c>
      <c r="T57" s="70">
        <f t="shared" si="14"/>
        <v>12023682</v>
      </c>
      <c r="U57" s="70">
        <f t="shared" si="14"/>
        <v>541252890</v>
      </c>
      <c r="V57" s="70">
        <f t="shared" si="14"/>
        <v>6665078</v>
      </c>
      <c r="W57" s="70">
        <f t="shared" si="14"/>
        <v>547917968</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23591661</v>
      </c>
      <c r="P59" s="69">
        <f t="shared" si="15"/>
        <v>0</v>
      </c>
      <c r="Q59" s="69">
        <f t="shared" si="15"/>
        <v>0</v>
      </c>
      <c r="R59" s="69">
        <f t="shared" si="15"/>
        <v>0</v>
      </c>
      <c r="S59" s="69">
        <f t="shared" si="15"/>
        <v>-2614742</v>
      </c>
      <c r="T59" s="69">
        <f t="shared" si="15"/>
        <v>0</v>
      </c>
      <c r="U59" s="69">
        <f t="shared" si="15"/>
        <v>20976919</v>
      </c>
      <c r="V59" s="69">
        <f t="shared" si="15"/>
        <v>147</v>
      </c>
      <c r="W59" s="69">
        <f t="shared" si="15"/>
        <v>20977066</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23591661</v>
      </c>
      <c r="P60" s="69">
        <f t="shared" si="16"/>
        <v>0</v>
      </c>
      <c r="Q60" s="69">
        <f t="shared" si="16"/>
        <v>0</v>
      </c>
      <c r="R60" s="69">
        <f t="shared" si="16"/>
        <v>0</v>
      </c>
      <c r="S60" s="69">
        <f t="shared" si="16"/>
        <v>-2614742</v>
      </c>
      <c r="T60" s="69">
        <f t="shared" si="16"/>
        <v>12023682</v>
      </c>
      <c r="U60" s="69">
        <f t="shared" si="16"/>
        <v>33000601</v>
      </c>
      <c r="V60" s="69">
        <f t="shared" si="16"/>
        <v>-233088</v>
      </c>
      <c r="W60" s="69">
        <f t="shared" si="16"/>
        <v>32767513</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-46665765</v>
      </c>
      <c r="T61" s="70">
        <f t="shared" si="17"/>
        <v>46665765</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cols>
    <col min="9" max="9" width="57.28515625" customWidth="1"/>
  </cols>
  <sheetData>
    <row r="1" spans="1:9" ht="12.75" customHeight="1" x14ac:dyDescent="0.2">
      <c r="A1" s="314" t="s">
        <v>438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ht="71.25" customHeight="1" x14ac:dyDescent="0.2">
      <c r="A36" s="315"/>
      <c r="B36" s="315"/>
      <c r="C36" s="315"/>
      <c r="D36" s="315"/>
      <c r="E36" s="315"/>
      <c r="F36" s="315"/>
      <c r="G36" s="315"/>
      <c r="H36" s="315"/>
      <c r="I36" s="315"/>
    </row>
    <row r="37" spans="1:9" ht="129" customHeight="1" x14ac:dyDescent="0.2">
      <c r="A37" s="315"/>
      <c r="B37" s="315"/>
      <c r="C37" s="315"/>
      <c r="D37" s="315"/>
      <c r="E37" s="315"/>
      <c r="F37" s="315"/>
      <c r="G37" s="315"/>
      <c r="H37" s="315"/>
      <c r="I37" s="315"/>
    </row>
    <row r="38" spans="1:9" ht="100.5" customHeight="1" x14ac:dyDescent="0.2">
      <c r="A38" s="315"/>
      <c r="B38" s="315"/>
      <c r="C38" s="315"/>
      <c r="D38" s="315"/>
      <c r="E38" s="315"/>
      <c r="F38" s="315"/>
      <c r="G38" s="315"/>
      <c r="H38" s="315"/>
      <c r="I38" s="315"/>
    </row>
    <row r="39" spans="1:9" ht="90.75" customHeight="1" x14ac:dyDescent="0.2">
      <c r="A39" s="315"/>
      <c r="B39" s="315"/>
      <c r="C39" s="315"/>
      <c r="D39" s="315"/>
      <c r="E39" s="315"/>
      <c r="F39" s="315"/>
      <c r="G39" s="315"/>
      <c r="H39" s="315"/>
      <c r="I39" s="315"/>
    </row>
    <row r="40" spans="1:9" ht="188.25"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2baa3bd-a2fa-4ea9-9ebb-3a9c6a55952b"/>
    <ds:schemaRef ds:uri="http://www.w3.org/XML/1998/namespace"/>
    <ds:schemaRef ds:uri="d8745bc5-821e-4205-946a-621c2da728c8"/>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NT_D</vt:lpstr>
      <vt:lpstr>NT_I</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Vicenco Jerkovic</cp:lastModifiedBy>
  <cp:lastPrinted>2019-07-16T09:00:02Z</cp:lastPrinted>
  <dcterms:created xsi:type="dcterms:W3CDTF">2008-10-17T11:51:54Z</dcterms:created>
  <dcterms:modified xsi:type="dcterms:W3CDTF">2021-04-30T10:12:47Z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