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aveExternalLinkValues="0" codeName="ThisWorkbook" defaultThemeVersion="124226"/>
  <mc:AlternateContent xmlns:mc="http://schemas.openxmlformats.org/markup-compatibility/2006">
    <mc:Choice Requires="x15">
      <x15ac:absPath xmlns:x15ac="http://schemas.microsoft.com/office/spreadsheetml/2010/11/ac" url="\\hrfs03\AG Financije\External Reporting\2026\Objave rezultata\Q3 2026\"/>
    </mc:Choice>
  </mc:AlternateContent>
  <xr:revisionPtr revIDLastSave="0" documentId="13_ncr:1_{16714949-3329-4003-B3F4-34D7D697F917}" xr6:coauthVersionLast="47" xr6:coauthVersionMax="47" xr10:uidLastSave="{00000000-0000-0000-0000-000000000000}"/>
  <bookViews>
    <workbookView xWindow="-110" yWindow="-110" windowWidth="19420" windowHeight="1030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podaci'!$A$1:$N$95</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91" i="26" l="1"/>
  <c r="I91" i="26"/>
  <c r="J91" i="26"/>
  <c r="K91" i="26"/>
  <c r="K98" i="26"/>
  <c r="H98" i="26"/>
  <c r="I98" i="26"/>
  <c r="J98"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J109" i="26" l="1"/>
  <c r="K109" i="26"/>
  <c r="I109" i="26"/>
  <c r="H109" i="26"/>
  <c r="H110" i="26" s="1"/>
  <c r="X10" i="22"/>
  <c r="X30" i="22" s="1"/>
  <c r="X39" i="22"/>
  <c r="X59" i="22" s="1"/>
  <c r="X61" i="22"/>
  <c r="X62" i="22" s="1"/>
  <c r="X63" i="22"/>
  <c r="X34" i="22"/>
  <c r="X32" i="22"/>
  <c r="X33" i="22" s="1"/>
  <c r="K90" i="26" l="1"/>
  <c r="J110" i="26"/>
  <c r="K110" i="26"/>
  <c r="J90" i="26"/>
  <c r="I110" i="26"/>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<sst xmlns="http://schemas.openxmlformats.org/spreadsheetml/2006/main" count="588" uniqueCount="504">
  <si>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</si>
  <si>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</si>
  <si>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</si>
  <si>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</si>
  <si>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</si>
  <si>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</si>
  <si>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</si>
  <si>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</si>
  <si>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</si>
  <si>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</si>
  <si>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</si>
  <si>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</si>
  <si>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</si>
  <si>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</si>
  <si>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</si>
  <si>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</si>
  <si>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</si>
  <si>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</si>
  <si>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</si>
  <si>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</si>
  <si>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</si>
  <si>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</si>
  <si>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</si>
  <si>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</si>
  <si>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</si>
  <si>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</si>
  <si>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</si>
  <si>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</si>
  <si>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</si>
  <si>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</si>
  <si>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</si>
  <si>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</si>
  <si>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</si>
  <si>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</si>
  <si>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</si>
  <si>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</si>
  <si>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</si>
  <si>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</si>
  <si>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</si>
  <si>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</si>
  <si>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</si>
  <si>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</si>
  <si>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</si>
  <si>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</si>
  <si>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</si>
  <si>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</si>
  <si>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</si>
  <si>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</si>
  <si>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</si>
  <si>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</si>
  <si>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</si>
  <si>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</si>
  <si>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</si>
  <si>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</si>
  <si>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</si>
  <si>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</si>
  <si>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</si>
  <si>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</si>
  <si>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</si>
  <si>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</si>
  <si>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</si>
  <si>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</si>
  <si>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</si>
  <si>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</si>
  <si>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</si>
  <si>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</si>
  <si>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</si>
  <si>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</si>
  <si>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</si>
  <si>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</si>
  <si>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</si>
  <si>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</si>
  <si>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</si>
  <si>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</si>
  <si>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</si>
  <si>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</si>
  <si>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</si>
  <si>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</si>
  <si>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</si>
  <si>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</si>
  <si>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</si>
  <si>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</si>
  <si>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</si>
  <si>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</si>
  <si>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</si>
  <si>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</si>
  <si>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</si>
  <si>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</si>
  <si>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</si>
  <si>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</si>
  <si>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</si>
  <si>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</si>
  <si>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</si>
  <si>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</si>
  <si>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</si>
  <si>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</si>
  <si>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</si>
  <si>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</si>
  <si>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</si>
  <si>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</si>
  <si>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</si>
  <si>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</si>
  <si>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</si>
  <si>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</si>
  <si>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</si>
  <si>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</si>
  <si>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</si>
  <si>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</si>
  <si>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</si>
  <si>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</si>
  <si>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</si>
  <si>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</si>
  <si>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</si>
  <si>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</si>
  <si>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</si>
  <si>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</si>
  <si>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</si>
  <si>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</si>
  <si>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</si>
  <si>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</si>
  <si>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</si>
  <si>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</si>
  <si>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</si>
  <si>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</si>
  <si>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</si>
  <si>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</si>
  <si>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</si>
  <si>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</si>
  <si>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</si>
  <si>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</si>
  <si>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</si>
  <si>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</si>
  <si>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</si>
  <si>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</si>
  <si>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</si>
  <si>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</si>
  <si>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</si>
  <si>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</si>
  <si>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</si>
  <si>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</si>
  <si>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</si>
  <si>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</si>
  <si>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</si>
  <si>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</si>
  <si>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</si>
  <si>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</si>
  <si>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</si>
  <si>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</si>
  <si>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</si>
  <si>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</si>
  <si>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</si>
  <si>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</si>
  <si>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</si>
  <si>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</si>
  <si>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</si>
  <si>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</si>
  <si>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</si>
  <si>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</si>
  <si>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</si>
  <si>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</si>
  <si>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</si>
  <si>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</si>
  <si>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</si>
  <si>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</si>
  <si>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</si>
  <si>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</si>
  <si>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</si>
  <si>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</si>
  <si>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</si>
  <si>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</si>
  <si>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</si>
  <si>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</si>
  <si>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</si>
  <si>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</si>
  <si>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</si>
  <si>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</si>
  <si>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</si>
  <si>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</si>
  <si>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</si>
  <si>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</si>
  <si>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</si>
  <si>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</si>
  <si>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</si>
  <si>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</si>
  <si>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</si>
  <si>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</si>
  <si>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</si>
  <si>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</si>
  <si>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</si>
  <si>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</si>
  <si>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</si>
  <si>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</si>
  <si>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</si>
  <si>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</si>
  <si>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</si>
  <si>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</si>
  <si>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</si>
  <si>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</si>
  <si>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</si>
  <si>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</si>
  <si>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</si>
  <si>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</si>
  <si>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</si>
  <si>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</si>
  <si>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</si>
  <si>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</si>
  <si>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</si>
  <si>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</si>
  <si>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</si>
  <si>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</si>
  <si>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</si>
  <si>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</si>
  <si>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</si>
  <si>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</si>
  <si>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</si>
  <si>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</si>
  <si>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</si>
  <si>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</si>
  <si>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</si>
  <si>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</si>
  <si>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</si>
  <si>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</si>
  <si>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</si>
  <si>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</si>
  <si>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</si>
  <si>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</si>
  <si>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</si>
  <si>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</si>
  <si>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</si>
  <si>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</si>
  <si>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</si>
  <si>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</si>
  <si>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</si>
  <si>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</si>
  <si>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</si>
  <si>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</si>
  <si>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</si>
  <si>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</si>
  <si>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</si>
  <si>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</si>
  <si>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</si>
  <si>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</si>
  <si>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</si>
  <si>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</si>
  <si>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</si>
  <si>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</si>
  <si>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</si>
  <si>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</si>
  <si>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</si>
  <si>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</si>
  <si>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</si>
  <si>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</si>
  <si>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</si>
  <si>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</si>
  <si>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</si>
  <si>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</si>
  <si>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</si>
  <si>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</si>
  <si>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</si>
  <si>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</si>
  <si>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</si>
  <si>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</si>
  <si>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</si>
  <si>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</si>
  <si>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</si>
  <si>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</si>
  <si>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</si>
  <si>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</si>
  <si>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</si>
  <si>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</si>
  <si>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</si>
  <si>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</si>
  <si>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</si>
  <si>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</si>
  <si>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</si>
  <si>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</si>
  <si>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</si>
  <si>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</si>
  <si>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</si>
  <si>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</si>
  <si>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</si>
  <si>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</si>
  <si>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</si>
  <si>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</si>
  <si>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</si>
  <si>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</si>
  <si>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</si>
  <si>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</si>
  <si>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</si>
  <si>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</si>
  <si>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</si>
  <si>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</si>
  <si>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</si>
  <si>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</si>
  <si>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</si>
  <si>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</si>
  <si>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</si>
  <si>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</si>
  <si>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</si>
  <si>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</si>
  <si>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</si>
  <si>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</si>
  <si>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</si>
  <si>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</si>
  <si>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</si>
  <si>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</si>
  <si>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</si>
  <si>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</si>
  <si>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</si>
  <si>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</si>
  <si>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</si>
  <si>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</si>
  <si>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</si>
  <si>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</si>
  <si>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</si>
  <si>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</si>
  <si>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</si>
  <si>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</si>
  <si>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</si>
  <si>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</si>
  <si>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</si>
  <si>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</si>
  <si>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</si>
  <si>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</si>
  <si>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</si>
  <si>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</si>
  <si>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</si>
  <si>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</si>
  <si>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</si>
  <si>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</si>
  <si>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</si>
  <si>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</si>
  <si>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</si>
  <si>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</si>
  <si>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</si>
  <si>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</si>
  <si>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</si>
  <si>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</si>
  <si>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</si>
  <si>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</si>
  <si>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</si>
  <si>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</si>
  <si>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</si>
  <si>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</si>
  <si>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</si>
  <si>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</si>
  <si>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</si>
  <si>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</si>
  <si>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</si>
  <si>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</si>
  <si>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</si>
  <si>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</si>
  <si>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</si>
  <si>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</si>
  <si>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</si>
  <si>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</si>
  <si>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</si>
  <si>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</si>
  <si>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</si>
  <si>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</si>
  <si>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</si>
  <si>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</si>
  <si>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</si>
  <si>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</si>
  <si>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</si>
  <si>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</si>
  <si>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</si>
  <si>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</si>
  <si>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</si>
  <si>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</si>
  <si>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</si>
  <si>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</si>
  <si>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</si>
  <si>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</si>
  <si>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</si>
  <si>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</si>
  <si>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</si>
  <si>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</si>
  <si>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</si>
  <si>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</si>
  <si>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</si>
  <si>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</si>
  <si>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</si>
  <si>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</si>
  <si>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</si>
  <si>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</si>
  <si>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</si>
  <si>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</si>
  <si>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</si>
  <si>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</si>
  <si>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</si>
  <si>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</si>
  <si>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</si>
  <si>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</si>
  <si>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</si>
  <si>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</si>
  <si>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</si>
  <si>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</si>
  <si>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</si>
  <si>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</si>
  <si>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</si>
  <si>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</si>
  <si>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</si>
  <si>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</si>
  <si>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</si>
  <si>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</si>
  <si>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</si>
  <si>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</si>
  <si>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</si>
  <si>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</si>
  <si>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</si>
  <si>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</si>
  <si>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</si>
  <si>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</si>
  <si>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</si>
  <si>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</si>
  <si>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</si>
  <si>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</si>
  <si>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</si>
  <si>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</si>
  <si>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</si>
  <si>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</si>
  <si>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</si>
  <si>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</si>
  <si>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</si>
  <si>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</si>
  <si>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</si>
  <si>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</si>
  <si>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</si>
  <si>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</si>
  <si>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</si>
  <si>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</si>
  <si>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</si>
  <si>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</si>
  <si>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</si>
  <si>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</si>
  <si>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</si>
  <si>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</si>
  <si>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</si>
  <si>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</si>
  <si>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</si>
  <si>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</si>
  <si>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</si>
  <si>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</si>
  <si>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</si>
  <si>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</si>
  <si>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</si>
  <si>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</si>
  <si>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</si>
  <si>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01671910</t>
  </si>
  <si>
    <t>3157002G3ENYCZEB1A25</t>
  </si>
  <si>
    <t>HR</t>
  </si>
  <si>
    <t>080245039</t>
  </si>
  <si>
    <t>71149912416</t>
  </si>
  <si>
    <t>2588</t>
  </si>
  <si>
    <t>Atlantic Grupa d.d.</t>
  </si>
  <si>
    <t>Zagreb</t>
  </si>
  <si>
    <t>Miramarska 23</t>
  </si>
  <si>
    <t>grupa@atlanticgrupa.com</t>
  </si>
  <si>
    <t>www.atlanticgrupa.com</t>
  </si>
  <si>
    <t>Ilinčić Tatjana</t>
  </si>
  <si>
    <t>012413927</t>
  </si>
  <si>
    <t>tatjana.ilincic@atlanticgrupa.com</t>
  </si>
  <si>
    <t>Atlantic Cedevita d.o.o.</t>
  </si>
  <si>
    <t>Atlantic Trade d.o.o.</t>
  </si>
  <si>
    <t>Atlantic Droga Kolinska d.o.o.</t>
  </si>
  <si>
    <t>Ljubljana, Slovenija</t>
  </si>
  <si>
    <t>Atlantic Štark d.o.o.</t>
  </si>
  <si>
    <t>Beograd, Srbija</t>
  </si>
  <si>
    <t>07026447</t>
  </si>
  <si>
    <t>Atlantic Argeta d.o.o.</t>
  </si>
  <si>
    <t>Sarajevo, Bosna i Hercegovina</t>
  </si>
  <si>
    <t>65-01-0595-12</t>
  </si>
  <si>
    <t>o.o.o. Atlantic Brands</t>
  </si>
  <si>
    <t>Moskva, Rusija</t>
  </si>
  <si>
    <t>1027739170800</t>
  </si>
  <si>
    <t>Atlantic Grand d.o.o.</t>
  </si>
  <si>
    <t>Bijeljina, Bosna i Hercegovina</t>
  </si>
  <si>
    <t>59-01-0020-14</t>
  </si>
  <si>
    <t>Atlantic Grand d.o.o.e.l.</t>
  </si>
  <si>
    <t>Skopje, Sjeverna Makedonija</t>
  </si>
  <si>
    <t>Atlantic Brands d.o.o.</t>
  </si>
  <si>
    <t>Procaffe d.o.o.</t>
  </si>
  <si>
    <t>Farmacia holding d.o.o.</t>
  </si>
  <si>
    <t>Farmacia ZU</t>
  </si>
  <si>
    <t>Farmacia - specijalizirana prodavaonica d.o.o.</t>
  </si>
  <si>
    <t>Atlantic Point d.o.o.</t>
  </si>
  <si>
    <t>4933141</t>
  </si>
  <si>
    <t>Hopen Investments B.V.</t>
  </si>
  <si>
    <t>Amsterdam, Nizozemska</t>
  </si>
  <si>
    <t>Atlantic Management GmbH</t>
  </si>
  <si>
    <t>Hamburg, Njemačka</t>
  </si>
  <si>
    <t>43/704/04250</t>
  </si>
  <si>
    <t>Atlantic Brands GmbH</t>
  </si>
  <si>
    <t>Beč, Austrija</t>
  </si>
  <si>
    <t>435490b</t>
  </si>
  <si>
    <r>
      <t>Zdravstvena ustanova za ljekarničku djelatnost LJEKARNE </t>
    </r>
    <r>
      <rPr>
        <b/>
        <sz val="6"/>
        <rFont val="Segoe UI"/>
        <family val="2"/>
        <charset val="238"/>
      </rPr>
      <t>ĆURKOVIĆ</t>
    </r>
  </si>
  <si>
    <t>Obveznik: Atlantic Grupa d.d.</t>
  </si>
  <si>
    <t>Ljekarne Deltis Pharm</t>
  </si>
  <si>
    <t xml:space="preserve">stanje na dan 30.9.2026. </t>
  </si>
  <si>
    <t>u razdoblju 1.1.2026. do 30.9.2026.</t>
  </si>
  <si>
    <t xml:space="preserve">BILJEŠKE UZ FINANCIJSKE IZVJEŠTAJE - TFI
(koji se sastavljaju za tromjesečna razdoblja)
Naziv izdavatelja:   Atlantic Grupa d.d.
OIB:   71149912416
Izvještajno razdoblje: 1. siječnja 2026. - 30. rujna 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</si>
  <si>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Osem d.o.o.</t>
  </si>
  <si>
    <t>Murska Sobota, Slovenija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</si>
</sst>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
    <numFmt numFmtId="165" formatCode="00"/>
  </numFmts>
  <fonts count="36"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6"/>
      <name val="Segoe UI"/>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90">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4" xfId="4" applyFont="1" applyFill="1" applyBorder="1" applyProtection="1">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Protection="1">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4" fillId="12" borderId="3" xfId="4" applyFont="1" applyFill="1" applyBorder="1" applyAlignment="1" applyProtection="1">
      <alignment horizontal="left" vertical="center"/>
      <protection locked="0"/>
    </xf>
    <xf numFmtId="0" fontId="4" fillId="12" borderId="2" xfId="4" applyFont="1" applyFill="1" applyBorder="1" applyAlignment="1" applyProtection="1">
      <alignment horizontal="left" vertical="center"/>
      <protection locked="0"/>
    </xf>
    <xf numFmtId="0" fontId="4" fillId="12" borderId="15" xfId="4" applyFont="1" applyFill="1" applyBorder="1" applyAlignment="1" applyProtection="1">
      <alignment horizontal="left" vertical="center"/>
      <protection locked="0"/>
    </xf>
    <xf numFmtId="0" fontId="4" fillId="12" borderId="3" xfId="0" applyFont="1" applyFill="1" applyBorder="1" applyAlignment="1" applyProtection="1">
      <alignment horizontal="left" vertical="center"/>
      <protection locked="0"/>
    </xf>
    <xf numFmtId="0" fontId="4" fillId="12" borderId="2" xfId="0" applyFont="1" applyFill="1" applyBorder="1" applyAlignment="1" applyProtection="1">
      <alignment horizontal="left" vertical="center"/>
      <protection locked="0"/>
    </xf>
    <xf numFmtId="0" fontId="4" fillId="12" borderId="15" xfId="0" applyFont="1" applyFill="1" applyBorder="1" applyAlignment="1" applyProtection="1">
      <alignment horizontal="left" vertical="center"/>
      <protection locked="0"/>
    </xf>
    <xf numFmtId="0" fontId="4" fillId="12" borderId="17" xfId="4" applyFont="1" applyFill="1" applyBorder="1" applyAlignment="1" applyProtection="1">
      <alignment horizontal="left" vertical="center"/>
      <protection locked="0"/>
    </xf>
    <xf numFmtId="0" fontId="29" fillId="11" borderId="13" xfId="4" applyFont="1" applyFill="1" applyBorder="1" applyAlignment="1" applyProtection="1">
      <alignment horizontal="left"/>
      <protection locked="0"/>
    </xf>
    <xf numFmtId="0" fontId="29" fillId="11" borderId="0" xfId="4" applyFont="1" applyFill="1" applyAlignment="1" applyProtection="1">
      <alignment horizontal="left"/>
      <protection locked="0"/>
    </xf>
    <xf numFmtId="0" fontId="29" fillId="11" borderId="0" xfId="4" applyFont="1" applyFill="1" applyAlignment="1" applyProtection="1">
      <alignment horizontal="left" vertical="top"/>
      <protection locked="0"/>
    </xf>
    <xf numFmtId="0" fontId="29" fillId="11" borderId="0" xfId="4" applyFont="1" applyFill="1" applyAlignment="1" applyProtection="1">
      <alignment horizontal="left" vertical="top" wrapText="1"/>
      <protection locked="0"/>
    </xf>
    <xf numFmtId="0" fontId="29" fillId="11" borderId="14" xfId="4" applyFont="1" applyFill="1" applyBorder="1" applyAlignment="1" applyProtection="1">
      <alignment horizontal="left"/>
      <protection locked="0"/>
    </xf>
    <xf numFmtId="0" fontId="29" fillId="11" borderId="0" xfId="4" applyFont="1" applyFill="1" applyAlignment="1" applyProtection="1">
      <alignment horizontal="left" wrapText="1"/>
      <protection locked="0"/>
    </xf>
    <xf numFmtId="0" fontId="29" fillId="11" borderId="13" xfId="4" applyFont="1" applyFill="1" applyBorder="1" applyAlignment="1" applyProtection="1">
      <alignment horizontal="left" vertical="top"/>
      <protection locked="0"/>
    </xf>
    <xf numFmtId="0" fontId="4" fillId="12" borderId="17" xfId="4" quotePrefix="1" applyFont="1" applyFill="1" applyBorder="1" applyAlignment="1" applyProtection="1">
      <alignment horizontal="left"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0" xfId="4" applyFont="1" applyFill="1" applyAlignment="1">
      <alignment vertical="center"/>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29" fillId="11" borderId="0" xfId="4" applyFont="1" applyFill="1" applyAlignment="1">
      <alignment vertical="top"/>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5" xfId="4" applyFont="1" applyFill="1" applyBorder="1" applyAlignment="1">
      <alignment horizontal="lef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0" borderId="9" xfId="0" applyFont="1" applyBorder="1" applyAlignment="1">
      <alignment horizontal="left" vertical="top" wrapText="1"/>
    </xf>
    <xf numFmtId="0" fontId="2" fillId="0" borderId="1" xfId="0" applyFont="1" applyBorder="1" applyAlignment="1">
      <alignment horizontal="left" vertical="top"/>
    </xf>
    <xf numFmtId="0" fontId="2" fillId="0" borderId="10" xfId="0" applyFont="1" applyBorder="1" applyAlignment="1">
      <alignment horizontal="left" vertical="top"/>
    </xf>
    <xf numFmtId="0" fontId="2" fillId="0" borderId="13" xfId="0" applyFont="1" applyBorder="1" applyAlignment="1">
      <alignment horizontal="left" vertical="top"/>
    </xf>
    <xf numFmtId="0" fontId="2" fillId="0" borderId="0" xfId="0" applyFont="1" applyAlignment="1">
      <alignment horizontal="left" vertical="top"/>
    </xf>
    <xf numFmtId="0" fontId="2" fillId="0" borderId="14" xfId="0" applyFont="1" applyBorder="1" applyAlignment="1">
      <alignment horizontal="left" vertical="top"/>
    </xf>
    <xf numFmtId="0" fontId="2" fillId="0" borderId="3" xfId="0" applyFont="1" applyBorder="1" applyAlignment="1">
      <alignment horizontal="left" vertical="top"/>
    </xf>
    <xf numFmtId="0" fontId="2" fillId="0" borderId="2" xfId="0" applyFont="1" applyBorder="1" applyAlignment="1">
      <alignment horizontal="left" vertical="top"/>
    </xf>
    <xf numFmtId="0" fontId="2" fillId="0" borderId="15" xfId="0" applyFont="1" applyBorder="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1">
    <dxf>
      <font>
        <b/>
        <i val="0"/>
        <condense val="0"/>
        <extend val="0"/>
        <color indexed="16"/>
      </font>
      <fill>
        <patternFill>
          <bgColor indexed="11"/>
        </patternFill>
      </fill>
    </dxf>
  </dxfs>
  <tableStyles count="1" defaultTableStyle="TableStyleMedium2" defaultPivotStyle="PivotStyleLight16">
    <tableStyle name="Invisible" pivot="0" table="0" count="0" xr9:uid="{C60EF65B-5F06-44B9-BAFA-753D453F28F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40</xdr:row>
      <xdr:rowOff>85725</xdr:rowOff>
    </xdr:from>
    <xdr:to>
      <xdr:col>9</xdr:col>
      <xdr:colOff>6949</xdr:colOff>
      <xdr:row>62</xdr:row>
      <xdr:rowOff>126376</xdr:rowOff>
    </xdr:to>
    <xdr:sp macro="" textlink="">
      <xdr:nvSpPr>
        <xdr:cNvPr id="2" name="TextBox 1">
          <a:extLst>
            <a:ext uri="{FF2B5EF4-FFF2-40B4-BE49-F238E27FC236}">
              <a16:creationId xmlns:a16="http://schemas.microsoft.com/office/drawing/2014/main" id="{FBD9FB34-93E6-4553-AE22-BC06794427EF}"/>
            </a:ext>
          </a:extLst>
        </xdr:cNvPr>
        <xdr:cNvSpPr txBox="1"/>
      </xdr:nvSpPr>
      <xdr:spPr>
        <a:xfrm>
          <a:off x="0" y="11430000"/>
          <a:ext cx="11522674" cy="36030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hr-HR" sz="1000">
              <a:solidFill>
                <a:schemeClr val="dk1"/>
              </a:solidFill>
              <a:effectLst/>
              <a:latin typeface="Arial" panose="020B0604020202020204" pitchFamily="34" charset="0"/>
              <a:ea typeface="+mn-ea"/>
              <a:cs typeface="Arial" panose="020B0604020202020204" pitchFamily="34" charset="0"/>
            </a:rPr>
            <a:t>Sažeti konsolidirani financijski izvještaji za devetomjesečno razdoblje završeno 30. rujna</a:t>
          </a:r>
          <a:r>
            <a:rPr lang="hr-HR" sz="1000" baseline="0">
              <a:solidFill>
                <a:schemeClr val="dk1"/>
              </a:solidFill>
              <a:effectLst/>
              <a:latin typeface="Arial" panose="020B0604020202020204" pitchFamily="34" charset="0"/>
              <a:ea typeface="+mn-ea"/>
              <a:cs typeface="Arial" panose="020B0604020202020204" pitchFamily="34" charset="0"/>
            </a:rPr>
            <a:t> </a:t>
          </a:r>
          <a:r>
            <a:rPr lang="hr-HR" sz="1000">
              <a:solidFill>
                <a:schemeClr val="dk1"/>
              </a:solidFill>
              <a:effectLst/>
              <a:latin typeface="Arial" panose="020B0604020202020204" pitchFamily="34" charset="0"/>
              <a:ea typeface="+mn-ea"/>
              <a:cs typeface="Arial" panose="020B0604020202020204" pitchFamily="34" charset="0"/>
            </a:rPr>
            <a:t>2026. godine sastavljeni su sukladno Međunarodnom računovodstvenom standardu 34 – Financijsko izvještavanje u toku godine, kojeg je odobrila Europska Unija (EU). Sažeti konsolidirani financijski izvještaji ne uključuju sve podatke i objave koji su obavezni za godišnje konsolidirane financijske izvještaje te ih se treba čitati zajedno s godišnjim konsolidiranim financijskim izvještajima Grupe na dan 31. prosinca 2025. godine. Godišnji konsolidirani financijski izvještaji Grupe sastavljeni su sukladno Međunarodnim standardima financijskog izvještavanja (MSFI) koje je odobrila EU. Izvještaji su dostupni na web-stranici Atlantic Grupe: www.atlanticgrupa.com.</a:t>
          </a:r>
        </a:p>
        <a:p>
          <a:pPr marL="0" marR="0" lvl="0" indent="0" defTabSz="914400" eaLnBrk="1" fontAlgn="auto" latinLnBrk="0" hangingPunct="1">
            <a:lnSpc>
              <a:spcPct val="100000"/>
            </a:lnSpc>
            <a:spcBef>
              <a:spcPts val="0"/>
            </a:spcBef>
            <a:spcAft>
              <a:spcPts val="0"/>
            </a:spcAft>
            <a:buClrTx/>
            <a:buSzTx/>
            <a:buFontTx/>
            <a:buNone/>
            <a:tabLst/>
            <a:defRPr/>
          </a:pPr>
          <a:endParaRPr lang="hr-HR" sz="10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hr-HR" sz="1000">
              <a:solidFill>
                <a:schemeClr val="dk1"/>
              </a:solidFill>
              <a:effectLst/>
              <a:latin typeface="Arial" panose="020B0604020202020204" pitchFamily="34" charset="0"/>
              <a:ea typeface="+mn-ea"/>
              <a:cs typeface="Arial" panose="020B0604020202020204" pitchFamily="34" charset="0"/>
            </a:rPr>
            <a:t>Sažeti konsolidirani financijski izvještaji za devetomjesečno razdoblje završeno 30. rujna 2026. godine pripremljeni su temeljem istih računovodstvenih politika, prikaza i metoda izračuna koji su se koristili prilikom pripreme godišnjih konsolidiranih financijskih izvještaja Grupe na dan 31. prosinca 2025. godine.</a:t>
          </a:r>
        </a:p>
        <a:p>
          <a:pPr marL="0" marR="0" lvl="0" indent="0" defTabSz="914400" eaLnBrk="1" fontAlgn="auto" latinLnBrk="0" hangingPunct="1">
            <a:lnSpc>
              <a:spcPct val="100000"/>
            </a:lnSpc>
            <a:spcBef>
              <a:spcPts val="0"/>
            </a:spcBef>
            <a:spcAft>
              <a:spcPts val="0"/>
            </a:spcAft>
            <a:buClrTx/>
            <a:buSzTx/>
            <a:buFontTx/>
            <a:buNone/>
            <a:tabLst/>
            <a:defRPr/>
          </a:pPr>
          <a:endParaRPr lang="hr-HR" sz="10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hr-HR" sz="1000">
              <a:solidFill>
                <a:schemeClr val="dk1"/>
              </a:solidFill>
              <a:effectLst/>
              <a:latin typeface="Arial" panose="020B0604020202020204" pitchFamily="34" charset="0"/>
              <a:ea typeface="+mn-ea"/>
              <a:cs typeface="Arial" panose="020B0604020202020204" pitchFamily="34" charset="0"/>
            </a:rPr>
            <a:t>Grupa nije izložena značajnim sezonskim ili cikličkim promjenama u svom poslovanju.</a:t>
          </a:r>
        </a:p>
        <a:p>
          <a:pPr marL="0" marR="0" lvl="0" indent="0" defTabSz="914400" eaLnBrk="1" fontAlgn="auto" latinLnBrk="0" hangingPunct="1">
            <a:lnSpc>
              <a:spcPct val="100000"/>
            </a:lnSpc>
            <a:spcBef>
              <a:spcPts val="0"/>
            </a:spcBef>
            <a:spcAft>
              <a:spcPts val="0"/>
            </a:spcAft>
            <a:buClrTx/>
            <a:buSzTx/>
            <a:buFontTx/>
            <a:buNone/>
            <a:tabLst/>
            <a:defRPr/>
          </a:pPr>
          <a:endParaRPr lang="hr-HR" sz="10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hr-HR" sz="1000">
              <a:solidFill>
                <a:schemeClr val="dk1"/>
              </a:solidFill>
              <a:effectLst/>
              <a:latin typeface="Arial" panose="020B0604020202020204" pitchFamily="34" charset="0"/>
              <a:ea typeface="+mn-ea"/>
              <a:cs typeface="Arial" panose="020B0604020202020204" pitchFamily="34" charset="0"/>
            </a:rPr>
            <a:t>Na dan odobravanja sažetih konsolidiranih financijskih izvještaja za</a:t>
          </a:r>
          <a:r>
            <a:rPr lang="hr-HR" sz="1000" baseline="0">
              <a:solidFill>
                <a:schemeClr val="dk1"/>
              </a:solidFill>
              <a:effectLst/>
              <a:latin typeface="Arial" panose="020B0604020202020204" pitchFamily="34" charset="0"/>
              <a:ea typeface="+mn-ea"/>
              <a:cs typeface="Arial" panose="020B0604020202020204" pitchFamily="34" charset="0"/>
            </a:rPr>
            <a:t> deve</a:t>
          </a:r>
          <a:r>
            <a:rPr lang="hr-HR" sz="1000">
              <a:solidFill>
                <a:schemeClr val="dk1"/>
              </a:solidFill>
              <a:effectLst/>
              <a:latin typeface="Arial" panose="020B0604020202020204" pitchFamily="34" charset="0"/>
              <a:ea typeface="+mn-ea"/>
              <a:cs typeface="Arial" panose="020B0604020202020204" pitchFamily="34" charset="0"/>
            </a:rPr>
            <a:t>tomjesečno razdoblje završeno 30. rujna 2026. godine poslovanje Atlantic Grupe se odvija nesmetano. Prodajom poslovanja dječje hrane u 2021. godini, Atlantic Grupa je značajno smanjila izloženost u Rusiji i ZND tržištima. Shodno tome, ratna zbivanja nemaju izravan materijalno značajan utjecaj na poslovanje Atlantic Grupe, a indirektne posljedice, dominantno u vidu dodatnih problema u lancima opskrbe i inflatornim pritiscima menadžment Atlantic Grupe pozorno prati i poduzima sve raspoložive mjere za smanjenje rizika u danim okolnostima.</a:t>
          </a:r>
        </a:p>
        <a:p>
          <a:endParaRPr lang="hr-HR" sz="1000">
            <a:solidFill>
              <a:schemeClr val="dk1"/>
            </a:solidFill>
            <a:effectLst/>
            <a:latin typeface="Arial" panose="020B0604020202020204" pitchFamily="34" charset="0"/>
            <a:ea typeface="+mn-ea"/>
            <a:cs typeface="Arial" panose="020B0604020202020204" pitchFamily="34" charset="0"/>
          </a:endParaRPr>
        </a:p>
        <a:p>
          <a:r>
            <a:rPr lang="hr-HR" sz="1000">
              <a:solidFill>
                <a:schemeClr val="dk1"/>
              </a:solidFill>
              <a:effectLst/>
              <a:latin typeface="Arial" panose="020B0604020202020204" pitchFamily="34" charset="0"/>
              <a:ea typeface="+mn-ea"/>
              <a:cs typeface="Arial" panose="020B0604020202020204" pitchFamily="34" charset="0"/>
            </a:rPr>
            <a:t>Ostale objave koje propisuje MRS 34 - Financijsko izvještavanje za razdoblja tijekom godine, a koje nisu prezentirane u izvještaju o financijskom položaju, izvještaju o sveobuhvatnoj dobiti, izvještaju o novčanim tokovima i izvještaju o promjenama kapitala objavljene su u bilješkama 4 do 11 uz sažete konsolidirane financijske izvještaje za devetomjesečno razdoblje završeno 30. rujna 2026. godine.</a:t>
          </a:r>
        </a:p>
        <a:p>
          <a:endParaRPr lang="hr-HR" sz="1000">
            <a:solidFill>
              <a:schemeClr val="dk1"/>
            </a:solidFill>
            <a:effectLst/>
            <a:latin typeface="Arial" panose="020B0604020202020204" pitchFamily="34" charset="0"/>
            <a:ea typeface="+mn-ea"/>
            <a:cs typeface="Arial" panose="020B0604020202020204" pitchFamily="34" charset="0"/>
          </a:endParaRPr>
        </a:p>
        <a:p>
          <a:r>
            <a:rPr lang="hr-HR" sz="1000">
              <a:solidFill>
                <a:schemeClr val="dk1"/>
              </a:solidFill>
              <a:effectLst/>
              <a:latin typeface="Arial" panose="020B0604020202020204" pitchFamily="34" charset="0"/>
              <a:ea typeface="+mn-ea"/>
              <a:cs typeface="Arial" panose="020B0604020202020204" pitchFamily="34" charset="0"/>
            </a:rPr>
            <a:t>Naziv, sjedište (adresa) izdavatelja, pravni oblik izdavatelja, država osnivanja, matični broj subjekta, osobni identifikacijski broj objavljeni su na stranici Opći podaci u sklopu ovog dokumenta te u bilješci 1 uz sažete konsolidirane financijske izvještaje za devetomjesečno razdoblje završeno 30. rujna 2026. godine.</a:t>
          </a:r>
        </a:p>
        <a:p>
          <a:endParaRPr lang="hr-HR" sz="1000">
            <a:solidFill>
              <a:schemeClr val="dk1"/>
            </a:solidFill>
            <a:effectLst/>
            <a:latin typeface="Arial" panose="020B0604020202020204" pitchFamily="34" charset="0"/>
            <a:ea typeface="+mn-ea"/>
            <a:cs typeface="Arial" panose="020B0604020202020204" pitchFamily="34" charset="0"/>
          </a:endParaRPr>
        </a:p>
        <a:p>
          <a:r>
            <a:rPr lang="hr-HR" sz="1000">
              <a:solidFill>
                <a:schemeClr val="dk1"/>
              </a:solidFill>
              <a:effectLst/>
              <a:latin typeface="Arial" panose="020B0604020202020204" pitchFamily="34" charset="0"/>
              <a:ea typeface="+mn-ea"/>
              <a:cs typeface="Arial" panose="020B0604020202020204" pitchFamily="34" charset="0"/>
            </a:rPr>
            <a:t>Financijske obveze na konsolidiranom nivou po osnovi</a:t>
          </a:r>
          <a:r>
            <a:rPr lang="hr-HR" sz="1000" baseline="0">
              <a:solidFill>
                <a:schemeClr val="dk1"/>
              </a:solidFill>
              <a:effectLst/>
              <a:latin typeface="Arial" panose="020B0604020202020204" pitchFamily="34" charset="0"/>
              <a:ea typeface="+mn-ea"/>
              <a:cs typeface="Arial" panose="020B0604020202020204" pitchFamily="34" charset="0"/>
            </a:rPr>
            <a:t> danih jamstava </a:t>
          </a:r>
          <a:r>
            <a:rPr lang="hr-HR" sz="1000">
              <a:solidFill>
                <a:schemeClr val="dk1"/>
              </a:solidFill>
              <a:effectLst/>
              <a:latin typeface="Arial" panose="020B0604020202020204" pitchFamily="34" charset="0"/>
              <a:ea typeface="+mn-ea"/>
              <a:cs typeface="Arial" panose="020B0604020202020204" pitchFamily="34" charset="0"/>
            </a:rPr>
            <a:t>koje nisu uključene u bilancu nisu materijalno značajne i Uprava vjeruje kako je mogućnost</a:t>
          </a:r>
          <a:r>
            <a:rPr lang="hr-HR" sz="1000" baseline="0">
              <a:solidFill>
                <a:schemeClr val="dk1"/>
              </a:solidFill>
              <a:effectLst/>
              <a:latin typeface="Arial" panose="020B0604020202020204" pitchFamily="34" charset="0"/>
              <a:ea typeface="+mn-ea"/>
              <a:cs typeface="Arial" panose="020B0604020202020204" pitchFamily="34" charset="0"/>
            </a:rPr>
            <a:t> bilo kakvog odljeva po osnovu istih neznatna. Grupa nema obveza po osnovi mirovina iz domene MRS 19.</a:t>
          </a:r>
        </a:p>
        <a:p>
          <a:endParaRPr lang="hr-HR" sz="1000" baseline="0">
            <a:solidFill>
              <a:schemeClr val="dk1"/>
            </a:solidFill>
            <a:effectLst/>
            <a:latin typeface="Arial" panose="020B0604020202020204" pitchFamily="34" charset="0"/>
            <a:ea typeface="+mn-ea"/>
            <a:cs typeface="Arial" panose="020B0604020202020204" pitchFamily="34" charset="0"/>
          </a:endParaRPr>
        </a:p>
        <a:p>
          <a:endParaRPr lang="hr-HR" sz="1000">
            <a:latin typeface="Arial" panose="020B0604020202020204" pitchFamily="34" charset="0"/>
            <a:cs typeface="Arial" panose="020B0604020202020204" pitchFamily="34" charset="0"/>
          </a:endParaRPr>
        </a:p>
      </xdr:txBody>
    </xdr:sp>
    <xdr:clientData/>
  </xdr:twoCellAnchor>
  <xdr:twoCellAnchor>
    <xdr:from>
      <xdr:col>0</xdr:col>
      <xdr:colOff>0</xdr:colOff>
      <xdr:row>63</xdr:row>
      <xdr:rowOff>0</xdr:rowOff>
    </xdr:from>
    <xdr:to>
      <xdr:col>9</xdr:col>
      <xdr:colOff>35684</xdr:colOff>
      <xdr:row>87</xdr:row>
      <xdr:rowOff>87260</xdr:rowOff>
    </xdr:to>
    <xdr:sp macro="" textlink="">
      <xdr:nvSpPr>
        <xdr:cNvPr id="3" name="TextBox 2">
          <a:extLst>
            <a:ext uri="{FF2B5EF4-FFF2-40B4-BE49-F238E27FC236}">
              <a16:creationId xmlns:a16="http://schemas.microsoft.com/office/drawing/2014/main" id="{A6B076D9-93A2-499D-B7C5-BC9BB8F9AA75}"/>
            </a:ext>
          </a:extLst>
        </xdr:cNvPr>
        <xdr:cNvSpPr txBox="1"/>
      </xdr:nvSpPr>
      <xdr:spPr>
        <a:xfrm>
          <a:off x="0" y="15068550"/>
          <a:ext cx="11551409" cy="39734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hr-HR" sz="1100"/>
        </a:p>
      </xdr:txBody>
    </xdr:sp>
    <xdr:clientData/>
  </xdr:twoCellAnchor>
  <xdr:twoCellAnchor>
    <xdr:from>
      <xdr:col>0</xdr:col>
      <xdr:colOff>0</xdr:colOff>
      <xdr:row>88</xdr:row>
      <xdr:rowOff>0</xdr:rowOff>
    </xdr:from>
    <xdr:to>
      <xdr:col>9</xdr:col>
      <xdr:colOff>10829</xdr:colOff>
      <xdr:row>124</xdr:row>
      <xdr:rowOff>142875</xdr:rowOff>
    </xdr:to>
    <xdr:sp macro="" textlink="">
      <xdr:nvSpPr>
        <xdr:cNvPr id="4" name="TextBox 3">
          <a:extLst>
            <a:ext uri="{FF2B5EF4-FFF2-40B4-BE49-F238E27FC236}">
              <a16:creationId xmlns:a16="http://schemas.microsoft.com/office/drawing/2014/main" id="{4EF88151-DE74-4DC2-906B-117BA81E7688}"/>
            </a:ext>
          </a:extLst>
        </xdr:cNvPr>
        <xdr:cNvSpPr txBox="1"/>
      </xdr:nvSpPr>
      <xdr:spPr>
        <a:xfrm>
          <a:off x="0" y="19116675"/>
          <a:ext cx="11526554" cy="5972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hr-HR" sz="1000">
              <a:solidFill>
                <a:sysClr val="windowText" lastClr="000000"/>
              </a:solidFill>
              <a:latin typeface="Arial" panose="020B0604020202020204" pitchFamily="34" charset="0"/>
              <a:cs typeface="Arial" panose="020B0604020202020204" pitchFamily="34" charset="0"/>
            </a:rPr>
            <a:t>Dugovanja Grupe koja</a:t>
          </a:r>
          <a:r>
            <a:rPr lang="hr-HR" sz="1000" baseline="0">
              <a:solidFill>
                <a:sysClr val="windowText" lastClr="000000"/>
              </a:solidFill>
              <a:latin typeface="Arial" panose="020B0604020202020204" pitchFamily="34" charset="0"/>
              <a:cs typeface="Arial" panose="020B0604020202020204" pitchFamily="34" charset="0"/>
            </a:rPr>
            <a:t> </a:t>
          </a:r>
          <a:r>
            <a:rPr lang="hr-HR" sz="1000">
              <a:solidFill>
                <a:sysClr val="windowText" lastClr="000000"/>
              </a:solidFill>
              <a:latin typeface="Arial" panose="020B0604020202020204" pitchFamily="34" charset="0"/>
              <a:cs typeface="Arial" panose="020B0604020202020204" pitchFamily="34" charset="0"/>
            </a:rPr>
            <a:t>dospijevaju nakon više od pet godina odnose</a:t>
          </a:r>
          <a:r>
            <a:rPr lang="hr-HR" sz="1000" baseline="0">
              <a:solidFill>
                <a:sysClr val="windowText" lastClr="000000"/>
              </a:solidFill>
              <a:latin typeface="Arial" panose="020B0604020202020204" pitchFamily="34" charset="0"/>
              <a:cs typeface="Arial" panose="020B0604020202020204" pitchFamily="34" charset="0"/>
            </a:rPr>
            <a:t> se na obveze po najmovima. Ugovorena nediskontirana novčana obveza po najmovima koji dospijevaju nakon više od pet godina na dan 30. rujna 2026. godine iznosi 45.136 tisuća </a:t>
          </a:r>
          <a:r>
            <a:rPr lang="hr-HR" sz="1000">
              <a:solidFill>
                <a:sysClr val="windowText" lastClr="000000"/>
              </a:solidFill>
              <a:latin typeface="Arial" panose="020B0604020202020204" pitchFamily="34" charset="0"/>
              <a:ea typeface="+mn-ea"/>
              <a:cs typeface="Arial" panose="020B0604020202020204" pitchFamily="34" charset="0"/>
            </a:rPr>
            <a:t>eura.</a:t>
          </a:r>
        </a:p>
        <a:p>
          <a:endParaRPr lang="hr-HR" sz="1000">
            <a:solidFill>
              <a:sysClr val="windowText" lastClr="000000"/>
            </a:solidFill>
            <a:latin typeface="Arial" panose="020B0604020202020204" pitchFamily="34" charset="0"/>
            <a:ea typeface="+mn-ea"/>
            <a:cs typeface="Arial" panose="020B0604020202020204" pitchFamily="34" charset="0"/>
          </a:endParaRPr>
        </a:p>
        <a:p>
          <a:pPr fontAlgn="t"/>
          <a:r>
            <a:rPr lang="hr-HR" sz="1000">
              <a:solidFill>
                <a:sysClr val="windowText" lastClr="000000"/>
              </a:solidFill>
              <a:latin typeface="Arial" panose="020B0604020202020204" pitchFamily="34" charset="0"/>
              <a:ea typeface="+mn-ea"/>
              <a:cs typeface="Arial" panose="020B0604020202020204" pitchFamily="34" charset="0"/>
            </a:rPr>
            <a:t>Na dan 30. rujna 2026. godine Grupa ima kredit s preostalim iznosom glavnice od 276 tisuća eura, osiguran založnim pravom na opremi knjigovodstvene vrijednosti 288 tisuća eura. Također, Grupa ima kredit s preostalim iznosom glavnice od 719 tisuća eura, osiguran založnim pravom na nekretninama i zemljištu knjigovodstvene vrijednosti 1.227 tisuća eura.</a:t>
          </a:r>
        </a:p>
        <a:p>
          <a:pPr fontAlgn="t"/>
          <a:endParaRPr lang="hr-HR" sz="1000">
            <a:solidFill>
              <a:sysClr val="windowText" lastClr="000000"/>
            </a:solidFill>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hr-HR" sz="1000">
              <a:solidFill>
                <a:sysClr val="windowText" lastClr="000000"/>
              </a:solidFill>
              <a:latin typeface="Arial" panose="020B0604020202020204" pitchFamily="34" charset="0"/>
              <a:ea typeface="+mn-ea"/>
              <a:cs typeface="Arial" panose="020B0604020202020204" pitchFamily="34" charset="0"/>
            </a:rPr>
            <a:t>U devetomjesečnom razdoblju završenom 30. rujna 2026. godine u Grupi je bilo zaposleno prosječno 5.973 radnika. Grupa ne prati zaposlenike po kategorijama.</a:t>
          </a:r>
        </a:p>
        <a:p>
          <a:endParaRPr lang="hr-HR" sz="1000">
            <a:solidFill>
              <a:sysClr val="windowText" lastClr="000000"/>
            </a:solidFill>
            <a:latin typeface="Arial" panose="020B0604020202020204" pitchFamily="34" charset="0"/>
            <a:ea typeface="+mn-ea"/>
            <a:cs typeface="Arial" panose="020B0604020202020204" pitchFamily="34" charset="0"/>
          </a:endParaRPr>
        </a:p>
        <a:p>
          <a:r>
            <a:rPr lang="hr-HR" sz="1000">
              <a:solidFill>
                <a:schemeClr val="dk1"/>
              </a:solidFill>
              <a:effectLst/>
              <a:latin typeface="Arial" panose="020B0604020202020204" pitchFamily="34" charset="0"/>
              <a:ea typeface="+mn-ea"/>
              <a:cs typeface="Arial" panose="020B0604020202020204" pitchFamily="34" charset="0"/>
            </a:rPr>
            <a:t>U devetomjesečnom razdoblju završenom 30. rujna 2026. godine</a:t>
          </a:r>
          <a:r>
            <a:rPr lang="hr-HR" sz="1000" baseline="0">
              <a:solidFill>
                <a:schemeClr val="dk1"/>
              </a:solidFill>
              <a:effectLst/>
              <a:latin typeface="Arial" panose="020B0604020202020204" pitchFamily="34" charset="0"/>
              <a:ea typeface="+mn-ea"/>
              <a:cs typeface="Arial" panose="020B0604020202020204" pitchFamily="34" charset="0"/>
            </a:rPr>
            <a:t> kapitaliziran je iznos plaća od 75 tisuća eura (2025.: -).</a:t>
          </a:r>
          <a:endParaRPr lang="hr-HR" sz="1000">
            <a:solidFill>
              <a:schemeClr val="dk1"/>
            </a:solidFill>
            <a:effectLst/>
            <a:latin typeface="Arial" panose="020B0604020202020204" pitchFamily="34" charset="0"/>
            <a:ea typeface="+mn-ea"/>
            <a:cs typeface="Arial" panose="020B0604020202020204" pitchFamily="34" charset="0"/>
          </a:endParaRPr>
        </a:p>
        <a:p>
          <a:endParaRPr lang="hr-HR" sz="1000">
            <a:solidFill>
              <a:schemeClr val="dk1"/>
            </a:solidFill>
            <a:effectLst/>
            <a:latin typeface="Arial" panose="020B0604020202020204" pitchFamily="34" charset="0"/>
            <a:ea typeface="+mn-ea"/>
            <a:cs typeface="Arial" panose="020B0604020202020204" pitchFamily="34" charset="0"/>
          </a:endParaRPr>
        </a:p>
        <a:p>
          <a:r>
            <a:rPr lang="hr-HR" sz="1000">
              <a:solidFill>
                <a:schemeClr val="dk1"/>
              </a:solidFill>
              <a:effectLst/>
              <a:latin typeface="Arial" panose="020B0604020202020204" pitchFamily="34" charset="0"/>
              <a:ea typeface="+mn-ea"/>
              <a:cs typeface="Arial" panose="020B0604020202020204" pitchFamily="34" charset="0"/>
            </a:rPr>
            <a:t>Rezerviranja za odgođeni porez, stanja odgođenog poreza na kraju tekućeg razdoblja te kretanja tih stanja tijekom tekućeg razdoblja prikazana su ispod:</a:t>
          </a:r>
        </a:p>
        <a:p>
          <a:endParaRPr lang="hr-HR" sz="1000">
            <a:solidFill>
              <a:schemeClr val="dk1"/>
            </a:solidFill>
            <a:effectLst/>
            <a:latin typeface="Arial" panose="020B0604020202020204" pitchFamily="34" charset="0"/>
            <a:ea typeface="+mn-ea"/>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r>
            <a:rPr lang="hr-HR" sz="1000" baseline="0">
              <a:latin typeface="Arial" panose="020B0604020202020204" pitchFamily="34" charset="0"/>
              <a:cs typeface="Arial" panose="020B0604020202020204" pitchFamily="34" charset="0"/>
            </a:rPr>
            <a:t>Grupa nema sudjelujućih interesa.</a:t>
          </a:r>
        </a:p>
        <a:p>
          <a:endParaRPr lang="hr-HR" sz="1000" baseline="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hr-HR" sz="1000" baseline="0">
              <a:latin typeface="Arial" panose="020B0604020202020204" pitchFamily="34" charset="0"/>
              <a:cs typeface="Arial" panose="020B0604020202020204" pitchFamily="34" charset="0"/>
            </a:rPr>
            <a:t>Nije bilo transakcija upisa dionica niti udjela tijekom tekućeg razdoblja u okviru odobrenog kapitala.</a:t>
          </a:r>
        </a:p>
        <a:p>
          <a:pPr marL="0" marR="0" lvl="0" indent="0" defTabSz="914400" eaLnBrk="1" fontAlgn="auto" latinLnBrk="0" hangingPunct="1">
            <a:lnSpc>
              <a:spcPct val="100000"/>
            </a:lnSpc>
            <a:spcBef>
              <a:spcPts val="0"/>
            </a:spcBef>
            <a:spcAft>
              <a:spcPts val="0"/>
            </a:spcAft>
            <a:buClrTx/>
            <a:buSzTx/>
            <a:buFontTx/>
            <a:buNone/>
            <a:tabLst/>
            <a:defRPr/>
          </a:pPr>
          <a:endParaRPr lang="hr-HR" sz="1000" baseline="0">
            <a:latin typeface="Arial" panose="020B0604020202020204" pitchFamily="34" charset="0"/>
            <a:cs typeface="Arial" panose="020B0604020202020204" pitchFamily="34" charset="0"/>
          </a:endParaRPr>
        </a:p>
        <a:p>
          <a:r>
            <a:rPr lang="hr-HR" sz="1000" baseline="0">
              <a:latin typeface="Arial" panose="020B0604020202020204" pitchFamily="34" charset="0"/>
              <a:cs typeface="Arial" panose="020B0604020202020204" pitchFamily="34" charset="0"/>
            </a:rPr>
            <a:t>Grupa nema potvrda o sudjelovanju, konvertibilnih zadužnica, jamstava, opcija ili sličnih vrijednosnica ili prava.</a:t>
          </a:r>
        </a:p>
        <a:p>
          <a:endParaRPr lang="hr-HR" sz="1000" baseline="0">
            <a:latin typeface="Arial" panose="020B0604020202020204" pitchFamily="34" charset="0"/>
            <a:cs typeface="Arial" panose="020B0604020202020204" pitchFamily="34" charset="0"/>
          </a:endParaRPr>
        </a:p>
        <a:p>
          <a:r>
            <a:rPr lang="hr-HR" sz="1000" baseline="0">
              <a:latin typeface="Arial" panose="020B0604020202020204" pitchFamily="34" charset="0"/>
              <a:cs typeface="Arial" panose="020B0604020202020204" pitchFamily="34" charset="0"/>
            </a:rPr>
            <a:t>Grupa nema udjela u društvima s neograničenom odgovornosti.</a:t>
          </a:r>
        </a:p>
        <a:p>
          <a:endParaRPr lang="hr-HR" sz="1000">
            <a:latin typeface="Arial" panose="020B0604020202020204" pitchFamily="34" charset="0"/>
            <a:cs typeface="Arial" panose="020B0604020202020204" pitchFamily="34" charset="0"/>
          </a:endParaRPr>
        </a:p>
        <a:p>
          <a:r>
            <a:rPr lang="hr-HR" sz="1000">
              <a:latin typeface="Arial" panose="020B0604020202020204" pitchFamily="34" charset="0"/>
              <a:cs typeface="Arial" panose="020B0604020202020204" pitchFamily="34" charset="0"/>
            </a:rPr>
            <a:t>Konsolidirani financijski izvještaji izdavatelja su najveća grupa društava. Većinski</a:t>
          </a:r>
          <a:r>
            <a:rPr lang="hr-HR" sz="1000" baseline="0">
              <a:latin typeface="Arial" panose="020B0604020202020204" pitchFamily="34" charset="0"/>
              <a:cs typeface="Arial" panose="020B0604020202020204" pitchFamily="34" charset="0"/>
            </a:rPr>
            <a:t> vlasnik</a:t>
          </a:r>
          <a:r>
            <a:rPr lang="hr-HR" sz="1000">
              <a:latin typeface="Arial" panose="020B0604020202020204" pitchFamily="34" charset="0"/>
              <a:cs typeface="Arial" panose="020B0604020202020204" pitchFamily="34" charset="0"/>
            </a:rPr>
            <a:t> Izdavatelja je društvo MYBERG</a:t>
          </a:r>
          <a:r>
            <a:rPr lang="hr-HR" sz="1000" baseline="0">
              <a:latin typeface="Arial" panose="020B0604020202020204" pitchFamily="34" charset="0"/>
              <a:cs typeface="Arial" panose="020B0604020202020204" pitchFamily="34" charset="0"/>
            </a:rPr>
            <a:t> d.o.o.</a:t>
          </a:r>
        </a:p>
        <a:p>
          <a:endParaRPr lang="hr-HR" sz="1000" baseline="0">
            <a:latin typeface="Arial" panose="020B0604020202020204" pitchFamily="34" charset="0"/>
            <a:cs typeface="Arial" panose="020B0604020202020204" pitchFamily="34" charset="0"/>
          </a:endParaRPr>
        </a:p>
        <a:p>
          <a:r>
            <a:rPr lang="hr-HR" sz="1000" baseline="0">
              <a:latin typeface="Arial" panose="020B0604020202020204" pitchFamily="34" charset="0"/>
              <a:cs typeface="Arial" panose="020B0604020202020204" pitchFamily="34" charset="0"/>
            </a:rPr>
            <a:t>Transakcije s povezanim stranama objavljene su </a:t>
          </a:r>
          <a:r>
            <a:rPr lang="hr-HR" sz="1000">
              <a:solidFill>
                <a:schemeClr val="dk1"/>
              </a:solidFill>
              <a:latin typeface="Arial" panose="020B0604020202020204" pitchFamily="34" charset="0"/>
              <a:ea typeface="+mn-ea"/>
              <a:cs typeface="Arial" panose="020B0604020202020204" pitchFamily="34" charset="0"/>
            </a:rPr>
            <a:t>u bilješci 10 uz sažete konsolidirane financijske izvještaje za devetomjesečno razdoblje završeno 30. rujna 2026. godine.</a:t>
          </a:r>
        </a:p>
        <a:p>
          <a:pPr marL="0" marR="0" lvl="0" indent="0" defTabSz="914400" eaLnBrk="1" fontAlgn="auto" latinLnBrk="0" hangingPunct="1">
            <a:lnSpc>
              <a:spcPct val="100000"/>
            </a:lnSpc>
            <a:spcBef>
              <a:spcPts val="0"/>
            </a:spcBef>
            <a:spcAft>
              <a:spcPts val="0"/>
            </a:spcAft>
            <a:buClrTx/>
            <a:buSzTx/>
            <a:buFontTx/>
            <a:buNone/>
            <a:tabLst/>
            <a:defRPr/>
          </a:pPr>
          <a:endParaRPr lang="hr-HR" sz="10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hr-HR" sz="1000">
              <a:solidFill>
                <a:schemeClr val="dk1"/>
              </a:solidFill>
              <a:effectLst/>
              <a:latin typeface="Arial" panose="020B0604020202020204" pitchFamily="34" charset="0"/>
              <a:ea typeface="+mn-ea"/>
              <a:cs typeface="Arial" panose="020B0604020202020204" pitchFamily="34" charset="0"/>
            </a:rPr>
            <a:t>Nema značajnih događaja koji su nastupili nakon datuma bilance i nisu odraženi u računu dobiti i gubitka ili bilanci.</a:t>
          </a:r>
          <a:endParaRPr lang="hr-HR" sz="1000">
            <a:solidFill>
              <a:schemeClr val="dk1"/>
            </a:solidFill>
            <a:latin typeface="Arial" panose="020B0604020202020204" pitchFamily="34" charset="0"/>
            <a:ea typeface="+mn-ea"/>
            <a:cs typeface="Arial" panose="020B0604020202020204" pitchFamily="34" charset="0"/>
          </a:endParaRPr>
        </a:p>
        <a:p>
          <a:endParaRPr lang="hr-HR" sz="1000">
            <a:solidFill>
              <a:schemeClr val="dk1"/>
            </a:solidFill>
            <a:latin typeface="Arial" panose="020B0604020202020204" pitchFamily="34" charset="0"/>
            <a:ea typeface="+mn-ea"/>
            <a:cs typeface="Arial" panose="020B0604020202020204" pitchFamily="34" charset="0"/>
          </a:endParaRPr>
        </a:p>
        <a:p>
          <a:r>
            <a:rPr lang="hr-HR" sz="1000">
              <a:solidFill>
                <a:schemeClr val="dk1"/>
              </a:solidFill>
              <a:latin typeface="Arial" panose="020B0604020202020204" pitchFamily="34" charset="0"/>
              <a:ea typeface="+mn-ea"/>
              <a:cs typeface="Arial" panose="020B0604020202020204" pitchFamily="34" charset="0"/>
            </a:rPr>
            <a:t>Obveze po najmovima proizašle iz primjene MSFI 16 iskazane su u sklopu AOP 104 i AOP 116, a pravo na korištenje imovine u sklopu pozicija AOP 11 do AOP 13.</a:t>
          </a:r>
        </a:p>
        <a:p>
          <a:endParaRPr lang="hr-HR" sz="1000">
            <a:solidFill>
              <a:schemeClr val="dk1"/>
            </a:solidFill>
            <a:latin typeface="Arial" panose="020B0604020202020204" pitchFamily="34" charset="0"/>
            <a:ea typeface="+mn-ea"/>
            <a:cs typeface="Arial" panose="020B0604020202020204" pitchFamily="34" charset="0"/>
          </a:endParaRPr>
        </a:p>
        <a:p>
          <a:r>
            <a:rPr lang="hr-HR" sz="1000">
              <a:latin typeface="Arial" panose="020B0604020202020204" pitchFamily="34" charset="0"/>
              <a:cs typeface="Arial" panose="020B0604020202020204" pitchFamily="34" charset="0"/>
            </a:rPr>
            <a:t>Rezerviranja se</a:t>
          </a:r>
          <a:r>
            <a:rPr lang="hr-HR" sz="1000" baseline="0">
              <a:latin typeface="Arial" panose="020B0604020202020204" pitchFamily="34" charset="0"/>
              <a:cs typeface="Arial" panose="020B0604020202020204" pitchFamily="34" charset="0"/>
            </a:rPr>
            <a:t> iskazuju unutar obveza po ročnosti pa su tako dugoročna rezerviranja iskazana u sklopu AOP 108, a kratkoročna u sklopu AOP 124. Iznos dugoročnih rezerviranja na dan 30. rujna 2026. godine iznosi 10.754 tisuće eura (31. prosinca 2025.: 10.712 tisuća eura), a kratkoročnih rezerviranja 3.797 tisuća eura (31. prosinca 2025.: 5.557 tisuća eura).</a:t>
          </a:r>
          <a:endParaRPr lang="hr-HR" sz="1000">
            <a:latin typeface="Arial" panose="020B0604020202020204" pitchFamily="34" charset="0"/>
            <a:cs typeface="Arial" panose="020B0604020202020204" pitchFamily="34" charset="0"/>
          </a:endParaRPr>
        </a:p>
      </xdr:txBody>
    </xdr:sp>
    <xdr:clientData/>
  </xdr:twoCellAnchor>
  <xdr:twoCellAnchor editAs="oneCell">
    <xdr:from>
      <xdr:col>0</xdr:col>
      <xdr:colOff>19050</xdr:colOff>
      <xdr:row>99</xdr:row>
      <xdr:rowOff>9526</xdr:rowOff>
    </xdr:from>
    <xdr:to>
      <xdr:col>8</xdr:col>
      <xdr:colOff>5892800</xdr:colOff>
      <xdr:row>106</xdr:row>
      <xdr:rowOff>58086</xdr:rowOff>
    </xdr:to>
    <xdr:pic>
      <xdr:nvPicPr>
        <xdr:cNvPr id="6" name="Picture 5">
          <a:extLst>
            <a:ext uri="{FF2B5EF4-FFF2-40B4-BE49-F238E27FC236}">
              <a16:creationId xmlns:a16="http://schemas.microsoft.com/office/drawing/2014/main" id="{C77984A0-7020-17ED-06EF-B48405E86719}"/>
            </a:ext>
          </a:extLst>
        </xdr:cNvPr>
        <xdr:cNvPicPr>
          <a:picLocks noChangeAspect="1"/>
        </xdr:cNvPicPr>
      </xdr:nvPicPr>
      <xdr:blipFill>
        <a:blip xmlns:r="http://schemas.openxmlformats.org/officeDocument/2006/relationships" r:embed="rId1"/>
        <a:stretch>
          <a:fillRect/>
        </a:stretch>
      </xdr:blipFill>
      <xdr:spPr>
        <a:xfrm>
          <a:off x="19050" y="20907376"/>
          <a:ext cx="10750550" cy="1182035"/>
        </a:xfrm>
        <a:prstGeom prst="rect">
          <a:avLst/>
        </a:prstGeom>
      </xdr:spPr>
    </xdr:pic>
    <xdr:clientData/>
  </xdr:twoCellAnchor>
  <xdr:twoCellAnchor editAs="oneCell">
    <xdr:from>
      <xdr:col>0</xdr:col>
      <xdr:colOff>0</xdr:colOff>
      <xdr:row>64</xdr:row>
      <xdr:rowOff>57150</xdr:rowOff>
    </xdr:from>
    <xdr:to>
      <xdr:col>8</xdr:col>
      <xdr:colOff>447675</xdr:colOff>
      <xdr:row>81</xdr:row>
      <xdr:rowOff>70066</xdr:rowOff>
    </xdr:to>
    <xdr:pic>
      <xdr:nvPicPr>
        <xdr:cNvPr id="8" name="Picture 7">
          <a:extLst>
            <a:ext uri="{FF2B5EF4-FFF2-40B4-BE49-F238E27FC236}">
              <a16:creationId xmlns:a16="http://schemas.microsoft.com/office/drawing/2014/main" id="{534954B1-3961-C170-8B31-E0B1B7E277B3}"/>
            </a:ext>
          </a:extLst>
        </xdr:cNvPr>
        <xdr:cNvPicPr>
          <a:picLocks noChangeAspect="1"/>
        </xdr:cNvPicPr>
      </xdr:nvPicPr>
      <xdr:blipFill>
        <a:blip xmlns:r="http://schemas.openxmlformats.org/officeDocument/2006/relationships" r:embed="rId2"/>
        <a:stretch>
          <a:fillRect/>
        </a:stretch>
      </xdr:blipFill>
      <xdr:spPr>
        <a:xfrm>
          <a:off x="0" y="15287625"/>
          <a:ext cx="5324475" cy="2765641"/>
        </a:xfrm>
        <a:prstGeom prst="rect">
          <a:avLst/>
        </a:prstGeom>
      </xdr:spPr>
    </xdr:pic>
    <xdr:clientData/>
  </xdr:twoCellAnchor>
  <xdr:twoCellAnchor editAs="oneCell">
    <xdr:from>
      <xdr:col>8</xdr:col>
      <xdr:colOff>971550</xdr:colOff>
      <xdr:row>64</xdr:row>
      <xdr:rowOff>0</xdr:rowOff>
    </xdr:from>
    <xdr:to>
      <xdr:col>8</xdr:col>
      <xdr:colOff>7013879</xdr:colOff>
      <xdr:row>86</xdr:row>
      <xdr:rowOff>19050</xdr:rowOff>
    </xdr:to>
    <xdr:pic>
      <xdr:nvPicPr>
        <xdr:cNvPr id="5" name="Picture 4">
          <a:extLst>
            <a:ext uri="{FF2B5EF4-FFF2-40B4-BE49-F238E27FC236}">
              <a16:creationId xmlns:a16="http://schemas.microsoft.com/office/drawing/2014/main" id="{31D36EAE-11EA-0DA3-3F48-BDC63FCF049C}"/>
            </a:ext>
          </a:extLst>
        </xdr:cNvPr>
        <xdr:cNvPicPr>
          <a:picLocks noChangeAspect="1"/>
        </xdr:cNvPicPr>
      </xdr:nvPicPr>
      <xdr:blipFill>
        <a:blip xmlns:r="http://schemas.openxmlformats.org/officeDocument/2006/relationships" r:embed="rId3"/>
        <a:stretch>
          <a:fillRect/>
        </a:stretch>
      </xdr:blipFill>
      <xdr:spPr>
        <a:xfrm>
          <a:off x="5848350" y="15230475"/>
          <a:ext cx="6042329" cy="3581400"/>
        </a:xfrm>
        <a:prstGeom prst="rect">
          <a:avLst/>
        </a:prstGeom>
      </xdr:spPr>
    </xdr:pic>
    <xdr:clientData/>
  </xdr:twoCellAnchor>
</xdr:wsDr>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106"/>
  <sheetViews>
    <sheetView showGridLines="0" tabSelected="1" view="pageBreakPreview" zoomScaleNormal="100" zoomScaleSheetLayoutView="100" workbookViewId="0">
      <selection sqref="A1:C1"/>
    </sheetView>
  </sheetViews>
  <sheetFormatPr defaultColWidth="9.1796875" defaultRowHeight="14.5" x14ac:dyDescent="0.35"/>
  <cols>
    <col min="1" max="8" width="9.1796875" style="35"/>
    <col min="9" max="9" width="15.453125" style="35" customWidth="1"/>
    <col min="10" max="10" width="9.1796875" style="35"/>
    <col min="11" max="13" width="9.1796875" style="33"/>
    <col min="14" max="14" width="9.1796875" style="34"/>
    <col min="15" max="20" width="9.1796875" style="33"/>
    <col min="21" max="16384" width="9.1796875" style="35"/>
  </cols>
  <sheetData>
    <row r="1" spans="1:20" ht="15.5" x14ac:dyDescent="0.35">
      <c r="A1" s="141" t="s">
        <v>305</v>
      </c>
      <c r="B1" s="142"/>
      <c r="C1" s="142"/>
      <c r="D1" s="45"/>
      <c r="E1" s="45"/>
      <c r="F1" s="45"/>
      <c r="G1" s="45"/>
      <c r="H1" s="45"/>
      <c r="I1" s="45"/>
      <c r="J1" s="46"/>
    </row>
    <row r="2" spans="1:20" ht="14.5" customHeight="1" x14ac:dyDescent="0.35">
      <c r="A2" s="143" t="s">
        <v>321</v>
      </c>
      <c r="B2" s="144"/>
      <c r="C2" s="144"/>
      <c r="D2" s="144"/>
      <c r="E2" s="144"/>
      <c r="F2" s="144"/>
      <c r="G2" s="144"/>
      <c r="H2" s="144"/>
      <c r="I2" s="144"/>
      <c r="J2" s="145"/>
      <c r="N2" s="34">
        <v>1</v>
      </c>
    </row>
    <row r="3" spans="1:20" x14ac:dyDescent="0.35">
      <c r="A3" s="47"/>
      <c r="B3" s="48"/>
      <c r="C3" s="48"/>
      <c r="D3" s="48"/>
      <c r="E3" s="48"/>
      <c r="F3" s="48"/>
      <c r="G3" s="48"/>
      <c r="H3" s="48"/>
      <c r="I3" s="48"/>
      <c r="J3" s="49"/>
      <c r="N3" s="34">
        <v>2</v>
      </c>
    </row>
    <row r="4" spans="1:20" ht="33.65" customHeight="1" x14ac:dyDescent="0.35">
      <c r="A4" s="146" t="s">
        <v>306</v>
      </c>
      <c r="B4" s="147"/>
      <c r="C4" s="147"/>
      <c r="D4" s="147"/>
      <c r="E4" s="148">
        <v>46023</v>
      </c>
      <c r="F4" s="149"/>
      <c r="G4" s="50" t="s">
        <v>0</v>
      </c>
      <c r="H4" s="148">
        <v>46295</v>
      </c>
      <c r="I4" s="149"/>
      <c r="J4" s="51"/>
      <c r="N4" s="34">
        <v>3</v>
      </c>
    </row>
    <row r="5" spans="1:20" s="33" customFormat="1" ht="10.4" customHeight="1" x14ac:dyDescent="0.35">
      <c r="A5" s="132"/>
      <c r="B5" s="133"/>
      <c r="C5" s="133"/>
      <c r="D5" s="133"/>
      <c r="E5" s="133"/>
      <c r="F5" s="133"/>
      <c r="G5" s="133"/>
      <c r="H5" s="133"/>
      <c r="I5" s="133"/>
      <c r="J5" s="134"/>
      <c r="N5" s="34">
        <v>4</v>
      </c>
    </row>
    <row r="6" spans="1:20" ht="20.5" customHeight="1" x14ac:dyDescent="0.35">
      <c r="A6" s="52"/>
      <c r="B6" s="53" t="s">
        <v>326</v>
      </c>
      <c r="C6" s="54"/>
      <c r="D6" s="54"/>
      <c r="E6" s="17">
        <v>2026</v>
      </c>
      <c r="F6" s="55"/>
      <c r="G6" s="50"/>
      <c r="H6" s="55"/>
      <c r="I6" s="56"/>
      <c r="J6" s="57"/>
    </row>
    <row r="7" spans="1:20" s="38" customFormat="1" ht="11.15" customHeight="1" x14ac:dyDescent="0.35">
      <c r="A7" s="52"/>
      <c r="B7" s="54"/>
      <c r="C7" s="54"/>
      <c r="D7" s="54"/>
      <c r="E7" s="58"/>
      <c r="F7" s="58"/>
      <c r="G7" s="50"/>
      <c r="H7" s="55"/>
      <c r="I7" s="56"/>
      <c r="J7" s="57"/>
      <c r="K7" s="36"/>
      <c r="L7" s="36"/>
      <c r="M7" s="36"/>
      <c r="N7" s="37"/>
      <c r="O7" s="36"/>
      <c r="P7" s="36"/>
      <c r="Q7" s="36"/>
      <c r="R7" s="36"/>
      <c r="S7" s="36"/>
      <c r="T7" s="36"/>
    </row>
    <row r="8" spans="1:20" ht="20.5" customHeight="1" x14ac:dyDescent="0.35">
      <c r="A8" s="52"/>
      <c r="B8" s="53" t="s">
        <v>327</v>
      </c>
      <c r="C8" s="54"/>
      <c r="D8" s="54"/>
      <c r="E8" s="17">
        <v>3</v>
      </c>
      <c r="F8" s="55"/>
      <c r="G8" s="50"/>
      <c r="H8" s="55"/>
      <c r="I8" s="56"/>
      <c r="J8" s="57"/>
    </row>
    <row r="9" spans="1:20" s="38" customFormat="1" ht="11.15" customHeight="1" x14ac:dyDescent="0.35">
      <c r="A9" s="52"/>
      <c r="B9" s="54"/>
      <c r="C9" s="54"/>
      <c r="D9" s="54"/>
      <c r="E9" s="58"/>
      <c r="F9" s="58"/>
      <c r="G9" s="50"/>
      <c r="H9" s="58"/>
      <c r="I9" s="59"/>
      <c r="J9" s="57"/>
      <c r="K9" s="36"/>
      <c r="L9" s="36"/>
      <c r="M9" s="36"/>
      <c r="N9" s="37"/>
      <c r="O9" s="36"/>
      <c r="P9" s="36"/>
      <c r="Q9" s="36"/>
      <c r="R9" s="36"/>
      <c r="S9" s="36"/>
      <c r="T9" s="36"/>
    </row>
    <row r="10" spans="1:20" ht="38.15" customHeight="1" x14ac:dyDescent="0.35">
      <c r="A10" s="151" t="s">
        <v>328</v>
      </c>
      <c r="B10" s="152"/>
      <c r="C10" s="152"/>
      <c r="D10" s="152"/>
      <c r="E10" s="152"/>
      <c r="F10" s="152"/>
      <c r="G10" s="152"/>
      <c r="H10" s="152"/>
      <c r="I10" s="152"/>
      <c r="J10" s="60"/>
    </row>
    <row r="11" spans="1:20" ht="24.65" customHeight="1" x14ac:dyDescent="0.35">
      <c r="A11" s="153" t="s">
        <v>307</v>
      </c>
      <c r="B11" s="154"/>
      <c r="C11" s="137" t="s">
        <v>449</v>
      </c>
      <c r="D11" s="138"/>
      <c r="E11" s="61"/>
      <c r="F11" s="155" t="s">
        <v>329</v>
      </c>
      <c r="G11" s="136"/>
      <c r="H11" s="156" t="s">
        <v>451</v>
      </c>
      <c r="I11" s="157"/>
      <c r="J11" s="62"/>
    </row>
    <row r="12" spans="1:20" ht="14.5" customHeight="1" x14ac:dyDescent="0.35">
      <c r="A12" s="63"/>
      <c r="B12" s="64"/>
      <c r="C12" s="64"/>
      <c r="D12" s="64"/>
      <c r="E12" s="140"/>
      <c r="F12" s="140"/>
      <c r="G12" s="140"/>
      <c r="H12" s="140"/>
      <c r="I12" s="65"/>
      <c r="J12" s="62"/>
    </row>
    <row r="13" spans="1:20" ht="21" customHeight="1" x14ac:dyDescent="0.35">
      <c r="A13" s="135" t="s">
        <v>322</v>
      </c>
      <c r="B13" s="136"/>
      <c r="C13" s="137" t="s">
        <v>452</v>
      </c>
      <c r="D13" s="138"/>
      <c r="E13" s="139"/>
      <c r="F13" s="140"/>
      <c r="G13" s="140"/>
      <c r="H13" s="140"/>
      <c r="I13" s="65"/>
      <c r="J13" s="62"/>
    </row>
    <row r="14" spans="1:20" ht="11.15" customHeight="1" x14ac:dyDescent="0.35">
      <c r="A14" s="61"/>
      <c r="B14" s="65"/>
      <c r="C14" s="44"/>
      <c r="D14" s="44"/>
      <c r="E14" s="150"/>
      <c r="F14" s="150"/>
      <c r="G14" s="150"/>
      <c r="H14" s="150"/>
      <c r="I14" s="64"/>
      <c r="J14" s="66"/>
    </row>
    <row r="15" spans="1:20" ht="23.15" customHeight="1" x14ac:dyDescent="0.35">
      <c r="A15" s="135" t="s">
        <v>308</v>
      </c>
      <c r="B15" s="136"/>
      <c r="C15" s="137" t="s">
        <v>453</v>
      </c>
      <c r="D15" s="138"/>
      <c r="E15" s="162"/>
      <c r="F15" s="163"/>
      <c r="G15" s="67" t="s">
        <v>330</v>
      </c>
      <c r="H15" s="156" t="s">
        <v>450</v>
      </c>
      <c r="I15" s="157"/>
      <c r="J15" s="68"/>
    </row>
    <row r="16" spans="1:20" ht="11.15" customHeight="1" x14ac:dyDescent="0.35">
      <c r="A16" s="61"/>
      <c r="B16" s="65"/>
      <c r="C16" s="64"/>
      <c r="D16" s="64"/>
      <c r="E16" s="150"/>
      <c r="F16" s="150"/>
      <c r="G16" s="164"/>
      <c r="H16" s="164"/>
      <c r="I16" s="64"/>
      <c r="J16" s="66"/>
    </row>
    <row r="17" spans="1:10" ht="23.15" customHeight="1" x14ac:dyDescent="0.35">
      <c r="A17" s="69"/>
      <c r="B17" s="67" t="s">
        <v>331</v>
      </c>
      <c r="C17" s="137" t="s">
        <v>454</v>
      </c>
      <c r="D17" s="138"/>
      <c r="E17" s="70"/>
      <c r="F17" s="70"/>
      <c r="G17" s="70"/>
      <c r="H17" s="70"/>
      <c r="I17" s="70"/>
      <c r="J17" s="68"/>
    </row>
    <row r="18" spans="1:10" x14ac:dyDescent="0.35">
      <c r="A18" s="165"/>
      <c r="B18" s="166"/>
      <c r="C18" s="150"/>
      <c r="D18" s="150"/>
      <c r="E18" s="150"/>
      <c r="F18" s="150"/>
      <c r="G18" s="150"/>
      <c r="H18" s="150"/>
      <c r="I18" s="64"/>
      <c r="J18" s="66"/>
    </row>
    <row r="19" spans="1:10" x14ac:dyDescent="0.35">
      <c r="A19" s="153" t="s">
        <v>309</v>
      </c>
      <c r="B19" s="158"/>
      <c r="C19" s="159" t="s">
        <v>455</v>
      </c>
      <c r="D19" s="160"/>
      <c r="E19" s="160"/>
      <c r="F19" s="160"/>
      <c r="G19" s="160"/>
      <c r="H19" s="160"/>
      <c r="I19" s="160"/>
      <c r="J19" s="161"/>
    </row>
    <row r="20" spans="1:10" x14ac:dyDescent="0.35">
      <c r="A20" s="63"/>
      <c r="B20" s="64"/>
      <c r="C20" s="71"/>
      <c r="D20" s="64"/>
      <c r="E20" s="150"/>
      <c r="F20" s="150"/>
      <c r="G20" s="150"/>
      <c r="H20" s="150"/>
      <c r="I20" s="64"/>
      <c r="J20" s="66"/>
    </row>
    <row r="21" spans="1:10" x14ac:dyDescent="0.35">
      <c r="A21" s="153" t="s">
        <v>310</v>
      </c>
      <c r="B21" s="158"/>
      <c r="C21" s="156">
        <v>10000</v>
      </c>
      <c r="D21" s="157"/>
      <c r="E21" s="150"/>
      <c r="F21" s="150"/>
      <c r="G21" s="159" t="s">
        <v>456</v>
      </c>
      <c r="H21" s="160"/>
      <c r="I21" s="160"/>
      <c r="J21" s="161"/>
    </row>
    <row r="22" spans="1:10" x14ac:dyDescent="0.35">
      <c r="A22" s="63"/>
      <c r="B22" s="64"/>
      <c r="C22" s="64"/>
      <c r="D22" s="64"/>
      <c r="E22" s="150"/>
      <c r="F22" s="150"/>
      <c r="G22" s="150"/>
      <c r="H22" s="150"/>
      <c r="I22" s="64"/>
      <c r="J22" s="66"/>
    </row>
    <row r="23" spans="1:10" x14ac:dyDescent="0.35">
      <c r="A23" s="153" t="s">
        <v>311</v>
      </c>
      <c r="B23" s="158"/>
      <c r="C23" s="159" t="s">
        <v>457</v>
      </c>
      <c r="D23" s="160"/>
      <c r="E23" s="160"/>
      <c r="F23" s="160"/>
      <c r="G23" s="160"/>
      <c r="H23" s="160"/>
      <c r="I23" s="160"/>
      <c r="J23" s="161"/>
    </row>
    <row r="24" spans="1:10" x14ac:dyDescent="0.35">
      <c r="A24" s="63"/>
      <c r="B24" s="64"/>
      <c r="C24" s="44"/>
      <c r="D24" s="64"/>
      <c r="E24" s="150"/>
      <c r="F24" s="150"/>
      <c r="G24" s="150"/>
      <c r="H24" s="150"/>
      <c r="I24" s="64"/>
      <c r="J24" s="66"/>
    </row>
    <row r="25" spans="1:10" x14ac:dyDescent="0.35">
      <c r="A25" s="153" t="s">
        <v>312</v>
      </c>
      <c r="B25" s="158"/>
      <c r="C25" s="167" t="s">
        <v>458</v>
      </c>
      <c r="D25" s="168"/>
      <c r="E25" s="168"/>
      <c r="F25" s="168"/>
      <c r="G25" s="168"/>
      <c r="H25" s="168"/>
      <c r="I25" s="168"/>
      <c r="J25" s="169"/>
    </row>
    <row r="26" spans="1:10" x14ac:dyDescent="0.35">
      <c r="A26" s="63"/>
      <c r="B26" s="64"/>
      <c r="C26" s="71"/>
      <c r="D26" s="64"/>
      <c r="E26" s="150"/>
      <c r="F26" s="150"/>
      <c r="G26" s="150"/>
      <c r="H26" s="150"/>
      <c r="I26" s="64"/>
      <c r="J26" s="66"/>
    </row>
    <row r="27" spans="1:10" x14ac:dyDescent="0.35">
      <c r="A27" s="153" t="s">
        <v>313</v>
      </c>
      <c r="B27" s="158"/>
      <c r="C27" s="167" t="s">
        <v>459</v>
      </c>
      <c r="D27" s="168"/>
      <c r="E27" s="168"/>
      <c r="F27" s="168"/>
      <c r="G27" s="168"/>
      <c r="H27" s="168"/>
      <c r="I27" s="168"/>
      <c r="J27" s="169"/>
    </row>
    <row r="28" spans="1:10" ht="14.15" customHeight="1" x14ac:dyDescent="0.35">
      <c r="A28" s="63"/>
      <c r="B28" s="64"/>
      <c r="C28" s="71"/>
      <c r="D28" s="64"/>
      <c r="E28" s="150"/>
      <c r="F28" s="150"/>
      <c r="G28" s="150"/>
      <c r="H28" s="150"/>
      <c r="I28" s="64"/>
      <c r="J28" s="66"/>
    </row>
    <row r="29" spans="1:10" ht="23.15" customHeight="1" x14ac:dyDescent="0.35">
      <c r="A29" s="135" t="s">
        <v>323</v>
      </c>
      <c r="B29" s="158"/>
      <c r="C29" s="18">
        <v>6087</v>
      </c>
      <c r="D29" s="72"/>
      <c r="E29" s="170"/>
      <c r="F29" s="170"/>
      <c r="G29" s="170"/>
      <c r="H29" s="170"/>
      <c r="I29" s="73"/>
      <c r="J29" s="74"/>
    </row>
    <row r="30" spans="1:10" x14ac:dyDescent="0.35">
      <c r="A30" s="63"/>
      <c r="B30" s="64"/>
      <c r="C30" s="64"/>
      <c r="D30" s="64"/>
      <c r="E30" s="150"/>
      <c r="F30" s="150"/>
      <c r="G30" s="150"/>
      <c r="H30" s="150"/>
      <c r="I30" s="73"/>
      <c r="J30" s="74"/>
    </row>
    <row r="31" spans="1:10" x14ac:dyDescent="0.35">
      <c r="A31" s="153" t="s">
        <v>314</v>
      </c>
      <c r="B31" s="158"/>
      <c r="C31" s="19" t="s">
        <v>334</v>
      </c>
      <c r="D31" s="171" t="s">
        <v>332</v>
      </c>
      <c r="E31" s="172"/>
      <c r="F31" s="172"/>
      <c r="G31" s="172"/>
      <c r="H31" s="64"/>
      <c r="I31" s="75" t="s">
        <v>333</v>
      </c>
      <c r="J31" s="76" t="s">
        <v>334</v>
      </c>
    </row>
    <row r="32" spans="1:10" x14ac:dyDescent="0.35">
      <c r="A32" s="153"/>
      <c r="B32" s="158"/>
      <c r="C32" s="77"/>
      <c r="D32" s="50"/>
      <c r="E32" s="163"/>
      <c r="F32" s="163"/>
      <c r="G32" s="163"/>
      <c r="H32" s="163"/>
      <c r="I32" s="73"/>
      <c r="J32" s="74"/>
    </row>
    <row r="33" spans="1:10" x14ac:dyDescent="0.35">
      <c r="A33" s="153" t="s">
        <v>324</v>
      </c>
      <c r="B33" s="158"/>
      <c r="C33" s="18" t="s">
        <v>336</v>
      </c>
      <c r="D33" s="171" t="s">
        <v>335</v>
      </c>
      <c r="E33" s="172"/>
      <c r="F33" s="172"/>
      <c r="G33" s="172"/>
      <c r="H33" s="70"/>
      <c r="I33" s="75" t="s">
        <v>336</v>
      </c>
      <c r="J33" s="76" t="s">
        <v>337</v>
      </c>
    </row>
    <row r="34" spans="1:10" x14ac:dyDescent="0.35">
      <c r="A34" s="63"/>
      <c r="B34" s="64"/>
      <c r="C34" s="64"/>
      <c r="D34" s="64"/>
      <c r="E34" s="150"/>
      <c r="F34" s="150"/>
      <c r="G34" s="150"/>
      <c r="H34" s="150"/>
      <c r="I34" s="64"/>
      <c r="J34" s="66"/>
    </row>
    <row r="35" spans="1:10" x14ac:dyDescent="0.35">
      <c r="A35" s="171" t="s">
        <v>325</v>
      </c>
      <c r="B35" s="172"/>
      <c r="C35" s="172"/>
      <c r="D35" s="172"/>
      <c r="E35" s="172" t="s">
        <v>315</v>
      </c>
      <c r="F35" s="172"/>
      <c r="G35" s="172"/>
      <c r="H35" s="172"/>
      <c r="I35" s="172"/>
      <c r="J35" s="78" t="s">
        <v>316</v>
      </c>
    </row>
    <row r="36" spans="1:10" x14ac:dyDescent="0.35">
      <c r="A36" s="63"/>
      <c r="B36" s="64"/>
      <c r="C36" s="64"/>
      <c r="D36" s="64"/>
      <c r="E36" s="150"/>
      <c r="F36" s="150"/>
      <c r="G36" s="150"/>
      <c r="H36" s="150"/>
      <c r="I36" s="64"/>
      <c r="J36" s="74"/>
    </row>
    <row r="37" spans="1:10" x14ac:dyDescent="0.35">
      <c r="A37" s="117" t="s">
        <v>463</v>
      </c>
      <c r="B37" s="118"/>
      <c r="C37" s="118"/>
      <c r="D37" s="119"/>
      <c r="E37" s="120" t="s">
        <v>456</v>
      </c>
      <c r="F37" s="121"/>
      <c r="G37" s="121"/>
      <c r="H37" s="121"/>
      <c r="I37" s="122"/>
      <c r="J37" s="123">
        <v>1473948</v>
      </c>
    </row>
    <row r="38" spans="1:10" x14ac:dyDescent="0.35">
      <c r="A38" s="124"/>
      <c r="B38" s="125"/>
      <c r="C38" s="126"/>
      <c r="D38" s="127"/>
      <c r="E38" s="127"/>
      <c r="F38" s="127"/>
      <c r="G38" s="127"/>
      <c r="H38" s="127"/>
      <c r="I38" s="127"/>
      <c r="J38" s="128"/>
    </row>
    <row r="39" spans="1:10" x14ac:dyDescent="0.35">
      <c r="A39" s="117" t="s">
        <v>464</v>
      </c>
      <c r="B39" s="118"/>
      <c r="C39" s="118"/>
      <c r="D39" s="118"/>
      <c r="E39" s="120" t="s">
        <v>456</v>
      </c>
      <c r="F39" s="121"/>
      <c r="G39" s="121"/>
      <c r="H39" s="121"/>
      <c r="I39" s="122"/>
      <c r="J39" s="119">
        <v>3785793</v>
      </c>
    </row>
    <row r="40" spans="1:10" x14ac:dyDescent="0.35">
      <c r="A40" s="124"/>
      <c r="B40" s="125"/>
      <c r="C40" s="126"/>
      <c r="D40" s="127"/>
      <c r="E40" s="127"/>
      <c r="F40" s="127"/>
      <c r="G40" s="127"/>
      <c r="H40" s="127"/>
      <c r="I40" s="127"/>
      <c r="J40" s="128"/>
    </row>
    <row r="41" spans="1:10" x14ac:dyDescent="0.35">
      <c r="A41" s="117" t="s">
        <v>465</v>
      </c>
      <c r="B41" s="118"/>
      <c r="C41" s="118"/>
      <c r="D41" s="119"/>
      <c r="E41" s="120" t="s">
        <v>466</v>
      </c>
      <c r="F41" s="121"/>
      <c r="G41" s="121"/>
      <c r="H41" s="121"/>
      <c r="I41" s="122"/>
      <c r="J41" s="123">
        <v>2114011000</v>
      </c>
    </row>
    <row r="42" spans="1:10" x14ac:dyDescent="0.35">
      <c r="A42" s="124"/>
      <c r="B42" s="125"/>
      <c r="C42" s="126"/>
      <c r="D42" s="127"/>
      <c r="E42" s="127"/>
      <c r="F42" s="127"/>
      <c r="G42" s="127"/>
      <c r="H42" s="127"/>
      <c r="I42" s="129"/>
      <c r="J42" s="128"/>
    </row>
    <row r="43" spans="1:10" x14ac:dyDescent="0.35">
      <c r="A43" s="117" t="s">
        <v>467</v>
      </c>
      <c r="B43" s="118"/>
      <c r="C43" s="118"/>
      <c r="D43" s="119"/>
      <c r="E43" s="120" t="s">
        <v>468</v>
      </c>
      <c r="F43" s="121"/>
      <c r="G43" s="121"/>
      <c r="H43" s="121"/>
      <c r="I43" s="122"/>
      <c r="J43" s="123" t="s">
        <v>469</v>
      </c>
    </row>
    <row r="44" spans="1:10" x14ac:dyDescent="0.35">
      <c r="A44" s="124"/>
      <c r="B44" s="125"/>
      <c r="C44" s="126"/>
      <c r="D44" s="127"/>
      <c r="E44" s="127"/>
      <c r="F44" s="127"/>
      <c r="G44" s="127"/>
      <c r="H44" s="127"/>
      <c r="I44" s="129"/>
      <c r="J44" s="128"/>
    </row>
    <row r="45" spans="1:10" x14ac:dyDescent="0.35">
      <c r="A45" s="117" t="s">
        <v>470</v>
      </c>
      <c r="B45" s="118"/>
      <c r="C45" s="118"/>
      <c r="D45" s="119"/>
      <c r="E45" s="120" t="s">
        <v>471</v>
      </c>
      <c r="F45" s="121"/>
      <c r="G45" s="121"/>
      <c r="H45" s="121"/>
      <c r="I45" s="122"/>
      <c r="J45" s="123" t="s">
        <v>472</v>
      </c>
    </row>
    <row r="46" spans="1:10" x14ac:dyDescent="0.35">
      <c r="A46" s="130"/>
      <c r="B46" s="126"/>
      <c r="C46" s="126"/>
      <c r="D46" s="125"/>
      <c r="E46" s="125"/>
      <c r="F46" s="125"/>
      <c r="G46" s="126"/>
      <c r="H46" s="126"/>
      <c r="I46" s="125"/>
      <c r="J46" s="128"/>
    </row>
    <row r="47" spans="1:10" x14ac:dyDescent="0.35">
      <c r="A47" s="117" t="s">
        <v>473</v>
      </c>
      <c r="B47" s="118"/>
      <c r="C47" s="118"/>
      <c r="D47" s="119"/>
      <c r="E47" s="120" t="s">
        <v>474</v>
      </c>
      <c r="F47" s="121"/>
      <c r="G47" s="121"/>
      <c r="H47" s="121"/>
      <c r="I47" s="122"/>
      <c r="J47" s="123" t="s">
        <v>475</v>
      </c>
    </row>
    <row r="48" spans="1:10" x14ac:dyDescent="0.35">
      <c r="A48" s="130"/>
      <c r="B48" s="126"/>
      <c r="C48" s="126"/>
      <c r="D48" s="125"/>
      <c r="E48" s="125"/>
      <c r="F48" s="125"/>
      <c r="G48" s="126"/>
      <c r="H48" s="126"/>
      <c r="I48" s="125"/>
      <c r="J48" s="39"/>
    </row>
    <row r="49" spans="1:10" x14ac:dyDescent="0.35">
      <c r="A49" s="117" t="s">
        <v>476</v>
      </c>
      <c r="B49" s="118"/>
      <c r="C49" s="118"/>
      <c r="D49" s="119"/>
      <c r="E49" s="120" t="s">
        <v>468</v>
      </c>
      <c r="F49" s="121"/>
      <c r="G49" s="121"/>
      <c r="H49" s="121"/>
      <c r="I49" s="122"/>
      <c r="J49" s="123">
        <v>17173006</v>
      </c>
    </row>
    <row r="50" spans="1:10" x14ac:dyDescent="0.35">
      <c r="A50" s="124"/>
      <c r="B50" s="125"/>
      <c r="C50" s="126"/>
      <c r="D50" s="127"/>
      <c r="E50" s="127"/>
      <c r="F50" s="127"/>
      <c r="G50" s="127"/>
      <c r="H50" s="127"/>
      <c r="I50" s="127"/>
      <c r="J50" s="128"/>
    </row>
    <row r="51" spans="1:10" x14ac:dyDescent="0.35">
      <c r="A51" s="117" t="s">
        <v>476</v>
      </c>
      <c r="B51" s="118"/>
      <c r="C51" s="118"/>
      <c r="D51" s="119"/>
      <c r="E51" s="120" t="s">
        <v>477</v>
      </c>
      <c r="F51" s="121"/>
      <c r="G51" s="121"/>
      <c r="H51" s="121"/>
      <c r="I51" s="122"/>
      <c r="J51" s="18" t="s">
        <v>478</v>
      </c>
    </row>
    <row r="52" spans="1:10" x14ac:dyDescent="0.35">
      <c r="A52" s="124"/>
      <c r="B52" s="125"/>
      <c r="C52" s="126"/>
      <c r="D52" s="127"/>
      <c r="E52" s="127"/>
      <c r="F52" s="127"/>
      <c r="G52" s="127"/>
      <c r="H52" s="127"/>
      <c r="I52" s="129"/>
      <c r="J52" s="128"/>
    </row>
    <row r="53" spans="1:10" x14ac:dyDescent="0.35">
      <c r="A53" s="117" t="s">
        <v>479</v>
      </c>
      <c r="B53" s="118"/>
      <c r="C53" s="118"/>
      <c r="D53" s="119"/>
      <c r="E53" s="120" t="s">
        <v>480</v>
      </c>
      <c r="F53" s="121"/>
      <c r="G53" s="121"/>
      <c r="H53" s="121"/>
      <c r="I53" s="122"/>
      <c r="J53" s="123">
        <v>6003443</v>
      </c>
    </row>
    <row r="54" spans="1:10" x14ac:dyDescent="0.35">
      <c r="A54" s="124"/>
      <c r="B54" s="125"/>
      <c r="C54" s="126"/>
      <c r="D54" s="127"/>
      <c r="E54" s="127"/>
      <c r="F54" s="127"/>
      <c r="G54" s="127"/>
      <c r="H54" s="127"/>
      <c r="I54" s="129"/>
      <c r="J54" s="128"/>
    </row>
    <row r="55" spans="1:10" x14ac:dyDescent="0.35">
      <c r="A55" s="117" t="s">
        <v>481</v>
      </c>
      <c r="B55" s="118"/>
      <c r="C55" s="118"/>
      <c r="D55" s="119"/>
      <c r="E55" s="120" t="s">
        <v>468</v>
      </c>
      <c r="F55" s="121"/>
      <c r="G55" s="121"/>
      <c r="H55" s="121"/>
      <c r="I55" s="122"/>
      <c r="J55" s="123">
        <v>20699825</v>
      </c>
    </row>
    <row r="56" spans="1:10" x14ac:dyDescent="0.35">
      <c r="A56" s="130"/>
      <c r="B56" s="126"/>
      <c r="C56" s="126"/>
      <c r="D56" s="126"/>
      <c r="E56" s="125"/>
      <c r="F56" s="125"/>
      <c r="G56" s="126"/>
      <c r="H56" s="126"/>
      <c r="I56" s="126"/>
      <c r="J56" s="128"/>
    </row>
    <row r="57" spans="1:10" x14ac:dyDescent="0.35">
      <c r="A57" s="117" t="s">
        <v>464</v>
      </c>
      <c r="B57" s="118"/>
      <c r="C57" s="118"/>
      <c r="D57" s="118"/>
      <c r="E57" s="120" t="s">
        <v>466</v>
      </c>
      <c r="F57" s="121"/>
      <c r="G57" s="121"/>
      <c r="H57" s="121"/>
      <c r="I57" s="122"/>
      <c r="J57" s="123">
        <v>17861640000</v>
      </c>
    </row>
    <row r="58" spans="1:10" x14ac:dyDescent="0.35">
      <c r="A58" s="130"/>
      <c r="B58" s="126"/>
      <c r="C58" s="126"/>
      <c r="D58" s="125"/>
      <c r="E58" s="125"/>
      <c r="F58" s="125"/>
      <c r="G58" s="126"/>
      <c r="H58" s="126"/>
      <c r="I58" s="125"/>
      <c r="J58" s="128"/>
    </row>
    <row r="59" spans="1:10" x14ac:dyDescent="0.35">
      <c r="A59" s="117" t="s">
        <v>464</v>
      </c>
      <c r="B59" s="118"/>
      <c r="C59" s="118"/>
      <c r="D59" s="119"/>
      <c r="E59" s="120" t="s">
        <v>480</v>
      </c>
      <c r="F59" s="121"/>
      <c r="G59" s="121"/>
      <c r="H59" s="121"/>
      <c r="I59" s="122"/>
      <c r="J59" s="123">
        <v>6244742</v>
      </c>
    </row>
    <row r="60" spans="1:10" x14ac:dyDescent="0.35">
      <c r="A60" s="130"/>
      <c r="B60" s="126"/>
      <c r="C60" s="126"/>
      <c r="D60" s="125"/>
      <c r="E60" s="125"/>
      <c r="F60" s="125"/>
      <c r="G60" s="126"/>
      <c r="H60" s="126"/>
      <c r="I60" s="125"/>
      <c r="J60" s="39"/>
    </row>
    <row r="61" spans="1:10" x14ac:dyDescent="0.35">
      <c r="A61" s="117" t="s">
        <v>482</v>
      </c>
      <c r="B61" s="118"/>
      <c r="C61" s="118"/>
      <c r="D61" s="119"/>
      <c r="E61" s="120" t="s">
        <v>456</v>
      </c>
      <c r="F61" s="121"/>
      <c r="G61" s="121"/>
      <c r="H61" s="121"/>
      <c r="I61" s="122"/>
      <c r="J61" s="123">
        <v>5008921</v>
      </c>
    </row>
    <row r="62" spans="1:10" x14ac:dyDescent="0.35">
      <c r="A62" s="130"/>
      <c r="B62" s="126"/>
      <c r="C62" s="126"/>
      <c r="D62" s="125"/>
      <c r="E62" s="125"/>
      <c r="F62" s="125"/>
      <c r="G62" s="126"/>
      <c r="H62" s="126"/>
      <c r="I62" s="125"/>
      <c r="J62" s="39"/>
    </row>
    <row r="63" spans="1:10" x14ac:dyDescent="0.35">
      <c r="A63" s="117" t="s">
        <v>483</v>
      </c>
      <c r="B63" s="118"/>
      <c r="C63" s="118"/>
      <c r="D63" s="119"/>
      <c r="E63" s="120" t="s">
        <v>456</v>
      </c>
      <c r="F63" s="121"/>
      <c r="G63" s="121"/>
      <c r="H63" s="121"/>
      <c r="I63" s="122"/>
      <c r="J63" s="123">
        <v>5183952</v>
      </c>
    </row>
    <row r="64" spans="1:10" x14ac:dyDescent="0.35">
      <c r="A64" s="130"/>
      <c r="B64" s="126"/>
      <c r="C64" s="126"/>
      <c r="D64" s="125"/>
      <c r="E64" s="125"/>
      <c r="F64" s="125"/>
      <c r="G64" s="126"/>
      <c r="H64" s="126"/>
      <c r="I64" s="125"/>
      <c r="J64" s="39"/>
    </row>
    <row r="65" spans="1:10" x14ac:dyDescent="0.35">
      <c r="A65" s="117" t="s">
        <v>484</v>
      </c>
      <c r="B65" s="118"/>
      <c r="C65" s="118"/>
      <c r="D65" s="119"/>
      <c r="E65" s="120" t="s">
        <v>456</v>
      </c>
      <c r="F65" s="121"/>
      <c r="G65" s="121"/>
      <c r="H65" s="121"/>
      <c r="I65" s="122"/>
      <c r="J65" s="131">
        <v>1103229</v>
      </c>
    </row>
    <row r="66" spans="1:10" x14ac:dyDescent="0.35">
      <c r="A66" s="124"/>
      <c r="B66" s="125"/>
      <c r="C66" s="126"/>
      <c r="D66" s="127"/>
      <c r="E66" s="127"/>
      <c r="F66" s="127"/>
      <c r="G66" s="127"/>
      <c r="H66" s="127"/>
      <c r="I66" s="127"/>
      <c r="J66" s="128"/>
    </row>
    <row r="67" spans="1:10" x14ac:dyDescent="0.35">
      <c r="A67" s="117" t="s">
        <v>485</v>
      </c>
      <c r="B67" s="118"/>
      <c r="C67" s="118"/>
      <c r="D67" s="118"/>
      <c r="E67" s="120" t="s">
        <v>456</v>
      </c>
      <c r="F67" s="121"/>
      <c r="G67" s="121"/>
      <c r="H67" s="121"/>
      <c r="I67" s="122"/>
      <c r="J67" s="119">
        <v>2448254</v>
      </c>
    </row>
    <row r="68" spans="1:10" x14ac:dyDescent="0.35">
      <c r="A68" s="124"/>
      <c r="B68" s="125"/>
      <c r="C68" s="126"/>
      <c r="D68" s="127"/>
      <c r="E68" s="127"/>
      <c r="F68" s="127"/>
      <c r="G68" s="127"/>
      <c r="H68" s="127"/>
      <c r="I68" s="127"/>
      <c r="J68" s="128"/>
    </row>
    <row r="69" spans="1:10" x14ac:dyDescent="0.35">
      <c r="A69" s="117" t="s">
        <v>498</v>
      </c>
      <c r="B69" s="118"/>
      <c r="C69" s="118"/>
      <c r="D69" s="119"/>
      <c r="E69" s="120" t="s">
        <v>456</v>
      </c>
      <c r="F69" s="121"/>
      <c r="G69" s="121"/>
      <c r="H69" s="121"/>
      <c r="I69" s="122"/>
      <c r="J69" s="123">
        <v>2024101</v>
      </c>
    </row>
    <row r="70" spans="1:10" x14ac:dyDescent="0.35">
      <c r="A70" s="124"/>
      <c r="B70" s="125"/>
      <c r="C70" s="126"/>
      <c r="D70" s="127"/>
      <c r="E70" s="127"/>
      <c r="F70" s="127"/>
      <c r="G70" s="127"/>
      <c r="H70" s="127"/>
      <c r="I70" s="129"/>
      <c r="J70" s="128"/>
    </row>
    <row r="71" spans="1:10" x14ac:dyDescent="0.35">
      <c r="A71" s="117" t="s">
        <v>486</v>
      </c>
      <c r="B71" s="118"/>
      <c r="C71" s="118"/>
      <c r="D71" s="119"/>
      <c r="E71" s="120" t="s">
        <v>456</v>
      </c>
      <c r="F71" s="121"/>
      <c r="G71" s="121"/>
      <c r="H71" s="121"/>
      <c r="I71" s="122"/>
      <c r="J71" s="123" t="s">
        <v>487</v>
      </c>
    </row>
    <row r="72" spans="1:10" x14ac:dyDescent="0.35">
      <c r="A72" s="124"/>
      <c r="B72" s="125"/>
      <c r="C72" s="126"/>
      <c r="D72" s="127"/>
      <c r="E72" s="127"/>
      <c r="F72" s="127"/>
      <c r="G72" s="127"/>
      <c r="H72" s="127"/>
      <c r="I72" s="129"/>
      <c r="J72" s="128"/>
    </row>
    <row r="73" spans="1:10" x14ac:dyDescent="0.35">
      <c r="A73" s="117" t="s">
        <v>502</v>
      </c>
      <c r="B73" s="118"/>
      <c r="C73" s="118"/>
      <c r="D73" s="119"/>
      <c r="E73" s="120" t="s">
        <v>503</v>
      </c>
      <c r="F73" s="121"/>
      <c r="G73" s="121"/>
      <c r="H73" s="121"/>
      <c r="I73" s="122"/>
      <c r="J73" s="123">
        <v>5641519000</v>
      </c>
    </row>
    <row r="74" spans="1:10" x14ac:dyDescent="0.35">
      <c r="A74" s="124"/>
      <c r="B74" s="125"/>
      <c r="C74" s="126"/>
      <c r="D74" s="127"/>
      <c r="E74" s="127"/>
      <c r="F74" s="127"/>
      <c r="G74" s="127"/>
      <c r="H74" s="127"/>
      <c r="I74" s="129"/>
      <c r="J74" s="128"/>
    </row>
    <row r="75" spans="1:10" x14ac:dyDescent="0.35">
      <c r="A75" s="117" t="s">
        <v>488</v>
      </c>
      <c r="B75" s="118"/>
      <c r="C75" s="118"/>
      <c r="D75" s="119"/>
      <c r="E75" s="120" t="s">
        <v>489</v>
      </c>
      <c r="F75" s="121"/>
      <c r="G75" s="121"/>
      <c r="H75" s="121"/>
      <c r="I75" s="122"/>
      <c r="J75" s="123">
        <v>24378086</v>
      </c>
    </row>
    <row r="76" spans="1:10" x14ac:dyDescent="0.35">
      <c r="A76" s="130"/>
      <c r="B76" s="126"/>
      <c r="C76" s="126"/>
      <c r="D76" s="126"/>
      <c r="E76" s="125"/>
      <c r="F76" s="125"/>
      <c r="G76" s="126"/>
      <c r="H76" s="126"/>
      <c r="I76" s="126"/>
      <c r="J76" s="128"/>
    </row>
    <row r="77" spans="1:10" x14ac:dyDescent="0.35">
      <c r="A77" s="117" t="s">
        <v>490</v>
      </c>
      <c r="B77" s="118"/>
      <c r="C77" s="118"/>
      <c r="D77" s="118"/>
      <c r="E77" s="120" t="s">
        <v>491</v>
      </c>
      <c r="F77" s="121"/>
      <c r="G77" s="121"/>
      <c r="H77" s="121"/>
      <c r="I77" s="122"/>
      <c r="J77" s="123" t="s">
        <v>492</v>
      </c>
    </row>
    <row r="78" spans="1:10" x14ac:dyDescent="0.35">
      <c r="A78" s="130"/>
      <c r="B78" s="126"/>
      <c r="C78" s="126"/>
      <c r="D78" s="125"/>
      <c r="E78" s="125"/>
      <c r="F78" s="125"/>
      <c r="G78" s="126"/>
      <c r="H78" s="126"/>
      <c r="I78" s="125"/>
      <c r="J78" s="128"/>
    </row>
    <row r="79" spans="1:10" x14ac:dyDescent="0.35">
      <c r="A79" s="117" t="s">
        <v>493</v>
      </c>
      <c r="B79" s="118"/>
      <c r="C79" s="118"/>
      <c r="D79" s="119"/>
      <c r="E79" s="120" t="s">
        <v>494</v>
      </c>
      <c r="F79" s="121"/>
      <c r="G79" s="121"/>
      <c r="H79" s="121"/>
      <c r="I79" s="122"/>
      <c r="J79" s="123" t="s">
        <v>495</v>
      </c>
    </row>
    <row r="80" spans="1:10" x14ac:dyDescent="0.35">
      <c r="A80" s="130"/>
      <c r="B80" s="126"/>
      <c r="C80" s="126"/>
      <c r="D80" s="125"/>
      <c r="E80" s="125"/>
      <c r="F80" s="125"/>
      <c r="G80" s="126"/>
      <c r="H80" s="126"/>
      <c r="I80" s="125"/>
      <c r="J80" s="39"/>
    </row>
    <row r="81" spans="1:10" x14ac:dyDescent="0.35">
      <c r="A81" s="117" t="s">
        <v>496</v>
      </c>
      <c r="B81" s="118"/>
      <c r="C81" s="118"/>
      <c r="D81" s="119"/>
      <c r="E81" s="120" t="s">
        <v>456</v>
      </c>
      <c r="F81" s="121"/>
      <c r="G81" s="121"/>
      <c r="H81" s="121"/>
      <c r="I81" s="122"/>
      <c r="J81" s="123">
        <v>4838475</v>
      </c>
    </row>
    <row r="82" spans="1:10" x14ac:dyDescent="0.35">
      <c r="A82" s="79"/>
      <c r="B82" s="71"/>
      <c r="C82" s="71"/>
      <c r="D82" s="64"/>
      <c r="E82" s="150"/>
      <c r="F82" s="150"/>
      <c r="G82" s="173"/>
      <c r="H82" s="173"/>
      <c r="I82" s="64"/>
      <c r="J82" s="80" t="s">
        <v>338</v>
      </c>
    </row>
    <row r="83" spans="1:10" x14ac:dyDescent="0.35">
      <c r="A83" s="79"/>
      <c r="B83" s="71"/>
      <c r="C83" s="71"/>
      <c r="D83" s="64"/>
      <c r="E83" s="150"/>
      <c r="F83" s="150"/>
      <c r="G83" s="173"/>
      <c r="H83" s="173"/>
      <c r="I83" s="64"/>
      <c r="J83" s="80" t="s">
        <v>339</v>
      </c>
    </row>
    <row r="84" spans="1:10" ht="14.5" customHeight="1" x14ac:dyDescent="0.35">
      <c r="A84" s="135" t="s">
        <v>317</v>
      </c>
      <c r="B84" s="155"/>
      <c r="C84" s="156" t="s">
        <v>339</v>
      </c>
      <c r="D84" s="157"/>
      <c r="E84" s="174" t="s">
        <v>340</v>
      </c>
      <c r="F84" s="175"/>
      <c r="G84" s="159"/>
      <c r="H84" s="160"/>
      <c r="I84" s="160"/>
      <c r="J84" s="161"/>
    </row>
    <row r="85" spans="1:10" x14ac:dyDescent="0.35">
      <c r="A85" s="79"/>
      <c r="B85" s="71"/>
      <c r="C85" s="173"/>
      <c r="D85" s="173"/>
      <c r="E85" s="150"/>
      <c r="F85" s="150"/>
      <c r="G85" s="176" t="s">
        <v>341</v>
      </c>
      <c r="H85" s="176"/>
      <c r="I85" s="176"/>
      <c r="J85" s="57"/>
    </row>
    <row r="86" spans="1:10" ht="14.15" customHeight="1" x14ac:dyDescent="0.35">
      <c r="A86" s="135" t="s">
        <v>318</v>
      </c>
      <c r="B86" s="155"/>
      <c r="C86" s="159" t="s">
        <v>460</v>
      </c>
      <c r="D86" s="160"/>
      <c r="E86" s="160"/>
      <c r="F86" s="160"/>
      <c r="G86" s="160"/>
      <c r="H86" s="160"/>
      <c r="I86" s="160"/>
      <c r="J86" s="161"/>
    </row>
    <row r="87" spans="1:10" x14ac:dyDescent="0.35">
      <c r="A87" s="63"/>
      <c r="B87" s="64"/>
      <c r="C87" s="170" t="s">
        <v>319</v>
      </c>
      <c r="D87" s="170"/>
      <c r="E87" s="170"/>
      <c r="F87" s="170"/>
      <c r="G87" s="170"/>
      <c r="H87" s="170"/>
      <c r="I87" s="170"/>
      <c r="J87" s="66"/>
    </row>
    <row r="88" spans="1:10" x14ac:dyDescent="0.35">
      <c r="A88" s="135" t="s">
        <v>320</v>
      </c>
      <c r="B88" s="155"/>
      <c r="C88" s="177" t="s">
        <v>461</v>
      </c>
      <c r="D88" s="178"/>
      <c r="E88" s="179"/>
      <c r="F88" s="150"/>
      <c r="G88" s="150"/>
      <c r="H88" s="172"/>
      <c r="I88" s="172"/>
      <c r="J88" s="180"/>
    </row>
    <row r="89" spans="1:10" x14ac:dyDescent="0.35">
      <c r="A89" s="63"/>
      <c r="B89" s="64"/>
      <c r="C89" s="71"/>
      <c r="D89" s="64"/>
      <c r="E89" s="150"/>
      <c r="F89" s="150"/>
      <c r="G89" s="150"/>
      <c r="H89" s="150"/>
      <c r="I89" s="64"/>
      <c r="J89" s="66"/>
    </row>
    <row r="90" spans="1:10" ht="14.5" customHeight="1" x14ac:dyDescent="0.35">
      <c r="A90" s="135" t="s">
        <v>312</v>
      </c>
      <c r="B90" s="155"/>
      <c r="C90" s="182" t="s">
        <v>462</v>
      </c>
      <c r="D90" s="183"/>
      <c r="E90" s="183"/>
      <c r="F90" s="183"/>
      <c r="G90" s="183"/>
      <c r="H90" s="183"/>
      <c r="I90" s="183"/>
      <c r="J90" s="184"/>
    </row>
    <row r="91" spans="1:10" x14ac:dyDescent="0.35">
      <c r="A91" s="63"/>
      <c r="B91" s="64"/>
      <c r="C91" s="64"/>
      <c r="D91" s="64"/>
      <c r="E91" s="150"/>
      <c r="F91" s="150"/>
      <c r="G91" s="150"/>
      <c r="H91" s="150"/>
      <c r="I91" s="64"/>
      <c r="J91" s="66"/>
    </row>
    <row r="92" spans="1:10" x14ac:dyDescent="0.35">
      <c r="A92" s="135" t="s">
        <v>342</v>
      </c>
      <c r="B92" s="155"/>
      <c r="C92" s="182"/>
      <c r="D92" s="183"/>
      <c r="E92" s="183"/>
      <c r="F92" s="183"/>
      <c r="G92" s="183"/>
      <c r="H92" s="183"/>
      <c r="I92" s="183"/>
      <c r="J92" s="184"/>
    </row>
    <row r="93" spans="1:10" ht="14.5" customHeight="1" x14ac:dyDescent="0.35">
      <c r="A93" s="63"/>
      <c r="B93" s="64"/>
      <c r="C93" s="185" t="s">
        <v>343</v>
      </c>
      <c r="D93" s="185"/>
      <c r="E93" s="185"/>
      <c r="F93" s="185"/>
      <c r="G93" s="64"/>
      <c r="H93" s="64"/>
      <c r="I93" s="64"/>
      <c r="J93" s="66"/>
    </row>
    <row r="94" spans="1:10" x14ac:dyDescent="0.35">
      <c r="A94" s="135" t="s">
        <v>344</v>
      </c>
      <c r="B94" s="155"/>
      <c r="C94" s="182"/>
      <c r="D94" s="183"/>
      <c r="E94" s="183"/>
      <c r="F94" s="183"/>
      <c r="G94" s="183"/>
      <c r="H94" s="183"/>
      <c r="I94" s="183"/>
      <c r="J94" s="184"/>
    </row>
    <row r="95" spans="1:10" ht="14.5" customHeight="1" x14ac:dyDescent="0.35">
      <c r="A95" s="81"/>
      <c r="B95" s="82"/>
      <c r="C95" s="181" t="s">
        <v>345</v>
      </c>
      <c r="D95" s="181"/>
      <c r="E95" s="181"/>
      <c r="F95" s="181"/>
      <c r="G95" s="181"/>
      <c r="H95" s="82"/>
      <c r="I95" s="82"/>
      <c r="J95" s="83"/>
    </row>
    <row r="102" ht="27" customHeight="1" x14ac:dyDescent="0.35"/>
    <row r="106" ht="38.5" customHeight="1" x14ac:dyDescent="0.35"/>
  </sheetData>
  <sheetProtection algorithmName="SHA-512" hashValue="GWfRnjJZFb03nYEFOC+bZxXAN+n65JpeCC71+n3Z4iJWZb5Jr7osfmsySPez1fn86MrgLBUgbKwLI5D2t7TlvA==" saltValue="E+A12qDhnoC7g2onC3KF6g==" spinCount="100000" sheet="1" formatCells="0" insertRows="0"/>
  <mergeCells count="100">
    <mergeCell ref="C95:G95"/>
    <mergeCell ref="E89:F89"/>
    <mergeCell ref="G89:H89"/>
    <mergeCell ref="A90:B90"/>
    <mergeCell ref="C90:J90"/>
    <mergeCell ref="E91:F91"/>
    <mergeCell ref="G91:H91"/>
    <mergeCell ref="A92:B92"/>
    <mergeCell ref="C92:J92"/>
    <mergeCell ref="C93:F93"/>
    <mergeCell ref="A94:B94"/>
    <mergeCell ref="C94:J94"/>
    <mergeCell ref="A86:B86"/>
    <mergeCell ref="C86:J86"/>
    <mergeCell ref="C87:I87"/>
    <mergeCell ref="A88:B88"/>
    <mergeCell ref="C88:E88"/>
    <mergeCell ref="F88:G88"/>
    <mergeCell ref="H88:J88"/>
    <mergeCell ref="A84:B84"/>
    <mergeCell ref="C84:D84"/>
    <mergeCell ref="E84:F84"/>
    <mergeCell ref="G84:J84"/>
    <mergeCell ref="C85:D85"/>
    <mergeCell ref="E85:F85"/>
    <mergeCell ref="G85:I85"/>
    <mergeCell ref="E82:F82"/>
    <mergeCell ref="G82:H82"/>
    <mergeCell ref="E83:F83"/>
    <mergeCell ref="G83:H83"/>
    <mergeCell ref="E34:F34"/>
    <mergeCell ref="G34:H34"/>
    <mergeCell ref="A35:D35"/>
    <mergeCell ref="E35:I35"/>
    <mergeCell ref="E36:F36"/>
    <mergeCell ref="G36:H36"/>
    <mergeCell ref="A31:B31"/>
    <mergeCell ref="D31:G31"/>
    <mergeCell ref="A32:B32"/>
    <mergeCell ref="E32:F32"/>
    <mergeCell ref="G32:H32"/>
    <mergeCell ref="A33:B33"/>
    <mergeCell ref="D33:G33"/>
    <mergeCell ref="E30:F30"/>
    <mergeCell ref="G30:H30"/>
    <mergeCell ref="A25:B25"/>
    <mergeCell ref="C25:J25"/>
    <mergeCell ref="E26:F26"/>
    <mergeCell ref="G26:H26"/>
    <mergeCell ref="A27:B27"/>
    <mergeCell ref="C27:J27"/>
    <mergeCell ref="E28:F28"/>
    <mergeCell ref="G28:H28"/>
    <mergeCell ref="A29:B29"/>
    <mergeCell ref="E29:F29"/>
    <mergeCell ref="G29:H29"/>
    <mergeCell ref="E22:F22"/>
    <mergeCell ref="G22:H22"/>
    <mergeCell ref="A23:B23"/>
    <mergeCell ref="C23:J23"/>
    <mergeCell ref="E24:F24"/>
    <mergeCell ref="G24:H24"/>
    <mergeCell ref="E20:F20"/>
    <mergeCell ref="G20:H20"/>
    <mergeCell ref="A21:B21"/>
    <mergeCell ref="C21:D21"/>
    <mergeCell ref="E21:F21"/>
    <mergeCell ref="G21:J21"/>
    <mergeCell ref="A19:B19"/>
    <mergeCell ref="C19:J19"/>
    <mergeCell ref="A15:B15"/>
    <mergeCell ref="C15:D15"/>
    <mergeCell ref="E15:F15"/>
    <mergeCell ref="H15:I15"/>
    <mergeCell ref="E16:F16"/>
    <mergeCell ref="G16:H16"/>
    <mergeCell ref="C17:D17"/>
    <mergeCell ref="A18:B18"/>
    <mergeCell ref="C18:D18"/>
    <mergeCell ref="E18:F18"/>
    <mergeCell ref="G18:H18"/>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84:D84" xr:uid="{00000000-0002-0000-0000-000000000000}">
      <formula1>$J$82:$J$83</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showGridLines="0" view="pageBreakPreview" zoomScaleNormal="100" zoomScaleSheetLayoutView="100" workbookViewId="0">
      <selection sqref="A1:I1"/>
    </sheetView>
  </sheetViews>
  <sheetFormatPr defaultColWidth="8.81640625" defaultRowHeight="12.5" x14ac:dyDescent="0.25"/>
  <cols>
    <col min="1" max="7" width="8.81640625" style="40"/>
    <col min="8" max="9" width="16.453125" style="41" customWidth="1"/>
    <col min="10" max="10" width="10.453125" style="40" bestFit="1" customWidth="1"/>
    <col min="11" max="16384" width="8.81640625" style="40"/>
  </cols>
  <sheetData>
    <row r="1" spans="1:9" x14ac:dyDescent="0.25">
      <c r="A1" s="189" t="s">
        <v>1</v>
      </c>
      <c r="B1" s="190"/>
      <c r="C1" s="190"/>
      <c r="D1" s="190"/>
      <c r="E1" s="190"/>
      <c r="F1" s="190"/>
      <c r="G1" s="190"/>
      <c r="H1" s="190"/>
      <c r="I1" s="190"/>
    </row>
    <row r="2" spans="1:9" x14ac:dyDescent="0.25">
      <c r="A2" s="191" t="s">
        <v>499</v>
      </c>
      <c r="B2" s="192"/>
      <c r="C2" s="192"/>
      <c r="D2" s="192"/>
      <c r="E2" s="192"/>
      <c r="F2" s="192"/>
      <c r="G2" s="192"/>
      <c r="H2" s="192"/>
      <c r="I2" s="192"/>
    </row>
    <row r="3" spans="1:9" x14ac:dyDescent="0.25">
      <c r="A3" s="193" t="s">
        <v>440</v>
      </c>
      <c r="B3" s="193"/>
      <c r="C3" s="193"/>
      <c r="D3" s="193"/>
      <c r="E3" s="193"/>
      <c r="F3" s="193"/>
      <c r="G3" s="193"/>
      <c r="H3" s="193"/>
      <c r="I3" s="193"/>
    </row>
    <row r="4" spans="1:9" x14ac:dyDescent="0.25">
      <c r="A4" s="194" t="s">
        <v>497</v>
      </c>
      <c r="B4" s="195"/>
      <c r="C4" s="195"/>
      <c r="D4" s="195"/>
      <c r="E4" s="195"/>
      <c r="F4" s="195"/>
      <c r="G4" s="195"/>
      <c r="H4" s="195"/>
      <c r="I4" s="196"/>
    </row>
    <row r="5" spans="1:9" ht="31.5" x14ac:dyDescent="0.25">
      <c r="A5" s="199" t="s">
        <v>2</v>
      </c>
      <c r="B5" s="200"/>
      <c r="C5" s="200"/>
      <c r="D5" s="200"/>
      <c r="E5" s="200"/>
      <c r="F5" s="200"/>
      <c r="G5" s="43" t="s">
        <v>101</v>
      </c>
      <c r="H5" s="6" t="s">
        <v>294</v>
      </c>
      <c r="I5" s="6" t="s">
        <v>295</v>
      </c>
    </row>
    <row r="6" spans="1:9" x14ac:dyDescent="0.25">
      <c r="A6" s="197">
        <v>1</v>
      </c>
      <c r="B6" s="198"/>
      <c r="C6" s="198"/>
      <c r="D6" s="198"/>
      <c r="E6" s="198"/>
      <c r="F6" s="198"/>
      <c r="G6" s="42">
        <v>2</v>
      </c>
      <c r="H6" s="6">
        <v>3</v>
      </c>
      <c r="I6" s="6">
        <v>4</v>
      </c>
    </row>
    <row r="7" spans="1:9" x14ac:dyDescent="0.25">
      <c r="A7" s="201"/>
      <c r="B7" s="201"/>
      <c r="C7" s="201"/>
      <c r="D7" s="201"/>
      <c r="E7" s="201"/>
      <c r="F7" s="201"/>
      <c r="G7" s="201"/>
      <c r="H7" s="201"/>
      <c r="I7" s="201"/>
    </row>
    <row r="8" spans="1:9" ht="12.75" customHeight="1" x14ac:dyDescent="0.25">
      <c r="A8" s="202" t="s">
        <v>4</v>
      </c>
      <c r="B8" s="202"/>
      <c r="C8" s="202"/>
      <c r="D8" s="202"/>
      <c r="E8" s="202"/>
      <c r="F8" s="202"/>
      <c r="G8" s="7">
        <v>1</v>
      </c>
      <c r="H8" s="84">
        <v>0</v>
      </c>
      <c r="I8" s="84">
        <v>0</v>
      </c>
    </row>
    <row r="9" spans="1:9" ht="12.75" customHeight="1" x14ac:dyDescent="0.25">
      <c r="A9" s="188" t="s">
        <v>300</v>
      </c>
      <c r="B9" s="188"/>
      <c r="C9" s="188"/>
      <c r="D9" s="188"/>
      <c r="E9" s="188"/>
      <c r="F9" s="188"/>
      <c r="G9" s="8">
        <v>2</v>
      </c>
      <c r="H9" s="85">
        <f>H10+H17+H27+H38+H43</f>
        <v>566176607</v>
      </c>
      <c r="I9" s="85">
        <f>I10+I17+I27+I38+I43</f>
        <v>605551823</v>
      </c>
    </row>
    <row r="10" spans="1:9" ht="12.75" customHeight="1" x14ac:dyDescent="0.25">
      <c r="A10" s="187" t="s">
        <v>5</v>
      </c>
      <c r="B10" s="187"/>
      <c r="C10" s="187"/>
      <c r="D10" s="187"/>
      <c r="E10" s="187"/>
      <c r="F10" s="187"/>
      <c r="G10" s="8">
        <v>3</v>
      </c>
      <c r="H10" s="85">
        <f>H11+H12+H13+H14+H15+H16</f>
        <v>222965831</v>
      </c>
      <c r="I10" s="85">
        <f>I11+I12+I13+I14+I15+I16</f>
        <v>229695397</v>
      </c>
    </row>
    <row r="11" spans="1:9" ht="12.75" customHeight="1" x14ac:dyDescent="0.25">
      <c r="A11" s="186" t="s">
        <v>6</v>
      </c>
      <c r="B11" s="186"/>
      <c r="C11" s="186"/>
      <c r="D11" s="186"/>
      <c r="E11" s="186"/>
      <c r="F11" s="186"/>
      <c r="G11" s="7">
        <v>4</v>
      </c>
      <c r="H11" s="84">
        <v>0</v>
      </c>
      <c r="I11" s="84">
        <v>0</v>
      </c>
    </row>
    <row r="12" spans="1:9" ht="23.15" customHeight="1" x14ac:dyDescent="0.25">
      <c r="A12" s="186" t="s">
        <v>7</v>
      </c>
      <c r="B12" s="186"/>
      <c r="C12" s="186"/>
      <c r="D12" s="186"/>
      <c r="E12" s="186"/>
      <c r="F12" s="186"/>
      <c r="G12" s="7">
        <v>5</v>
      </c>
      <c r="H12" s="84">
        <v>120577562</v>
      </c>
      <c r="I12" s="84">
        <v>126618273</v>
      </c>
    </row>
    <row r="13" spans="1:9" ht="12.75" customHeight="1" x14ac:dyDescent="0.25">
      <c r="A13" s="186" t="s">
        <v>8</v>
      </c>
      <c r="B13" s="186"/>
      <c r="C13" s="186"/>
      <c r="D13" s="186"/>
      <c r="E13" s="186"/>
      <c r="F13" s="186"/>
      <c r="G13" s="7">
        <v>6</v>
      </c>
      <c r="H13" s="84">
        <v>98729401</v>
      </c>
      <c r="I13" s="84">
        <v>100632342</v>
      </c>
    </row>
    <row r="14" spans="1:9" ht="12.75" customHeight="1" x14ac:dyDescent="0.25">
      <c r="A14" s="186" t="s">
        <v>9</v>
      </c>
      <c r="B14" s="186"/>
      <c r="C14" s="186"/>
      <c r="D14" s="186"/>
      <c r="E14" s="186"/>
      <c r="F14" s="186"/>
      <c r="G14" s="7">
        <v>7</v>
      </c>
      <c r="H14" s="84">
        <v>0</v>
      </c>
      <c r="I14" s="84">
        <v>0</v>
      </c>
    </row>
    <row r="15" spans="1:9" ht="12.75" customHeight="1" x14ac:dyDescent="0.25">
      <c r="A15" s="186" t="s">
        <v>10</v>
      </c>
      <c r="B15" s="186"/>
      <c r="C15" s="186"/>
      <c r="D15" s="186"/>
      <c r="E15" s="186"/>
      <c r="F15" s="186"/>
      <c r="G15" s="7">
        <v>8</v>
      </c>
      <c r="H15" s="84">
        <v>3147571</v>
      </c>
      <c r="I15" s="84">
        <v>1984363</v>
      </c>
    </row>
    <row r="16" spans="1:9" ht="12.75" customHeight="1" x14ac:dyDescent="0.25">
      <c r="A16" s="186" t="s">
        <v>11</v>
      </c>
      <c r="B16" s="186"/>
      <c r="C16" s="186"/>
      <c r="D16" s="186"/>
      <c r="E16" s="186"/>
      <c r="F16" s="186"/>
      <c r="G16" s="7">
        <v>9</v>
      </c>
      <c r="H16" s="84">
        <v>511297</v>
      </c>
      <c r="I16" s="84">
        <v>460419</v>
      </c>
    </row>
    <row r="17" spans="1:9" ht="12.75" customHeight="1" x14ac:dyDescent="0.25">
      <c r="A17" s="187" t="s">
        <v>12</v>
      </c>
      <c r="B17" s="187"/>
      <c r="C17" s="187"/>
      <c r="D17" s="187"/>
      <c r="E17" s="187"/>
      <c r="F17" s="187"/>
      <c r="G17" s="8">
        <v>10</v>
      </c>
      <c r="H17" s="85">
        <f>H18+H19+H20+H21+H22+H23+H24+H25+H26</f>
        <v>318601655</v>
      </c>
      <c r="I17" s="85">
        <f>I18+I19+I20+I21+I22+I23+I24+I25+I26</f>
        <v>339518727</v>
      </c>
    </row>
    <row r="18" spans="1:9" ht="12.75" customHeight="1" x14ac:dyDescent="0.25">
      <c r="A18" s="186" t="s">
        <v>13</v>
      </c>
      <c r="B18" s="186"/>
      <c r="C18" s="186"/>
      <c r="D18" s="186"/>
      <c r="E18" s="186"/>
      <c r="F18" s="186"/>
      <c r="G18" s="7">
        <v>11</v>
      </c>
      <c r="H18" s="84">
        <v>15194295</v>
      </c>
      <c r="I18" s="84">
        <v>14676822</v>
      </c>
    </row>
    <row r="19" spans="1:9" ht="12.75" customHeight="1" x14ac:dyDescent="0.25">
      <c r="A19" s="186" t="s">
        <v>14</v>
      </c>
      <c r="B19" s="186"/>
      <c r="C19" s="186"/>
      <c r="D19" s="186"/>
      <c r="E19" s="186"/>
      <c r="F19" s="186"/>
      <c r="G19" s="7">
        <v>12</v>
      </c>
      <c r="H19" s="84">
        <v>128381422</v>
      </c>
      <c r="I19" s="84">
        <v>148460293</v>
      </c>
    </row>
    <row r="20" spans="1:9" ht="12.75" customHeight="1" x14ac:dyDescent="0.25">
      <c r="A20" s="186" t="s">
        <v>15</v>
      </c>
      <c r="B20" s="186"/>
      <c r="C20" s="186"/>
      <c r="D20" s="186"/>
      <c r="E20" s="186"/>
      <c r="F20" s="186"/>
      <c r="G20" s="7">
        <v>13</v>
      </c>
      <c r="H20" s="84">
        <v>142903023</v>
      </c>
      <c r="I20" s="84">
        <v>149726708</v>
      </c>
    </row>
    <row r="21" spans="1:9" ht="12.75" customHeight="1" x14ac:dyDescent="0.25">
      <c r="A21" s="186" t="s">
        <v>16</v>
      </c>
      <c r="B21" s="186"/>
      <c r="C21" s="186"/>
      <c r="D21" s="186"/>
      <c r="E21" s="186"/>
      <c r="F21" s="186"/>
      <c r="G21" s="7">
        <v>14</v>
      </c>
      <c r="H21" s="84">
        <v>0</v>
      </c>
      <c r="I21" s="84">
        <v>0</v>
      </c>
    </row>
    <row r="22" spans="1:9" ht="12.75" customHeight="1" x14ac:dyDescent="0.25">
      <c r="A22" s="186" t="s">
        <v>17</v>
      </c>
      <c r="B22" s="186"/>
      <c r="C22" s="186"/>
      <c r="D22" s="186"/>
      <c r="E22" s="186"/>
      <c r="F22" s="186"/>
      <c r="G22" s="7">
        <v>15</v>
      </c>
      <c r="H22" s="84">
        <v>0</v>
      </c>
      <c r="I22" s="84">
        <v>0</v>
      </c>
    </row>
    <row r="23" spans="1:9" ht="12.75" customHeight="1" x14ac:dyDescent="0.25">
      <c r="A23" s="186" t="s">
        <v>18</v>
      </c>
      <c r="B23" s="186"/>
      <c r="C23" s="186"/>
      <c r="D23" s="186"/>
      <c r="E23" s="186"/>
      <c r="F23" s="186"/>
      <c r="G23" s="7">
        <v>16</v>
      </c>
      <c r="H23" s="84">
        <v>12000232</v>
      </c>
      <c r="I23" s="84">
        <v>8040814</v>
      </c>
    </row>
    <row r="24" spans="1:9" ht="12.75" customHeight="1" x14ac:dyDescent="0.25">
      <c r="A24" s="186" t="s">
        <v>19</v>
      </c>
      <c r="B24" s="186"/>
      <c r="C24" s="186"/>
      <c r="D24" s="186"/>
      <c r="E24" s="186"/>
      <c r="F24" s="186"/>
      <c r="G24" s="7">
        <v>17</v>
      </c>
      <c r="H24" s="84">
        <v>13154440</v>
      </c>
      <c r="I24" s="84">
        <v>11924539</v>
      </c>
    </row>
    <row r="25" spans="1:9" ht="12.75" customHeight="1" x14ac:dyDescent="0.25">
      <c r="A25" s="186" t="s">
        <v>20</v>
      </c>
      <c r="B25" s="186"/>
      <c r="C25" s="186"/>
      <c r="D25" s="186"/>
      <c r="E25" s="186"/>
      <c r="F25" s="186"/>
      <c r="G25" s="7">
        <v>18</v>
      </c>
      <c r="H25" s="84">
        <v>0</v>
      </c>
      <c r="I25" s="84">
        <v>0</v>
      </c>
    </row>
    <row r="26" spans="1:9" ht="12.75" customHeight="1" x14ac:dyDescent="0.25">
      <c r="A26" s="186" t="s">
        <v>21</v>
      </c>
      <c r="B26" s="186"/>
      <c r="C26" s="186"/>
      <c r="D26" s="186"/>
      <c r="E26" s="186"/>
      <c r="F26" s="186"/>
      <c r="G26" s="7">
        <v>19</v>
      </c>
      <c r="H26" s="84">
        <v>6968243</v>
      </c>
      <c r="I26" s="84">
        <v>6689551</v>
      </c>
    </row>
    <row r="27" spans="1:9" ht="12.75" customHeight="1" x14ac:dyDescent="0.25">
      <c r="A27" s="187" t="s">
        <v>22</v>
      </c>
      <c r="B27" s="187"/>
      <c r="C27" s="187"/>
      <c r="D27" s="187"/>
      <c r="E27" s="187"/>
      <c r="F27" s="187"/>
      <c r="G27" s="8">
        <v>20</v>
      </c>
      <c r="H27" s="85">
        <f>SUM(H28:H37)</f>
        <v>3899311</v>
      </c>
      <c r="I27" s="85">
        <f>SUM(I28:I37)</f>
        <v>15180205</v>
      </c>
    </row>
    <row r="28" spans="1:9" ht="12.75" customHeight="1" x14ac:dyDescent="0.25">
      <c r="A28" s="186" t="s">
        <v>23</v>
      </c>
      <c r="B28" s="186"/>
      <c r="C28" s="186"/>
      <c r="D28" s="186"/>
      <c r="E28" s="186"/>
      <c r="F28" s="186"/>
      <c r="G28" s="7">
        <v>21</v>
      </c>
      <c r="H28" s="84">
        <v>0</v>
      </c>
      <c r="I28" s="84">
        <v>0</v>
      </c>
    </row>
    <row r="29" spans="1:9" ht="12.75" customHeight="1" x14ac:dyDescent="0.25">
      <c r="A29" s="186" t="s">
        <v>24</v>
      </c>
      <c r="B29" s="186"/>
      <c r="C29" s="186"/>
      <c r="D29" s="186"/>
      <c r="E29" s="186"/>
      <c r="F29" s="186"/>
      <c r="G29" s="7">
        <v>22</v>
      </c>
      <c r="H29" s="84">
        <v>0</v>
      </c>
      <c r="I29" s="84">
        <v>0</v>
      </c>
    </row>
    <row r="30" spans="1:9" ht="12.75" customHeight="1" x14ac:dyDescent="0.25">
      <c r="A30" s="186" t="s">
        <v>25</v>
      </c>
      <c r="B30" s="186"/>
      <c r="C30" s="186"/>
      <c r="D30" s="186"/>
      <c r="E30" s="186"/>
      <c r="F30" s="186"/>
      <c r="G30" s="7">
        <v>23</v>
      </c>
      <c r="H30" s="84">
        <v>0</v>
      </c>
      <c r="I30" s="84">
        <v>0</v>
      </c>
    </row>
    <row r="31" spans="1:9" ht="24" customHeight="1" x14ac:dyDescent="0.25">
      <c r="A31" s="186" t="s">
        <v>26</v>
      </c>
      <c r="B31" s="186"/>
      <c r="C31" s="186"/>
      <c r="D31" s="186"/>
      <c r="E31" s="186"/>
      <c r="F31" s="186"/>
      <c r="G31" s="7">
        <v>24</v>
      </c>
      <c r="H31" s="84">
        <v>0</v>
      </c>
      <c r="I31" s="84">
        <v>0</v>
      </c>
    </row>
    <row r="32" spans="1:9" ht="23.5" customHeight="1" x14ac:dyDescent="0.25">
      <c r="A32" s="186" t="s">
        <v>27</v>
      </c>
      <c r="B32" s="186"/>
      <c r="C32" s="186"/>
      <c r="D32" s="186"/>
      <c r="E32" s="186"/>
      <c r="F32" s="186"/>
      <c r="G32" s="7">
        <v>25</v>
      </c>
      <c r="H32" s="84">
        <v>0</v>
      </c>
      <c r="I32" s="84">
        <v>0</v>
      </c>
    </row>
    <row r="33" spans="1:9" ht="21.65" customHeight="1" x14ac:dyDescent="0.25">
      <c r="A33" s="186" t="s">
        <v>28</v>
      </c>
      <c r="B33" s="186"/>
      <c r="C33" s="186"/>
      <c r="D33" s="186"/>
      <c r="E33" s="186"/>
      <c r="F33" s="186"/>
      <c r="G33" s="7">
        <v>26</v>
      </c>
      <c r="H33" s="84">
        <v>0</v>
      </c>
      <c r="I33" s="84">
        <v>0</v>
      </c>
    </row>
    <row r="34" spans="1:9" ht="12.75" customHeight="1" x14ac:dyDescent="0.25">
      <c r="A34" s="186" t="s">
        <v>29</v>
      </c>
      <c r="B34" s="186"/>
      <c r="C34" s="186"/>
      <c r="D34" s="186"/>
      <c r="E34" s="186"/>
      <c r="F34" s="186"/>
      <c r="G34" s="7">
        <v>27</v>
      </c>
      <c r="H34" s="84">
        <v>0</v>
      </c>
      <c r="I34" s="84">
        <v>0</v>
      </c>
    </row>
    <row r="35" spans="1:9" ht="12.75" customHeight="1" x14ac:dyDescent="0.25">
      <c r="A35" s="186" t="s">
        <v>30</v>
      </c>
      <c r="B35" s="186"/>
      <c r="C35" s="186"/>
      <c r="D35" s="186"/>
      <c r="E35" s="186"/>
      <c r="F35" s="186"/>
      <c r="G35" s="7">
        <v>28</v>
      </c>
      <c r="H35" s="84">
        <v>3790974</v>
      </c>
      <c r="I35" s="84">
        <v>4071920</v>
      </c>
    </row>
    <row r="36" spans="1:9" ht="12.75" customHeight="1" x14ac:dyDescent="0.25">
      <c r="A36" s="186" t="s">
        <v>31</v>
      </c>
      <c r="B36" s="186"/>
      <c r="C36" s="186"/>
      <c r="D36" s="186"/>
      <c r="E36" s="186"/>
      <c r="F36" s="186"/>
      <c r="G36" s="7">
        <v>29</v>
      </c>
      <c r="H36" s="84">
        <v>0</v>
      </c>
      <c r="I36" s="84">
        <v>0</v>
      </c>
    </row>
    <row r="37" spans="1:9" ht="12.75" customHeight="1" x14ac:dyDescent="0.25">
      <c r="A37" s="186" t="s">
        <v>32</v>
      </c>
      <c r="B37" s="186"/>
      <c r="C37" s="186"/>
      <c r="D37" s="186"/>
      <c r="E37" s="186"/>
      <c r="F37" s="186"/>
      <c r="G37" s="7">
        <v>30</v>
      </c>
      <c r="H37" s="84">
        <v>108337</v>
      </c>
      <c r="I37" s="84">
        <v>11108285</v>
      </c>
    </row>
    <row r="38" spans="1:9" ht="12.75" customHeight="1" x14ac:dyDescent="0.25">
      <c r="A38" s="187" t="s">
        <v>33</v>
      </c>
      <c r="B38" s="187"/>
      <c r="C38" s="187"/>
      <c r="D38" s="187"/>
      <c r="E38" s="187"/>
      <c r="F38" s="187"/>
      <c r="G38" s="8">
        <v>31</v>
      </c>
      <c r="H38" s="85">
        <f>H39+H40+H41+H42</f>
        <v>12585561</v>
      </c>
      <c r="I38" s="85">
        <f>I39+I40+I41+I42</f>
        <v>12585561</v>
      </c>
    </row>
    <row r="39" spans="1:9" ht="12.75" customHeight="1" x14ac:dyDescent="0.25">
      <c r="A39" s="186" t="s">
        <v>34</v>
      </c>
      <c r="B39" s="186"/>
      <c r="C39" s="186"/>
      <c r="D39" s="186"/>
      <c r="E39" s="186"/>
      <c r="F39" s="186"/>
      <c r="G39" s="7">
        <v>32</v>
      </c>
      <c r="H39" s="84">
        <v>0</v>
      </c>
      <c r="I39" s="84">
        <v>0</v>
      </c>
    </row>
    <row r="40" spans="1:9" ht="12.75" customHeight="1" x14ac:dyDescent="0.25">
      <c r="A40" s="186" t="s">
        <v>35</v>
      </c>
      <c r="B40" s="186"/>
      <c r="C40" s="186"/>
      <c r="D40" s="186"/>
      <c r="E40" s="186"/>
      <c r="F40" s="186"/>
      <c r="G40" s="7">
        <v>33</v>
      </c>
      <c r="H40" s="84">
        <v>0</v>
      </c>
      <c r="I40" s="84">
        <v>0</v>
      </c>
    </row>
    <row r="41" spans="1:9" ht="12.75" customHeight="1" x14ac:dyDescent="0.25">
      <c r="A41" s="186" t="s">
        <v>36</v>
      </c>
      <c r="B41" s="186"/>
      <c r="C41" s="186"/>
      <c r="D41" s="186"/>
      <c r="E41" s="186"/>
      <c r="F41" s="186"/>
      <c r="G41" s="7">
        <v>34</v>
      </c>
      <c r="H41" s="84">
        <v>0</v>
      </c>
      <c r="I41" s="84">
        <v>0</v>
      </c>
    </row>
    <row r="42" spans="1:9" ht="12.75" customHeight="1" x14ac:dyDescent="0.25">
      <c r="A42" s="186" t="s">
        <v>37</v>
      </c>
      <c r="B42" s="186"/>
      <c r="C42" s="186"/>
      <c r="D42" s="186"/>
      <c r="E42" s="186"/>
      <c r="F42" s="186"/>
      <c r="G42" s="7">
        <v>35</v>
      </c>
      <c r="H42" s="84">
        <v>12585561</v>
      </c>
      <c r="I42" s="84">
        <v>12585561</v>
      </c>
    </row>
    <row r="43" spans="1:9" ht="12.75" customHeight="1" x14ac:dyDescent="0.25">
      <c r="A43" s="186" t="s">
        <v>38</v>
      </c>
      <c r="B43" s="186"/>
      <c r="C43" s="186"/>
      <c r="D43" s="186"/>
      <c r="E43" s="186"/>
      <c r="F43" s="186"/>
      <c r="G43" s="7">
        <v>36</v>
      </c>
      <c r="H43" s="84">
        <v>8124249</v>
      </c>
      <c r="I43" s="84">
        <v>8571933</v>
      </c>
    </row>
    <row r="44" spans="1:9" ht="12.75" customHeight="1" x14ac:dyDescent="0.25">
      <c r="A44" s="188" t="s">
        <v>301</v>
      </c>
      <c r="B44" s="188"/>
      <c r="C44" s="188"/>
      <c r="D44" s="188"/>
      <c r="E44" s="188"/>
      <c r="F44" s="188"/>
      <c r="G44" s="8">
        <v>37</v>
      </c>
      <c r="H44" s="85">
        <f>H45+H53+H60+H70</f>
        <v>526977008</v>
      </c>
      <c r="I44" s="85">
        <f>I45+I53+I60+I70</f>
        <v>556357561</v>
      </c>
    </row>
    <row r="45" spans="1:9" ht="12.75" customHeight="1" x14ac:dyDescent="0.25">
      <c r="A45" s="187" t="s">
        <v>39</v>
      </c>
      <c r="B45" s="187"/>
      <c r="C45" s="187"/>
      <c r="D45" s="187"/>
      <c r="E45" s="187"/>
      <c r="F45" s="187"/>
      <c r="G45" s="8">
        <v>38</v>
      </c>
      <c r="H45" s="85">
        <f>SUM(H46:H52)</f>
        <v>148827899</v>
      </c>
      <c r="I45" s="85">
        <f>SUM(I46:I52)</f>
        <v>170019223</v>
      </c>
    </row>
    <row r="46" spans="1:9" ht="12.75" customHeight="1" x14ac:dyDescent="0.25">
      <c r="A46" s="186" t="s">
        <v>40</v>
      </c>
      <c r="B46" s="186"/>
      <c r="C46" s="186"/>
      <c r="D46" s="186"/>
      <c r="E46" s="186"/>
      <c r="F46" s="186"/>
      <c r="G46" s="7">
        <v>39</v>
      </c>
      <c r="H46" s="84">
        <v>28345846</v>
      </c>
      <c r="I46" s="84">
        <v>31305728</v>
      </c>
    </row>
    <row r="47" spans="1:9" ht="12.75" customHeight="1" x14ac:dyDescent="0.25">
      <c r="A47" s="186" t="s">
        <v>41</v>
      </c>
      <c r="B47" s="186"/>
      <c r="C47" s="186"/>
      <c r="D47" s="186"/>
      <c r="E47" s="186"/>
      <c r="F47" s="186"/>
      <c r="G47" s="7">
        <v>40</v>
      </c>
      <c r="H47" s="84">
        <v>2150960</v>
      </c>
      <c r="I47" s="84">
        <v>3485116</v>
      </c>
    </row>
    <row r="48" spans="1:9" ht="12.75" customHeight="1" x14ac:dyDescent="0.25">
      <c r="A48" s="186" t="s">
        <v>42</v>
      </c>
      <c r="B48" s="186"/>
      <c r="C48" s="186"/>
      <c r="D48" s="186"/>
      <c r="E48" s="186"/>
      <c r="F48" s="186"/>
      <c r="G48" s="7">
        <v>41</v>
      </c>
      <c r="H48" s="84">
        <v>49100241</v>
      </c>
      <c r="I48" s="84">
        <v>47824346</v>
      </c>
    </row>
    <row r="49" spans="1:9" ht="12.75" customHeight="1" x14ac:dyDescent="0.25">
      <c r="A49" s="186" t="s">
        <v>43</v>
      </c>
      <c r="B49" s="186"/>
      <c r="C49" s="186"/>
      <c r="D49" s="186"/>
      <c r="E49" s="186"/>
      <c r="F49" s="186"/>
      <c r="G49" s="7">
        <v>42</v>
      </c>
      <c r="H49" s="84">
        <v>63943182</v>
      </c>
      <c r="I49" s="84">
        <v>82250203</v>
      </c>
    </row>
    <row r="50" spans="1:9" ht="12.75" customHeight="1" x14ac:dyDescent="0.25">
      <c r="A50" s="186" t="s">
        <v>44</v>
      </c>
      <c r="B50" s="186"/>
      <c r="C50" s="186"/>
      <c r="D50" s="186"/>
      <c r="E50" s="186"/>
      <c r="F50" s="186"/>
      <c r="G50" s="7">
        <v>43</v>
      </c>
      <c r="H50" s="84">
        <v>377302</v>
      </c>
      <c r="I50" s="84">
        <v>194095</v>
      </c>
    </row>
    <row r="51" spans="1:9" ht="12.75" customHeight="1" x14ac:dyDescent="0.25">
      <c r="A51" s="186" t="s">
        <v>45</v>
      </c>
      <c r="B51" s="186"/>
      <c r="C51" s="186"/>
      <c r="D51" s="186"/>
      <c r="E51" s="186"/>
      <c r="F51" s="186"/>
      <c r="G51" s="7">
        <v>44</v>
      </c>
      <c r="H51" s="84">
        <v>4910368</v>
      </c>
      <c r="I51" s="84">
        <v>4959735</v>
      </c>
    </row>
    <row r="52" spans="1:9" ht="12.75" customHeight="1" x14ac:dyDescent="0.25">
      <c r="A52" s="186" t="s">
        <v>46</v>
      </c>
      <c r="B52" s="186"/>
      <c r="C52" s="186"/>
      <c r="D52" s="186"/>
      <c r="E52" s="186"/>
      <c r="F52" s="186"/>
      <c r="G52" s="7">
        <v>45</v>
      </c>
      <c r="H52" s="84">
        <v>0</v>
      </c>
      <c r="I52" s="84">
        <v>0</v>
      </c>
    </row>
    <row r="53" spans="1:9" ht="12.75" customHeight="1" x14ac:dyDescent="0.25">
      <c r="A53" s="187" t="s">
        <v>47</v>
      </c>
      <c r="B53" s="187"/>
      <c r="C53" s="187"/>
      <c r="D53" s="187"/>
      <c r="E53" s="187"/>
      <c r="F53" s="187"/>
      <c r="G53" s="8">
        <v>46</v>
      </c>
      <c r="H53" s="85">
        <f>SUM(H54:H59)</f>
        <v>264673004</v>
      </c>
      <c r="I53" s="85">
        <f>SUM(I54:I59)</f>
        <v>303558160</v>
      </c>
    </row>
    <row r="54" spans="1:9" ht="12.75" customHeight="1" x14ac:dyDescent="0.25">
      <c r="A54" s="186" t="s">
        <v>48</v>
      </c>
      <c r="B54" s="186"/>
      <c r="C54" s="186"/>
      <c r="D54" s="186"/>
      <c r="E54" s="186"/>
      <c r="F54" s="186"/>
      <c r="G54" s="7">
        <v>47</v>
      </c>
      <c r="H54" s="84">
        <v>0</v>
      </c>
      <c r="I54" s="84">
        <v>0</v>
      </c>
    </row>
    <row r="55" spans="1:9" ht="12.75" customHeight="1" x14ac:dyDescent="0.25">
      <c r="A55" s="186" t="s">
        <v>49</v>
      </c>
      <c r="B55" s="186"/>
      <c r="C55" s="186"/>
      <c r="D55" s="186"/>
      <c r="E55" s="186"/>
      <c r="F55" s="186"/>
      <c r="G55" s="7">
        <v>48</v>
      </c>
      <c r="H55" s="84">
        <v>0</v>
      </c>
      <c r="I55" s="84">
        <v>0</v>
      </c>
    </row>
    <row r="56" spans="1:9" ht="12.75" customHeight="1" x14ac:dyDescent="0.25">
      <c r="A56" s="186" t="s">
        <v>50</v>
      </c>
      <c r="B56" s="186"/>
      <c r="C56" s="186"/>
      <c r="D56" s="186"/>
      <c r="E56" s="186"/>
      <c r="F56" s="186"/>
      <c r="G56" s="7">
        <v>49</v>
      </c>
      <c r="H56" s="84">
        <v>224376057</v>
      </c>
      <c r="I56" s="84">
        <v>246964617</v>
      </c>
    </row>
    <row r="57" spans="1:9" ht="12.75" customHeight="1" x14ac:dyDescent="0.25">
      <c r="A57" s="186" t="s">
        <v>51</v>
      </c>
      <c r="B57" s="186"/>
      <c r="C57" s="186"/>
      <c r="D57" s="186"/>
      <c r="E57" s="186"/>
      <c r="F57" s="186"/>
      <c r="G57" s="7">
        <v>50</v>
      </c>
      <c r="H57" s="84">
        <v>0</v>
      </c>
      <c r="I57" s="84">
        <v>0</v>
      </c>
    </row>
    <row r="58" spans="1:9" ht="12.75" customHeight="1" x14ac:dyDescent="0.25">
      <c r="A58" s="186" t="s">
        <v>52</v>
      </c>
      <c r="B58" s="186"/>
      <c r="C58" s="186"/>
      <c r="D58" s="186"/>
      <c r="E58" s="186"/>
      <c r="F58" s="186"/>
      <c r="G58" s="7">
        <v>51</v>
      </c>
      <c r="H58" s="84">
        <v>7833085</v>
      </c>
      <c r="I58" s="84">
        <v>6601136</v>
      </c>
    </row>
    <row r="59" spans="1:9" ht="12.75" customHeight="1" x14ac:dyDescent="0.25">
      <c r="A59" s="186" t="s">
        <v>53</v>
      </c>
      <c r="B59" s="186"/>
      <c r="C59" s="186"/>
      <c r="D59" s="186"/>
      <c r="E59" s="186"/>
      <c r="F59" s="186"/>
      <c r="G59" s="7">
        <v>52</v>
      </c>
      <c r="H59" s="84">
        <v>32463862</v>
      </c>
      <c r="I59" s="84">
        <v>49992407</v>
      </c>
    </row>
    <row r="60" spans="1:9" ht="12.75" customHeight="1" x14ac:dyDescent="0.25">
      <c r="A60" s="187" t="s">
        <v>54</v>
      </c>
      <c r="B60" s="187"/>
      <c r="C60" s="187"/>
      <c r="D60" s="187"/>
      <c r="E60" s="187"/>
      <c r="F60" s="187"/>
      <c r="G60" s="8">
        <v>53</v>
      </c>
      <c r="H60" s="85">
        <f>SUM(H61:H69)</f>
        <v>1173788</v>
      </c>
      <c r="I60" s="85">
        <f>SUM(I61:I69)</f>
        <v>11215412</v>
      </c>
    </row>
    <row r="61" spans="1:9" ht="12.75" customHeight="1" x14ac:dyDescent="0.25">
      <c r="A61" s="186" t="s">
        <v>23</v>
      </c>
      <c r="B61" s="186"/>
      <c r="C61" s="186"/>
      <c r="D61" s="186"/>
      <c r="E61" s="186"/>
      <c r="F61" s="186"/>
      <c r="G61" s="7">
        <v>54</v>
      </c>
      <c r="H61" s="84">
        <v>0</v>
      </c>
      <c r="I61" s="84">
        <v>0</v>
      </c>
    </row>
    <row r="62" spans="1:9" ht="27.65" customHeight="1" x14ac:dyDescent="0.25">
      <c r="A62" s="186" t="s">
        <v>24</v>
      </c>
      <c r="B62" s="186"/>
      <c r="C62" s="186"/>
      <c r="D62" s="186"/>
      <c r="E62" s="186"/>
      <c r="F62" s="186"/>
      <c r="G62" s="7">
        <v>55</v>
      </c>
      <c r="H62" s="84">
        <v>0</v>
      </c>
      <c r="I62" s="84">
        <v>0</v>
      </c>
    </row>
    <row r="63" spans="1:9" ht="12.75" customHeight="1" x14ac:dyDescent="0.25">
      <c r="A63" s="186" t="s">
        <v>25</v>
      </c>
      <c r="B63" s="186"/>
      <c r="C63" s="186"/>
      <c r="D63" s="186"/>
      <c r="E63" s="186"/>
      <c r="F63" s="186"/>
      <c r="G63" s="7">
        <v>56</v>
      </c>
      <c r="H63" s="84">
        <v>0</v>
      </c>
      <c r="I63" s="84">
        <v>0</v>
      </c>
    </row>
    <row r="64" spans="1:9" ht="26.15" customHeight="1" x14ac:dyDescent="0.25">
      <c r="A64" s="186" t="s">
        <v>55</v>
      </c>
      <c r="B64" s="186"/>
      <c r="C64" s="186"/>
      <c r="D64" s="186"/>
      <c r="E64" s="186"/>
      <c r="F64" s="186"/>
      <c r="G64" s="7">
        <v>57</v>
      </c>
      <c r="H64" s="84">
        <v>0</v>
      </c>
      <c r="I64" s="84">
        <v>0</v>
      </c>
    </row>
    <row r="65" spans="1:9" ht="21.65" customHeight="1" x14ac:dyDescent="0.25">
      <c r="A65" s="186" t="s">
        <v>27</v>
      </c>
      <c r="B65" s="186"/>
      <c r="C65" s="186"/>
      <c r="D65" s="186"/>
      <c r="E65" s="186"/>
      <c r="F65" s="186"/>
      <c r="G65" s="7">
        <v>58</v>
      </c>
      <c r="H65" s="84">
        <v>0</v>
      </c>
      <c r="I65" s="84">
        <v>0</v>
      </c>
    </row>
    <row r="66" spans="1:9" ht="21.65" customHeight="1" x14ac:dyDescent="0.25">
      <c r="A66" s="186" t="s">
        <v>28</v>
      </c>
      <c r="B66" s="186"/>
      <c r="C66" s="186"/>
      <c r="D66" s="186"/>
      <c r="E66" s="186"/>
      <c r="F66" s="186"/>
      <c r="G66" s="7">
        <v>59</v>
      </c>
      <c r="H66" s="84">
        <v>0</v>
      </c>
      <c r="I66" s="84">
        <v>0</v>
      </c>
    </row>
    <row r="67" spans="1:9" ht="12.75" customHeight="1" x14ac:dyDescent="0.25">
      <c r="A67" s="186" t="s">
        <v>29</v>
      </c>
      <c r="B67" s="186"/>
      <c r="C67" s="186"/>
      <c r="D67" s="186"/>
      <c r="E67" s="186"/>
      <c r="F67" s="186"/>
      <c r="G67" s="7">
        <v>60</v>
      </c>
      <c r="H67" s="84">
        <v>0</v>
      </c>
      <c r="I67" s="84">
        <v>0</v>
      </c>
    </row>
    <row r="68" spans="1:9" ht="12.75" customHeight="1" x14ac:dyDescent="0.25">
      <c r="A68" s="186" t="s">
        <v>30</v>
      </c>
      <c r="B68" s="186"/>
      <c r="C68" s="186"/>
      <c r="D68" s="186"/>
      <c r="E68" s="186"/>
      <c r="F68" s="186"/>
      <c r="G68" s="7">
        <v>61</v>
      </c>
      <c r="H68" s="84">
        <v>1173788</v>
      </c>
      <c r="I68" s="84">
        <v>11215412</v>
      </c>
    </row>
    <row r="69" spans="1:9" ht="12.75" customHeight="1" x14ac:dyDescent="0.25">
      <c r="A69" s="186" t="s">
        <v>56</v>
      </c>
      <c r="B69" s="186"/>
      <c r="C69" s="186"/>
      <c r="D69" s="186"/>
      <c r="E69" s="186"/>
      <c r="F69" s="186"/>
      <c r="G69" s="7">
        <v>62</v>
      </c>
      <c r="H69" s="84">
        <v>0</v>
      </c>
      <c r="I69" s="84">
        <v>0</v>
      </c>
    </row>
    <row r="70" spans="1:9" ht="12.75" customHeight="1" x14ac:dyDescent="0.25">
      <c r="A70" s="186" t="s">
        <v>57</v>
      </c>
      <c r="B70" s="186"/>
      <c r="C70" s="186"/>
      <c r="D70" s="186"/>
      <c r="E70" s="186"/>
      <c r="F70" s="186"/>
      <c r="G70" s="7">
        <v>63</v>
      </c>
      <c r="H70" s="84">
        <v>112302317</v>
      </c>
      <c r="I70" s="84">
        <v>71564766</v>
      </c>
    </row>
    <row r="71" spans="1:9" ht="12.75" customHeight="1" x14ac:dyDescent="0.25">
      <c r="A71" s="202" t="s">
        <v>58</v>
      </c>
      <c r="B71" s="202"/>
      <c r="C71" s="202"/>
      <c r="D71" s="202"/>
      <c r="E71" s="202"/>
      <c r="F71" s="202"/>
      <c r="G71" s="7">
        <v>64</v>
      </c>
      <c r="H71" s="84">
        <v>0</v>
      </c>
      <c r="I71" s="84">
        <v>0</v>
      </c>
    </row>
    <row r="72" spans="1:9" ht="12.75" customHeight="1" x14ac:dyDescent="0.25">
      <c r="A72" s="188" t="s">
        <v>302</v>
      </c>
      <c r="B72" s="188"/>
      <c r="C72" s="188"/>
      <c r="D72" s="188"/>
      <c r="E72" s="188"/>
      <c r="F72" s="188"/>
      <c r="G72" s="8">
        <v>65</v>
      </c>
      <c r="H72" s="85">
        <f>H8+H9+H44+H71</f>
        <v>1093153615</v>
      </c>
      <c r="I72" s="85">
        <f>I8+I9+I44+I71</f>
        <v>1161909384</v>
      </c>
    </row>
    <row r="73" spans="1:9" ht="12.75" customHeight="1" x14ac:dyDescent="0.25">
      <c r="A73" s="202" t="s">
        <v>59</v>
      </c>
      <c r="B73" s="202"/>
      <c r="C73" s="202"/>
      <c r="D73" s="202"/>
      <c r="E73" s="202"/>
      <c r="F73" s="202"/>
      <c r="G73" s="7">
        <v>66</v>
      </c>
      <c r="H73" s="84">
        <v>0</v>
      </c>
      <c r="I73" s="84">
        <v>0</v>
      </c>
    </row>
    <row r="74" spans="1:9" x14ac:dyDescent="0.25">
      <c r="A74" s="204" t="s">
        <v>60</v>
      </c>
      <c r="B74" s="205"/>
      <c r="C74" s="205"/>
      <c r="D74" s="205"/>
      <c r="E74" s="205"/>
      <c r="F74" s="205"/>
      <c r="G74" s="205"/>
      <c r="H74" s="205"/>
      <c r="I74" s="205"/>
    </row>
    <row r="75" spans="1:9" ht="24.75" customHeight="1" x14ac:dyDescent="0.25">
      <c r="A75" s="188" t="s">
        <v>442</v>
      </c>
      <c r="B75" s="188"/>
      <c r="C75" s="188"/>
      <c r="D75" s="188"/>
      <c r="E75" s="188"/>
      <c r="F75" s="188"/>
      <c r="G75" s="8">
        <v>67</v>
      </c>
      <c r="H75" s="86">
        <f>H76+H77+H78+H84+H85+H92+H95+H98</f>
        <v>470128516</v>
      </c>
      <c r="I75" s="86">
        <f>I76+I77+I78+I84+I85+I92+I95+I98</f>
        <v>497618178</v>
      </c>
    </row>
    <row r="76" spans="1:9" ht="12.75" customHeight="1" x14ac:dyDescent="0.25">
      <c r="A76" s="186" t="s">
        <v>61</v>
      </c>
      <c r="B76" s="186"/>
      <c r="C76" s="186"/>
      <c r="D76" s="186"/>
      <c r="E76" s="186"/>
      <c r="F76" s="186"/>
      <c r="G76" s="7">
        <v>68</v>
      </c>
      <c r="H76" s="84">
        <v>106697600</v>
      </c>
      <c r="I76" s="84">
        <v>106697600</v>
      </c>
    </row>
    <row r="77" spans="1:9" ht="12.75" customHeight="1" x14ac:dyDescent="0.25">
      <c r="A77" s="186" t="s">
        <v>62</v>
      </c>
      <c r="B77" s="186"/>
      <c r="C77" s="186"/>
      <c r="D77" s="186"/>
      <c r="E77" s="186"/>
      <c r="F77" s="186"/>
      <c r="G77" s="7">
        <v>69</v>
      </c>
      <c r="H77" s="84">
        <v>28166606</v>
      </c>
      <c r="I77" s="84">
        <v>28545116</v>
      </c>
    </row>
    <row r="78" spans="1:9" ht="12.75" customHeight="1" x14ac:dyDescent="0.25">
      <c r="A78" s="187" t="s">
        <v>63</v>
      </c>
      <c r="B78" s="187"/>
      <c r="C78" s="187"/>
      <c r="D78" s="187"/>
      <c r="E78" s="187"/>
      <c r="F78" s="187"/>
      <c r="G78" s="8">
        <v>70</v>
      </c>
      <c r="H78" s="86">
        <f>SUM(H79:H83)</f>
        <v>9695724</v>
      </c>
      <c r="I78" s="86">
        <f>SUM(I79:I83)</f>
        <v>11014551</v>
      </c>
    </row>
    <row r="79" spans="1:9" ht="12.75" customHeight="1" x14ac:dyDescent="0.25">
      <c r="A79" s="186" t="s">
        <v>64</v>
      </c>
      <c r="B79" s="186"/>
      <c r="C79" s="186"/>
      <c r="D79" s="186"/>
      <c r="E79" s="186"/>
      <c r="F79" s="186"/>
      <c r="G79" s="7">
        <v>71</v>
      </c>
      <c r="H79" s="84">
        <v>0</v>
      </c>
      <c r="I79" s="84">
        <v>0</v>
      </c>
    </row>
    <row r="80" spans="1:9" ht="12.75" customHeight="1" x14ac:dyDescent="0.25">
      <c r="A80" s="186" t="s">
        <v>65</v>
      </c>
      <c r="B80" s="186"/>
      <c r="C80" s="186"/>
      <c r="D80" s="186"/>
      <c r="E80" s="186"/>
      <c r="F80" s="186"/>
      <c r="G80" s="7">
        <v>72</v>
      </c>
      <c r="H80" s="84">
        <v>0</v>
      </c>
      <c r="I80" s="84">
        <v>0</v>
      </c>
    </row>
    <row r="81" spans="1:9" ht="12.75" customHeight="1" x14ac:dyDescent="0.25">
      <c r="A81" s="186" t="s">
        <v>66</v>
      </c>
      <c r="B81" s="186"/>
      <c r="C81" s="186"/>
      <c r="D81" s="186"/>
      <c r="E81" s="186"/>
      <c r="F81" s="186"/>
      <c r="G81" s="7">
        <v>73</v>
      </c>
      <c r="H81" s="84">
        <v>-3720956</v>
      </c>
      <c r="I81" s="84">
        <v>-2884414</v>
      </c>
    </row>
    <row r="82" spans="1:9" ht="12.75" customHeight="1" x14ac:dyDescent="0.25">
      <c r="A82" s="186" t="s">
        <v>67</v>
      </c>
      <c r="B82" s="186"/>
      <c r="C82" s="186"/>
      <c r="D82" s="186"/>
      <c r="E82" s="186"/>
      <c r="F82" s="186"/>
      <c r="G82" s="7">
        <v>74</v>
      </c>
      <c r="H82" s="84">
        <v>0</v>
      </c>
      <c r="I82" s="84">
        <v>0</v>
      </c>
    </row>
    <row r="83" spans="1:9" ht="12.75" customHeight="1" x14ac:dyDescent="0.25">
      <c r="A83" s="186" t="s">
        <v>68</v>
      </c>
      <c r="B83" s="186"/>
      <c r="C83" s="186"/>
      <c r="D83" s="186"/>
      <c r="E83" s="186"/>
      <c r="F83" s="186"/>
      <c r="G83" s="7">
        <v>75</v>
      </c>
      <c r="H83" s="84">
        <v>13416680</v>
      </c>
      <c r="I83" s="84">
        <v>13898965</v>
      </c>
    </row>
    <row r="84" spans="1:9" ht="12.75" customHeight="1" x14ac:dyDescent="0.25">
      <c r="A84" s="203" t="s">
        <v>69</v>
      </c>
      <c r="B84" s="203"/>
      <c r="C84" s="203"/>
      <c r="D84" s="203"/>
      <c r="E84" s="203"/>
      <c r="F84" s="203"/>
      <c r="G84" s="20">
        <v>76</v>
      </c>
      <c r="H84" s="87">
        <v>0</v>
      </c>
      <c r="I84" s="87">
        <v>0</v>
      </c>
    </row>
    <row r="85" spans="1:9" ht="12.75" customHeight="1" x14ac:dyDescent="0.25">
      <c r="A85" s="187" t="s">
        <v>432</v>
      </c>
      <c r="B85" s="187"/>
      <c r="C85" s="187"/>
      <c r="D85" s="187"/>
      <c r="E85" s="187"/>
      <c r="F85" s="187"/>
      <c r="G85" s="8">
        <v>77</v>
      </c>
      <c r="H85" s="85">
        <f>H86+H87+H88+H89+H90+H91</f>
        <v>-11212610</v>
      </c>
      <c r="I85" s="85">
        <f>I86+I87+I88+I89+I90+I91</f>
        <v>-8269883</v>
      </c>
    </row>
    <row r="86" spans="1:9" ht="25.5" customHeight="1" x14ac:dyDescent="0.25">
      <c r="A86" s="186" t="s">
        <v>427</v>
      </c>
      <c r="B86" s="186"/>
      <c r="C86" s="186"/>
      <c r="D86" s="186"/>
      <c r="E86" s="186"/>
      <c r="F86" s="186"/>
      <c r="G86" s="7">
        <v>78</v>
      </c>
      <c r="H86" s="84">
        <v>0</v>
      </c>
      <c r="I86" s="84">
        <v>0</v>
      </c>
    </row>
    <row r="87" spans="1:9" ht="12.75" customHeight="1" x14ac:dyDescent="0.25">
      <c r="A87" s="186" t="s">
        <v>70</v>
      </c>
      <c r="B87" s="186"/>
      <c r="C87" s="186"/>
      <c r="D87" s="186"/>
      <c r="E87" s="186"/>
      <c r="F87" s="186"/>
      <c r="G87" s="7">
        <v>79</v>
      </c>
      <c r="H87" s="84">
        <v>-1108223</v>
      </c>
      <c r="I87" s="84">
        <v>2110356</v>
      </c>
    </row>
    <row r="88" spans="1:9" ht="12.75" customHeight="1" x14ac:dyDescent="0.25">
      <c r="A88" s="186" t="s">
        <v>71</v>
      </c>
      <c r="B88" s="186"/>
      <c r="C88" s="186"/>
      <c r="D88" s="186"/>
      <c r="E88" s="186"/>
      <c r="F88" s="186"/>
      <c r="G88" s="7">
        <v>80</v>
      </c>
      <c r="H88" s="84">
        <v>0</v>
      </c>
      <c r="I88" s="84">
        <v>0</v>
      </c>
    </row>
    <row r="89" spans="1:9" ht="12.75" customHeight="1" x14ac:dyDescent="0.25">
      <c r="A89" s="186" t="s">
        <v>346</v>
      </c>
      <c r="B89" s="186"/>
      <c r="C89" s="186"/>
      <c r="D89" s="186"/>
      <c r="E89" s="186"/>
      <c r="F89" s="186"/>
      <c r="G89" s="7">
        <v>81</v>
      </c>
      <c r="H89" s="84">
        <v>0</v>
      </c>
      <c r="I89" s="84">
        <v>0</v>
      </c>
    </row>
    <row r="90" spans="1:9" ht="26.25" customHeight="1" x14ac:dyDescent="0.25">
      <c r="A90" s="186" t="s">
        <v>347</v>
      </c>
      <c r="B90" s="186"/>
      <c r="C90" s="186"/>
      <c r="D90" s="186"/>
      <c r="E90" s="186"/>
      <c r="F90" s="186"/>
      <c r="G90" s="7">
        <v>82</v>
      </c>
      <c r="H90" s="84">
        <v>-10104387</v>
      </c>
      <c r="I90" s="84">
        <v>-10380239</v>
      </c>
    </row>
    <row r="91" spans="1:9" x14ac:dyDescent="0.25">
      <c r="A91" s="186" t="s">
        <v>428</v>
      </c>
      <c r="B91" s="186"/>
      <c r="C91" s="186"/>
      <c r="D91" s="186"/>
      <c r="E91" s="186"/>
      <c r="F91" s="186"/>
      <c r="G91" s="7">
        <v>83</v>
      </c>
      <c r="H91" s="84">
        <v>0</v>
      </c>
      <c r="I91" s="84">
        <v>0</v>
      </c>
    </row>
    <row r="92" spans="1:9" ht="12.75" customHeight="1" x14ac:dyDescent="0.25">
      <c r="A92" s="187" t="s">
        <v>433</v>
      </c>
      <c r="B92" s="187"/>
      <c r="C92" s="187"/>
      <c r="D92" s="187"/>
      <c r="E92" s="187"/>
      <c r="F92" s="187"/>
      <c r="G92" s="8">
        <v>84</v>
      </c>
      <c r="H92" s="85">
        <f>H93-H94</f>
        <v>303500095</v>
      </c>
      <c r="I92" s="85">
        <f>I93-I94</f>
        <v>312182737</v>
      </c>
    </row>
    <row r="93" spans="1:9" ht="12.75" customHeight="1" x14ac:dyDescent="0.25">
      <c r="A93" s="186" t="s">
        <v>72</v>
      </c>
      <c r="B93" s="186"/>
      <c r="C93" s="186"/>
      <c r="D93" s="186"/>
      <c r="E93" s="186"/>
      <c r="F93" s="186"/>
      <c r="G93" s="7">
        <v>85</v>
      </c>
      <c r="H93" s="84">
        <v>303500095</v>
      </c>
      <c r="I93" s="84">
        <v>312182737</v>
      </c>
    </row>
    <row r="94" spans="1:9" ht="12.75" customHeight="1" x14ac:dyDescent="0.25">
      <c r="A94" s="186" t="s">
        <v>73</v>
      </c>
      <c r="B94" s="186"/>
      <c r="C94" s="186"/>
      <c r="D94" s="186"/>
      <c r="E94" s="186"/>
      <c r="F94" s="186"/>
      <c r="G94" s="7">
        <v>86</v>
      </c>
      <c r="H94" s="84">
        <v>0</v>
      </c>
      <c r="I94" s="84">
        <v>0</v>
      </c>
    </row>
    <row r="95" spans="1:9" ht="12.75" customHeight="1" x14ac:dyDescent="0.25">
      <c r="A95" s="187" t="s">
        <v>434</v>
      </c>
      <c r="B95" s="187"/>
      <c r="C95" s="187"/>
      <c r="D95" s="187"/>
      <c r="E95" s="187"/>
      <c r="F95" s="187"/>
      <c r="G95" s="8">
        <v>87</v>
      </c>
      <c r="H95" s="85">
        <f>H96-H97</f>
        <v>31987091</v>
      </c>
      <c r="I95" s="85">
        <f>I96-I97</f>
        <v>45995612</v>
      </c>
    </row>
    <row r="96" spans="1:9" ht="12.75" customHeight="1" x14ac:dyDescent="0.25">
      <c r="A96" s="186" t="s">
        <v>74</v>
      </c>
      <c r="B96" s="186"/>
      <c r="C96" s="186"/>
      <c r="D96" s="186"/>
      <c r="E96" s="186"/>
      <c r="F96" s="186"/>
      <c r="G96" s="7">
        <v>88</v>
      </c>
      <c r="H96" s="84">
        <v>31987091</v>
      </c>
      <c r="I96" s="84">
        <v>45995612</v>
      </c>
    </row>
    <row r="97" spans="1:9" ht="12.75" customHeight="1" x14ac:dyDescent="0.25">
      <c r="A97" s="186" t="s">
        <v>75</v>
      </c>
      <c r="B97" s="186"/>
      <c r="C97" s="186"/>
      <c r="D97" s="186"/>
      <c r="E97" s="186"/>
      <c r="F97" s="186"/>
      <c r="G97" s="7">
        <v>89</v>
      </c>
      <c r="H97" s="84">
        <v>0</v>
      </c>
      <c r="I97" s="84">
        <v>0</v>
      </c>
    </row>
    <row r="98" spans="1:9" ht="12.75" customHeight="1" x14ac:dyDescent="0.25">
      <c r="A98" s="186" t="s">
        <v>76</v>
      </c>
      <c r="B98" s="186"/>
      <c r="C98" s="186"/>
      <c r="D98" s="186"/>
      <c r="E98" s="186"/>
      <c r="F98" s="186"/>
      <c r="G98" s="7">
        <v>90</v>
      </c>
      <c r="H98" s="84">
        <v>1294010</v>
      </c>
      <c r="I98" s="84">
        <v>1452445</v>
      </c>
    </row>
    <row r="99" spans="1:9" ht="12.75" customHeight="1" x14ac:dyDescent="0.25">
      <c r="A99" s="188" t="s">
        <v>435</v>
      </c>
      <c r="B99" s="188"/>
      <c r="C99" s="188"/>
      <c r="D99" s="188"/>
      <c r="E99" s="188"/>
      <c r="F99" s="188"/>
      <c r="G99" s="8">
        <v>91</v>
      </c>
      <c r="H99" s="85">
        <f>SUM(H100:H105)</f>
        <v>0</v>
      </c>
      <c r="I99" s="85">
        <f>SUM(I100:I105)</f>
        <v>0</v>
      </c>
    </row>
    <row r="100" spans="1:9" ht="12.75" customHeight="1" x14ac:dyDescent="0.25">
      <c r="A100" s="186" t="s">
        <v>77</v>
      </c>
      <c r="B100" s="186"/>
      <c r="C100" s="186"/>
      <c r="D100" s="186"/>
      <c r="E100" s="186"/>
      <c r="F100" s="186"/>
      <c r="G100" s="7">
        <v>92</v>
      </c>
      <c r="H100" s="84">
        <v>0</v>
      </c>
      <c r="I100" s="84">
        <v>0</v>
      </c>
    </row>
    <row r="101" spans="1:9" ht="12.75" customHeight="1" x14ac:dyDescent="0.25">
      <c r="A101" s="186" t="s">
        <v>78</v>
      </c>
      <c r="B101" s="186"/>
      <c r="C101" s="186"/>
      <c r="D101" s="186"/>
      <c r="E101" s="186"/>
      <c r="F101" s="186"/>
      <c r="G101" s="7">
        <v>93</v>
      </c>
      <c r="H101" s="84">
        <v>0</v>
      </c>
      <c r="I101" s="84">
        <v>0</v>
      </c>
    </row>
    <row r="102" spans="1:9" ht="12.75" customHeight="1" x14ac:dyDescent="0.25">
      <c r="A102" s="186" t="s">
        <v>79</v>
      </c>
      <c r="B102" s="186"/>
      <c r="C102" s="186"/>
      <c r="D102" s="186"/>
      <c r="E102" s="186"/>
      <c r="F102" s="186"/>
      <c r="G102" s="7">
        <v>94</v>
      </c>
      <c r="H102" s="84">
        <v>0</v>
      </c>
      <c r="I102" s="84">
        <v>0</v>
      </c>
    </row>
    <row r="103" spans="1:9" ht="12.75" customHeight="1" x14ac:dyDescent="0.25">
      <c r="A103" s="186" t="s">
        <v>80</v>
      </c>
      <c r="B103" s="186"/>
      <c r="C103" s="186"/>
      <c r="D103" s="186"/>
      <c r="E103" s="186"/>
      <c r="F103" s="186"/>
      <c r="G103" s="7">
        <v>95</v>
      </c>
      <c r="H103" s="84">
        <v>0</v>
      </c>
      <c r="I103" s="84">
        <v>0</v>
      </c>
    </row>
    <row r="104" spans="1:9" ht="12.75" customHeight="1" x14ac:dyDescent="0.25">
      <c r="A104" s="186" t="s">
        <v>81</v>
      </c>
      <c r="B104" s="186"/>
      <c r="C104" s="186"/>
      <c r="D104" s="186"/>
      <c r="E104" s="186"/>
      <c r="F104" s="186"/>
      <c r="G104" s="7">
        <v>96</v>
      </c>
      <c r="H104" s="84">
        <v>0</v>
      </c>
      <c r="I104" s="84">
        <v>0</v>
      </c>
    </row>
    <row r="105" spans="1:9" ht="12.75" customHeight="1" x14ac:dyDescent="0.25">
      <c r="A105" s="186" t="s">
        <v>82</v>
      </c>
      <c r="B105" s="186"/>
      <c r="C105" s="186"/>
      <c r="D105" s="186"/>
      <c r="E105" s="186"/>
      <c r="F105" s="186"/>
      <c r="G105" s="7">
        <v>97</v>
      </c>
      <c r="H105" s="84">
        <v>0</v>
      </c>
      <c r="I105" s="84">
        <v>0</v>
      </c>
    </row>
    <row r="106" spans="1:9" ht="12.75" customHeight="1" x14ac:dyDescent="0.25">
      <c r="A106" s="188" t="s">
        <v>436</v>
      </c>
      <c r="B106" s="188"/>
      <c r="C106" s="188"/>
      <c r="D106" s="188"/>
      <c r="E106" s="188"/>
      <c r="F106" s="188"/>
      <c r="G106" s="8">
        <v>98</v>
      </c>
      <c r="H106" s="85">
        <f>SUM(H107:H117)</f>
        <v>294968434</v>
      </c>
      <c r="I106" s="85">
        <f>SUM(I107:I117)</f>
        <v>308125821</v>
      </c>
    </row>
    <row r="107" spans="1:9" ht="12.75" customHeight="1" x14ac:dyDescent="0.25">
      <c r="A107" s="186" t="s">
        <v>83</v>
      </c>
      <c r="B107" s="186"/>
      <c r="C107" s="186"/>
      <c r="D107" s="186"/>
      <c r="E107" s="186"/>
      <c r="F107" s="186"/>
      <c r="G107" s="7">
        <v>99</v>
      </c>
      <c r="H107" s="84">
        <v>0</v>
      </c>
      <c r="I107" s="84">
        <v>0</v>
      </c>
    </row>
    <row r="108" spans="1:9" ht="24.65" customHeight="1" x14ac:dyDescent="0.25">
      <c r="A108" s="186" t="s">
        <v>84</v>
      </c>
      <c r="B108" s="186"/>
      <c r="C108" s="186"/>
      <c r="D108" s="186"/>
      <c r="E108" s="186"/>
      <c r="F108" s="186"/>
      <c r="G108" s="7">
        <v>100</v>
      </c>
      <c r="H108" s="84">
        <v>0</v>
      </c>
      <c r="I108" s="84">
        <v>0</v>
      </c>
    </row>
    <row r="109" spans="1:9" ht="12.75" customHeight="1" x14ac:dyDescent="0.25">
      <c r="A109" s="186" t="s">
        <v>85</v>
      </c>
      <c r="B109" s="186"/>
      <c r="C109" s="186"/>
      <c r="D109" s="186"/>
      <c r="E109" s="186"/>
      <c r="F109" s="186"/>
      <c r="G109" s="7">
        <v>101</v>
      </c>
      <c r="H109" s="84">
        <v>0</v>
      </c>
      <c r="I109" s="84">
        <v>0</v>
      </c>
    </row>
    <row r="110" spans="1:9" ht="21.65" customHeight="1" x14ac:dyDescent="0.25">
      <c r="A110" s="186" t="s">
        <v>86</v>
      </c>
      <c r="B110" s="186"/>
      <c r="C110" s="186"/>
      <c r="D110" s="186"/>
      <c r="E110" s="186"/>
      <c r="F110" s="186"/>
      <c r="G110" s="7">
        <v>102</v>
      </c>
      <c r="H110" s="84">
        <v>0</v>
      </c>
      <c r="I110" s="84">
        <v>0</v>
      </c>
    </row>
    <row r="111" spans="1:9" ht="12.75" customHeight="1" x14ac:dyDescent="0.25">
      <c r="A111" s="186" t="s">
        <v>87</v>
      </c>
      <c r="B111" s="186"/>
      <c r="C111" s="186"/>
      <c r="D111" s="186"/>
      <c r="E111" s="186"/>
      <c r="F111" s="186"/>
      <c r="G111" s="7">
        <v>103</v>
      </c>
      <c r="H111" s="84">
        <v>0</v>
      </c>
      <c r="I111" s="84">
        <v>0</v>
      </c>
    </row>
    <row r="112" spans="1:9" ht="12.75" customHeight="1" x14ac:dyDescent="0.25">
      <c r="A112" s="186" t="s">
        <v>88</v>
      </c>
      <c r="B112" s="186"/>
      <c r="C112" s="186"/>
      <c r="D112" s="186"/>
      <c r="E112" s="186"/>
      <c r="F112" s="186"/>
      <c r="G112" s="7">
        <v>104</v>
      </c>
      <c r="H112" s="84">
        <v>183369802</v>
      </c>
      <c r="I112" s="84">
        <v>195862622</v>
      </c>
    </row>
    <row r="113" spans="1:9" ht="12.75" customHeight="1" x14ac:dyDescent="0.25">
      <c r="A113" s="186" t="s">
        <v>89</v>
      </c>
      <c r="B113" s="186"/>
      <c r="C113" s="186"/>
      <c r="D113" s="186"/>
      <c r="E113" s="186"/>
      <c r="F113" s="186"/>
      <c r="G113" s="7">
        <v>105</v>
      </c>
      <c r="H113" s="84">
        <v>0</v>
      </c>
      <c r="I113" s="84">
        <v>0</v>
      </c>
    </row>
    <row r="114" spans="1:9" ht="12.75" customHeight="1" x14ac:dyDescent="0.25">
      <c r="A114" s="186" t="s">
        <v>90</v>
      </c>
      <c r="B114" s="186"/>
      <c r="C114" s="186"/>
      <c r="D114" s="186"/>
      <c r="E114" s="186"/>
      <c r="F114" s="186"/>
      <c r="G114" s="7">
        <v>106</v>
      </c>
      <c r="H114" s="84">
        <v>0</v>
      </c>
      <c r="I114" s="84">
        <v>0</v>
      </c>
    </row>
    <row r="115" spans="1:9" ht="12.75" customHeight="1" x14ac:dyDescent="0.25">
      <c r="A115" s="186" t="s">
        <v>91</v>
      </c>
      <c r="B115" s="186"/>
      <c r="C115" s="186"/>
      <c r="D115" s="186"/>
      <c r="E115" s="186"/>
      <c r="F115" s="186"/>
      <c r="G115" s="7">
        <v>107</v>
      </c>
      <c r="H115" s="84">
        <v>79670692</v>
      </c>
      <c r="I115" s="84">
        <v>79726619</v>
      </c>
    </row>
    <row r="116" spans="1:9" ht="12.75" customHeight="1" x14ac:dyDescent="0.25">
      <c r="A116" s="186" t="s">
        <v>92</v>
      </c>
      <c r="B116" s="186"/>
      <c r="C116" s="186"/>
      <c r="D116" s="186"/>
      <c r="E116" s="186"/>
      <c r="F116" s="186"/>
      <c r="G116" s="7">
        <v>108</v>
      </c>
      <c r="H116" s="84">
        <v>10723583</v>
      </c>
      <c r="I116" s="84">
        <v>10765542</v>
      </c>
    </row>
    <row r="117" spans="1:9" ht="12.75" customHeight="1" x14ac:dyDescent="0.25">
      <c r="A117" s="186" t="s">
        <v>93</v>
      </c>
      <c r="B117" s="186"/>
      <c r="C117" s="186"/>
      <c r="D117" s="186"/>
      <c r="E117" s="186"/>
      <c r="F117" s="186"/>
      <c r="G117" s="7">
        <v>109</v>
      </c>
      <c r="H117" s="84">
        <v>21204357</v>
      </c>
      <c r="I117" s="84">
        <v>21771038</v>
      </c>
    </row>
    <row r="118" spans="1:9" ht="12.75" customHeight="1" x14ac:dyDescent="0.25">
      <c r="A118" s="188" t="s">
        <v>437</v>
      </c>
      <c r="B118" s="188"/>
      <c r="C118" s="188"/>
      <c r="D118" s="188"/>
      <c r="E118" s="188"/>
      <c r="F118" s="188"/>
      <c r="G118" s="8">
        <v>110</v>
      </c>
      <c r="H118" s="85">
        <f>SUM(H119:H132)</f>
        <v>328056665</v>
      </c>
      <c r="I118" s="85">
        <f>SUM(I119:I132)</f>
        <v>356165385</v>
      </c>
    </row>
    <row r="119" spans="1:9" ht="12.75" customHeight="1" x14ac:dyDescent="0.25">
      <c r="A119" s="186" t="s">
        <v>83</v>
      </c>
      <c r="B119" s="186"/>
      <c r="C119" s="186"/>
      <c r="D119" s="186"/>
      <c r="E119" s="186"/>
      <c r="F119" s="186"/>
      <c r="G119" s="7">
        <v>111</v>
      </c>
      <c r="H119" s="84">
        <v>0</v>
      </c>
      <c r="I119" s="84">
        <v>0</v>
      </c>
    </row>
    <row r="120" spans="1:9" ht="22.4" customHeight="1" x14ac:dyDescent="0.25">
      <c r="A120" s="186" t="s">
        <v>84</v>
      </c>
      <c r="B120" s="186"/>
      <c r="C120" s="186"/>
      <c r="D120" s="186"/>
      <c r="E120" s="186"/>
      <c r="F120" s="186"/>
      <c r="G120" s="7">
        <v>112</v>
      </c>
      <c r="H120" s="84">
        <v>0</v>
      </c>
      <c r="I120" s="84">
        <v>0</v>
      </c>
    </row>
    <row r="121" spans="1:9" ht="12.75" customHeight="1" x14ac:dyDescent="0.25">
      <c r="A121" s="186" t="s">
        <v>85</v>
      </c>
      <c r="B121" s="186"/>
      <c r="C121" s="186"/>
      <c r="D121" s="186"/>
      <c r="E121" s="186"/>
      <c r="F121" s="186"/>
      <c r="G121" s="7">
        <v>113</v>
      </c>
      <c r="H121" s="84">
        <v>0</v>
      </c>
      <c r="I121" s="84">
        <v>0</v>
      </c>
    </row>
    <row r="122" spans="1:9" ht="23.5" customHeight="1" x14ac:dyDescent="0.25">
      <c r="A122" s="186" t="s">
        <v>86</v>
      </c>
      <c r="B122" s="186"/>
      <c r="C122" s="186"/>
      <c r="D122" s="186"/>
      <c r="E122" s="186"/>
      <c r="F122" s="186"/>
      <c r="G122" s="7">
        <v>114</v>
      </c>
      <c r="H122" s="84">
        <v>0</v>
      </c>
      <c r="I122" s="84">
        <v>0</v>
      </c>
    </row>
    <row r="123" spans="1:9" ht="12.75" customHeight="1" x14ac:dyDescent="0.25">
      <c r="A123" s="186" t="s">
        <v>87</v>
      </c>
      <c r="B123" s="186"/>
      <c r="C123" s="186"/>
      <c r="D123" s="186"/>
      <c r="E123" s="186"/>
      <c r="F123" s="186"/>
      <c r="G123" s="7">
        <v>115</v>
      </c>
      <c r="H123" s="84">
        <v>0</v>
      </c>
      <c r="I123" s="84">
        <v>0</v>
      </c>
    </row>
    <row r="124" spans="1:9" ht="12.75" customHeight="1" x14ac:dyDescent="0.25">
      <c r="A124" s="186" t="s">
        <v>88</v>
      </c>
      <c r="B124" s="186"/>
      <c r="C124" s="186"/>
      <c r="D124" s="186"/>
      <c r="E124" s="186"/>
      <c r="F124" s="186"/>
      <c r="G124" s="7">
        <v>116</v>
      </c>
      <c r="H124" s="84">
        <v>84759564</v>
      </c>
      <c r="I124" s="84">
        <v>69796831</v>
      </c>
    </row>
    <row r="125" spans="1:9" ht="12.75" customHeight="1" x14ac:dyDescent="0.25">
      <c r="A125" s="186" t="s">
        <v>89</v>
      </c>
      <c r="B125" s="186"/>
      <c r="C125" s="186"/>
      <c r="D125" s="186"/>
      <c r="E125" s="186"/>
      <c r="F125" s="186"/>
      <c r="G125" s="7">
        <v>117</v>
      </c>
      <c r="H125" s="84">
        <v>0</v>
      </c>
      <c r="I125" s="84">
        <v>0</v>
      </c>
    </row>
    <row r="126" spans="1:9" ht="12.75" customHeight="1" x14ac:dyDescent="0.25">
      <c r="A126" s="186" t="s">
        <v>90</v>
      </c>
      <c r="B126" s="186"/>
      <c r="C126" s="186"/>
      <c r="D126" s="186"/>
      <c r="E126" s="186"/>
      <c r="F126" s="186"/>
      <c r="G126" s="7">
        <v>118</v>
      </c>
      <c r="H126" s="84">
        <v>141200218</v>
      </c>
      <c r="I126" s="84">
        <v>167264742</v>
      </c>
    </row>
    <row r="127" spans="1:9" x14ac:dyDescent="0.25">
      <c r="A127" s="186" t="s">
        <v>91</v>
      </c>
      <c r="B127" s="186"/>
      <c r="C127" s="186"/>
      <c r="D127" s="186"/>
      <c r="E127" s="186"/>
      <c r="F127" s="186"/>
      <c r="G127" s="7">
        <v>119</v>
      </c>
      <c r="H127" s="84">
        <v>186878</v>
      </c>
      <c r="I127" s="84">
        <v>761880</v>
      </c>
    </row>
    <row r="128" spans="1:9" x14ac:dyDescent="0.25">
      <c r="A128" s="186" t="s">
        <v>94</v>
      </c>
      <c r="B128" s="186"/>
      <c r="C128" s="186"/>
      <c r="D128" s="186"/>
      <c r="E128" s="186"/>
      <c r="F128" s="186"/>
      <c r="G128" s="7">
        <v>120</v>
      </c>
      <c r="H128" s="84">
        <v>8240347</v>
      </c>
      <c r="I128" s="84">
        <v>8928634</v>
      </c>
    </row>
    <row r="129" spans="1:9" x14ac:dyDescent="0.25">
      <c r="A129" s="186" t="s">
        <v>95</v>
      </c>
      <c r="B129" s="186"/>
      <c r="C129" s="186"/>
      <c r="D129" s="186"/>
      <c r="E129" s="186"/>
      <c r="F129" s="186"/>
      <c r="G129" s="7">
        <v>121</v>
      </c>
      <c r="H129" s="84">
        <v>12700984</v>
      </c>
      <c r="I129" s="84">
        <v>16239125</v>
      </c>
    </row>
    <row r="130" spans="1:9" x14ac:dyDescent="0.25">
      <c r="A130" s="186" t="s">
        <v>96</v>
      </c>
      <c r="B130" s="186"/>
      <c r="C130" s="186"/>
      <c r="D130" s="186"/>
      <c r="E130" s="186"/>
      <c r="F130" s="186"/>
      <c r="G130" s="7">
        <v>122</v>
      </c>
      <c r="H130" s="84">
        <v>98856</v>
      </c>
      <c r="I130" s="84">
        <v>95502</v>
      </c>
    </row>
    <row r="131" spans="1:9" x14ac:dyDescent="0.25">
      <c r="A131" s="186" t="s">
        <v>97</v>
      </c>
      <c r="B131" s="186"/>
      <c r="C131" s="186"/>
      <c r="D131" s="186"/>
      <c r="E131" s="186"/>
      <c r="F131" s="186"/>
      <c r="G131" s="7">
        <v>123</v>
      </c>
      <c r="H131" s="84">
        <v>0</v>
      </c>
      <c r="I131" s="84">
        <v>0</v>
      </c>
    </row>
    <row r="132" spans="1:9" x14ac:dyDescent="0.25">
      <c r="A132" s="186" t="s">
        <v>98</v>
      </c>
      <c r="B132" s="186"/>
      <c r="C132" s="186"/>
      <c r="D132" s="186"/>
      <c r="E132" s="186"/>
      <c r="F132" s="186"/>
      <c r="G132" s="7">
        <v>124</v>
      </c>
      <c r="H132" s="84">
        <v>80869818</v>
      </c>
      <c r="I132" s="84">
        <v>93078671</v>
      </c>
    </row>
    <row r="133" spans="1:9" ht="22.4" customHeight="1" x14ac:dyDescent="0.25">
      <c r="A133" s="202" t="s">
        <v>99</v>
      </c>
      <c r="B133" s="202"/>
      <c r="C133" s="202"/>
      <c r="D133" s="202"/>
      <c r="E133" s="202"/>
      <c r="F133" s="202"/>
      <c r="G133" s="7">
        <v>125</v>
      </c>
      <c r="H133" s="84">
        <v>0</v>
      </c>
      <c r="I133" s="84">
        <v>0</v>
      </c>
    </row>
    <row r="134" spans="1:9" ht="12.75" customHeight="1" x14ac:dyDescent="0.25">
      <c r="A134" s="188" t="s">
        <v>438</v>
      </c>
      <c r="B134" s="188"/>
      <c r="C134" s="188"/>
      <c r="D134" s="188"/>
      <c r="E134" s="188"/>
      <c r="F134" s="188"/>
      <c r="G134" s="8">
        <v>126</v>
      </c>
      <c r="H134" s="85">
        <f>H75+H99+H106+H118+H133</f>
        <v>1093153615</v>
      </c>
      <c r="I134" s="85">
        <f>I75+I99+I106+I118+I133</f>
        <v>1161909384</v>
      </c>
    </row>
    <row r="135" spans="1:9" x14ac:dyDescent="0.25">
      <c r="A135" s="202" t="s">
        <v>100</v>
      </c>
      <c r="B135" s="202"/>
      <c r="C135" s="202"/>
      <c r="D135" s="202"/>
      <c r="E135" s="202"/>
      <c r="F135" s="202"/>
      <c r="G135" s="7">
        <v>127</v>
      </c>
      <c r="H135" s="84">
        <v>0</v>
      </c>
      <c r="I135" s="84">
        <v>0</v>
      </c>
    </row>
  </sheetData>
  <sheetProtection algorithmName="SHA-512" hashValue="43WzXQIycd6UFNWPaMVce73AMdoqwjR/wY7UsayPYcdkYVP8wrLc0OmA/YNE5YNkAJ4+2DBhUR35EYPo1uM3Sg==" saltValue="1I//t7bhNpb0A8RupP9Z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showGridLines="0" view="pageBreakPreview" zoomScaleNormal="100" zoomScaleSheetLayoutView="100" workbookViewId="0">
      <selection sqref="A1:I1"/>
    </sheetView>
  </sheetViews>
  <sheetFormatPr defaultRowHeight="12.5" x14ac:dyDescent="0.25"/>
  <cols>
    <col min="1" max="7" width="9.1796875" style="22"/>
    <col min="8" max="11" width="19.1796875" style="21" customWidth="1"/>
    <col min="12" max="263" width="9.1796875" style="22"/>
    <col min="264" max="264" width="9.81640625" style="22" bestFit="1" customWidth="1"/>
    <col min="265" max="265" width="11.54296875" style="22" bestFit="1" customWidth="1"/>
    <col min="266" max="519" width="9.1796875" style="22"/>
    <col min="520" max="520" width="9.81640625" style="22" bestFit="1" customWidth="1"/>
    <col min="521" max="521" width="11.54296875" style="22" bestFit="1" customWidth="1"/>
    <col min="522" max="775" width="9.1796875" style="22"/>
    <col min="776" max="776" width="9.81640625" style="22" bestFit="1" customWidth="1"/>
    <col min="777" max="777" width="11.54296875" style="22" bestFit="1" customWidth="1"/>
    <col min="778" max="1031" width="9.1796875" style="22"/>
    <col min="1032" max="1032" width="9.81640625" style="22" bestFit="1" customWidth="1"/>
    <col min="1033" max="1033" width="11.54296875" style="22" bestFit="1" customWidth="1"/>
    <col min="1034" max="1287" width="9.1796875" style="22"/>
    <col min="1288" max="1288" width="9.81640625" style="22" bestFit="1" customWidth="1"/>
    <col min="1289" max="1289" width="11.54296875" style="22" bestFit="1" customWidth="1"/>
    <col min="1290" max="1543" width="9.1796875" style="22"/>
    <col min="1544" max="1544" width="9.81640625" style="22" bestFit="1" customWidth="1"/>
    <col min="1545" max="1545" width="11.54296875" style="22" bestFit="1" customWidth="1"/>
    <col min="1546" max="1799" width="9.1796875" style="22"/>
    <col min="1800" max="1800" width="9.81640625" style="22" bestFit="1" customWidth="1"/>
    <col min="1801" max="1801" width="11.54296875" style="22" bestFit="1" customWidth="1"/>
    <col min="1802" max="2055" width="9.1796875" style="22"/>
    <col min="2056" max="2056" width="9.81640625" style="22" bestFit="1" customWidth="1"/>
    <col min="2057" max="2057" width="11.54296875" style="22" bestFit="1" customWidth="1"/>
    <col min="2058" max="2311" width="9.1796875" style="22"/>
    <col min="2312" max="2312" width="9.81640625" style="22" bestFit="1" customWidth="1"/>
    <col min="2313" max="2313" width="11.54296875" style="22" bestFit="1" customWidth="1"/>
    <col min="2314" max="2567" width="9.1796875" style="22"/>
    <col min="2568" max="2568" width="9.81640625" style="22" bestFit="1" customWidth="1"/>
    <col min="2569" max="2569" width="11.54296875" style="22" bestFit="1" customWidth="1"/>
    <col min="2570" max="2823" width="9.1796875" style="22"/>
    <col min="2824" max="2824" width="9.81640625" style="22" bestFit="1" customWidth="1"/>
    <col min="2825" max="2825" width="11.54296875" style="22" bestFit="1" customWidth="1"/>
    <col min="2826" max="3079" width="9.1796875" style="22"/>
    <col min="3080" max="3080" width="9.81640625" style="22" bestFit="1" customWidth="1"/>
    <col min="3081" max="3081" width="11.54296875" style="22" bestFit="1" customWidth="1"/>
    <col min="3082" max="3335" width="9.1796875" style="22"/>
    <col min="3336" max="3336" width="9.81640625" style="22" bestFit="1" customWidth="1"/>
    <col min="3337" max="3337" width="11.54296875" style="22" bestFit="1" customWidth="1"/>
    <col min="3338" max="3591" width="9.1796875" style="22"/>
    <col min="3592" max="3592" width="9.81640625" style="22" bestFit="1" customWidth="1"/>
    <col min="3593" max="3593" width="11.54296875" style="22" bestFit="1" customWidth="1"/>
    <col min="3594" max="3847" width="9.1796875" style="22"/>
    <col min="3848" max="3848" width="9.81640625" style="22" bestFit="1" customWidth="1"/>
    <col min="3849" max="3849" width="11.54296875" style="22" bestFit="1" customWidth="1"/>
    <col min="3850" max="4103" width="9.1796875" style="22"/>
    <col min="4104" max="4104" width="9.81640625" style="22" bestFit="1" customWidth="1"/>
    <col min="4105" max="4105" width="11.54296875" style="22" bestFit="1" customWidth="1"/>
    <col min="4106" max="4359" width="9.1796875" style="22"/>
    <col min="4360" max="4360" width="9.81640625" style="22" bestFit="1" customWidth="1"/>
    <col min="4361" max="4361" width="11.54296875" style="22" bestFit="1" customWidth="1"/>
    <col min="4362" max="4615" width="9.1796875" style="22"/>
    <col min="4616" max="4616" width="9.81640625" style="22" bestFit="1" customWidth="1"/>
    <col min="4617" max="4617" width="11.54296875" style="22" bestFit="1" customWidth="1"/>
    <col min="4618" max="4871" width="9.1796875" style="22"/>
    <col min="4872" max="4872" width="9.81640625" style="22" bestFit="1" customWidth="1"/>
    <col min="4873" max="4873" width="11.54296875" style="22" bestFit="1" customWidth="1"/>
    <col min="4874" max="5127" width="9.1796875" style="22"/>
    <col min="5128" max="5128" width="9.81640625" style="22" bestFit="1" customWidth="1"/>
    <col min="5129" max="5129" width="11.54296875" style="22" bestFit="1" customWidth="1"/>
    <col min="5130" max="5383" width="9.1796875" style="22"/>
    <col min="5384" max="5384" width="9.81640625" style="22" bestFit="1" customWidth="1"/>
    <col min="5385" max="5385" width="11.54296875" style="22" bestFit="1" customWidth="1"/>
    <col min="5386" max="5639" width="9.1796875" style="22"/>
    <col min="5640" max="5640" width="9.81640625" style="22" bestFit="1" customWidth="1"/>
    <col min="5641" max="5641" width="11.54296875" style="22" bestFit="1" customWidth="1"/>
    <col min="5642" max="5895" width="9.1796875" style="22"/>
    <col min="5896" max="5896" width="9.81640625" style="22" bestFit="1" customWidth="1"/>
    <col min="5897" max="5897" width="11.54296875" style="22" bestFit="1" customWidth="1"/>
    <col min="5898" max="6151" width="9.1796875" style="22"/>
    <col min="6152" max="6152" width="9.81640625" style="22" bestFit="1" customWidth="1"/>
    <col min="6153" max="6153" width="11.54296875" style="22" bestFit="1" customWidth="1"/>
    <col min="6154" max="6407" width="9.1796875" style="22"/>
    <col min="6408" max="6408" width="9.81640625" style="22" bestFit="1" customWidth="1"/>
    <col min="6409" max="6409" width="11.54296875" style="22" bestFit="1" customWidth="1"/>
    <col min="6410" max="6663" width="9.1796875" style="22"/>
    <col min="6664" max="6664" width="9.81640625" style="22" bestFit="1" customWidth="1"/>
    <col min="6665" max="6665" width="11.54296875" style="22" bestFit="1" customWidth="1"/>
    <col min="6666" max="6919" width="9.1796875" style="22"/>
    <col min="6920" max="6920" width="9.81640625" style="22" bestFit="1" customWidth="1"/>
    <col min="6921" max="6921" width="11.54296875" style="22" bestFit="1" customWidth="1"/>
    <col min="6922" max="7175" width="9.1796875" style="22"/>
    <col min="7176" max="7176" width="9.81640625" style="22" bestFit="1" customWidth="1"/>
    <col min="7177" max="7177" width="11.54296875" style="22" bestFit="1" customWidth="1"/>
    <col min="7178" max="7431" width="9.1796875" style="22"/>
    <col min="7432" max="7432" width="9.81640625" style="22" bestFit="1" customWidth="1"/>
    <col min="7433" max="7433" width="11.54296875" style="22" bestFit="1" customWidth="1"/>
    <col min="7434" max="7687" width="9.1796875" style="22"/>
    <col min="7688" max="7688" width="9.81640625" style="22" bestFit="1" customWidth="1"/>
    <col min="7689" max="7689" width="11.54296875" style="22" bestFit="1" customWidth="1"/>
    <col min="7690" max="7943" width="9.1796875" style="22"/>
    <col min="7944" max="7944" width="9.81640625" style="22" bestFit="1" customWidth="1"/>
    <col min="7945" max="7945" width="11.54296875" style="22" bestFit="1" customWidth="1"/>
    <col min="7946" max="8199" width="9.1796875" style="22"/>
    <col min="8200" max="8200" width="9.81640625" style="22" bestFit="1" customWidth="1"/>
    <col min="8201" max="8201" width="11.54296875" style="22" bestFit="1" customWidth="1"/>
    <col min="8202" max="8455" width="9.1796875" style="22"/>
    <col min="8456" max="8456" width="9.81640625" style="22" bestFit="1" customWidth="1"/>
    <col min="8457" max="8457" width="11.54296875" style="22" bestFit="1" customWidth="1"/>
    <col min="8458" max="8711" width="9.1796875" style="22"/>
    <col min="8712" max="8712" width="9.81640625" style="22" bestFit="1" customWidth="1"/>
    <col min="8713" max="8713" width="11.54296875" style="22" bestFit="1" customWidth="1"/>
    <col min="8714" max="8967" width="9.1796875" style="22"/>
    <col min="8968" max="8968" width="9.81640625" style="22" bestFit="1" customWidth="1"/>
    <col min="8969" max="8969" width="11.54296875" style="22" bestFit="1" customWidth="1"/>
    <col min="8970" max="9223" width="9.1796875" style="22"/>
    <col min="9224" max="9224" width="9.81640625" style="22" bestFit="1" customWidth="1"/>
    <col min="9225" max="9225" width="11.54296875" style="22" bestFit="1" customWidth="1"/>
    <col min="9226" max="9479" width="9.1796875" style="22"/>
    <col min="9480" max="9480" width="9.81640625" style="22" bestFit="1" customWidth="1"/>
    <col min="9481" max="9481" width="11.54296875" style="22" bestFit="1" customWidth="1"/>
    <col min="9482" max="9735" width="9.1796875" style="22"/>
    <col min="9736" max="9736" width="9.81640625" style="22" bestFit="1" customWidth="1"/>
    <col min="9737" max="9737" width="11.54296875" style="22" bestFit="1" customWidth="1"/>
    <col min="9738" max="9991" width="9.1796875" style="22"/>
    <col min="9992" max="9992" width="9.81640625" style="22" bestFit="1" customWidth="1"/>
    <col min="9993" max="9993" width="11.54296875" style="22" bestFit="1" customWidth="1"/>
    <col min="9994" max="10247" width="9.1796875" style="22"/>
    <col min="10248" max="10248" width="9.81640625" style="22" bestFit="1" customWidth="1"/>
    <col min="10249" max="10249" width="11.54296875" style="22" bestFit="1" customWidth="1"/>
    <col min="10250" max="10503" width="9.1796875" style="22"/>
    <col min="10504" max="10504" width="9.81640625" style="22" bestFit="1" customWidth="1"/>
    <col min="10505" max="10505" width="11.54296875" style="22" bestFit="1" customWidth="1"/>
    <col min="10506" max="10759" width="9.1796875" style="22"/>
    <col min="10760" max="10760" width="9.81640625" style="22" bestFit="1" customWidth="1"/>
    <col min="10761" max="10761" width="11.54296875" style="22" bestFit="1" customWidth="1"/>
    <col min="10762" max="11015" width="9.1796875" style="22"/>
    <col min="11016" max="11016" width="9.81640625" style="22" bestFit="1" customWidth="1"/>
    <col min="11017" max="11017" width="11.54296875" style="22" bestFit="1" customWidth="1"/>
    <col min="11018" max="11271" width="9.1796875" style="22"/>
    <col min="11272" max="11272" width="9.81640625" style="22" bestFit="1" customWidth="1"/>
    <col min="11273" max="11273" width="11.54296875" style="22" bestFit="1" customWidth="1"/>
    <col min="11274" max="11527" width="9.1796875" style="22"/>
    <col min="11528" max="11528" width="9.81640625" style="22" bestFit="1" customWidth="1"/>
    <col min="11529" max="11529" width="11.54296875" style="22" bestFit="1" customWidth="1"/>
    <col min="11530" max="11783" width="9.1796875" style="22"/>
    <col min="11784" max="11784" width="9.81640625" style="22" bestFit="1" customWidth="1"/>
    <col min="11785" max="11785" width="11.54296875" style="22" bestFit="1" customWidth="1"/>
    <col min="11786" max="12039" width="9.1796875" style="22"/>
    <col min="12040" max="12040" width="9.81640625" style="22" bestFit="1" customWidth="1"/>
    <col min="12041" max="12041" width="11.54296875" style="22" bestFit="1" customWidth="1"/>
    <col min="12042" max="12295" width="9.1796875" style="22"/>
    <col min="12296" max="12296" width="9.81640625" style="22" bestFit="1" customWidth="1"/>
    <col min="12297" max="12297" width="11.54296875" style="22" bestFit="1" customWidth="1"/>
    <col min="12298" max="12551" width="9.1796875" style="22"/>
    <col min="12552" max="12552" width="9.81640625" style="22" bestFit="1" customWidth="1"/>
    <col min="12553" max="12553" width="11.54296875" style="22" bestFit="1" customWidth="1"/>
    <col min="12554" max="12807" width="9.1796875" style="22"/>
    <col min="12808" max="12808" width="9.81640625" style="22" bestFit="1" customWidth="1"/>
    <col min="12809" max="12809" width="11.54296875" style="22" bestFit="1" customWidth="1"/>
    <col min="12810" max="13063" width="9.1796875" style="22"/>
    <col min="13064" max="13064" width="9.81640625" style="22" bestFit="1" customWidth="1"/>
    <col min="13065" max="13065" width="11.54296875" style="22" bestFit="1" customWidth="1"/>
    <col min="13066" max="13319" width="9.1796875" style="22"/>
    <col min="13320" max="13320" width="9.81640625" style="22" bestFit="1" customWidth="1"/>
    <col min="13321" max="13321" width="11.54296875" style="22" bestFit="1" customWidth="1"/>
    <col min="13322" max="13575" width="9.1796875" style="22"/>
    <col min="13576" max="13576" width="9.81640625" style="22" bestFit="1" customWidth="1"/>
    <col min="13577" max="13577" width="11.54296875" style="22" bestFit="1" customWidth="1"/>
    <col min="13578" max="13831" width="9.1796875" style="22"/>
    <col min="13832" max="13832" width="9.81640625" style="22" bestFit="1" customWidth="1"/>
    <col min="13833" max="13833" width="11.54296875" style="22" bestFit="1" customWidth="1"/>
    <col min="13834" max="14087" width="9.1796875" style="22"/>
    <col min="14088" max="14088" width="9.81640625" style="22" bestFit="1" customWidth="1"/>
    <col min="14089" max="14089" width="11.54296875" style="22" bestFit="1" customWidth="1"/>
    <col min="14090" max="14343" width="9.1796875" style="22"/>
    <col min="14344" max="14344" width="9.81640625" style="22" bestFit="1" customWidth="1"/>
    <col min="14345" max="14345" width="11.54296875" style="22" bestFit="1" customWidth="1"/>
    <col min="14346" max="14599" width="9.1796875" style="22"/>
    <col min="14600" max="14600" width="9.81640625" style="22" bestFit="1" customWidth="1"/>
    <col min="14601" max="14601" width="11.54296875" style="22" bestFit="1" customWidth="1"/>
    <col min="14602" max="14855" width="9.1796875" style="22"/>
    <col min="14856" max="14856" width="9.81640625" style="22" bestFit="1" customWidth="1"/>
    <col min="14857" max="14857" width="11.54296875" style="22" bestFit="1" customWidth="1"/>
    <col min="14858" max="15111" width="9.1796875" style="22"/>
    <col min="15112" max="15112" width="9.81640625" style="22" bestFit="1" customWidth="1"/>
    <col min="15113" max="15113" width="11.54296875" style="22" bestFit="1" customWidth="1"/>
    <col min="15114" max="15367" width="9.1796875" style="22"/>
    <col min="15368" max="15368" width="9.81640625" style="22" bestFit="1" customWidth="1"/>
    <col min="15369" max="15369" width="11.54296875" style="22" bestFit="1" customWidth="1"/>
    <col min="15370" max="15623" width="9.1796875" style="22"/>
    <col min="15624" max="15624" width="9.81640625" style="22" bestFit="1" customWidth="1"/>
    <col min="15625" max="15625" width="11.54296875" style="22" bestFit="1" customWidth="1"/>
    <col min="15626" max="15879" width="9.1796875" style="22"/>
    <col min="15880" max="15880" width="9.81640625" style="22" bestFit="1" customWidth="1"/>
    <col min="15881" max="15881" width="11.54296875" style="22" bestFit="1" customWidth="1"/>
    <col min="15882" max="16135" width="9.1796875" style="22"/>
    <col min="16136" max="16136" width="9.81640625" style="22" bestFit="1" customWidth="1"/>
    <col min="16137" max="16137" width="11.54296875" style="22" bestFit="1" customWidth="1"/>
    <col min="16138" max="16384" width="9.1796875" style="22"/>
  </cols>
  <sheetData>
    <row r="1" spans="1:11" x14ac:dyDescent="0.25">
      <c r="A1" s="206" t="s">
        <v>102</v>
      </c>
      <c r="B1" s="207"/>
      <c r="C1" s="207"/>
      <c r="D1" s="207"/>
      <c r="E1" s="207"/>
      <c r="F1" s="207"/>
      <c r="G1" s="207"/>
      <c r="H1" s="207"/>
      <c r="I1" s="207"/>
    </row>
    <row r="2" spans="1:11" x14ac:dyDescent="0.25">
      <c r="A2" s="208" t="s">
        <v>500</v>
      </c>
      <c r="B2" s="209"/>
      <c r="C2" s="209"/>
      <c r="D2" s="209"/>
      <c r="E2" s="209"/>
      <c r="F2" s="209"/>
      <c r="G2" s="209"/>
      <c r="H2" s="209"/>
      <c r="I2" s="209"/>
    </row>
    <row r="3" spans="1:11" x14ac:dyDescent="0.25">
      <c r="A3" s="210" t="s">
        <v>441</v>
      </c>
      <c r="B3" s="211"/>
      <c r="C3" s="211"/>
      <c r="D3" s="211"/>
      <c r="E3" s="211"/>
      <c r="F3" s="211"/>
      <c r="G3" s="211"/>
      <c r="H3" s="211"/>
      <c r="I3" s="211"/>
      <c r="J3" s="212"/>
      <c r="K3" s="212"/>
    </row>
    <row r="4" spans="1:11" x14ac:dyDescent="0.25">
      <c r="A4" s="213" t="s">
        <v>497</v>
      </c>
      <c r="B4" s="214"/>
      <c r="C4" s="214"/>
      <c r="D4" s="214"/>
      <c r="E4" s="214"/>
      <c r="F4" s="214"/>
      <c r="G4" s="214"/>
      <c r="H4" s="214"/>
      <c r="I4" s="214"/>
      <c r="J4" s="215"/>
      <c r="K4" s="215"/>
    </row>
    <row r="5" spans="1:11" ht="22.4" customHeight="1" x14ac:dyDescent="0.25">
      <c r="A5" s="216" t="s">
        <v>2</v>
      </c>
      <c r="B5" s="217"/>
      <c r="C5" s="217"/>
      <c r="D5" s="217"/>
      <c r="E5" s="217"/>
      <c r="F5" s="217"/>
      <c r="G5" s="216" t="s">
        <v>103</v>
      </c>
      <c r="H5" s="218" t="s">
        <v>299</v>
      </c>
      <c r="I5" s="219"/>
      <c r="J5" s="218" t="s">
        <v>278</v>
      </c>
      <c r="K5" s="219"/>
    </row>
    <row r="6" spans="1:11" x14ac:dyDescent="0.25">
      <c r="A6" s="217"/>
      <c r="B6" s="217"/>
      <c r="C6" s="217"/>
      <c r="D6" s="217"/>
      <c r="E6" s="217"/>
      <c r="F6" s="217"/>
      <c r="G6" s="217"/>
      <c r="H6" s="23" t="s">
        <v>292</v>
      </c>
      <c r="I6" s="23" t="s">
        <v>293</v>
      </c>
      <c r="J6" s="23" t="s">
        <v>292</v>
      </c>
      <c r="K6" s="23" t="s">
        <v>293</v>
      </c>
    </row>
    <row r="7" spans="1:11" x14ac:dyDescent="0.25">
      <c r="A7" s="222">
        <v>1</v>
      </c>
      <c r="B7" s="223"/>
      <c r="C7" s="223"/>
      <c r="D7" s="223"/>
      <c r="E7" s="223"/>
      <c r="F7" s="223"/>
      <c r="G7" s="24">
        <v>2</v>
      </c>
      <c r="H7" s="23">
        <v>3</v>
      </c>
      <c r="I7" s="23">
        <v>4</v>
      </c>
      <c r="J7" s="23">
        <v>5</v>
      </c>
      <c r="K7" s="23">
        <v>6</v>
      </c>
    </row>
    <row r="8" spans="1:11" ht="12.75" customHeight="1" x14ac:dyDescent="0.25">
      <c r="A8" s="220" t="s">
        <v>348</v>
      </c>
      <c r="B8" s="220"/>
      <c r="C8" s="220"/>
      <c r="D8" s="220"/>
      <c r="E8" s="220"/>
      <c r="F8" s="220"/>
      <c r="G8" s="8">
        <v>1</v>
      </c>
      <c r="H8" s="88">
        <f>SUM(H9:H13)</f>
        <v>890510799</v>
      </c>
      <c r="I8" s="88">
        <f>SUM(I9:I13)</f>
        <v>322806335</v>
      </c>
      <c r="J8" s="88">
        <f>SUM(J9:J13)</f>
        <v>973883476</v>
      </c>
      <c r="K8" s="88">
        <f>SUM(K9:K13)</f>
        <v>347556495</v>
      </c>
    </row>
    <row r="9" spans="1:11" ht="12.75" customHeight="1" x14ac:dyDescent="0.25">
      <c r="A9" s="186" t="s">
        <v>115</v>
      </c>
      <c r="B9" s="186"/>
      <c r="C9" s="186"/>
      <c r="D9" s="186"/>
      <c r="E9" s="186"/>
      <c r="F9" s="186"/>
      <c r="G9" s="7">
        <v>2</v>
      </c>
      <c r="H9" s="89">
        <v>0</v>
      </c>
      <c r="I9" s="89">
        <v>0</v>
      </c>
      <c r="J9" s="89">
        <v>0</v>
      </c>
      <c r="K9" s="89">
        <v>0</v>
      </c>
    </row>
    <row r="10" spans="1:11" ht="12.75" customHeight="1" x14ac:dyDescent="0.25">
      <c r="A10" s="186" t="s">
        <v>439</v>
      </c>
      <c r="B10" s="186"/>
      <c r="C10" s="186"/>
      <c r="D10" s="186"/>
      <c r="E10" s="186"/>
      <c r="F10" s="186"/>
      <c r="G10" s="7">
        <v>3</v>
      </c>
      <c r="H10" s="89">
        <v>879034302</v>
      </c>
      <c r="I10" s="89">
        <v>319500609</v>
      </c>
      <c r="J10" s="89">
        <v>962613014</v>
      </c>
      <c r="K10" s="89">
        <v>343785818</v>
      </c>
    </row>
    <row r="11" spans="1:11" ht="12.75" customHeight="1" x14ac:dyDescent="0.25">
      <c r="A11" s="186" t="s">
        <v>116</v>
      </c>
      <c r="B11" s="186"/>
      <c r="C11" s="186"/>
      <c r="D11" s="186"/>
      <c r="E11" s="186"/>
      <c r="F11" s="186"/>
      <c r="G11" s="7">
        <v>4</v>
      </c>
      <c r="H11" s="89">
        <v>0</v>
      </c>
      <c r="I11" s="89">
        <v>0</v>
      </c>
      <c r="J11" s="89">
        <v>0</v>
      </c>
      <c r="K11" s="89">
        <v>0</v>
      </c>
    </row>
    <row r="12" spans="1:11" ht="12.75" customHeight="1" x14ac:dyDescent="0.25">
      <c r="A12" s="186" t="s">
        <v>117</v>
      </c>
      <c r="B12" s="186"/>
      <c r="C12" s="186"/>
      <c r="D12" s="186"/>
      <c r="E12" s="186"/>
      <c r="F12" s="186"/>
      <c r="G12" s="7">
        <v>5</v>
      </c>
      <c r="H12" s="89">
        <v>0</v>
      </c>
      <c r="I12" s="89">
        <v>0</v>
      </c>
      <c r="J12" s="89">
        <v>0</v>
      </c>
      <c r="K12" s="89">
        <v>0</v>
      </c>
    </row>
    <row r="13" spans="1:11" ht="12.75" customHeight="1" x14ac:dyDescent="0.25">
      <c r="A13" s="186" t="s">
        <v>118</v>
      </c>
      <c r="B13" s="186"/>
      <c r="C13" s="186"/>
      <c r="D13" s="186"/>
      <c r="E13" s="186"/>
      <c r="F13" s="186"/>
      <c r="G13" s="7">
        <v>6</v>
      </c>
      <c r="H13" s="89">
        <v>11476497</v>
      </c>
      <c r="I13" s="89">
        <v>3305726</v>
      </c>
      <c r="J13" s="89">
        <v>11270462</v>
      </c>
      <c r="K13" s="89">
        <v>3770677</v>
      </c>
    </row>
    <row r="14" spans="1:11" ht="26.25" customHeight="1" x14ac:dyDescent="0.25">
      <c r="A14" s="220" t="s">
        <v>349</v>
      </c>
      <c r="B14" s="220"/>
      <c r="C14" s="220"/>
      <c r="D14" s="220"/>
      <c r="E14" s="220"/>
      <c r="F14" s="220"/>
      <c r="G14" s="8">
        <v>7</v>
      </c>
      <c r="H14" s="88">
        <f>H15+H16+H20+H24+H25+H26+H29+H36</f>
        <v>841040307</v>
      </c>
      <c r="I14" s="88">
        <f>I15+I16+I20+I24+I25+I26+I29+I36</f>
        <v>298333766</v>
      </c>
      <c r="J14" s="88">
        <f>J15+J16+J20+J24+J25+J26+J29+J36</f>
        <v>907150474</v>
      </c>
      <c r="K14" s="88">
        <f>K15+K16+K20+K24+K25+K26+K29+K36</f>
        <v>312471831</v>
      </c>
    </row>
    <row r="15" spans="1:11" ht="25.5" customHeight="1" x14ac:dyDescent="0.25">
      <c r="A15" s="186" t="s">
        <v>104</v>
      </c>
      <c r="B15" s="186"/>
      <c r="C15" s="186"/>
      <c r="D15" s="186"/>
      <c r="E15" s="186"/>
      <c r="F15" s="186"/>
      <c r="G15" s="7">
        <v>8</v>
      </c>
      <c r="H15" s="89">
        <v>-3756202</v>
      </c>
      <c r="I15" s="89">
        <v>1645325</v>
      </c>
      <c r="J15" s="89">
        <v>-45462</v>
      </c>
      <c r="K15" s="89">
        <v>2621193</v>
      </c>
    </row>
    <row r="16" spans="1:11" ht="12.75" customHeight="1" x14ac:dyDescent="0.25">
      <c r="A16" s="187" t="s">
        <v>421</v>
      </c>
      <c r="B16" s="187"/>
      <c r="C16" s="187"/>
      <c r="D16" s="187"/>
      <c r="E16" s="187"/>
      <c r="F16" s="187"/>
      <c r="G16" s="8">
        <v>9</v>
      </c>
      <c r="H16" s="88">
        <f>SUM(H17:H19)</f>
        <v>561063144</v>
      </c>
      <c r="I16" s="88">
        <f>SUM(I17:I19)</f>
        <v>201546409</v>
      </c>
      <c r="J16" s="88">
        <f>SUM(J17:J19)</f>
        <v>596981871</v>
      </c>
      <c r="K16" s="88">
        <f>SUM(K17:K19)</f>
        <v>207187386</v>
      </c>
    </row>
    <row r="17" spans="1:11" ht="12.75" customHeight="1" x14ac:dyDescent="0.25">
      <c r="A17" s="221" t="s">
        <v>119</v>
      </c>
      <c r="B17" s="221"/>
      <c r="C17" s="221"/>
      <c r="D17" s="221"/>
      <c r="E17" s="221"/>
      <c r="F17" s="221"/>
      <c r="G17" s="7">
        <v>10</v>
      </c>
      <c r="H17" s="89">
        <v>311024642</v>
      </c>
      <c r="I17" s="89">
        <v>108344053</v>
      </c>
      <c r="J17" s="89">
        <v>303352291</v>
      </c>
      <c r="K17" s="89">
        <v>99360606</v>
      </c>
    </row>
    <row r="18" spans="1:11" ht="12.75" customHeight="1" x14ac:dyDescent="0.25">
      <c r="A18" s="221" t="s">
        <v>120</v>
      </c>
      <c r="B18" s="221"/>
      <c r="C18" s="221"/>
      <c r="D18" s="221"/>
      <c r="E18" s="221"/>
      <c r="F18" s="221"/>
      <c r="G18" s="7">
        <v>11</v>
      </c>
      <c r="H18" s="89">
        <v>250038502</v>
      </c>
      <c r="I18" s="89">
        <v>93202356</v>
      </c>
      <c r="J18" s="89">
        <v>293629580</v>
      </c>
      <c r="K18" s="89">
        <v>107826780</v>
      </c>
    </row>
    <row r="19" spans="1:11" ht="12.75" customHeight="1" x14ac:dyDescent="0.25">
      <c r="A19" s="221" t="s">
        <v>121</v>
      </c>
      <c r="B19" s="221"/>
      <c r="C19" s="221"/>
      <c r="D19" s="221"/>
      <c r="E19" s="221"/>
      <c r="F19" s="221"/>
      <c r="G19" s="7">
        <v>12</v>
      </c>
      <c r="H19" s="89">
        <v>0</v>
      </c>
      <c r="I19" s="89">
        <v>0</v>
      </c>
      <c r="J19" s="89">
        <v>0</v>
      </c>
      <c r="K19" s="89">
        <v>0</v>
      </c>
    </row>
    <row r="20" spans="1:11" ht="12.75" customHeight="1" x14ac:dyDescent="0.25">
      <c r="A20" s="187" t="s">
        <v>422</v>
      </c>
      <c r="B20" s="187"/>
      <c r="C20" s="187"/>
      <c r="D20" s="187"/>
      <c r="E20" s="187"/>
      <c r="F20" s="187"/>
      <c r="G20" s="8">
        <v>13</v>
      </c>
      <c r="H20" s="88">
        <f>SUM(H21:H23)</f>
        <v>126397342</v>
      </c>
      <c r="I20" s="88">
        <f>SUM(I21:I23)</f>
        <v>43599806</v>
      </c>
      <c r="J20" s="88">
        <f>SUM(J21:J23)</f>
        <v>139170088</v>
      </c>
      <c r="K20" s="88">
        <f>SUM(K21:K23)</f>
        <v>48923149</v>
      </c>
    </row>
    <row r="21" spans="1:11" ht="12.75" customHeight="1" x14ac:dyDescent="0.25">
      <c r="A21" s="221" t="s">
        <v>105</v>
      </c>
      <c r="B21" s="221"/>
      <c r="C21" s="221"/>
      <c r="D21" s="221"/>
      <c r="E21" s="221"/>
      <c r="F21" s="221"/>
      <c r="G21" s="7">
        <v>14</v>
      </c>
      <c r="H21" s="89">
        <v>81449006</v>
      </c>
      <c r="I21" s="89">
        <v>28059267</v>
      </c>
      <c r="J21" s="89">
        <v>89461394</v>
      </c>
      <c r="K21" s="89">
        <v>31390689</v>
      </c>
    </row>
    <row r="22" spans="1:11" ht="12.75" customHeight="1" x14ac:dyDescent="0.25">
      <c r="A22" s="221" t="s">
        <v>106</v>
      </c>
      <c r="B22" s="221"/>
      <c r="C22" s="221"/>
      <c r="D22" s="221"/>
      <c r="E22" s="221"/>
      <c r="F22" s="221"/>
      <c r="G22" s="7">
        <v>15</v>
      </c>
      <c r="H22" s="89">
        <v>30754126</v>
      </c>
      <c r="I22" s="89">
        <v>10633001</v>
      </c>
      <c r="J22" s="89">
        <v>34011213</v>
      </c>
      <c r="K22" s="89">
        <v>11995894</v>
      </c>
    </row>
    <row r="23" spans="1:11" ht="12.75" customHeight="1" x14ac:dyDescent="0.25">
      <c r="A23" s="221" t="s">
        <v>107</v>
      </c>
      <c r="B23" s="221"/>
      <c r="C23" s="221"/>
      <c r="D23" s="221"/>
      <c r="E23" s="221"/>
      <c r="F23" s="221"/>
      <c r="G23" s="7">
        <v>16</v>
      </c>
      <c r="H23" s="89">
        <v>14194210</v>
      </c>
      <c r="I23" s="89">
        <v>4907538</v>
      </c>
      <c r="J23" s="89">
        <v>15697481</v>
      </c>
      <c r="K23" s="89">
        <v>5536566</v>
      </c>
    </row>
    <row r="24" spans="1:11" ht="12.75" customHeight="1" x14ac:dyDescent="0.25">
      <c r="A24" s="186" t="s">
        <v>108</v>
      </c>
      <c r="B24" s="186"/>
      <c r="C24" s="186"/>
      <c r="D24" s="186"/>
      <c r="E24" s="186"/>
      <c r="F24" s="186"/>
      <c r="G24" s="7">
        <v>17</v>
      </c>
      <c r="H24" s="89">
        <v>38771305</v>
      </c>
      <c r="I24" s="89">
        <v>13115142</v>
      </c>
      <c r="J24" s="89">
        <v>41841112</v>
      </c>
      <c r="K24" s="89">
        <v>14397544</v>
      </c>
    </row>
    <row r="25" spans="1:11" ht="12.75" customHeight="1" x14ac:dyDescent="0.25">
      <c r="A25" s="186" t="s">
        <v>109</v>
      </c>
      <c r="B25" s="186"/>
      <c r="C25" s="186"/>
      <c r="D25" s="186"/>
      <c r="E25" s="186"/>
      <c r="F25" s="186"/>
      <c r="G25" s="7">
        <v>18</v>
      </c>
      <c r="H25" s="89">
        <v>95528077</v>
      </c>
      <c r="I25" s="89">
        <v>29750262</v>
      </c>
      <c r="J25" s="89">
        <v>106449371</v>
      </c>
      <c r="K25" s="89">
        <v>34326912</v>
      </c>
    </row>
    <row r="26" spans="1:11" ht="12.75" customHeight="1" x14ac:dyDescent="0.25">
      <c r="A26" s="187" t="s">
        <v>423</v>
      </c>
      <c r="B26" s="187"/>
      <c r="C26" s="187"/>
      <c r="D26" s="187"/>
      <c r="E26" s="187"/>
      <c r="F26" s="187"/>
      <c r="G26" s="8">
        <v>19</v>
      </c>
      <c r="H26" s="88">
        <f>H27+H28</f>
        <v>0</v>
      </c>
      <c r="I26" s="88">
        <f>I27+I28</f>
        <v>0</v>
      </c>
      <c r="J26" s="88">
        <f>J27+J28</f>
        <v>0</v>
      </c>
      <c r="K26" s="88">
        <f>K27+K28</f>
        <v>0</v>
      </c>
    </row>
    <row r="27" spans="1:11" ht="12.75" customHeight="1" x14ac:dyDescent="0.25">
      <c r="A27" s="221" t="s">
        <v>122</v>
      </c>
      <c r="B27" s="221"/>
      <c r="C27" s="221"/>
      <c r="D27" s="221"/>
      <c r="E27" s="221"/>
      <c r="F27" s="221"/>
      <c r="G27" s="7">
        <v>20</v>
      </c>
      <c r="H27" s="89">
        <v>0</v>
      </c>
      <c r="I27" s="89">
        <v>0</v>
      </c>
      <c r="J27" s="89">
        <v>0</v>
      </c>
      <c r="K27" s="89">
        <v>0</v>
      </c>
    </row>
    <row r="28" spans="1:11" ht="12.75" customHeight="1" x14ac:dyDescent="0.25">
      <c r="A28" s="221" t="s">
        <v>123</v>
      </c>
      <c r="B28" s="221"/>
      <c r="C28" s="221"/>
      <c r="D28" s="221"/>
      <c r="E28" s="221"/>
      <c r="F28" s="221"/>
      <c r="G28" s="7">
        <v>21</v>
      </c>
      <c r="H28" s="89">
        <v>0</v>
      </c>
      <c r="I28" s="89">
        <v>0</v>
      </c>
      <c r="J28" s="89">
        <v>0</v>
      </c>
      <c r="K28" s="89">
        <v>0</v>
      </c>
    </row>
    <row r="29" spans="1:11" ht="12.75" customHeight="1" x14ac:dyDescent="0.25">
      <c r="A29" s="187" t="s">
        <v>424</v>
      </c>
      <c r="B29" s="187"/>
      <c r="C29" s="187"/>
      <c r="D29" s="187"/>
      <c r="E29" s="187"/>
      <c r="F29" s="187"/>
      <c r="G29" s="8">
        <v>22</v>
      </c>
      <c r="H29" s="88">
        <f>SUM(H30:H35)</f>
        <v>0</v>
      </c>
      <c r="I29" s="88">
        <f>SUM(I30:I35)</f>
        <v>0</v>
      </c>
      <c r="J29" s="88">
        <f>SUM(J30:J35)</f>
        <v>0</v>
      </c>
      <c r="K29" s="88">
        <f>SUM(K30:K35)</f>
        <v>0</v>
      </c>
    </row>
    <row r="30" spans="1:11" ht="12.75" customHeight="1" x14ac:dyDescent="0.25">
      <c r="A30" s="221" t="s">
        <v>124</v>
      </c>
      <c r="B30" s="221"/>
      <c r="C30" s="221"/>
      <c r="D30" s="221"/>
      <c r="E30" s="221"/>
      <c r="F30" s="221"/>
      <c r="G30" s="7">
        <v>23</v>
      </c>
      <c r="H30" s="89">
        <v>0</v>
      </c>
      <c r="I30" s="89">
        <v>0</v>
      </c>
      <c r="J30" s="89">
        <v>0</v>
      </c>
      <c r="K30" s="89">
        <v>0</v>
      </c>
    </row>
    <row r="31" spans="1:11" ht="12.75" customHeight="1" x14ac:dyDescent="0.25">
      <c r="A31" s="221" t="s">
        <v>125</v>
      </c>
      <c r="B31" s="221"/>
      <c r="C31" s="221"/>
      <c r="D31" s="221"/>
      <c r="E31" s="221"/>
      <c r="F31" s="221"/>
      <c r="G31" s="7">
        <v>24</v>
      </c>
      <c r="H31" s="89">
        <v>0</v>
      </c>
      <c r="I31" s="89">
        <v>0</v>
      </c>
      <c r="J31" s="89">
        <v>0</v>
      </c>
      <c r="K31" s="89">
        <v>0</v>
      </c>
    </row>
    <row r="32" spans="1:11" ht="12.75" customHeight="1" x14ac:dyDescent="0.25">
      <c r="A32" s="221" t="s">
        <v>126</v>
      </c>
      <c r="B32" s="221"/>
      <c r="C32" s="221"/>
      <c r="D32" s="221"/>
      <c r="E32" s="221"/>
      <c r="F32" s="221"/>
      <c r="G32" s="7">
        <v>25</v>
      </c>
      <c r="H32" s="89">
        <v>0</v>
      </c>
      <c r="I32" s="89">
        <v>0</v>
      </c>
      <c r="J32" s="89">
        <v>0</v>
      </c>
      <c r="K32" s="89">
        <v>0</v>
      </c>
    </row>
    <row r="33" spans="1:11" ht="12.75" customHeight="1" x14ac:dyDescent="0.25">
      <c r="A33" s="221" t="s">
        <v>127</v>
      </c>
      <c r="B33" s="221"/>
      <c r="C33" s="221"/>
      <c r="D33" s="221"/>
      <c r="E33" s="221"/>
      <c r="F33" s="221"/>
      <c r="G33" s="7">
        <v>26</v>
      </c>
      <c r="H33" s="89">
        <v>0</v>
      </c>
      <c r="I33" s="89">
        <v>0</v>
      </c>
      <c r="J33" s="89">
        <v>0</v>
      </c>
      <c r="K33" s="89">
        <v>0</v>
      </c>
    </row>
    <row r="34" spans="1:11" ht="12.75" customHeight="1" x14ac:dyDescent="0.25">
      <c r="A34" s="221" t="s">
        <v>128</v>
      </c>
      <c r="B34" s="221"/>
      <c r="C34" s="221"/>
      <c r="D34" s="221"/>
      <c r="E34" s="221"/>
      <c r="F34" s="221"/>
      <c r="G34" s="7">
        <v>27</v>
      </c>
      <c r="H34" s="89">
        <v>0</v>
      </c>
      <c r="I34" s="89">
        <v>0</v>
      </c>
      <c r="J34" s="89">
        <v>0</v>
      </c>
      <c r="K34" s="89">
        <v>0</v>
      </c>
    </row>
    <row r="35" spans="1:11" ht="12.75" customHeight="1" x14ac:dyDescent="0.25">
      <c r="A35" s="221" t="s">
        <v>129</v>
      </c>
      <c r="B35" s="221"/>
      <c r="C35" s="221"/>
      <c r="D35" s="221"/>
      <c r="E35" s="221"/>
      <c r="F35" s="221"/>
      <c r="G35" s="7">
        <v>28</v>
      </c>
      <c r="H35" s="89">
        <v>0</v>
      </c>
      <c r="I35" s="89">
        <v>0</v>
      </c>
      <c r="J35" s="89">
        <v>0</v>
      </c>
      <c r="K35" s="89">
        <v>0</v>
      </c>
    </row>
    <row r="36" spans="1:11" ht="12.75" customHeight="1" x14ac:dyDescent="0.25">
      <c r="A36" s="186" t="s">
        <v>110</v>
      </c>
      <c r="B36" s="186"/>
      <c r="C36" s="186"/>
      <c r="D36" s="186"/>
      <c r="E36" s="186"/>
      <c r="F36" s="186"/>
      <c r="G36" s="7">
        <v>29</v>
      </c>
      <c r="H36" s="89">
        <v>23036641</v>
      </c>
      <c r="I36" s="89">
        <v>8676822</v>
      </c>
      <c r="J36" s="89">
        <v>22753494</v>
      </c>
      <c r="K36" s="89">
        <v>5015647</v>
      </c>
    </row>
    <row r="37" spans="1:11" ht="12.75" customHeight="1" x14ac:dyDescent="0.25">
      <c r="A37" s="220" t="s">
        <v>350</v>
      </c>
      <c r="B37" s="220"/>
      <c r="C37" s="220"/>
      <c r="D37" s="220"/>
      <c r="E37" s="220"/>
      <c r="F37" s="220"/>
      <c r="G37" s="8">
        <v>30</v>
      </c>
      <c r="H37" s="88">
        <f>SUM(H38:H47)</f>
        <v>75116</v>
      </c>
      <c r="I37" s="88">
        <f>SUM(I38:I47)</f>
        <v>20631</v>
      </c>
      <c r="J37" s="88">
        <f>SUM(J38:J47)</f>
        <v>38648</v>
      </c>
      <c r="K37" s="88">
        <f>SUM(K38:K47)</f>
        <v>9530</v>
      </c>
    </row>
    <row r="38" spans="1:11" ht="12.75" customHeight="1" x14ac:dyDescent="0.25">
      <c r="A38" s="186" t="s">
        <v>130</v>
      </c>
      <c r="B38" s="186"/>
      <c r="C38" s="186"/>
      <c r="D38" s="186"/>
      <c r="E38" s="186"/>
      <c r="F38" s="186"/>
      <c r="G38" s="7">
        <v>31</v>
      </c>
      <c r="H38" s="89">
        <v>0</v>
      </c>
      <c r="I38" s="89">
        <v>0</v>
      </c>
      <c r="J38" s="89">
        <v>0</v>
      </c>
      <c r="K38" s="89">
        <v>0</v>
      </c>
    </row>
    <row r="39" spans="1:11" ht="25.4" customHeight="1" x14ac:dyDescent="0.25">
      <c r="A39" s="186" t="s">
        <v>131</v>
      </c>
      <c r="B39" s="186"/>
      <c r="C39" s="186"/>
      <c r="D39" s="186"/>
      <c r="E39" s="186"/>
      <c r="F39" s="186"/>
      <c r="G39" s="7">
        <v>32</v>
      </c>
      <c r="H39" s="89">
        <v>0</v>
      </c>
      <c r="I39" s="89">
        <v>0</v>
      </c>
      <c r="J39" s="89">
        <v>0</v>
      </c>
      <c r="K39" s="89">
        <v>0</v>
      </c>
    </row>
    <row r="40" spans="1:11" ht="25.4" customHeight="1" x14ac:dyDescent="0.25">
      <c r="A40" s="186" t="s">
        <v>132</v>
      </c>
      <c r="B40" s="186"/>
      <c r="C40" s="186"/>
      <c r="D40" s="186"/>
      <c r="E40" s="186"/>
      <c r="F40" s="186"/>
      <c r="G40" s="7">
        <v>33</v>
      </c>
      <c r="H40" s="89">
        <v>0</v>
      </c>
      <c r="I40" s="89">
        <v>0</v>
      </c>
      <c r="J40" s="89">
        <v>0</v>
      </c>
      <c r="K40" s="89">
        <v>0</v>
      </c>
    </row>
    <row r="41" spans="1:11" ht="25.4" customHeight="1" x14ac:dyDescent="0.25">
      <c r="A41" s="186" t="s">
        <v>133</v>
      </c>
      <c r="B41" s="186"/>
      <c r="C41" s="186"/>
      <c r="D41" s="186"/>
      <c r="E41" s="186"/>
      <c r="F41" s="186"/>
      <c r="G41" s="7">
        <v>34</v>
      </c>
      <c r="H41" s="89">
        <v>0</v>
      </c>
      <c r="I41" s="89">
        <v>0</v>
      </c>
      <c r="J41" s="89">
        <v>0</v>
      </c>
      <c r="K41" s="89">
        <v>0</v>
      </c>
    </row>
    <row r="42" spans="1:11" ht="25.4" customHeight="1" x14ac:dyDescent="0.25">
      <c r="A42" s="186" t="s">
        <v>134</v>
      </c>
      <c r="B42" s="186"/>
      <c r="C42" s="186"/>
      <c r="D42" s="186"/>
      <c r="E42" s="186"/>
      <c r="F42" s="186"/>
      <c r="G42" s="7">
        <v>35</v>
      </c>
      <c r="H42" s="89">
        <v>0</v>
      </c>
      <c r="I42" s="89">
        <v>0</v>
      </c>
      <c r="J42" s="89">
        <v>0</v>
      </c>
      <c r="K42" s="89">
        <v>0</v>
      </c>
    </row>
    <row r="43" spans="1:11" ht="12.75" customHeight="1" x14ac:dyDescent="0.25">
      <c r="A43" s="186" t="s">
        <v>135</v>
      </c>
      <c r="B43" s="186"/>
      <c r="C43" s="186"/>
      <c r="D43" s="186"/>
      <c r="E43" s="186"/>
      <c r="F43" s="186"/>
      <c r="G43" s="7">
        <v>36</v>
      </c>
      <c r="H43" s="89">
        <v>0</v>
      </c>
      <c r="I43" s="89">
        <v>0</v>
      </c>
      <c r="J43" s="89">
        <v>0</v>
      </c>
      <c r="K43" s="89">
        <v>0</v>
      </c>
    </row>
    <row r="44" spans="1:11" ht="12.75" customHeight="1" x14ac:dyDescent="0.25">
      <c r="A44" s="186" t="s">
        <v>136</v>
      </c>
      <c r="B44" s="186"/>
      <c r="C44" s="186"/>
      <c r="D44" s="186"/>
      <c r="E44" s="186"/>
      <c r="F44" s="186"/>
      <c r="G44" s="7">
        <v>37</v>
      </c>
      <c r="H44" s="89">
        <v>0</v>
      </c>
      <c r="I44" s="89">
        <v>0</v>
      </c>
      <c r="J44" s="89">
        <v>0</v>
      </c>
      <c r="K44" s="89">
        <v>0</v>
      </c>
    </row>
    <row r="45" spans="1:11" ht="12.75" customHeight="1" x14ac:dyDescent="0.25">
      <c r="A45" s="186" t="s">
        <v>137</v>
      </c>
      <c r="B45" s="186"/>
      <c r="C45" s="186"/>
      <c r="D45" s="186"/>
      <c r="E45" s="186"/>
      <c r="F45" s="186"/>
      <c r="G45" s="7">
        <v>38</v>
      </c>
      <c r="H45" s="89">
        <v>75116</v>
      </c>
      <c r="I45" s="89">
        <v>20631</v>
      </c>
      <c r="J45" s="89">
        <v>38648</v>
      </c>
      <c r="K45" s="89">
        <v>9530</v>
      </c>
    </row>
    <row r="46" spans="1:11" ht="12.75" customHeight="1" x14ac:dyDescent="0.25">
      <c r="A46" s="186" t="s">
        <v>138</v>
      </c>
      <c r="B46" s="186"/>
      <c r="C46" s="186"/>
      <c r="D46" s="186"/>
      <c r="E46" s="186"/>
      <c r="F46" s="186"/>
      <c r="G46" s="7">
        <v>39</v>
      </c>
      <c r="H46" s="89">
        <v>0</v>
      </c>
      <c r="I46" s="89">
        <v>0</v>
      </c>
      <c r="J46" s="89">
        <v>0</v>
      </c>
      <c r="K46" s="89">
        <v>0</v>
      </c>
    </row>
    <row r="47" spans="1:11" ht="12.75" customHeight="1" x14ac:dyDescent="0.25">
      <c r="A47" s="186" t="s">
        <v>139</v>
      </c>
      <c r="B47" s="186"/>
      <c r="C47" s="186"/>
      <c r="D47" s="186"/>
      <c r="E47" s="186"/>
      <c r="F47" s="186"/>
      <c r="G47" s="7">
        <v>40</v>
      </c>
      <c r="H47" s="89">
        <v>0</v>
      </c>
      <c r="I47" s="89">
        <v>0</v>
      </c>
      <c r="J47" s="89">
        <v>0</v>
      </c>
      <c r="K47" s="89">
        <v>0</v>
      </c>
    </row>
    <row r="48" spans="1:11" ht="12.75" customHeight="1" x14ac:dyDescent="0.25">
      <c r="A48" s="220" t="s">
        <v>351</v>
      </c>
      <c r="B48" s="220"/>
      <c r="C48" s="220"/>
      <c r="D48" s="220"/>
      <c r="E48" s="220"/>
      <c r="F48" s="220"/>
      <c r="G48" s="8">
        <v>41</v>
      </c>
      <c r="H48" s="88">
        <f>SUM(H49:H55)</f>
        <v>7406599</v>
      </c>
      <c r="I48" s="88">
        <f>SUM(I49:I55)</f>
        <v>2783015</v>
      </c>
      <c r="J48" s="88">
        <f>SUM(J49:J55)</f>
        <v>9787703</v>
      </c>
      <c r="K48" s="88">
        <f>SUM(K49:K55)</f>
        <v>3252979</v>
      </c>
    </row>
    <row r="49" spans="1:11" ht="25.4" customHeight="1" x14ac:dyDescent="0.25">
      <c r="A49" s="186" t="s">
        <v>140</v>
      </c>
      <c r="B49" s="186"/>
      <c r="C49" s="186"/>
      <c r="D49" s="186"/>
      <c r="E49" s="186"/>
      <c r="F49" s="186"/>
      <c r="G49" s="7">
        <v>42</v>
      </c>
      <c r="H49" s="89">
        <v>0</v>
      </c>
      <c r="I49" s="89">
        <v>0</v>
      </c>
      <c r="J49" s="89">
        <v>0</v>
      </c>
      <c r="K49" s="89">
        <v>0</v>
      </c>
    </row>
    <row r="50" spans="1:11" ht="12.75" customHeight="1" x14ac:dyDescent="0.25">
      <c r="A50" s="224" t="s">
        <v>141</v>
      </c>
      <c r="B50" s="224"/>
      <c r="C50" s="224"/>
      <c r="D50" s="224"/>
      <c r="E50" s="224"/>
      <c r="F50" s="224"/>
      <c r="G50" s="7">
        <v>43</v>
      </c>
      <c r="H50" s="89">
        <v>0</v>
      </c>
      <c r="I50" s="89">
        <v>0</v>
      </c>
      <c r="J50" s="89">
        <v>0</v>
      </c>
      <c r="K50" s="89">
        <v>0</v>
      </c>
    </row>
    <row r="51" spans="1:11" ht="12.75" customHeight="1" x14ac:dyDescent="0.25">
      <c r="A51" s="224" t="s">
        <v>142</v>
      </c>
      <c r="B51" s="224"/>
      <c r="C51" s="224"/>
      <c r="D51" s="224"/>
      <c r="E51" s="224"/>
      <c r="F51" s="224"/>
      <c r="G51" s="7">
        <v>44</v>
      </c>
      <c r="H51" s="89">
        <v>7296326</v>
      </c>
      <c r="I51" s="89">
        <v>2762892</v>
      </c>
      <c r="J51" s="89">
        <v>9558496</v>
      </c>
      <c r="K51" s="89">
        <v>3158319</v>
      </c>
    </row>
    <row r="52" spans="1:11" ht="12.75" customHeight="1" x14ac:dyDescent="0.25">
      <c r="A52" s="224" t="s">
        <v>143</v>
      </c>
      <c r="B52" s="224"/>
      <c r="C52" s="224"/>
      <c r="D52" s="224"/>
      <c r="E52" s="224"/>
      <c r="F52" s="224"/>
      <c r="G52" s="7">
        <v>45</v>
      </c>
      <c r="H52" s="89">
        <v>110273</v>
      </c>
      <c r="I52" s="89">
        <v>20123</v>
      </c>
      <c r="J52" s="89">
        <v>229207</v>
      </c>
      <c r="K52" s="89">
        <v>94660</v>
      </c>
    </row>
    <row r="53" spans="1:11" ht="12.75" customHeight="1" x14ac:dyDescent="0.25">
      <c r="A53" s="224" t="s">
        <v>144</v>
      </c>
      <c r="B53" s="224"/>
      <c r="C53" s="224"/>
      <c r="D53" s="224"/>
      <c r="E53" s="224"/>
      <c r="F53" s="224"/>
      <c r="G53" s="7">
        <v>46</v>
      </c>
      <c r="H53" s="89">
        <v>0</v>
      </c>
      <c r="I53" s="89">
        <v>0</v>
      </c>
      <c r="J53" s="89">
        <v>0</v>
      </c>
      <c r="K53" s="89">
        <v>0</v>
      </c>
    </row>
    <row r="54" spans="1:11" ht="12.75" customHeight="1" x14ac:dyDescent="0.25">
      <c r="A54" s="224" t="s">
        <v>145</v>
      </c>
      <c r="B54" s="224"/>
      <c r="C54" s="224"/>
      <c r="D54" s="224"/>
      <c r="E54" s="224"/>
      <c r="F54" s="224"/>
      <c r="G54" s="7">
        <v>47</v>
      </c>
      <c r="H54" s="89">
        <v>0</v>
      </c>
      <c r="I54" s="89">
        <v>0</v>
      </c>
      <c r="J54" s="89">
        <v>0</v>
      </c>
      <c r="K54" s="89">
        <v>0</v>
      </c>
    </row>
    <row r="55" spans="1:11" ht="12.75" customHeight="1" x14ac:dyDescent="0.25">
      <c r="A55" s="224" t="s">
        <v>146</v>
      </c>
      <c r="B55" s="224"/>
      <c r="C55" s="224"/>
      <c r="D55" s="224"/>
      <c r="E55" s="224"/>
      <c r="F55" s="224"/>
      <c r="G55" s="7">
        <v>48</v>
      </c>
      <c r="H55" s="89">
        <v>0</v>
      </c>
      <c r="I55" s="89">
        <v>0</v>
      </c>
      <c r="J55" s="89">
        <v>0</v>
      </c>
      <c r="K55" s="89">
        <v>0</v>
      </c>
    </row>
    <row r="56" spans="1:11" ht="22.4" customHeight="1" x14ac:dyDescent="0.25">
      <c r="A56" s="226" t="s">
        <v>147</v>
      </c>
      <c r="B56" s="226"/>
      <c r="C56" s="226"/>
      <c r="D56" s="226"/>
      <c r="E56" s="226"/>
      <c r="F56" s="226"/>
      <c r="G56" s="7">
        <v>49</v>
      </c>
      <c r="H56" s="89">
        <v>0</v>
      </c>
      <c r="I56" s="89">
        <v>0</v>
      </c>
      <c r="J56" s="89">
        <v>0</v>
      </c>
      <c r="K56" s="89">
        <v>0</v>
      </c>
    </row>
    <row r="57" spans="1:11" ht="12.75" customHeight="1" x14ac:dyDescent="0.25">
      <c r="A57" s="226" t="s">
        <v>148</v>
      </c>
      <c r="B57" s="226"/>
      <c r="C57" s="226"/>
      <c r="D57" s="226"/>
      <c r="E57" s="226"/>
      <c r="F57" s="226"/>
      <c r="G57" s="7">
        <v>50</v>
      </c>
      <c r="H57" s="89">
        <v>0</v>
      </c>
      <c r="I57" s="89">
        <v>0</v>
      </c>
      <c r="J57" s="89">
        <v>0</v>
      </c>
      <c r="K57" s="89">
        <v>0</v>
      </c>
    </row>
    <row r="58" spans="1:11" ht="24.65" customHeight="1" x14ac:dyDescent="0.25">
      <c r="A58" s="226" t="s">
        <v>149</v>
      </c>
      <c r="B58" s="226"/>
      <c r="C58" s="226"/>
      <c r="D58" s="226"/>
      <c r="E58" s="226"/>
      <c r="F58" s="226"/>
      <c r="G58" s="7">
        <v>51</v>
      </c>
      <c r="H58" s="89">
        <v>0</v>
      </c>
      <c r="I58" s="89">
        <v>0</v>
      </c>
      <c r="J58" s="89">
        <v>0</v>
      </c>
      <c r="K58" s="89">
        <v>0</v>
      </c>
    </row>
    <row r="59" spans="1:11" ht="12.75" customHeight="1" x14ac:dyDescent="0.25">
      <c r="A59" s="226" t="s">
        <v>150</v>
      </c>
      <c r="B59" s="226"/>
      <c r="C59" s="226"/>
      <c r="D59" s="226"/>
      <c r="E59" s="226"/>
      <c r="F59" s="226"/>
      <c r="G59" s="7">
        <v>52</v>
      </c>
      <c r="H59" s="89">
        <v>0</v>
      </c>
      <c r="I59" s="89">
        <v>0</v>
      </c>
      <c r="J59" s="89">
        <v>0</v>
      </c>
      <c r="K59" s="89">
        <v>0</v>
      </c>
    </row>
    <row r="60" spans="1:11" ht="12.75" customHeight="1" x14ac:dyDescent="0.25">
      <c r="A60" s="220" t="s">
        <v>352</v>
      </c>
      <c r="B60" s="220"/>
      <c r="C60" s="220"/>
      <c r="D60" s="220"/>
      <c r="E60" s="220"/>
      <c r="F60" s="220"/>
      <c r="G60" s="8">
        <v>53</v>
      </c>
      <c r="H60" s="88">
        <f>H8+H37+H56+H57</f>
        <v>890585915</v>
      </c>
      <c r="I60" s="88">
        <f t="shared" ref="I60:K60" si="0">I8+I37+I56+I57</f>
        <v>322826966</v>
      </c>
      <c r="J60" s="88">
        <f t="shared" si="0"/>
        <v>973922124</v>
      </c>
      <c r="K60" s="88">
        <f t="shared" si="0"/>
        <v>347566025</v>
      </c>
    </row>
    <row r="61" spans="1:11" ht="12.75" customHeight="1" x14ac:dyDescent="0.25">
      <c r="A61" s="220" t="s">
        <v>353</v>
      </c>
      <c r="B61" s="220"/>
      <c r="C61" s="220"/>
      <c r="D61" s="220"/>
      <c r="E61" s="220"/>
      <c r="F61" s="220"/>
      <c r="G61" s="8">
        <v>54</v>
      </c>
      <c r="H61" s="88">
        <f>H14+H48+H58+H59</f>
        <v>848446906</v>
      </c>
      <c r="I61" s="88">
        <f t="shared" ref="I61:K61" si="1">I14+I48+I58+I59</f>
        <v>301116781</v>
      </c>
      <c r="J61" s="88">
        <f t="shared" si="1"/>
        <v>916938177</v>
      </c>
      <c r="K61" s="88">
        <f t="shared" si="1"/>
        <v>315724810</v>
      </c>
    </row>
    <row r="62" spans="1:11" ht="12.75" customHeight="1" x14ac:dyDescent="0.25">
      <c r="A62" s="220" t="s">
        <v>354</v>
      </c>
      <c r="B62" s="220"/>
      <c r="C62" s="220"/>
      <c r="D62" s="220"/>
      <c r="E62" s="220"/>
      <c r="F62" s="220"/>
      <c r="G62" s="8">
        <v>55</v>
      </c>
      <c r="H62" s="88">
        <f>H60-H61</f>
        <v>42139009</v>
      </c>
      <c r="I62" s="88">
        <f t="shared" ref="I62:K62" si="2">I60-I61</f>
        <v>21710185</v>
      </c>
      <c r="J62" s="88">
        <f t="shared" si="2"/>
        <v>56983947</v>
      </c>
      <c r="K62" s="88">
        <f t="shared" si="2"/>
        <v>31841215</v>
      </c>
    </row>
    <row r="63" spans="1:11" ht="12.75" customHeight="1" x14ac:dyDescent="0.25">
      <c r="A63" s="225" t="s">
        <v>355</v>
      </c>
      <c r="B63" s="225"/>
      <c r="C63" s="225"/>
      <c r="D63" s="225"/>
      <c r="E63" s="225"/>
      <c r="F63" s="225"/>
      <c r="G63" s="8">
        <v>56</v>
      </c>
      <c r="H63" s="88">
        <f>+IF((H60-H61)&gt;0,(H60-H61),0)</f>
        <v>42139009</v>
      </c>
      <c r="I63" s="88">
        <f t="shared" ref="I63:K63" si="3">+IF((I60-I61)&gt;0,(I60-I61),0)</f>
        <v>21710185</v>
      </c>
      <c r="J63" s="88">
        <f t="shared" si="3"/>
        <v>56983947</v>
      </c>
      <c r="K63" s="88">
        <f t="shared" si="3"/>
        <v>31841215</v>
      </c>
    </row>
    <row r="64" spans="1:11" ht="12.75" customHeight="1" x14ac:dyDescent="0.25">
      <c r="A64" s="225" t="s">
        <v>356</v>
      </c>
      <c r="B64" s="225"/>
      <c r="C64" s="225"/>
      <c r="D64" s="225"/>
      <c r="E64" s="225"/>
      <c r="F64" s="225"/>
      <c r="G64" s="8">
        <v>57</v>
      </c>
      <c r="H64" s="88">
        <f>+IF((H60-H61)&lt;0,(H60-H61),0)</f>
        <v>0</v>
      </c>
      <c r="I64" s="88">
        <f t="shared" ref="I64:K64" si="4">+IF((I60-I61)&lt;0,(I60-I61),0)</f>
        <v>0</v>
      </c>
      <c r="J64" s="88">
        <f t="shared" si="4"/>
        <v>0</v>
      </c>
      <c r="K64" s="88">
        <f t="shared" si="4"/>
        <v>0</v>
      </c>
    </row>
    <row r="65" spans="1:11" ht="12.75" customHeight="1" x14ac:dyDescent="0.25">
      <c r="A65" s="226" t="s">
        <v>111</v>
      </c>
      <c r="B65" s="226"/>
      <c r="C65" s="226"/>
      <c r="D65" s="226"/>
      <c r="E65" s="226"/>
      <c r="F65" s="226"/>
      <c r="G65" s="7">
        <v>58</v>
      </c>
      <c r="H65" s="89">
        <v>9652903</v>
      </c>
      <c r="I65" s="89">
        <v>4068678</v>
      </c>
      <c r="J65" s="89">
        <v>10825849</v>
      </c>
      <c r="K65" s="89">
        <v>5846878</v>
      </c>
    </row>
    <row r="66" spans="1:11" ht="12.75" customHeight="1" x14ac:dyDescent="0.25">
      <c r="A66" s="220" t="s">
        <v>357</v>
      </c>
      <c r="B66" s="220"/>
      <c r="C66" s="220"/>
      <c r="D66" s="220"/>
      <c r="E66" s="220"/>
      <c r="F66" s="220"/>
      <c r="G66" s="8">
        <v>59</v>
      </c>
      <c r="H66" s="88">
        <f>H62-H65</f>
        <v>32486106</v>
      </c>
      <c r="I66" s="88">
        <f t="shared" ref="I66:K66" si="5">I62-I65</f>
        <v>17641507</v>
      </c>
      <c r="J66" s="88">
        <f t="shared" si="5"/>
        <v>46158098</v>
      </c>
      <c r="K66" s="88">
        <f t="shared" si="5"/>
        <v>25994337</v>
      </c>
    </row>
    <row r="67" spans="1:11" ht="12.75" customHeight="1" x14ac:dyDescent="0.25">
      <c r="A67" s="225" t="s">
        <v>358</v>
      </c>
      <c r="B67" s="225"/>
      <c r="C67" s="225"/>
      <c r="D67" s="225"/>
      <c r="E67" s="225"/>
      <c r="F67" s="225"/>
      <c r="G67" s="8">
        <v>60</v>
      </c>
      <c r="H67" s="88">
        <f>+IF((H62-H65)&gt;0,(H62-H65),0)</f>
        <v>32486106</v>
      </c>
      <c r="I67" s="88">
        <f t="shared" ref="I67:K67" si="6">+IF((I62-I65)&gt;0,(I62-I65),0)</f>
        <v>17641507</v>
      </c>
      <c r="J67" s="88">
        <f t="shared" si="6"/>
        <v>46158098</v>
      </c>
      <c r="K67" s="88">
        <f t="shared" si="6"/>
        <v>25994337</v>
      </c>
    </row>
    <row r="68" spans="1:11" ht="12.75" customHeight="1" x14ac:dyDescent="0.25">
      <c r="A68" s="225" t="s">
        <v>359</v>
      </c>
      <c r="B68" s="225"/>
      <c r="C68" s="225"/>
      <c r="D68" s="225"/>
      <c r="E68" s="225"/>
      <c r="F68" s="225"/>
      <c r="G68" s="8">
        <v>61</v>
      </c>
      <c r="H68" s="88">
        <f>+IF((H62-H65)&lt;0,(H62-H65),0)</f>
        <v>0</v>
      </c>
      <c r="I68" s="88">
        <f t="shared" ref="I68:K68" si="7">+IF((I62-I65)&lt;0,(I62-I65),0)</f>
        <v>0</v>
      </c>
      <c r="J68" s="88">
        <f t="shared" si="7"/>
        <v>0</v>
      </c>
      <c r="K68" s="88">
        <f t="shared" si="7"/>
        <v>0</v>
      </c>
    </row>
    <row r="69" spans="1:11" x14ac:dyDescent="0.25">
      <c r="A69" s="227" t="s">
        <v>151</v>
      </c>
      <c r="B69" s="227"/>
      <c r="C69" s="227"/>
      <c r="D69" s="227"/>
      <c r="E69" s="227"/>
      <c r="F69" s="227"/>
      <c r="G69" s="228"/>
      <c r="H69" s="228"/>
      <c r="I69" s="228"/>
      <c r="J69" s="229"/>
      <c r="K69" s="229"/>
    </row>
    <row r="70" spans="1:11" ht="22.4" customHeight="1" x14ac:dyDescent="0.25">
      <c r="A70" s="220" t="s">
        <v>360</v>
      </c>
      <c r="B70" s="220"/>
      <c r="C70" s="220"/>
      <c r="D70" s="220"/>
      <c r="E70" s="220"/>
      <c r="F70" s="220"/>
      <c r="G70" s="8">
        <v>62</v>
      </c>
      <c r="H70" s="88">
        <f>H71-H72</f>
        <v>0</v>
      </c>
      <c r="I70" s="88">
        <f>I71-I72</f>
        <v>0</v>
      </c>
      <c r="J70" s="88">
        <f>J71-J72</f>
        <v>0</v>
      </c>
      <c r="K70" s="88">
        <f>K71-K72</f>
        <v>0</v>
      </c>
    </row>
    <row r="71" spans="1:11" ht="12.75" customHeight="1" x14ac:dyDescent="0.25">
      <c r="A71" s="224" t="s">
        <v>152</v>
      </c>
      <c r="B71" s="224"/>
      <c r="C71" s="224"/>
      <c r="D71" s="224"/>
      <c r="E71" s="224"/>
      <c r="F71" s="224"/>
      <c r="G71" s="7">
        <v>63</v>
      </c>
      <c r="H71" s="89">
        <v>0</v>
      </c>
      <c r="I71" s="89">
        <v>0</v>
      </c>
      <c r="J71" s="89">
        <v>0</v>
      </c>
      <c r="K71" s="89">
        <v>0</v>
      </c>
    </row>
    <row r="72" spans="1:11" ht="12.75" customHeight="1" x14ac:dyDescent="0.25">
      <c r="A72" s="224" t="s">
        <v>153</v>
      </c>
      <c r="B72" s="224"/>
      <c r="C72" s="224"/>
      <c r="D72" s="224"/>
      <c r="E72" s="224"/>
      <c r="F72" s="224"/>
      <c r="G72" s="7">
        <v>64</v>
      </c>
      <c r="H72" s="89">
        <v>0</v>
      </c>
      <c r="I72" s="89">
        <v>0</v>
      </c>
      <c r="J72" s="89">
        <v>0</v>
      </c>
      <c r="K72" s="89">
        <v>0</v>
      </c>
    </row>
    <row r="73" spans="1:11" ht="12.75" customHeight="1" x14ac:dyDescent="0.25">
      <c r="A73" s="226" t="s">
        <v>154</v>
      </c>
      <c r="B73" s="226"/>
      <c r="C73" s="226"/>
      <c r="D73" s="226"/>
      <c r="E73" s="226"/>
      <c r="F73" s="226"/>
      <c r="G73" s="7">
        <v>65</v>
      </c>
      <c r="H73" s="89">
        <v>0</v>
      </c>
      <c r="I73" s="89">
        <v>0</v>
      </c>
      <c r="J73" s="89">
        <v>0</v>
      </c>
      <c r="K73" s="89">
        <v>0</v>
      </c>
    </row>
    <row r="74" spans="1:11" ht="12.75" customHeight="1" x14ac:dyDescent="0.25">
      <c r="A74" s="225" t="s">
        <v>361</v>
      </c>
      <c r="B74" s="225"/>
      <c r="C74" s="225"/>
      <c r="D74" s="225"/>
      <c r="E74" s="225"/>
      <c r="F74" s="225"/>
      <c r="G74" s="8">
        <v>66</v>
      </c>
      <c r="H74" s="90">
        <v>0</v>
      </c>
      <c r="I74" s="90">
        <v>0</v>
      </c>
      <c r="J74" s="90">
        <v>0</v>
      </c>
      <c r="K74" s="90">
        <v>0</v>
      </c>
    </row>
    <row r="75" spans="1:11" ht="12.75" customHeight="1" x14ac:dyDescent="0.25">
      <c r="A75" s="225" t="s">
        <v>362</v>
      </c>
      <c r="B75" s="225"/>
      <c r="C75" s="225"/>
      <c r="D75" s="225"/>
      <c r="E75" s="225"/>
      <c r="F75" s="225"/>
      <c r="G75" s="8">
        <v>67</v>
      </c>
      <c r="H75" s="90">
        <v>0</v>
      </c>
      <c r="I75" s="90">
        <v>0</v>
      </c>
      <c r="J75" s="90">
        <v>0</v>
      </c>
      <c r="K75" s="90">
        <v>0</v>
      </c>
    </row>
    <row r="76" spans="1:11" x14ac:dyDescent="0.25">
      <c r="A76" s="227" t="s">
        <v>155</v>
      </c>
      <c r="B76" s="227"/>
      <c r="C76" s="227"/>
      <c r="D76" s="227"/>
      <c r="E76" s="227"/>
      <c r="F76" s="227"/>
      <c r="G76" s="228"/>
      <c r="H76" s="228"/>
      <c r="I76" s="228"/>
      <c r="J76" s="229"/>
      <c r="K76" s="229"/>
    </row>
    <row r="77" spans="1:11" ht="12.75" customHeight="1" x14ac:dyDescent="0.25">
      <c r="A77" s="220" t="s">
        <v>363</v>
      </c>
      <c r="B77" s="220"/>
      <c r="C77" s="220"/>
      <c r="D77" s="220"/>
      <c r="E77" s="220"/>
      <c r="F77" s="220"/>
      <c r="G77" s="8">
        <v>68</v>
      </c>
      <c r="H77" s="90">
        <v>0</v>
      </c>
      <c r="I77" s="90">
        <v>0</v>
      </c>
      <c r="J77" s="90">
        <v>0</v>
      </c>
      <c r="K77" s="90">
        <v>0</v>
      </c>
    </row>
    <row r="78" spans="1:11" ht="12.75" customHeight="1" x14ac:dyDescent="0.25">
      <c r="A78" s="230" t="s">
        <v>364</v>
      </c>
      <c r="B78" s="230"/>
      <c r="C78" s="230"/>
      <c r="D78" s="230"/>
      <c r="E78" s="230"/>
      <c r="F78" s="230"/>
      <c r="G78" s="20">
        <v>69</v>
      </c>
      <c r="H78" s="91">
        <v>0</v>
      </c>
      <c r="I78" s="91">
        <v>0</v>
      </c>
      <c r="J78" s="91">
        <v>0</v>
      </c>
      <c r="K78" s="91">
        <v>0</v>
      </c>
    </row>
    <row r="79" spans="1:11" ht="12.75" customHeight="1" x14ac:dyDescent="0.25">
      <c r="A79" s="230" t="s">
        <v>365</v>
      </c>
      <c r="B79" s="230"/>
      <c r="C79" s="230"/>
      <c r="D79" s="230"/>
      <c r="E79" s="230"/>
      <c r="F79" s="230"/>
      <c r="G79" s="20">
        <v>70</v>
      </c>
      <c r="H79" s="91">
        <v>0</v>
      </c>
      <c r="I79" s="91">
        <v>0</v>
      </c>
      <c r="J79" s="91">
        <v>0</v>
      </c>
      <c r="K79" s="91">
        <v>0</v>
      </c>
    </row>
    <row r="80" spans="1:11" ht="12.75" customHeight="1" x14ac:dyDescent="0.25">
      <c r="A80" s="220" t="s">
        <v>366</v>
      </c>
      <c r="B80" s="220"/>
      <c r="C80" s="220"/>
      <c r="D80" s="220"/>
      <c r="E80" s="220"/>
      <c r="F80" s="220"/>
      <c r="G80" s="8">
        <v>71</v>
      </c>
      <c r="H80" s="90">
        <v>0</v>
      </c>
      <c r="I80" s="90">
        <v>0</v>
      </c>
      <c r="J80" s="90">
        <v>0</v>
      </c>
      <c r="K80" s="90">
        <v>0</v>
      </c>
    </row>
    <row r="81" spans="1:11" ht="12.75" customHeight="1" x14ac:dyDescent="0.25">
      <c r="A81" s="220" t="s">
        <v>367</v>
      </c>
      <c r="B81" s="220"/>
      <c r="C81" s="220"/>
      <c r="D81" s="220"/>
      <c r="E81" s="220"/>
      <c r="F81" s="220"/>
      <c r="G81" s="8">
        <v>72</v>
      </c>
      <c r="H81" s="90">
        <v>0</v>
      </c>
      <c r="I81" s="90">
        <v>0</v>
      </c>
      <c r="J81" s="90">
        <v>0</v>
      </c>
      <c r="K81" s="90">
        <v>0</v>
      </c>
    </row>
    <row r="82" spans="1:11" ht="12.75" customHeight="1" x14ac:dyDescent="0.25">
      <c r="A82" s="225" t="s">
        <v>368</v>
      </c>
      <c r="B82" s="225"/>
      <c r="C82" s="225"/>
      <c r="D82" s="225"/>
      <c r="E82" s="225"/>
      <c r="F82" s="225"/>
      <c r="G82" s="8">
        <v>73</v>
      </c>
      <c r="H82" s="90">
        <v>0</v>
      </c>
      <c r="I82" s="90">
        <v>0</v>
      </c>
      <c r="J82" s="90">
        <v>0</v>
      </c>
      <c r="K82" s="90">
        <v>0</v>
      </c>
    </row>
    <row r="83" spans="1:11" ht="12.75" customHeight="1" x14ac:dyDescent="0.25">
      <c r="A83" s="225" t="s">
        <v>369</v>
      </c>
      <c r="B83" s="225"/>
      <c r="C83" s="225"/>
      <c r="D83" s="225"/>
      <c r="E83" s="225"/>
      <c r="F83" s="225"/>
      <c r="G83" s="8">
        <v>74</v>
      </c>
      <c r="H83" s="90">
        <v>0</v>
      </c>
      <c r="I83" s="90">
        <v>0</v>
      </c>
      <c r="J83" s="90">
        <v>0</v>
      </c>
      <c r="K83" s="90">
        <v>0</v>
      </c>
    </row>
    <row r="84" spans="1:11" x14ac:dyDescent="0.25">
      <c r="A84" s="227" t="s">
        <v>112</v>
      </c>
      <c r="B84" s="227"/>
      <c r="C84" s="227"/>
      <c r="D84" s="227"/>
      <c r="E84" s="227"/>
      <c r="F84" s="227"/>
      <c r="G84" s="228"/>
      <c r="H84" s="228"/>
      <c r="I84" s="228"/>
      <c r="J84" s="229"/>
      <c r="K84" s="229"/>
    </row>
    <row r="85" spans="1:11" ht="12.75" customHeight="1" x14ac:dyDescent="0.25">
      <c r="A85" s="231" t="s">
        <v>370</v>
      </c>
      <c r="B85" s="231"/>
      <c r="C85" s="231"/>
      <c r="D85" s="231"/>
      <c r="E85" s="231"/>
      <c r="F85" s="231"/>
      <c r="G85" s="8">
        <v>75</v>
      </c>
      <c r="H85" s="92">
        <f>H86+H87</f>
        <v>32486106</v>
      </c>
      <c r="I85" s="92">
        <f>I86+I87</f>
        <v>17641507</v>
      </c>
      <c r="J85" s="92">
        <f>J86+J87</f>
        <v>46158098</v>
      </c>
      <c r="K85" s="92">
        <f>K86+K87</f>
        <v>25994337</v>
      </c>
    </row>
    <row r="86" spans="1:11" ht="12.75" customHeight="1" x14ac:dyDescent="0.25">
      <c r="A86" s="232" t="s">
        <v>156</v>
      </c>
      <c r="B86" s="232"/>
      <c r="C86" s="232"/>
      <c r="D86" s="232"/>
      <c r="E86" s="232"/>
      <c r="F86" s="232"/>
      <c r="G86" s="7">
        <v>76</v>
      </c>
      <c r="H86" s="93">
        <v>32347030</v>
      </c>
      <c r="I86" s="93">
        <v>17570651</v>
      </c>
      <c r="J86" s="93">
        <v>45995612</v>
      </c>
      <c r="K86" s="93">
        <v>25919878</v>
      </c>
    </row>
    <row r="87" spans="1:11" ht="12.75" customHeight="1" x14ac:dyDescent="0.25">
      <c r="A87" s="232" t="s">
        <v>157</v>
      </c>
      <c r="B87" s="232"/>
      <c r="C87" s="232"/>
      <c r="D87" s="232"/>
      <c r="E87" s="232"/>
      <c r="F87" s="232"/>
      <c r="G87" s="7">
        <v>77</v>
      </c>
      <c r="H87" s="93">
        <v>139076</v>
      </c>
      <c r="I87" s="93">
        <v>70856</v>
      </c>
      <c r="J87" s="93">
        <v>162486</v>
      </c>
      <c r="K87" s="93">
        <v>74459</v>
      </c>
    </row>
    <row r="88" spans="1:11" x14ac:dyDescent="0.25">
      <c r="A88" s="233" t="s">
        <v>114</v>
      </c>
      <c r="B88" s="233"/>
      <c r="C88" s="233"/>
      <c r="D88" s="233"/>
      <c r="E88" s="233"/>
      <c r="F88" s="233"/>
      <c r="G88" s="234"/>
      <c r="H88" s="234"/>
      <c r="I88" s="234"/>
      <c r="J88" s="229"/>
      <c r="K88" s="229"/>
    </row>
    <row r="89" spans="1:11" ht="12.75" customHeight="1" x14ac:dyDescent="0.25">
      <c r="A89" s="202" t="s">
        <v>158</v>
      </c>
      <c r="B89" s="202"/>
      <c r="C89" s="202"/>
      <c r="D89" s="202"/>
      <c r="E89" s="202"/>
      <c r="F89" s="202"/>
      <c r="G89" s="7">
        <v>78</v>
      </c>
      <c r="H89" s="93">
        <v>32486106</v>
      </c>
      <c r="I89" s="93">
        <v>17641507</v>
      </c>
      <c r="J89" s="93">
        <v>46158098</v>
      </c>
      <c r="K89" s="93">
        <v>25994337</v>
      </c>
    </row>
    <row r="90" spans="1:11" ht="24" customHeight="1" x14ac:dyDescent="0.25">
      <c r="A90" s="188" t="s">
        <v>418</v>
      </c>
      <c r="B90" s="188"/>
      <c r="C90" s="188"/>
      <c r="D90" s="188"/>
      <c r="E90" s="188"/>
      <c r="F90" s="188"/>
      <c r="G90" s="8">
        <v>79</v>
      </c>
      <c r="H90" s="94">
        <f>H91+H98</f>
        <v>-7050978</v>
      </c>
      <c r="I90" s="94">
        <f>I91+I98</f>
        <v>2257914</v>
      </c>
      <c r="J90" s="94">
        <f t="shared" ref="J90:K90" si="8">J91+J98</f>
        <v>2938676</v>
      </c>
      <c r="K90" s="94">
        <f t="shared" si="8"/>
        <v>15537</v>
      </c>
    </row>
    <row r="91" spans="1:11" ht="24" customHeight="1" x14ac:dyDescent="0.25">
      <c r="A91" s="235" t="s">
        <v>425</v>
      </c>
      <c r="B91" s="235"/>
      <c r="C91" s="235"/>
      <c r="D91" s="235"/>
      <c r="E91" s="235"/>
      <c r="F91" s="235"/>
      <c r="G91" s="8">
        <v>80</v>
      </c>
      <c r="H91" s="94">
        <f>SUM(H92:H96)</f>
        <v>0</v>
      </c>
      <c r="I91" s="94">
        <f>SUM(I92:I96)</f>
        <v>0</v>
      </c>
      <c r="J91" s="94">
        <f t="shared" ref="J91:K91" si="9">SUM(J92:J96)</f>
        <v>0</v>
      </c>
      <c r="K91" s="94">
        <f t="shared" si="9"/>
        <v>0</v>
      </c>
    </row>
    <row r="92" spans="1:11" ht="25.5" customHeight="1" x14ac:dyDescent="0.25">
      <c r="A92" s="224" t="s">
        <v>371</v>
      </c>
      <c r="B92" s="224"/>
      <c r="C92" s="224"/>
      <c r="D92" s="224"/>
      <c r="E92" s="224"/>
      <c r="F92" s="224"/>
      <c r="G92" s="7">
        <v>81</v>
      </c>
      <c r="H92" s="93">
        <v>0</v>
      </c>
      <c r="I92" s="93">
        <v>0</v>
      </c>
      <c r="J92" s="93">
        <v>0</v>
      </c>
      <c r="K92" s="93">
        <v>0</v>
      </c>
    </row>
    <row r="93" spans="1:11" ht="38.25" customHeight="1" x14ac:dyDescent="0.25">
      <c r="A93" s="224" t="s">
        <v>372</v>
      </c>
      <c r="B93" s="224"/>
      <c r="C93" s="224"/>
      <c r="D93" s="224"/>
      <c r="E93" s="224"/>
      <c r="F93" s="224"/>
      <c r="G93" s="7">
        <v>82</v>
      </c>
      <c r="H93" s="93">
        <v>0</v>
      </c>
      <c r="I93" s="93">
        <v>0</v>
      </c>
      <c r="J93" s="93">
        <v>0</v>
      </c>
      <c r="K93" s="93">
        <v>0</v>
      </c>
    </row>
    <row r="94" spans="1:11" ht="38.25" customHeight="1" x14ac:dyDescent="0.25">
      <c r="A94" s="224" t="s">
        <v>373</v>
      </c>
      <c r="B94" s="224"/>
      <c r="C94" s="224"/>
      <c r="D94" s="224"/>
      <c r="E94" s="224"/>
      <c r="F94" s="224"/>
      <c r="G94" s="7">
        <v>83</v>
      </c>
      <c r="H94" s="93">
        <v>0</v>
      </c>
      <c r="I94" s="93">
        <v>0</v>
      </c>
      <c r="J94" s="93">
        <v>0</v>
      </c>
      <c r="K94" s="93">
        <v>0</v>
      </c>
    </row>
    <row r="95" spans="1:11" x14ac:dyDescent="0.25">
      <c r="A95" s="224" t="s">
        <v>374</v>
      </c>
      <c r="B95" s="224"/>
      <c r="C95" s="224"/>
      <c r="D95" s="224"/>
      <c r="E95" s="224"/>
      <c r="F95" s="224"/>
      <c r="G95" s="7">
        <v>84</v>
      </c>
      <c r="H95" s="93">
        <v>0</v>
      </c>
      <c r="I95" s="93">
        <v>0</v>
      </c>
      <c r="J95" s="93">
        <v>0</v>
      </c>
      <c r="K95" s="93">
        <v>0</v>
      </c>
    </row>
    <row r="96" spans="1:11" x14ac:dyDescent="0.25">
      <c r="A96" s="224" t="s">
        <v>375</v>
      </c>
      <c r="B96" s="224"/>
      <c r="C96" s="224"/>
      <c r="D96" s="224"/>
      <c r="E96" s="224"/>
      <c r="F96" s="224"/>
      <c r="G96" s="7">
        <v>85</v>
      </c>
      <c r="H96" s="93">
        <v>0</v>
      </c>
      <c r="I96" s="93">
        <v>0</v>
      </c>
      <c r="J96" s="93">
        <v>0</v>
      </c>
      <c r="K96" s="93">
        <v>0</v>
      </c>
    </row>
    <row r="97" spans="1:11" ht="26.25" customHeight="1" x14ac:dyDescent="0.25">
      <c r="A97" s="224" t="s">
        <v>376</v>
      </c>
      <c r="B97" s="224"/>
      <c r="C97" s="224"/>
      <c r="D97" s="224"/>
      <c r="E97" s="224"/>
      <c r="F97" s="224"/>
      <c r="G97" s="7">
        <v>86</v>
      </c>
      <c r="H97" s="93">
        <v>0</v>
      </c>
      <c r="I97" s="93">
        <v>0</v>
      </c>
      <c r="J97" s="93">
        <v>0</v>
      </c>
      <c r="K97" s="93">
        <v>0</v>
      </c>
    </row>
    <row r="98" spans="1:11" ht="25.5" customHeight="1" x14ac:dyDescent="0.25">
      <c r="A98" s="235" t="s">
        <v>419</v>
      </c>
      <c r="B98" s="235"/>
      <c r="C98" s="235"/>
      <c r="D98" s="235"/>
      <c r="E98" s="235"/>
      <c r="F98" s="235"/>
      <c r="G98" s="8">
        <v>87</v>
      </c>
      <c r="H98" s="94">
        <f>SUM(H99:H108)</f>
        <v>-7050978</v>
      </c>
      <c r="I98" s="94">
        <f t="shared" ref="I98:J98" si="10">SUM(I99:I108)</f>
        <v>2257914</v>
      </c>
      <c r="J98" s="94">
        <f t="shared" si="10"/>
        <v>2938676</v>
      </c>
      <c r="K98" s="94">
        <f>SUM(K99:K108)</f>
        <v>15537</v>
      </c>
    </row>
    <row r="99" spans="1:11" x14ac:dyDescent="0.25">
      <c r="A99" s="236" t="s">
        <v>159</v>
      </c>
      <c r="B99" s="236"/>
      <c r="C99" s="236"/>
      <c r="D99" s="236"/>
      <c r="E99" s="236"/>
      <c r="F99" s="236"/>
      <c r="G99" s="7">
        <v>88</v>
      </c>
      <c r="H99" s="93">
        <v>227682</v>
      </c>
      <c r="I99" s="93">
        <v>-357203</v>
      </c>
      <c r="J99" s="93">
        <v>-279903</v>
      </c>
      <c r="K99" s="93">
        <v>-783111</v>
      </c>
    </row>
    <row r="100" spans="1:11" x14ac:dyDescent="0.25">
      <c r="A100" s="236" t="s">
        <v>443</v>
      </c>
      <c r="B100" s="236"/>
      <c r="C100" s="236"/>
      <c r="D100" s="236"/>
      <c r="E100" s="236"/>
      <c r="F100" s="236"/>
      <c r="G100" s="7">
        <v>89</v>
      </c>
      <c r="H100" s="93">
        <v>0</v>
      </c>
      <c r="I100" s="93">
        <v>0</v>
      </c>
      <c r="J100" s="93">
        <v>0</v>
      </c>
      <c r="K100" s="93">
        <v>0</v>
      </c>
    </row>
    <row r="101" spans="1:11" ht="36" customHeight="1" x14ac:dyDescent="0.25">
      <c r="A101" s="224" t="s">
        <v>444</v>
      </c>
      <c r="B101" s="224"/>
      <c r="C101" s="224"/>
      <c r="D101" s="224"/>
      <c r="E101" s="224"/>
      <c r="F101" s="224"/>
      <c r="G101" s="7">
        <v>90</v>
      </c>
      <c r="H101" s="93">
        <v>0</v>
      </c>
      <c r="I101" s="93">
        <v>0</v>
      </c>
      <c r="J101" s="93">
        <v>0</v>
      </c>
      <c r="K101" s="93">
        <v>0</v>
      </c>
    </row>
    <row r="102" spans="1:11" ht="22.4" customHeight="1" x14ac:dyDescent="0.25">
      <c r="A102" s="236" t="s">
        <v>160</v>
      </c>
      <c r="B102" s="236"/>
      <c r="C102" s="236"/>
      <c r="D102" s="236"/>
      <c r="E102" s="236"/>
      <c r="F102" s="236"/>
      <c r="G102" s="7">
        <v>91</v>
      </c>
      <c r="H102" s="93">
        <v>-7278660</v>
      </c>
      <c r="I102" s="93">
        <v>2615117</v>
      </c>
      <c r="J102" s="93">
        <v>3218579</v>
      </c>
      <c r="K102" s="93">
        <v>798648</v>
      </c>
    </row>
    <row r="103" spans="1:11" ht="22.4" customHeight="1" x14ac:dyDescent="0.25">
      <c r="A103" s="236" t="s">
        <v>161</v>
      </c>
      <c r="B103" s="236"/>
      <c r="C103" s="236"/>
      <c r="D103" s="236"/>
      <c r="E103" s="236"/>
      <c r="F103" s="236"/>
      <c r="G103" s="7">
        <v>92</v>
      </c>
      <c r="H103" s="93">
        <v>0</v>
      </c>
      <c r="I103" s="93">
        <v>0</v>
      </c>
      <c r="J103" s="93">
        <v>0</v>
      </c>
      <c r="K103" s="93">
        <v>0</v>
      </c>
    </row>
    <row r="104" spans="1:11" ht="22.4" customHeight="1" x14ac:dyDescent="0.25">
      <c r="A104" s="236" t="s">
        <v>162</v>
      </c>
      <c r="B104" s="236"/>
      <c r="C104" s="236"/>
      <c r="D104" s="236"/>
      <c r="E104" s="236"/>
      <c r="F104" s="236"/>
      <c r="G104" s="7">
        <v>93</v>
      </c>
      <c r="H104" s="93">
        <v>0</v>
      </c>
      <c r="I104" s="93">
        <v>0</v>
      </c>
      <c r="J104" s="93">
        <v>0</v>
      </c>
      <c r="K104" s="93">
        <v>0</v>
      </c>
    </row>
    <row r="105" spans="1:11" ht="12.75" customHeight="1" x14ac:dyDescent="0.25">
      <c r="A105" s="224" t="s">
        <v>445</v>
      </c>
      <c r="B105" s="224"/>
      <c r="C105" s="224"/>
      <c r="D105" s="224"/>
      <c r="E105" s="224"/>
      <c r="F105" s="224"/>
      <c r="G105" s="7">
        <v>94</v>
      </c>
      <c r="H105" s="93">
        <v>0</v>
      </c>
      <c r="I105" s="93">
        <v>0</v>
      </c>
      <c r="J105" s="93">
        <v>0</v>
      </c>
      <c r="K105" s="93">
        <v>0</v>
      </c>
    </row>
    <row r="106" spans="1:11" ht="26.25" customHeight="1" x14ac:dyDescent="0.25">
      <c r="A106" s="224" t="s">
        <v>446</v>
      </c>
      <c r="B106" s="224"/>
      <c r="C106" s="224"/>
      <c r="D106" s="224"/>
      <c r="E106" s="224"/>
      <c r="F106" s="224"/>
      <c r="G106" s="7">
        <v>95</v>
      </c>
      <c r="H106" s="93">
        <v>0</v>
      </c>
      <c r="I106" s="93">
        <v>0</v>
      </c>
      <c r="J106" s="93">
        <v>0</v>
      </c>
      <c r="K106" s="93">
        <v>0</v>
      </c>
    </row>
    <row r="107" spans="1:11" x14ac:dyDescent="0.25">
      <c r="A107" s="224" t="s">
        <v>447</v>
      </c>
      <c r="B107" s="224"/>
      <c r="C107" s="224"/>
      <c r="D107" s="224"/>
      <c r="E107" s="224"/>
      <c r="F107" s="224"/>
      <c r="G107" s="7">
        <v>96</v>
      </c>
      <c r="H107" s="93">
        <v>0</v>
      </c>
      <c r="I107" s="93">
        <v>0</v>
      </c>
      <c r="J107" s="93">
        <v>0</v>
      </c>
      <c r="K107" s="93">
        <v>0</v>
      </c>
    </row>
    <row r="108" spans="1:11" ht="24.75" customHeight="1" x14ac:dyDescent="0.25">
      <c r="A108" s="224" t="s">
        <v>448</v>
      </c>
      <c r="B108" s="224"/>
      <c r="C108" s="224"/>
      <c r="D108" s="224"/>
      <c r="E108" s="224"/>
      <c r="F108" s="224"/>
      <c r="G108" s="7">
        <v>97</v>
      </c>
      <c r="H108" s="93">
        <v>0</v>
      </c>
      <c r="I108" s="93">
        <v>0</v>
      </c>
      <c r="J108" s="93">
        <v>0</v>
      </c>
      <c r="K108" s="93">
        <v>0</v>
      </c>
    </row>
    <row r="109" spans="1:11" ht="23.15" customHeight="1" x14ac:dyDescent="0.25">
      <c r="A109" s="188" t="s">
        <v>420</v>
      </c>
      <c r="B109" s="188"/>
      <c r="C109" s="188"/>
      <c r="D109" s="188"/>
      <c r="E109" s="188"/>
      <c r="F109" s="188"/>
      <c r="G109" s="8">
        <v>98</v>
      </c>
      <c r="H109" s="94">
        <f>H91+H98-H108-H97</f>
        <v>-7050978</v>
      </c>
      <c r="I109" s="94">
        <f>I91+I98-I108-I97</f>
        <v>2257914</v>
      </c>
      <c r="J109" s="94">
        <f>J91+J98-J108-J97</f>
        <v>2938676</v>
      </c>
      <c r="K109" s="94">
        <f>K91+K98-K108-K97</f>
        <v>15537</v>
      </c>
    </row>
    <row r="110" spans="1:11" ht="25.5" customHeight="1" x14ac:dyDescent="0.25">
      <c r="A110" s="188" t="s">
        <v>377</v>
      </c>
      <c r="B110" s="188"/>
      <c r="C110" s="188"/>
      <c r="D110" s="188"/>
      <c r="E110" s="188"/>
      <c r="F110" s="188"/>
      <c r="G110" s="8">
        <v>99</v>
      </c>
      <c r="H110" s="92">
        <f>H89+H109</f>
        <v>25435128</v>
      </c>
      <c r="I110" s="92">
        <f>I89+I109</f>
        <v>19899421</v>
      </c>
      <c r="J110" s="92">
        <f t="shared" ref="J110:K110" si="11">J89+J109</f>
        <v>49096774</v>
      </c>
      <c r="K110" s="92">
        <f t="shared" si="11"/>
        <v>26009874</v>
      </c>
    </row>
    <row r="111" spans="1:11" x14ac:dyDescent="0.25">
      <c r="A111" s="227" t="s">
        <v>163</v>
      </c>
      <c r="B111" s="227"/>
      <c r="C111" s="227"/>
      <c r="D111" s="227"/>
      <c r="E111" s="227"/>
      <c r="F111" s="227"/>
      <c r="G111" s="228"/>
      <c r="H111" s="228"/>
      <c r="I111" s="228"/>
      <c r="J111" s="229"/>
      <c r="K111" s="229"/>
    </row>
    <row r="112" spans="1:11" ht="23.25" customHeight="1" x14ac:dyDescent="0.25">
      <c r="A112" s="231" t="s">
        <v>378</v>
      </c>
      <c r="B112" s="231"/>
      <c r="C112" s="231"/>
      <c r="D112" s="231"/>
      <c r="E112" s="231"/>
      <c r="F112" s="231"/>
      <c r="G112" s="8">
        <v>100</v>
      </c>
      <c r="H112" s="92">
        <f>H113+H114</f>
        <v>25435128</v>
      </c>
      <c r="I112" s="92">
        <f>I113+I114</f>
        <v>19899421</v>
      </c>
      <c r="J112" s="92">
        <f>J113+J114</f>
        <v>49096774</v>
      </c>
      <c r="K112" s="92">
        <f>K113+K114</f>
        <v>26009874</v>
      </c>
    </row>
    <row r="113" spans="1:11" ht="12.75" customHeight="1" x14ac:dyDescent="0.25">
      <c r="A113" s="232" t="s">
        <v>113</v>
      </c>
      <c r="B113" s="232"/>
      <c r="C113" s="232"/>
      <c r="D113" s="232"/>
      <c r="E113" s="232"/>
      <c r="F113" s="232"/>
      <c r="G113" s="7">
        <v>101</v>
      </c>
      <c r="H113" s="93">
        <v>25307045</v>
      </c>
      <c r="I113" s="93">
        <v>19829464</v>
      </c>
      <c r="J113" s="93">
        <v>48938339</v>
      </c>
      <c r="K113" s="93">
        <v>25935447</v>
      </c>
    </row>
    <row r="114" spans="1:11" ht="12.75" customHeight="1" x14ac:dyDescent="0.25">
      <c r="A114" s="232" t="s">
        <v>164</v>
      </c>
      <c r="B114" s="232"/>
      <c r="C114" s="232"/>
      <c r="D114" s="232"/>
      <c r="E114" s="232"/>
      <c r="F114" s="232"/>
      <c r="G114" s="7">
        <v>102</v>
      </c>
      <c r="H114" s="93">
        <v>128083</v>
      </c>
      <c r="I114" s="93">
        <v>69957</v>
      </c>
      <c r="J114" s="93">
        <v>158435</v>
      </c>
      <c r="K114" s="93">
        <v>74427</v>
      </c>
    </row>
  </sheetData>
  <sheetProtection algorithmName="SHA-512" hashValue="GUF5LjrIXUEY4BaLr3IL40IsFndw0x9tmf5qb9vHLxbWrzg2mnzq3YAt6FW0XQqviGdnPxGi/mh/JHdxqfBUHQ==" saltValue="UnCiAYadyVfVSBOb715ZYQ=="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showGridLines="0" view="pageBreakPreview" zoomScaleNormal="100" zoomScaleSheetLayoutView="100" workbookViewId="0">
      <selection sqref="A1:I1"/>
    </sheetView>
  </sheetViews>
  <sheetFormatPr defaultColWidth="9.1796875" defaultRowHeight="12.5" x14ac:dyDescent="0.25"/>
  <cols>
    <col min="1" max="7" width="9.1796875" style="9"/>
    <col min="8" max="9" width="30.453125" style="13" customWidth="1"/>
    <col min="10" max="16384" width="9.1796875" style="9"/>
  </cols>
  <sheetData>
    <row r="1" spans="1:9" x14ac:dyDescent="0.25">
      <c r="A1" s="237" t="s">
        <v>165</v>
      </c>
      <c r="B1" s="238"/>
      <c r="C1" s="238"/>
      <c r="D1" s="238"/>
      <c r="E1" s="238"/>
      <c r="F1" s="238"/>
      <c r="G1" s="238"/>
      <c r="H1" s="238"/>
      <c r="I1" s="238"/>
    </row>
    <row r="2" spans="1:9" x14ac:dyDescent="0.25">
      <c r="A2" s="239" t="s">
        <v>500</v>
      </c>
      <c r="B2" s="192"/>
      <c r="C2" s="192"/>
      <c r="D2" s="192"/>
      <c r="E2" s="192"/>
      <c r="F2" s="192"/>
      <c r="G2" s="192"/>
      <c r="H2" s="192"/>
      <c r="I2" s="192"/>
    </row>
    <row r="3" spans="1:9" x14ac:dyDescent="0.25">
      <c r="A3" s="241" t="s">
        <v>441</v>
      </c>
      <c r="B3" s="242"/>
      <c r="C3" s="242"/>
      <c r="D3" s="242"/>
      <c r="E3" s="242"/>
      <c r="F3" s="242"/>
      <c r="G3" s="242"/>
      <c r="H3" s="242"/>
      <c r="I3" s="242"/>
    </row>
    <row r="4" spans="1:9" x14ac:dyDescent="0.25">
      <c r="A4" s="240" t="s">
        <v>497</v>
      </c>
      <c r="B4" s="195"/>
      <c r="C4" s="195"/>
      <c r="D4" s="195"/>
      <c r="E4" s="195"/>
      <c r="F4" s="195"/>
      <c r="G4" s="195"/>
      <c r="H4" s="195"/>
      <c r="I4" s="196"/>
    </row>
    <row r="5" spans="1:9" ht="22" x14ac:dyDescent="0.25">
      <c r="A5" s="245" t="s">
        <v>2</v>
      </c>
      <c r="B5" s="200"/>
      <c r="C5" s="200"/>
      <c r="D5" s="200"/>
      <c r="E5" s="200"/>
      <c r="F5" s="200"/>
      <c r="G5" s="28" t="s">
        <v>103</v>
      </c>
      <c r="H5" s="29" t="s">
        <v>299</v>
      </c>
      <c r="I5" s="29" t="s">
        <v>278</v>
      </c>
    </row>
    <row r="6" spans="1:9" x14ac:dyDescent="0.25">
      <c r="A6" s="246">
        <v>1</v>
      </c>
      <c r="B6" s="200"/>
      <c r="C6" s="200"/>
      <c r="D6" s="200"/>
      <c r="E6" s="200"/>
      <c r="F6" s="200"/>
      <c r="G6" s="30">
        <v>2</v>
      </c>
      <c r="H6" s="29" t="s">
        <v>166</v>
      </c>
      <c r="I6" s="29" t="s">
        <v>167</v>
      </c>
    </row>
    <row r="7" spans="1:9" x14ac:dyDescent="0.25">
      <c r="A7" s="247" t="s">
        <v>168</v>
      </c>
      <c r="B7" s="247"/>
      <c r="C7" s="247"/>
      <c r="D7" s="247"/>
      <c r="E7" s="247"/>
      <c r="F7" s="247"/>
      <c r="G7" s="247"/>
      <c r="H7" s="247"/>
      <c r="I7" s="247"/>
    </row>
    <row r="8" spans="1:9" ht="12.75" customHeight="1" x14ac:dyDescent="0.25">
      <c r="A8" s="186" t="s">
        <v>169</v>
      </c>
      <c r="B8" s="186"/>
      <c r="C8" s="186"/>
      <c r="D8" s="186"/>
      <c r="E8" s="186"/>
      <c r="F8" s="186"/>
      <c r="G8" s="31">
        <v>1</v>
      </c>
      <c r="H8" s="95">
        <v>42139009</v>
      </c>
      <c r="I8" s="95">
        <v>56983947</v>
      </c>
    </row>
    <row r="9" spans="1:9" ht="12.75" customHeight="1" x14ac:dyDescent="0.25">
      <c r="A9" s="244" t="s">
        <v>170</v>
      </c>
      <c r="B9" s="244"/>
      <c r="C9" s="244"/>
      <c r="D9" s="244"/>
      <c r="E9" s="244"/>
      <c r="F9" s="244"/>
      <c r="G9" s="32">
        <v>2</v>
      </c>
      <c r="H9" s="96">
        <f>H10+H11+H12+H13+H14+H15+H16+H17</f>
        <v>49863085</v>
      </c>
      <c r="I9" s="96">
        <f>I10+I11+I12+I13+I14+I15+I16+I17</f>
        <v>50569799</v>
      </c>
    </row>
    <row r="10" spans="1:9" ht="12.75" customHeight="1" x14ac:dyDescent="0.25">
      <c r="A10" s="221" t="s">
        <v>171</v>
      </c>
      <c r="B10" s="221"/>
      <c r="C10" s="221"/>
      <c r="D10" s="221"/>
      <c r="E10" s="221"/>
      <c r="F10" s="221"/>
      <c r="G10" s="31">
        <v>3</v>
      </c>
      <c r="H10" s="95">
        <v>38771305</v>
      </c>
      <c r="I10" s="95">
        <v>41841112</v>
      </c>
    </row>
    <row r="11" spans="1:9" ht="22.4" customHeight="1" x14ac:dyDescent="0.25">
      <c r="A11" s="221" t="s">
        <v>172</v>
      </c>
      <c r="B11" s="221"/>
      <c r="C11" s="221"/>
      <c r="D11" s="221"/>
      <c r="E11" s="221"/>
      <c r="F11" s="221"/>
      <c r="G11" s="31">
        <v>4</v>
      </c>
      <c r="H11" s="95">
        <v>8792</v>
      </c>
      <c r="I11" s="95">
        <v>-5110539</v>
      </c>
    </row>
    <row r="12" spans="1:9" ht="23.5" customHeight="1" x14ac:dyDescent="0.25">
      <c r="A12" s="221" t="s">
        <v>173</v>
      </c>
      <c r="B12" s="221"/>
      <c r="C12" s="221"/>
      <c r="D12" s="221"/>
      <c r="E12" s="221"/>
      <c r="F12" s="221"/>
      <c r="G12" s="31">
        <v>5</v>
      </c>
      <c r="H12" s="95">
        <v>-1339314</v>
      </c>
      <c r="I12" s="95">
        <v>0</v>
      </c>
    </row>
    <row r="13" spans="1:9" ht="12.75" customHeight="1" x14ac:dyDescent="0.25">
      <c r="A13" s="221" t="s">
        <v>174</v>
      </c>
      <c r="B13" s="221"/>
      <c r="C13" s="221"/>
      <c r="D13" s="221"/>
      <c r="E13" s="221"/>
      <c r="F13" s="221"/>
      <c r="G13" s="31">
        <v>6</v>
      </c>
      <c r="H13" s="95">
        <v>-715554</v>
      </c>
      <c r="I13" s="95">
        <v>-1140234</v>
      </c>
    </row>
    <row r="14" spans="1:9" ht="12.75" customHeight="1" x14ac:dyDescent="0.25">
      <c r="A14" s="221" t="s">
        <v>175</v>
      </c>
      <c r="B14" s="221"/>
      <c r="C14" s="221"/>
      <c r="D14" s="221"/>
      <c r="E14" s="221"/>
      <c r="F14" s="221"/>
      <c r="G14" s="31">
        <v>7</v>
      </c>
      <c r="H14" s="95">
        <v>7296326</v>
      </c>
      <c r="I14" s="95">
        <v>9558496</v>
      </c>
    </row>
    <row r="15" spans="1:9" ht="12.75" customHeight="1" x14ac:dyDescent="0.25">
      <c r="A15" s="221" t="s">
        <v>176</v>
      </c>
      <c r="B15" s="221"/>
      <c r="C15" s="221"/>
      <c r="D15" s="221"/>
      <c r="E15" s="221"/>
      <c r="F15" s="221"/>
      <c r="G15" s="31">
        <v>8</v>
      </c>
      <c r="H15" s="95">
        <v>-1707375</v>
      </c>
      <c r="I15" s="95">
        <v>-1310734</v>
      </c>
    </row>
    <row r="16" spans="1:9" ht="12.75" customHeight="1" x14ac:dyDescent="0.25">
      <c r="A16" s="221" t="s">
        <v>177</v>
      </c>
      <c r="B16" s="221"/>
      <c r="C16" s="221"/>
      <c r="D16" s="221"/>
      <c r="E16" s="221"/>
      <c r="F16" s="221"/>
      <c r="G16" s="31">
        <v>9</v>
      </c>
      <c r="H16" s="95">
        <v>651919</v>
      </c>
      <c r="I16" s="95">
        <v>-398856</v>
      </c>
    </row>
    <row r="17" spans="1:9" ht="25.4" customHeight="1" x14ac:dyDescent="0.25">
      <c r="A17" s="221" t="s">
        <v>178</v>
      </c>
      <c r="B17" s="221"/>
      <c r="C17" s="221"/>
      <c r="D17" s="221"/>
      <c r="E17" s="221"/>
      <c r="F17" s="221"/>
      <c r="G17" s="31">
        <v>10</v>
      </c>
      <c r="H17" s="95">
        <v>6896986</v>
      </c>
      <c r="I17" s="95">
        <v>7130554</v>
      </c>
    </row>
    <row r="18" spans="1:9" ht="28.4" customHeight="1" x14ac:dyDescent="0.25">
      <c r="A18" s="243" t="s">
        <v>304</v>
      </c>
      <c r="B18" s="243"/>
      <c r="C18" s="243"/>
      <c r="D18" s="243"/>
      <c r="E18" s="243"/>
      <c r="F18" s="243"/>
      <c r="G18" s="32">
        <v>11</v>
      </c>
      <c r="H18" s="96">
        <f>H8+H9</f>
        <v>92002094</v>
      </c>
      <c r="I18" s="96">
        <f>I8+I9</f>
        <v>107553746</v>
      </c>
    </row>
    <row r="19" spans="1:9" ht="12.75" customHeight="1" x14ac:dyDescent="0.25">
      <c r="A19" s="244" t="s">
        <v>179</v>
      </c>
      <c r="B19" s="244"/>
      <c r="C19" s="244"/>
      <c r="D19" s="244"/>
      <c r="E19" s="244"/>
      <c r="F19" s="244"/>
      <c r="G19" s="32">
        <v>12</v>
      </c>
      <c r="H19" s="96">
        <f>H20+H21+H22+H23</f>
        <v>-68649968</v>
      </c>
      <c r="I19" s="96">
        <f>I20+I21+I22+I23</f>
        <v>-16066415</v>
      </c>
    </row>
    <row r="20" spans="1:9" ht="12.75" customHeight="1" x14ac:dyDescent="0.25">
      <c r="A20" s="221" t="s">
        <v>180</v>
      </c>
      <c r="B20" s="221"/>
      <c r="C20" s="221"/>
      <c r="D20" s="221"/>
      <c r="E20" s="221"/>
      <c r="F20" s="221"/>
      <c r="G20" s="31">
        <v>13</v>
      </c>
      <c r="H20" s="95">
        <v>-493448</v>
      </c>
      <c r="I20" s="95">
        <v>42233783</v>
      </c>
    </row>
    <row r="21" spans="1:9" ht="12.75" customHeight="1" x14ac:dyDescent="0.25">
      <c r="A21" s="221" t="s">
        <v>181</v>
      </c>
      <c r="B21" s="221"/>
      <c r="C21" s="221"/>
      <c r="D21" s="221"/>
      <c r="E21" s="221"/>
      <c r="F21" s="221"/>
      <c r="G21" s="31">
        <v>14</v>
      </c>
      <c r="H21" s="95">
        <v>-30235683</v>
      </c>
      <c r="I21" s="95">
        <v>-37206995</v>
      </c>
    </row>
    <row r="22" spans="1:9" ht="12.75" customHeight="1" x14ac:dyDescent="0.25">
      <c r="A22" s="221" t="s">
        <v>182</v>
      </c>
      <c r="B22" s="221"/>
      <c r="C22" s="221"/>
      <c r="D22" s="221"/>
      <c r="E22" s="221"/>
      <c r="F22" s="221"/>
      <c r="G22" s="31">
        <v>15</v>
      </c>
      <c r="H22" s="95">
        <v>-37920837</v>
      </c>
      <c r="I22" s="95">
        <v>-21093203</v>
      </c>
    </row>
    <row r="23" spans="1:9" ht="12.75" customHeight="1" x14ac:dyDescent="0.25">
      <c r="A23" s="221" t="s">
        <v>183</v>
      </c>
      <c r="B23" s="221"/>
      <c r="C23" s="221"/>
      <c r="D23" s="221"/>
      <c r="E23" s="221"/>
      <c r="F23" s="221"/>
      <c r="G23" s="31">
        <v>16</v>
      </c>
      <c r="H23" s="95">
        <v>0</v>
      </c>
      <c r="I23" s="95">
        <v>0</v>
      </c>
    </row>
    <row r="24" spans="1:9" ht="12.75" customHeight="1" x14ac:dyDescent="0.25">
      <c r="A24" s="243" t="s">
        <v>184</v>
      </c>
      <c r="B24" s="243"/>
      <c r="C24" s="243"/>
      <c r="D24" s="243"/>
      <c r="E24" s="243"/>
      <c r="F24" s="243"/>
      <c r="G24" s="32">
        <v>17</v>
      </c>
      <c r="H24" s="96">
        <f>H18+H19</f>
        <v>23352126</v>
      </c>
      <c r="I24" s="96">
        <f>I18+I19</f>
        <v>91487331</v>
      </c>
    </row>
    <row r="25" spans="1:9" ht="12.75" customHeight="1" x14ac:dyDescent="0.25">
      <c r="A25" s="186" t="s">
        <v>185</v>
      </c>
      <c r="B25" s="186"/>
      <c r="C25" s="186"/>
      <c r="D25" s="186"/>
      <c r="E25" s="186"/>
      <c r="F25" s="186"/>
      <c r="G25" s="31">
        <v>18</v>
      </c>
      <c r="H25" s="95">
        <v>-7482121</v>
      </c>
      <c r="I25" s="95">
        <v>-9143286</v>
      </c>
    </row>
    <row r="26" spans="1:9" ht="12.75" customHeight="1" x14ac:dyDescent="0.25">
      <c r="A26" s="186" t="s">
        <v>186</v>
      </c>
      <c r="B26" s="186"/>
      <c r="C26" s="186"/>
      <c r="D26" s="186"/>
      <c r="E26" s="186"/>
      <c r="F26" s="186"/>
      <c r="G26" s="31">
        <v>19</v>
      </c>
      <c r="H26" s="95">
        <v>-9423320</v>
      </c>
      <c r="I26" s="95">
        <v>-10743606</v>
      </c>
    </row>
    <row r="27" spans="1:9" ht="26.15" customHeight="1" x14ac:dyDescent="0.25">
      <c r="A27" s="248" t="s">
        <v>187</v>
      </c>
      <c r="B27" s="248"/>
      <c r="C27" s="248"/>
      <c r="D27" s="248"/>
      <c r="E27" s="248"/>
      <c r="F27" s="248"/>
      <c r="G27" s="32">
        <v>20</v>
      </c>
      <c r="H27" s="96">
        <f>H24+H25+H26</f>
        <v>6446685</v>
      </c>
      <c r="I27" s="96">
        <f>I24+I25+I26</f>
        <v>71600439</v>
      </c>
    </row>
    <row r="28" spans="1:9" x14ac:dyDescent="0.25">
      <c r="A28" s="247" t="s">
        <v>188</v>
      </c>
      <c r="B28" s="247"/>
      <c r="C28" s="247"/>
      <c r="D28" s="247"/>
      <c r="E28" s="247"/>
      <c r="F28" s="247"/>
      <c r="G28" s="247"/>
      <c r="H28" s="247"/>
      <c r="I28" s="247"/>
    </row>
    <row r="29" spans="1:9" ht="30.65" customHeight="1" x14ac:dyDescent="0.25">
      <c r="A29" s="186" t="s">
        <v>189</v>
      </c>
      <c r="B29" s="186"/>
      <c r="C29" s="186"/>
      <c r="D29" s="186"/>
      <c r="E29" s="186"/>
      <c r="F29" s="186"/>
      <c r="G29" s="31">
        <v>21</v>
      </c>
      <c r="H29" s="97">
        <v>192918</v>
      </c>
      <c r="I29" s="97">
        <v>6764774</v>
      </c>
    </row>
    <row r="30" spans="1:9" ht="12.75" customHeight="1" x14ac:dyDescent="0.25">
      <c r="A30" s="186" t="s">
        <v>190</v>
      </c>
      <c r="B30" s="186"/>
      <c r="C30" s="186"/>
      <c r="D30" s="186"/>
      <c r="E30" s="186"/>
      <c r="F30" s="186"/>
      <c r="G30" s="31">
        <v>22</v>
      </c>
      <c r="H30" s="97">
        <v>0</v>
      </c>
      <c r="I30" s="97">
        <v>0</v>
      </c>
    </row>
    <row r="31" spans="1:9" ht="12.75" customHeight="1" x14ac:dyDescent="0.25">
      <c r="A31" s="186" t="s">
        <v>191</v>
      </c>
      <c r="B31" s="186"/>
      <c r="C31" s="186"/>
      <c r="D31" s="186"/>
      <c r="E31" s="186"/>
      <c r="F31" s="186"/>
      <c r="G31" s="31">
        <v>23</v>
      </c>
      <c r="H31" s="97">
        <v>685256</v>
      </c>
      <c r="I31" s="97">
        <v>1315689</v>
      </c>
    </row>
    <row r="32" spans="1:9" ht="12.75" customHeight="1" x14ac:dyDescent="0.25">
      <c r="A32" s="186" t="s">
        <v>192</v>
      </c>
      <c r="B32" s="186"/>
      <c r="C32" s="186"/>
      <c r="D32" s="186"/>
      <c r="E32" s="186"/>
      <c r="F32" s="186"/>
      <c r="G32" s="31">
        <v>24</v>
      </c>
      <c r="H32" s="97">
        <v>0</v>
      </c>
      <c r="I32" s="97">
        <v>0</v>
      </c>
    </row>
    <row r="33" spans="1:9" ht="12.75" customHeight="1" x14ac:dyDescent="0.25">
      <c r="A33" s="186" t="s">
        <v>193</v>
      </c>
      <c r="B33" s="186"/>
      <c r="C33" s="186"/>
      <c r="D33" s="186"/>
      <c r="E33" s="186"/>
      <c r="F33" s="186"/>
      <c r="G33" s="31">
        <v>25</v>
      </c>
      <c r="H33" s="97">
        <v>9609852</v>
      </c>
      <c r="I33" s="97">
        <v>5336956</v>
      </c>
    </row>
    <row r="34" spans="1:9" ht="12.75" customHeight="1" x14ac:dyDescent="0.25">
      <c r="A34" s="186" t="s">
        <v>194</v>
      </c>
      <c r="B34" s="186"/>
      <c r="C34" s="186"/>
      <c r="D34" s="186"/>
      <c r="E34" s="186"/>
      <c r="F34" s="186"/>
      <c r="G34" s="31">
        <v>26</v>
      </c>
      <c r="H34" s="97">
        <v>441701</v>
      </c>
      <c r="I34" s="97">
        <v>0</v>
      </c>
    </row>
    <row r="35" spans="1:9" ht="26.5" customHeight="1" x14ac:dyDescent="0.25">
      <c r="A35" s="243" t="s">
        <v>195</v>
      </c>
      <c r="B35" s="243"/>
      <c r="C35" s="243"/>
      <c r="D35" s="243"/>
      <c r="E35" s="243"/>
      <c r="F35" s="243"/>
      <c r="G35" s="32">
        <v>27</v>
      </c>
      <c r="H35" s="98">
        <f>H29+H30+H31+H32+H33+H34</f>
        <v>10929727</v>
      </c>
      <c r="I35" s="98">
        <f>I29+I30+I31+I32+I33+I34</f>
        <v>13417419</v>
      </c>
    </row>
    <row r="36" spans="1:9" ht="23.15" customHeight="1" x14ac:dyDescent="0.25">
      <c r="A36" s="186" t="s">
        <v>196</v>
      </c>
      <c r="B36" s="186"/>
      <c r="C36" s="186"/>
      <c r="D36" s="186"/>
      <c r="E36" s="186"/>
      <c r="F36" s="186"/>
      <c r="G36" s="31">
        <v>28</v>
      </c>
      <c r="H36" s="97">
        <v>-39723946</v>
      </c>
      <c r="I36" s="97">
        <v>-26772364</v>
      </c>
    </row>
    <row r="37" spans="1:9" ht="12.75" customHeight="1" x14ac:dyDescent="0.25">
      <c r="A37" s="186" t="s">
        <v>197</v>
      </c>
      <c r="B37" s="186"/>
      <c r="C37" s="186"/>
      <c r="D37" s="186"/>
      <c r="E37" s="186"/>
      <c r="F37" s="186"/>
      <c r="G37" s="31">
        <v>29</v>
      </c>
      <c r="H37" s="97">
        <v>0</v>
      </c>
      <c r="I37" s="97">
        <v>-11000000</v>
      </c>
    </row>
    <row r="38" spans="1:9" ht="12.75" customHeight="1" x14ac:dyDescent="0.25">
      <c r="A38" s="186" t="s">
        <v>198</v>
      </c>
      <c r="B38" s="186"/>
      <c r="C38" s="186"/>
      <c r="D38" s="186"/>
      <c r="E38" s="186"/>
      <c r="F38" s="186"/>
      <c r="G38" s="31">
        <v>30</v>
      </c>
      <c r="H38" s="97">
        <v>-28108360</v>
      </c>
      <c r="I38" s="97">
        <v>-15660986</v>
      </c>
    </row>
    <row r="39" spans="1:9" ht="12.75" customHeight="1" x14ac:dyDescent="0.25">
      <c r="A39" s="186" t="s">
        <v>199</v>
      </c>
      <c r="B39" s="186"/>
      <c r="C39" s="186"/>
      <c r="D39" s="186"/>
      <c r="E39" s="186"/>
      <c r="F39" s="186"/>
      <c r="G39" s="31">
        <v>31</v>
      </c>
      <c r="H39" s="97">
        <v>0</v>
      </c>
      <c r="I39" s="97">
        <v>-11565879</v>
      </c>
    </row>
    <row r="40" spans="1:9" ht="12.75" customHeight="1" x14ac:dyDescent="0.25">
      <c r="A40" s="186" t="s">
        <v>200</v>
      </c>
      <c r="B40" s="186"/>
      <c r="C40" s="186"/>
      <c r="D40" s="186"/>
      <c r="E40" s="186"/>
      <c r="F40" s="186"/>
      <c r="G40" s="31">
        <v>32</v>
      </c>
      <c r="H40" s="97">
        <v>0</v>
      </c>
      <c r="I40" s="97">
        <v>0</v>
      </c>
    </row>
    <row r="41" spans="1:9" ht="24" customHeight="1" x14ac:dyDescent="0.25">
      <c r="A41" s="243" t="s">
        <v>201</v>
      </c>
      <c r="B41" s="243"/>
      <c r="C41" s="243"/>
      <c r="D41" s="243"/>
      <c r="E41" s="243"/>
      <c r="F41" s="243"/>
      <c r="G41" s="32">
        <v>33</v>
      </c>
      <c r="H41" s="98">
        <f>H36+H37+H38+H39+H40</f>
        <v>-67832306</v>
      </c>
      <c r="I41" s="98">
        <f>I36+I37+I38+I39+I40</f>
        <v>-64999229</v>
      </c>
    </row>
    <row r="42" spans="1:9" ht="29.5" customHeight="1" x14ac:dyDescent="0.25">
      <c r="A42" s="248" t="s">
        <v>202</v>
      </c>
      <c r="B42" s="248"/>
      <c r="C42" s="248"/>
      <c r="D42" s="248"/>
      <c r="E42" s="248"/>
      <c r="F42" s="248"/>
      <c r="G42" s="32">
        <v>34</v>
      </c>
      <c r="H42" s="98">
        <f>H35+H41</f>
        <v>-56902579</v>
      </c>
      <c r="I42" s="98">
        <f>I35+I41</f>
        <v>-51581810</v>
      </c>
    </row>
    <row r="43" spans="1:9" x14ac:dyDescent="0.25">
      <c r="A43" s="247" t="s">
        <v>203</v>
      </c>
      <c r="B43" s="247"/>
      <c r="C43" s="247"/>
      <c r="D43" s="247"/>
      <c r="E43" s="247"/>
      <c r="F43" s="247"/>
      <c r="G43" s="247"/>
      <c r="H43" s="247"/>
      <c r="I43" s="247"/>
    </row>
    <row r="44" spans="1:9" ht="12.75" customHeight="1" x14ac:dyDescent="0.25">
      <c r="A44" s="186" t="s">
        <v>204</v>
      </c>
      <c r="B44" s="186"/>
      <c r="C44" s="186"/>
      <c r="D44" s="186"/>
      <c r="E44" s="186"/>
      <c r="F44" s="186"/>
      <c r="G44" s="31">
        <v>35</v>
      </c>
      <c r="H44" s="97">
        <v>0</v>
      </c>
      <c r="I44" s="97">
        <v>0</v>
      </c>
    </row>
    <row r="45" spans="1:9" ht="25.4" customHeight="1" x14ac:dyDescent="0.25">
      <c r="A45" s="186" t="s">
        <v>205</v>
      </c>
      <c r="B45" s="186"/>
      <c r="C45" s="186"/>
      <c r="D45" s="186"/>
      <c r="E45" s="186"/>
      <c r="F45" s="186"/>
      <c r="G45" s="31">
        <v>36</v>
      </c>
      <c r="H45" s="97">
        <v>66513277</v>
      </c>
      <c r="I45" s="97">
        <v>0</v>
      </c>
    </row>
    <row r="46" spans="1:9" ht="12.75" customHeight="1" x14ac:dyDescent="0.25">
      <c r="A46" s="186" t="s">
        <v>206</v>
      </c>
      <c r="B46" s="186"/>
      <c r="C46" s="186"/>
      <c r="D46" s="186"/>
      <c r="E46" s="186"/>
      <c r="F46" s="186"/>
      <c r="G46" s="31">
        <v>37</v>
      </c>
      <c r="H46" s="97">
        <v>90068000</v>
      </c>
      <c r="I46" s="97">
        <v>21519000</v>
      </c>
    </row>
    <row r="47" spans="1:9" ht="12.75" customHeight="1" x14ac:dyDescent="0.25">
      <c r="A47" s="186" t="s">
        <v>207</v>
      </c>
      <c r="B47" s="186"/>
      <c r="C47" s="186"/>
      <c r="D47" s="186"/>
      <c r="E47" s="186"/>
      <c r="F47" s="186"/>
      <c r="G47" s="31">
        <v>38</v>
      </c>
      <c r="H47" s="97">
        <v>0</v>
      </c>
      <c r="I47" s="97">
        <v>0</v>
      </c>
    </row>
    <row r="48" spans="1:9" ht="22.4" customHeight="1" x14ac:dyDescent="0.25">
      <c r="A48" s="243" t="s">
        <v>208</v>
      </c>
      <c r="B48" s="243"/>
      <c r="C48" s="243"/>
      <c r="D48" s="243"/>
      <c r="E48" s="243"/>
      <c r="F48" s="243"/>
      <c r="G48" s="32">
        <v>39</v>
      </c>
      <c r="H48" s="98">
        <f>H44+H45+H46+H47</f>
        <v>156581277</v>
      </c>
      <c r="I48" s="98">
        <f>I44+I45+I46+I47</f>
        <v>21519000</v>
      </c>
    </row>
    <row r="49" spans="1:9" ht="24.65" customHeight="1" x14ac:dyDescent="0.25">
      <c r="A49" s="186" t="s">
        <v>303</v>
      </c>
      <c r="B49" s="186"/>
      <c r="C49" s="186"/>
      <c r="D49" s="186"/>
      <c r="E49" s="186"/>
      <c r="F49" s="186"/>
      <c r="G49" s="31">
        <v>40</v>
      </c>
      <c r="H49" s="97">
        <v>-46081366</v>
      </c>
      <c r="I49" s="97">
        <v>-41475016</v>
      </c>
    </row>
    <row r="50" spans="1:9" ht="12.75" customHeight="1" x14ac:dyDescent="0.25">
      <c r="A50" s="186" t="s">
        <v>209</v>
      </c>
      <c r="B50" s="186"/>
      <c r="C50" s="186"/>
      <c r="D50" s="186"/>
      <c r="E50" s="186"/>
      <c r="F50" s="186"/>
      <c r="G50" s="31">
        <v>41</v>
      </c>
      <c r="H50" s="97">
        <v>-19915092</v>
      </c>
      <c r="I50" s="97">
        <v>-23249606</v>
      </c>
    </row>
    <row r="51" spans="1:9" ht="12.75" customHeight="1" x14ac:dyDescent="0.25">
      <c r="A51" s="186" t="s">
        <v>210</v>
      </c>
      <c r="B51" s="186"/>
      <c r="C51" s="186"/>
      <c r="D51" s="186"/>
      <c r="E51" s="186"/>
      <c r="F51" s="186"/>
      <c r="G51" s="31">
        <v>42</v>
      </c>
      <c r="H51" s="97">
        <v>-13466688</v>
      </c>
      <c r="I51" s="97">
        <v>-15031240</v>
      </c>
    </row>
    <row r="52" spans="1:9" ht="23.15" customHeight="1" x14ac:dyDescent="0.25">
      <c r="A52" s="186" t="s">
        <v>211</v>
      </c>
      <c r="B52" s="186"/>
      <c r="C52" s="186"/>
      <c r="D52" s="186"/>
      <c r="E52" s="186"/>
      <c r="F52" s="186"/>
      <c r="G52" s="31">
        <v>43</v>
      </c>
      <c r="H52" s="97">
        <v>-3645907</v>
      </c>
      <c r="I52" s="97">
        <v>-2519318</v>
      </c>
    </row>
    <row r="53" spans="1:9" ht="12.75" customHeight="1" x14ac:dyDescent="0.25">
      <c r="A53" s="186" t="s">
        <v>212</v>
      </c>
      <c r="B53" s="186"/>
      <c r="C53" s="186"/>
      <c r="D53" s="186"/>
      <c r="E53" s="186"/>
      <c r="F53" s="186"/>
      <c r="G53" s="31">
        <v>44</v>
      </c>
      <c r="H53" s="97">
        <v>0</v>
      </c>
      <c r="I53" s="97">
        <v>0</v>
      </c>
    </row>
    <row r="54" spans="1:9" ht="30.65" customHeight="1" x14ac:dyDescent="0.25">
      <c r="A54" s="243" t="s">
        <v>213</v>
      </c>
      <c r="B54" s="243"/>
      <c r="C54" s="243"/>
      <c r="D54" s="243"/>
      <c r="E54" s="243"/>
      <c r="F54" s="243"/>
      <c r="G54" s="32">
        <v>45</v>
      </c>
      <c r="H54" s="98">
        <f>H49+H50+H51+H52+H53</f>
        <v>-83109053</v>
      </c>
      <c r="I54" s="98">
        <f>I49+I50+I51+I52+I53</f>
        <v>-82275180</v>
      </c>
    </row>
    <row r="55" spans="1:9" ht="29.5" customHeight="1" x14ac:dyDescent="0.25">
      <c r="A55" s="248" t="s">
        <v>214</v>
      </c>
      <c r="B55" s="248"/>
      <c r="C55" s="248"/>
      <c r="D55" s="248"/>
      <c r="E55" s="248"/>
      <c r="F55" s="248"/>
      <c r="G55" s="32">
        <v>46</v>
      </c>
      <c r="H55" s="98">
        <f>H48+H54</f>
        <v>73472224</v>
      </c>
      <c r="I55" s="98">
        <f>I48+I54</f>
        <v>-60756180</v>
      </c>
    </row>
    <row r="56" spans="1:9" x14ac:dyDescent="0.25">
      <c r="A56" s="186" t="s">
        <v>215</v>
      </c>
      <c r="B56" s="186"/>
      <c r="C56" s="186"/>
      <c r="D56" s="186"/>
      <c r="E56" s="186"/>
      <c r="F56" s="186"/>
      <c r="G56" s="31">
        <v>47</v>
      </c>
      <c r="H56" s="97">
        <v>0</v>
      </c>
      <c r="I56" s="97">
        <v>0</v>
      </c>
    </row>
    <row r="57" spans="1:9" ht="26.5" customHeight="1" x14ac:dyDescent="0.25">
      <c r="A57" s="248" t="s">
        <v>216</v>
      </c>
      <c r="B57" s="248"/>
      <c r="C57" s="248"/>
      <c r="D57" s="248"/>
      <c r="E57" s="248"/>
      <c r="F57" s="248"/>
      <c r="G57" s="32">
        <v>48</v>
      </c>
      <c r="H57" s="98">
        <f>H27+H42+H55+H56</f>
        <v>23016330</v>
      </c>
      <c r="I57" s="98">
        <f>I27+I42+I55+I56</f>
        <v>-40737551</v>
      </c>
    </row>
    <row r="58" spans="1:9" x14ac:dyDescent="0.25">
      <c r="A58" s="249" t="s">
        <v>217</v>
      </c>
      <c r="B58" s="249"/>
      <c r="C58" s="249"/>
      <c r="D58" s="249"/>
      <c r="E58" s="249"/>
      <c r="F58" s="249"/>
      <c r="G58" s="31">
        <v>49</v>
      </c>
      <c r="H58" s="97">
        <v>53205908</v>
      </c>
      <c r="I58" s="97">
        <v>112302317</v>
      </c>
    </row>
    <row r="59" spans="1:9" ht="31.4" customHeight="1" x14ac:dyDescent="0.25">
      <c r="A59" s="248" t="s">
        <v>218</v>
      </c>
      <c r="B59" s="248"/>
      <c r="C59" s="248"/>
      <c r="D59" s="248"/>
      <c r="E59" s="248"/>
      <c r="F59" s="248"/>
      <c r="G59" s="32">
        <v>50</v>
      </c>
      <c r="H59" s="98">
        <f>H57+H58</f>
        <v>76222238</v>
      </c>
      <c r="I59" s="98">
        <f>I57+I58</f>
        <v>71564766</v>
      </c>
    </row>
  </sheetData>
  <sheetProtection algorithmName="SHA-512" hashValue="44ifwSIWCHZvf1HYfI0QrLJ+z2z6qne9l4BFGi381IGE1D9kJMG+oSR6UP/WMHjI2J6mlSB5IbCnlH+cNg1FUw==" saltValue="hhx1H44koBcpr9TlhJ2SOQ=="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showGridLines="0" view="pageBreakPreview" zoomScaleNormal="100" zoomScaleSheetLayoutView="100" workbookViewId="0">
      <selection sqref="A1:I1"/>
    </sheetView>
  </sheetViews>
  <sheetFormatPr defaultRowHeight="12.5" x14ac:dyDescent="0.25"/>
  <cols>
    <col min="1" max="7" width="9.1796875" style="1"/>
    <col min="8" max="9" width="22.1796875" style="12" customWidth="1"/>
    <col min="10" max="10" width="12" style="1" bestFit="1" customWidth="1"/>
    <col min="11" max="11" width="10.453125" style="1" bestFit="1" customWidth="1"/>
    <col min="12" max="12" width="12.453125" style="1" bestFit="1" customWidth="1"/>
    <col min="13" max="263" width="9.1796875" style="1"/>
    <col min="264" max="265" width="9.81640625" style="1" bestFit="1" customWidth="1"/>
    <col min="266" max="266" width="12" style="1" bestFit="1" customWidth="1"/>
    <col min="267" max="267" width="10.453125" style="1" bestFit="1" customWidth="1"/>
    <col min="268" max="268" width="12.453125" style="1" bestFit="1" customWidth="1"/>
    <col min="269" max="519" width="9.1796875" style="1"/>
    <col min="520" max="521" width="9.81640625" style="1" bestFit="1" customWidth="1"/>
    <col min="522" max="522" width="12" style="1" bestFit="1" customWidth="1"/>
    <col min="523" max="523" width="10.453125" style="1" bestFit="1" customWidth="1"/>
    <col min="524" max="524" width="12.453125" style="1" bestFit="1" customWidth="1"/>
    <col min="525" max="775" width="9.1796875" style="1"/>
    <col min="776" max="777" width="9.81640625" style="1" bestFit="1" customWidth="1"/>
    <col min="778" max="778" width="12" style="1" bestFit="1" customWidth="1"/>
    <col min="779" max="779" width="10.453125" style="1" bestFit="1" customWidth="1"/>
    <col min="780" max="780" width="12.453125" style="1" bestFit="1" customWidth="1"/>
    <col min="781" max="1031" width="9.1796875" style="1"/>
    <col min="1032" max="1033" width="9.81640625" style="1" bestFit="1" customWidth="1"/>
    <col min="1034" max="1034" width="12" style="1" bestFit="1" customWidth="1"/>
    <col min="1035" max="1035" width="10.453125" style="1" bestFit="1" customWidth="1"/>
    <col min="1036" max="1036" width="12.453125" style="1" bestFit="1" customWidth="1"/>
    <col min="1037" max="1287" width="9.1796875" style="1"/>
    <col min="1288" max="1289" width="9.81640625" style="1" bestFit="1" customWidth="1"/>
    <col min="1290" max="1290" width="12" style="1" bestFit="1" customWidth="1"/>
    <col min="1291" max="1291" width="10.453125" style="1" bestFit="1" customWidth="1"/>
    <col min="1292" max="1292" width="12.453125" style="1" bestFit="1" customWidth="1"/>
    <col min="1293" max="1543" width="9.1796875" style="1"/>
    <col min="1544" max="1545" width="9.81640625" style="1" bestFit="1" customWidth="1"/>
    <col min="1546" max="1546" width="12" style="1" bestFit="1" customWidth="1"/>
    <col min="1547" max="1547" width="10.453125" style="1" bestFit="1" customWidth="1"/>
    <col min="1548" max="1548" width="12.453125" style="1" bestFit="1" customWidth="1"/>
    <col min="1549" max="1799" width="9.1796875" style="1"/>
    <col min="1800" max="1801" width="9.81640625" style="1" bestFit="1" customWidth="1"/>
    <col min="1802" max="1802" width="12" style="1" bestFit="1" customWidth="1"/>
    <col min="1803" max="1803" width="10.453125" style="1" bestFit="1" customWidth="1"/>
    <col min="1804" max="1804" width="12.453125" style="1" bestFit="1" customWidth="1"/>
    <col min="1805" max="2055" width="9.1796875" style="1"/>
    <col min="2056" max="2057" width="9.81640625" style="1" bestFit="1" customWidth="1"/>
    <col min="2058" max="2058" width="12" style="1" bestFit="1" customWidth="1"/>
    <col min="2059" max="2059" width="10.453125" style="1" bestFit="1" customWidth="1"/>
    <col min="2060" max="2060" width="12.453125" style="1" bestFit="1" customWidth="1"/>
    <col min="2061" max="2311" width="9.1796875" style="1"/>
    <col min="2312" max="2313" width="9.81640625" style="1" bestFit="1" customWidth="1"/>
    <col min="2314" max="2314" width="12" style="1" bestFit="1" customWidth="1"/>
    <col min="2315" max="2315" width="10.453125" style="1" bestFit="1" customWidth="1"/>
    <col min="2316" max="2316" width="12.453125" style="1" bestFit="1" customWidth="1"/>
    <col min="2317" max="2567" width="9.1796875" style="1"/>
    <col min="2568" max="2569" width="9.81640625" style="1" bestFit="1" customWidth="1"/>
    <col min="2570" max="2570" width="12" style="1" bestFit="1" customWidth="1"/>
    <col min="2571" max="2571" width="10.453125" style="1" bestFit="1" customWidth="1"/>
    <col min="2572" max="2572" width="12.453125" style="1" bestFit="1" customWidth="1"/>
    <col min="2573" max="2823" width="9.1796875" style="1"/>
    <col min="2824" max="2825" width="9.81640625" style="1" bestFit="1" customWidth="1"/>
    <col min="2826" max="2826" width="12" style="1" bestFit="1" customWidth="1"/>
    <col min="2827" max="2827" width="10.453125" style="1" bestFit="1" customWidth="1"/>
    <col min="2828" max="2828" width="12.453125" style="1" bestFit="1" customWidth="1"/>
    <col min="2829" max="3079" width="9.1796875" style="1"/>
    <col min="3080" max="3081" width="9.81640625" style="1" bestFit="1" customWidth="1"/>
    <col min="3082" max="3082" width="12" style="1" bestFit="1" customWidth="1"/>
    <col min="3083" max="3083" width="10.453125" style="1" bestFit="1" customWidth="1"/>
    <col min="3084" max="3084" width="12.453125" style="1" bestFit="1" customWidth="1"/>
    <col min="3085" max="3335" width="9.1796875" style="1"/>
    <col min="3336" max="3337" width="9.81640625" style="1" bestFit="1" customWidth="1"/>
    <col min="3338" max="3338" width="12" style="1" bestFit="1" customWidth="1"/>
    <col min="3339" max="3339" width="10.453125" style="1" bestFit="1" customWidth="1"/>
    <col min="3340" max="3340" width="12.453125" style="1" bestFit="1" customWidth="1"/>
    <col min="3341" max="3591" width="9.1796875" style="1"/>
    <col min="3592" max="3593" width="9.81640625" style="1" bestFit="1" customWidth="1"/>
    <col min="3594" max="3594" width="12" style="1" bestFit="1" customWidth="1"/>
    <col min="3595" max="3595" width="10.453125" style="1" bestFit="1" customWidth="1"/>
    <col min="3596" max="3596" width="12.453125" style="1" bestFit="1" customWidth="1"/>
    <col min="3597" max="3847" width="9.1796875" style="1"/>
    <col min="3848" max="3849" width="9.81640625" style="1" bestFit="1" customWidth="1"/>
    <col min="3850" max="3850" width="12" style="1" bestFit="1" customWidth="1"/>
    <col min="3851" max="3851" width="10.453125" style="1" bestFit="1" customWidth="1"/>
    <col min="3852" max="3852" width="12.453125" style="1" bestFit="1" customWidth="1"/>
    <col min="3853" max="4103" width="9.1796875" style="1"/>
    <col min="4104" max="4105" width="9.81640625" style="1" bestFit="1" customWidth="1"/>
    <col min="4106" max="4106" width="12" style="1" bestFit="1" customWidth="1"/>
    <col min="4107" max="4107" width="10.453125" style="1" bestFit="1" customWidth="1"/>
    <col min="4108" max="4108" width="12.453125" style="1" bestFit="1" customWidth="1"/>
    <col min="4109" max="4359" width="9.1796875" style="1"/>
    <col min="4360" max="4361" width="9.81640625" style="1" bestFit="1" customWidth="1"/>
    <col min="4362" max="4362" width="12" style="1" bestFit="1" customWidth="1"/>
    <col min="4363" max="4363" width="10.453125" style="1" bestFit="1" customWidth="1"/>
    <col min="4364" max="4364" width="12.453125" style="1" bestFit="1" customWidth="1"/>
    <col min="4365" max="4615" width="9.1796875" style="1"/>
    <col min="4616" max="4617" width="9.81640625" style="1" bestFit="1" customWidth="1"/>
    <col min="4618" max="4618" width="12" style="1" bestFit="1" customWidth="1"/>
    <col min="4619" max="4619" width="10.453125" style="1" bestFit="1" customWidth="1"/>
    <col min="4620" max="4620" width="12.453125" style="1" bestFit="1" customWidth="1"/>
    <col min="4621" max="4871" width="9.1796875" style="1"/>
    <col min="4872" max="4873" width="9.81640625" style="1" bestFit="1" customWidth="1"/>
    <col min="4874" max="4874" width="12" style="1" bestFit="1" customWidth="1"/>
    <col min="4875" max="4875" width="10.453125" style="1" bestFit="1" customWidth="1"/>
    <col min="4876" max="4876" width="12.453125" style="1" bestFit="1" customWidth="1"/>
    <col min="4877" max="5127" width="9.1796875" style="1"/>
    <col min="5128" max="5129" width="9.81640625" style="1" bestFit="1" customWidth="1"/>
    <col min="5130" max="5130" width="12" style="1" bestFit="1" customWidth="1"/>
    <col min="5131" max="5131" width="10.453125" style="1" bestFit="1" customWidth="1"/>
    <col min="5132" max="5132" width="12.453125" style="1" bestFit="1" customWidth="1"/>
    <col min="5133" max="5383" width="9.1796875" style="1"/>
    <col min="5384" max="5385" width="9.81640625" style="1" bestFit="1" customWidth="1"/>
    <col min="5386" max="5386" width="12" style="1" bestFit="1" customWidth="1"/>
    <col min="5387" max="5387" width="10.453125" style="1" bestFit="1" customWidth="1"/>
    <col min="5388" max="5388" width="12.453125" style="1" bestFit="1" customWidth="1"/>
    <col min="5389" max="5639" width="9.1796875" style="1"/>
    <col min="5640" max="5641" width="9.81640625" style="1" bestFit="1" customWidth="1"/>
    <col min="5642" max="5642" width="12" style="1" bestFit="1" customWidth="1"/>
    <col min="5643" max="5643" width="10.453125" style="1" bestFit="1" customWidth="1"/>
    <col min="5644" max="5644" width="12.453125" style="1" bestFit="1" customWidth="1"/>
    <col min="5645" max="5895" width="9.1796875" style="1"/>
    <col min="5896" max="5897" width="9.81640625" style="1" bestFit="1" customWidth="1"/>
    <col min="5898" max="5898" width="12" style="1" bestFit="1" customWidth="1"/>
    <col min="5899" max="5899" width="10.453125" style="1" bestFit="1" customWidth="1"/>
    <col min="5900" max="5900" width="12.453125" style="1" bestFit="1" customWidth="1"/>
    <col min="5901" max="6151" width="9.1796875" style="1"/>
    <col min="6152" max="6153" width="9.81640625" style="1" bestFit="1" customWidth="1"/>
    <col min="6154" max="6154" width="12" style="1" bestFit="1" customWidth="1"/>
    <col min="6155" max="6155" width="10.453125" style="1" bestFit="1" customWidth="1"/>
    <col min="6156" max="6156" width="12.453125" style="1" bestFit="1" customWidth="1"/>
    <col min="6157" max="6407" width="9.1796875" style="1"/>
    <col min="6408" max="6409" width="9.81640625" style="1" bestFit="1" customWidth="1"/>
    <col min="6410" max="6410" width="12" style="1" bestFit="1" customWidth="1"/>
    <col min="6411" max="6411" width="10.453125" style="1" bestFit="1" customWidth="1"/>
    <col min="6412" max="6412" width="12.453125" style="1" bestFit="1" customWidth="1"/>
    <col min="6413" max="6663" width="9.1796875" style="1"/>
    <col min="6664" max="6665" width="9.81640625" style="1" bestFit="1" customWidth="1"/>
    <col min="6666" max="6666" width="12" style="1" bestFit="1" customWidth="1"/>
    <col min="6667" max="6667" width="10.453125" style="1" bestFit="1" customWidth="1"/>
    <col min="6668" max="6668" width="12.453125" style="1" bestFit="1" customWidth="1"/>
    <col min="6669" max="6919" width="9.1796875" style="1"/>
    <col min="6920" max="6921" width="9.81640625" style="1" bestFit="1" customWidth="1"/>
    <col min="6922" max="6922" width="12" style="1" bestFit="1" customWidth="1"/>
    <col min="6923" max="6923" width="10.453125" style="1" bestFit="1" customWidth="1"/>
    <col min="6924" max="6924" width="12.453125" style="1" bestFit="1" customWidth="1"/>
    <col min="6925" max="7175" width="9.1796875" style="1"/>
    <col min="7176" max="7177" width="9.81640625" style="1" bestFit="1" customWidth="1"/>
    <col min="7178" max="7178" width="12" style="1" bestFit="1" customWidth="1"/>
    <col min="7179" max="7179" width="10.453125" style="1" bestFit="1" customWidth="1"/>
    <col min="7180" max="7180" width="12.453125" style="1" bestFit="1" customWidth="1"/>
    <col min="7181" max="7431" width="9.1796875" style="1"/>
    <col min="7432" max="7433" width="9.81640625" style="1" bestFit="1" customWidth="1"/>
    <col min="7434" max="7434" width="12" style="1" bestFit="1" customWidth="1"/>
    <col min="7435" max="7435" width="10.453125" style="1" bestFit="1" customWidth="1"/>
    <col min="7436" max="7436" width="12.453125" style="1" bestFit="1" customWidth="1"/>
    <col min="7437" max="7687" width="9.1796875" style="1"/>
    <col min="7688" max="7689" width="9.81640625" style="1" bestFit="1" customWidth="1"/>
    <col min="7690" max="7690" width="12" style="1" bestFit="1" customWidth="1"/>
    <col min="7691" max="7691" width="10.453125" style="1" bestFit="1" customWidth="1"/>
    <col min="7692" max="7692" width="12.453125" style="1" bestFit="1" customWidth="1"/>
    <col min="7693" max="7943" width="9.1796875" style="1"/>
    <col min="7944" max="7945" width="9.81640625" style="1" bestFit="1" customWidth="1"/>
    <col min="7946" max="7946" width="12" style="1" bestFit="1" customWidth="1"/>
    <col min="7947" max="7947" width="10.453125" style="1" bestFit="1" customWidth="1"/>
    <col min="7948" max="7948" width="12.453125" style="1" bestFit="1" customWidth="1"/>
    <col min="7949" max="8199" width="9.1796875" style="1"/>
    <col min="8200" max="8201" width="9.81640625" style="1" bestFit="1" customWidth="1"/>
    <col min="8202" max="8202" width="12" style="1" bestFit="1" customWidth="1"/>
    <col min="8203" max="8203" width="10.453125" style="1" bestFit="1" customWidth="1"/>
    <col min="8204" max="8204" width="12.453125" style="1" bestFit="1" customWidth="1"/>
    <col min="8205" max="8455" width="9.1796875" style="1"/>
    <col min="8456" max="8457" width="9.81640625" style="1" bestFit="1" customWidth="1"/>
    <col min="8458" max="8458" width="12" style="1" bestFit="1" customWidth="1"/>
    <col min="8459" max="8459" width="10.453125" style="1" bestFit="1" customWidth="1"/>
    <col min="8460" max="8460" width="12.453125" style="1" bestFit="1" customWidth="1"/>
    <col min="8461" max="8711" width="9.1796875" style="1"/>
    <col min="8712" max="8713" width="9.81640625" style="1" bestFit="1" customWidth="1"/>
    <col min="8714" max="8714" width="12" style="1" bestFit="1" customWidth="1"/>
    <col min="8715" max="8715" width="10.453125" style="1" bestFit="1" customWidth="1"/>
    <col min="8716" max="8716" width="12.453125" style="1" bestFit="1" customWidth="1"/>
    <col min="8717" max="8967" width="9.1796875" style="1"/>
    <col min="8968" max="8969" width="9.81640625" style="1" bestFit="1" customWidth="1"/>
    <col min="8970" max="8970" width="12" style="1" bestFit="1" customWidth="1"/>
    <col min="8971" max="8971" width="10.453125" style="1" bestFit="1" customWidth="1"/>
    <col min="8972" max="8972" width="12.453125" style="1" bestFit="1" customWidth="1"/>
    <col min="8973" max="9223" width="9.1796875" style="1"/>
    <col min="9224" max="9225" width="9.81640625" style="1" bestFit="1" customWidth="1"/>
    <col min="9226" max="9226" width="12" style="1" bestFit="1" customWidth="1"/>
    <col min="9227" max="9227" width="10.453125" style="1" bestFit="1" customWidth="1"/>
    <col min="9228" max="9228" width="12.453125" style="1" bestFit="1" customWidth="1"/>
    <col min="9229" max="9479" width="9.1796875" style="1"/>
    <col min="9480" max="9481" width="9.81640625" style="1" bestFit="1" customWidth="1"/>
    <col min="9482" max="9482" width="12" style="1" bestFit="1" customWidth="1"/>
    <col min="9483" max="9483" width="10.453125" style="1" bestFit="1" customWidth="1"/>
    <col min="9484" max="9484" width="12.453125" style="1" bestFit="1" customWidth="1"/>
    <col min="9485" max="9735" width="9.1796875" style="1"/>
    <col min="9736" max="9737" width="9.81640625" style="1" bestFit="1" customWidth="1"/>
    <col min="9738" max="9738" width="12" style="1" bestFit="1" customWidth="1"/>
    <col min="9739" max="9739" width="10.453125" style="1" bestFit="1" customWidth="1"/>
    <col min="9740" max="9740" width="12.453125" style="1" bestFit="1" customWidth="1"/>
    <col min="9741" max="9991" width="9.1796875" style="1"/>
    <col min="9992" max="9993" width="9.81640625" style="1" bestFit="1" customWidth="1"/>
    <col min="9994" max="9994" width="12" style="1" bestFit="1" customWidth="1"/>
    <col min="9995" max="9995" width="10.453125" style="1" bestFit="1" customWidth="1"/>
    <col min="9996" max="9996" width="12.453125" style="1" bestFit="1" customWidth="1"/>
    <col min="9997" max="10247" width="9.1796875" style="1"/>
    <col min="10248" max="10249" width="9.81640625" style="1" bestFit="1" customWidth="1"/>
    <col min="10250" max="10250" width="12" style="1" bestFit="1" customWidth="1"/>
    <col min="10251" max="10251" width="10.453125" style="1" bestFit="1" customWidth="1"/>
    <col min="10252" max="10252" width="12.453125" style="1" bestFit="1" customWidth="1"/>
    <col min="10253" max="10503" width="9.1796875" style="1"/>
    <col min="10504" max="10505" width="9.81640625" style="1" bestFit="1" customWidth="1"/>
    <col min="10506" max="10506" width="12" style="1" bestFit="1" customWidth="1"/>
    <col min="10507" max="10507" width="10.453125" style="1" bestFit="1" customWidth="1"/>
    <col min="10508" max="10508" width="12.453125" style="1" bestFit="1" customWidth="1"/>
    <col min="10509" max="10759" width="9.1796875" style="1"/>
    <col min="10760" max="10761" width="9.81640625" style="1" bestFit="1" customWidth="1"/>
    <col min="10762" max="10762" width="12" style="1" bestFit="1" customWidth="1"/>
    <col min="10763" max="10763" width="10.453125" style="1" bestFit="1" customWidth="1"/>
    <col min="10764" max="10764" width="12.453125" style="1" bestFit="1" customWidth="1"/>
    <col min="10765" max="11015" width="9.1796875" style="1"/>
    <col min="11016" max="11017" width="9.81640625" style="1" bestFit="1" customWidth="1"/>
    <col min="11018" max="11018" width="12" style="1" bestFit="1" customWidth="1"/>
    <col min="11019" max="11019" width="10.453125" style="1" bestFit="1" customWidth="1"/>
    <col min="11020" max="11020" width="12.453125" style="1" bestFit="1" customWidth="1"/>
    <col min="11021" max="11271" width="9.1796875" style="1"/>
    <col min="11272" max="11273" width="9.81640625" style="1" bestFit="1" customWidth="1"/>
    <col min="11274" max="11274" width="12" style="1" bestFit="1" customWidth="1"/>
    <col min="11275" max="11275" width="10.453125" style="1" bestFit="1" customWidth="1"/>
    <col min="11276" max="11276" width="12.453125" style="1" bestFit="1" customWidth="1"/>
    <col min="11277" max="11527" width="9.1796875" style="1"/>
    <col min="11528" max="11529" width="9.81640625" style="1" bestFit="1" customWidth="1"/>
    <col min="11530" max="11530" width="12" style="1" bestFit="1" customWidth="1"/>
    <col min="11531" max="11531" width="10.453125" style="1" bestFit="1" customWidth="1"/>
    <col min="11532" max="11532" width="12.453125" style="1" bestFit="1" customWidth="1"/>
    <col min="11533" max="11783" width="9.1796875" style="1"/>
    <col min="11784" max="11785" width="9.81640625" style="1" bestFit="1" customWidth="1"/>
    <col min="11786" max="11786" width="12" style="1" bestFit="1" customWidth="1"/>
    <col min="11787" max="11787" width="10.453125" style="1" bestFit="1" customWidth="1"/>
    <col min="11788" max="11788" width="12.453125" style="1" bestFit="1" customWidth="1"/>
    <col min="11789" max="12039" width="9.1796875" style="1"/>
    <col min="12040" max="12041" width="9.81640625" style="1" bestFit="1" customWidth="1"/>
    <col min="12042" max="12042" width="12" style="1" bestFit="1" customWidth="1"/>
    <col min="12043" max="12043" width="10.453125" style="1" bestFit="1" customWidth="1"/>
    <col min="12044" max="12044" width="12.453125" style="1" bestFit="1" customWidth="1"/>
    <col min="12045" max="12295" width="9.1796875" style="1"/>
    <col min="12296" max="12297" width="9.81640625" style="1" bestFit="1" customWidth="1"/>
    <col min="12298" max="12298" width="12" style="1" bestFit="1" customWidth="1"/>
    <col min="12299" max="12299" width="10.453125" style="1" bestFit="1" customWidth="1"/>
    <col min="12300" max="12300" width="12.453125" style="1" bestFit="1" customWidth="1"/>
    <col min="12301" max="12551" width="9.1796875" style="1"/>
    <col min="12552" max="12553" width="9.81640625" style="1" bestFit="1" customWidth="1"/>
    <col min="12554" max="12554" width="12" style="1" bestFit="1" customWidth="1"/>
    <col min="12555" max="12555" width="10.453125" style="1" bestFit="1" customWidth="1"/>
    <col min="12556" max="12556" width="12.453125" style="1" bestFit="1" customWidth="1"/>
    <col min="12557" max="12807" width="9.1796875" style="1"/>
    <col min="12808" max="12809" width="9.81640625" style="1" bestFit="1" customWidth="1"/>
    <col min="12810" max="12810" width="12" style="1" bestFit="1" customWidth="1"/>
    <col min="12811" max="12811" width="10.453125" style="1" bestFit="1" customWidth="1"/>
    <col min="12812" max="12812" width="12.453125" style="1" bestFit="1" customWidth="1"/>
    <col min="12813" max="13063" width="9.1796875" style="1"/>
    <col min="13064" max="13065" width="9.81640625" style="1" bestFit="1" customWidth="1"/>
    <col min="13066" max="13066" width="12" style="1" bestFit="1" customWidth="1"/>
    <col min="13067" max="13067" width="10.453125" style="1" bestFit="1" customWidth="1"/>
    <col min="13068" max="13068" width="12.453125" style="1" bestFit="1" customWidth="1"/>
    <col min="13069" max="13319" width="9.1796875" style="1"/>
    <col min="13320" max="13321" width="9.81640625" style="1" bestFit="1" customWidth="1"/>
    <col min="13322" max="13322" width="12" style="1" bestFit="1" customWidth="1"/>
    <col min="13323" max="13323" width="10.453125" style="1" bestFit="1" customWidth="1"/>
    <col min="13324" max="13324" width="12.453125" style="1" bestFit="1" customWidth="1"/>
    <col min="13325" max="13575" width="9.1796875" style="1"/>
    <col min="13576" max="13577" width="9.81640625" style="1" bestFit="1" customWidth="1"/>
    <col min="13578" max="13578" width="12" style="1" bestFit="1" customWidth="1"/>
    <col min="13579" max="13579" width="10.453125" style="1" bestFit="1" customWidth="1"/>
    <col min="13580" max="13580" width="12.453125" style="1" bestFit="1" customWidth="1"/>
    <col min="13581" max="13831" width="9.1796875" style="1"/>
    <col min="13832" max="13833" width="9.81640625" style="1" bestFit="1" customWidth="1"/>
    <col min="13834" max="13834" width="12" style="1" bestFit="1" customWidth="1"/>
    <col min="13835" max="13835" width="10.453125" style="1" bestFit="1" customWidth="1"/>
    <col min="13836" max="13836" width="12.453125" style="1" bestFit="1" customWidth="1"/>
    <col min="13837" max="14087" width="9.1796875" style="1"/>
    <col min="14088" max="14089" width="9.81640625" style="1" bestFit="1" customWidth="1"/>
    <col min="14090" max="14090" width="12" style="1" bestFit="1" customWidth="1"/>
    <col min="14091" max="14091" width="10.453125" style="1" bestFit="1" customWidth="1"/>
    <col min="14092" max="14092" width="12.453125" style="1" bestFit="1" customWidth="1"/>
    <col min="14093" max="14343" width="9.1796875" style="1"/>
    <col min="14344" max="14345" width="9.81640625" style="1" bestFit="1" customWidth="1"/>
    <col min="14346" max="14346" width="12" style="1" bestFit="1" customWidth="1"/>
    <col min="14347" max="14347" width="10.453125" style="1" bestFit="1" customWidth="1"/>
    <col min="14348" max="14348" width="12.453125" style="1" bestFit="1" customWidth="1"/>
    <col min="14349" max="14599" width="9.1796875" style="1"/>
    <col min="14600" max="14601" width="9.81640625" style="1" bestFit="1" customWidth="1"/>
    <col min="14602" max="14602" width="12" style="1" bestFit="1" customWidth="1"/>
    <col min="14603" max="14603" width="10.453125" style="1" bestFit="1" customWidth="1"/>
    <col min="14604" max="14604" width="12.453125" style="1" bestFit="1" customWidth="1"/>
    <col min="14605" max="14855" width="9.1796875" style="1"/>
    <col min="14856" max="14857" width="9.81640625" style="1" bestFit="1" customWidth="1"/>
    <col min="14858" max="14858" width="12" style="1" bestFit="1" customWidth="1"/>
    <col min="14859" max="14859" width="10.453125" style="1" bestFit="1" customWidth="1"/>
    <col min="14860" max="14860" width="12.453125" style="1" bestFit="1" customWidth="1"/>
    <col min="14861" max="15111" width="9.1796875" style="1"/>
    <col min="15112" max="15113" width="9.81640625" style="1" bestFit="1" customWidth="1"/>
    <col min="15114" max="15114" width="12" style="1" bestFit="1" customWidth="1"/>
    <col min="15115" max="15115" width="10.453125" style="1" bestFit="1" customWidth="1"/>
    <col min="15116" max="15116" width="12.453125" style="1" bestFit="1" customWidth="1"/>
    <col min="15117" max="15367" width="9.1796875" style="1"/>
    <col min="15368" max="15369" width="9.81640625" style="1" bestFit="1" customWidth="1"/>
    <col min="15370" max="15370" width="12" style="1" bestFit="1" customWidth="1"/>
    <col min="15371" max="15371" width="10.453125" style="1" bestFit="1" customWidth="1"/>
    <col min="15372" max="15372" width="12.453125" style="1" bestFit="1" customWidth="1"/>
    <col min="15373" max="15623" width="9.1796875" style="1"/>
    <col min="15624" max="15625" width="9.81640625" style="1" bestFit="1" customWidth="1"/>
    <col min="15626" max="15626" width="12" style="1" bestFit="1" customWidth="1"/>
    <col min="15627" max="15627" width="10.453125" style="1" bestFit="1" customWidth="1"/>
    <col min="15628" max="15628" width="12.453125" style="1" bestFit="1" customWidth="1"/>
    <col min="15629" max="15879" width="9.1796875" style="1"/>
    <col min="15880" max="15881" width="9.81640625" style="1" bestFit="1" customWidth="1"/>
    <col min="15882" max="15882" width="12" style="1" bestFit="1" customWidth="1"/>
    <col min="15883" max="15883" width="10.453125" style="1" bestFit="1" customWidth="1"/>
    <col min="15884" max="15884" width="12.453125" style="1" bestFit="1" customWidth="1"/>
    <col min="15885" max="16135" width="9.1796875" style="1"/>
    <col min="16136" max="16137" width="9.81640625" style="1" bestFit="1" customWidth="1"/>
    <col min="16138" max="16138" width="12" style="1" bestFit="1" customWidth="1"/>
    <col min="16139" max="16139" width="10.453125" style="1" bestFit="1" customWidth="1"/>
    <col min="16140" max="16140" width="12.453125" style="1" bestFit="1" customWidth="1"/>
    <col min="16141" max="16384" width="9.1796875" style="1"/>
  </cols>
  <sheetData>
    <row r="1" spans="1:9" ht="12.75" customHeight="1" x14ac:dyDescent="0.25">
      <c r="A1" s="237" t="s">
        <v>219</v>
      </c>
      <c r="B1" s="238"/>
      <c r="C1" s="238"/>
      <c r="D1" s="238"/>
      <c r="E1" s="238"/>
      <c r="F1" s="238"/>
      <c r="G1" s="238"/>
      <c r="H1" s="238"/>
      <c r="I1" s="238"/>
    </row>
    <row r="2" spans="1:9" ht="12.75" customHeight="1" x14ac:dyDescent="0.25">
      <c r="A2" s="239" t="s">
        <v>500</v>
      </c>
      <c r="B2" s="192"/>
      <c r="C2" s="192"/>
      <c r="D2" s="192"/>
      <c r="E2" s="192"/>
      <c r="F2" s="192"/>
      <c r="G2" s="192"/>
      <c r="H2" s="192"/>
      <c r="I2" s="192"/>
    </row>
    <row r="3" spans="1:9" x14ac:dyDescent="0.25">
      <c r="A3" s="260" t="s">
        <v>440</v>
      </c>
      <c r="B3" s="261"/>
      <c r="C3" s="261"/>
      <c r="D3" s="261"/>
      <c r="E3" s="261"/>
      <c r="F3" s="261"/>
      <c r="G3" s="261"/>
      <c r="H3" s="261"/>
      <c r="I3" s="261"/>
    </row>
    <row r="4" spans="1:9" x14ac:dyDescent="0.25">
      <c r="A4" s="240" t="s">
        <v>497</v>
      </c>
      <c r="B4" s="195"/>
      <c r="C4" s="195"/>
      <c r="D4" s="195"/>
      <c r="E4" s="195"/>
      <c r="F4" s="195"/>
      <c r="G4" s="195"/>
      <c r="H4" s="195"/>
      <c r="I4" s="196"/>
    </row>
    <row r="5" spans="1:9" ht="22" x14ac:dyDescent="0.25">
      <c r="A5" s="245" t="s">
        <v>2</v>
      </c>
      <c r="B5" s="200"/>
      <c r="C5" s="200"/>
      <c r="D5" s="200"/>
      <c r="E5" s="200"/>
      <c r="F5" s="200"/>
      <c r="G5" s="28" t="s">
        <v>103</v>
      </c>
      <c r="H5" s="29" t="s">
        <v>299</v>
      </c>
      <c r="I5" s="29" t="s">
        <v>278</v>
      </c>
    </row>
    <row r="6" spans="1:9" x14ac:dyDescent="0.25">
      <c r="A6" s="246">
        <v>1</v>
      </c>
      <c r="B6" s="200"/>
      <c r="C6" s="200"/>
      <c r="D6" s="200"/>
      <c r="E6" s="200"/>
      <c r="F6" s="200"/>
      <c r="G6" s="99">
        <v>2</v>
      </c>
      <c r="H6" s="29" t="s">
        <v>166</v>
      </c>
      <c r="I6" s="29" t="s">
        <v>167</v>
      </c>
    </row>
    <row r="7" spans="1:9" x14ac:dyDescent="0.25">
      <c r="A7" s="254" t="s">
        <v>168</v>
      </c>
      <c r="B7" s="255"/>
      <c r="C7" s="255"/>
      <c r="D7" s="255"/>
      <c r="E7" s="255"/>
      <c r="F7" s="255"/>
      <c r="G7" s="255"/>
      <c r="H7" s="255"/>
      <c r="I7" s="256"/>
    </row>
    <row r="8" spans="1:9" x14ac:dyDescent="0.25">
      <c r="A8" s="258" t="s">
        <v>220</v>
      </c>
      <c r="B8" s="258"/>
      <c r="C8" s="258"/>
      <c r="D8" s="258"/>
      <c r="E8" s="258"/>
      <c r="F8" s="258"/>
      <c r="G8" s="10">
        <v>1</v>
      </c>
      <c r="H8" s="100">
        <v>0</v>
      </c>
      <c r="I8" s="100">
        <v>0</v>
      </c>
    </row>
    <row r="9" spans="1:9" x14ac:dyDescent="0.25">
      <c r="A9" s="251" t="s">
        <v>221</v>
      </c>
      <c r="B9" s="251"/>
      <c r="C9" s="251"/>
      <c r="D9" s="251"/>
      <c r="E9" s="251"/>
      <c r="F9" s="251"/>
      <c r="G9" s="11">
        <v>2</v>
      </c>
      <c r="H9" s="101">
        <v>0</v>
      </c>
      <c r="I9" s="101">
        <v>0</v>
      </c>
    </row>
    <row r="10" spans="1:9" x14ac:dyDescent="0.25">
      <c r="A10" s="251" t="s">
        <v>222</v>
      </c>
      <c r="B10" s="251"/>
      <c r="C10" s="251"/>
      <c r="D10" s="251"/>
      <c r="E10" s="251"/>
      <c r="F10" s="251"/>
      <c r="G10" s="11">
        <v>3</v>
      </c>
      <c r="H10" s="101">
        <v>0</v>
      </c>
      <c r="I10" s="101">
        <v>0</v>
      </c>
    </row>
    <row r="11" spans="1:9" x14ac:dyDescent="0.25">
      <c r="A11" s="251" t="s">
        <v>223</v>
      </c>
      <c r="B11" s="251"/>
      <c r="C11" s="251"/>
      <c r="D11" s="251"/>
      <c r="E11" s="251"/>
      <c r="F11" s="251"/>
      <c r="G11" s="11">
        <v>4</v>
      </c>
      <c r="H11" s="101">
        <v>0</v>
      </c>
      <c r="I11" s="101">
        <v>0</v>
      </c>
    </row>
    <row r="12" spans="1:9" x14ac:dyDescent="0.25">
      <c r="A12" s="251" t="s">
        <v>379</v>
      </c>
      <c r="B12" s="251"/>
      <c r="C12" s="251"/>
      <c r="D12" s="251"/>
      <c r="E12" s="251"/>
      <c r="F12" s="251"/>
      <c r="G12" s="11">
        <v>5</v>
      </c>
      <c r="H12" s="101">
        <v>0</v>
      </c>
      <c r="I12" s="101">
        <v>0</v>
      </c>
    </row>
    <row r="13" spans="1:9" x14ac:dyDescent="0.25">
      <c r="A13" s="259" t="s">
        <v>380</v>
      </c>
      <c r="B13" s="259"/>
      <c r="C13" s="259"/>
      <c r="D13" s="259"/>
      <c r="E13" s="259"/>
      <c r="F13" s="259"/>
      <c r="G13" s="25">
        <v>6</v>
      </c>
      <c r="H13" s="102">
        <f>SUM(H8:H12)</f>
        <v>0</v>
      </c>
      <c r="I13" s="102">
        <f>SUM(I8:I12)</f>
        <v>0</v>
      </c>
    </row>
    <row r="14" spans="1:9" ht="12.75" customHeight="1" x14ac:dyDescent="0.25">
      <c r="A14" s="251" t="s">
        <v>381</v>
      </c>
      <c r="B14" s="251"/>
      <c r="C14" s="251"/>
      <c r="D14" s="251"/>
      <c r="E14" s="251"/>
      <c r="F14" s="251"/>
      <c r="G14" s="11">
        <v>7</v>
      </c>
      <c r="H14" s="101">
        <v>0</v>
      </c>
      <c r="I14" s="101">
        <v>0</v>
      </c>
    </row>
    <row r="15" spans="1:9" ht="12.75" customHeight="1" x14ac:dyDescent="0.25">
      <c r="A15" s="251" t="s">
        <v>382</v>
      </c>
      <c r="B15" s="251"/>
      <c r="C15" s="251"/>
      <c r="D15" s="251"/>
      <c r="E15" s="251"/>
      <c r="F15" s="251"/>
      <c r="G15" s="11">
        <v>8</v>
      </c>
      <c r="H15" s="101">
        <v>0</v>
      </c>
      <c r="I15" s="101">
        <v>0</v>
      </c>
    </row>
    <row r="16" spans="1:9" ht="12.75" customHeight="1" x14ac:dyDescent="0.25">
      <c r="A16" s="251" t="s">
        <v>383</v>
      </c>
      <c r="B16" s="251"/>
      <c r="C16" s="251"/>
      <c r="D16" s="251"/>
      <c r="E16" s="251"/>
      <c r="F16" s="251"/>
      <c r="G16" s="11">
        <v>9</v>
      </c>
      <c r="H16" s="101">
        <v>0</v>
      </c>
      <c r="I16" s="101">
        <v>0</v>
      </c>
    </row>
    <row r="17" spans="1:9" ht="12.75" customHeight="1" x14ac:dyDescent="0.25">
      <c r="A17" s="251" t="s">
        <v>384</v>
      </c>
      <c r="B17" s="251"/>
      <c r="C17" s="251"/>
      <c r="D17" s="251"/>
      <c r="E17" s="251"/>
      <c r="F17" s="251"/>
      <c r="G17" s="11">
        <v>10</v>
      </c>
      <c r="H17" s="101">
        <v>0</v>
      </c>
      <c r="I17" s="101">
        <v>0</v>
      </c>
    </row>
    <row r="18" spans="1:9" ht="12.75" customHeight="1" x14ac:dyDescent="0.25">
      <c r="A18" s="251" t="s">
        <v>385</v>
      </c>
      <c r="B18" s="251"/>
      <c r="C18" s="251"/>
      <c r="D18" s="251"/>
      <c r="E18" s="251"/>
      <c r="F18" s="251"/>
      <c r="G18" s="11">
        <v>11</v>
      </c>
      <c r="H18" s="101">
        <v>0</v>
      </c>
      <c r="I18" s="101">
        <v>0</v>
      </c>
    </row>
    <row r="19" spans="1:9" ht="12.75" customHeight="1" x14ac:dyDescent="0.25">
      <c r="A19" s="251" t="s">
        <v>386</v>
      </c>
      <c r="B19" s="251"/>
      <c r="C19" s="251"/>
      <c r="D19" s="251"/>
      <c r="E19" s="251"/>
      <c r="F19" s="251"/>
      <c r="G19" s="11">
        <v>12</v>
      </c>
      <c r="H19" s="101">
        <v>0</v>
      </c>
      <c r="I19" s="101">
        <v>0</v>
      </c>
    </row>
    <row r="20" spans="1:9" ht="26.25" customHeight="1" x14ac:dyDescent="0.25">
      <c r="A20" s="259" t="s">
        <v>387</v>
      </c>
      <c r="B20" s="259"/>
      <c r="C20" s="259"/>
      <c r="D20" s="259"/>
      <c r="E20" s="259"/>
      <c r="F20" s="259"/>
      <c r="G20" s="25">
        <v>13</v>
      </c>
      <c r="H20" s="102">
        <f>SUM(H14:H19)</f>
        <v>0</v>
      </c>
      <c r="I20" s="102">
        <f>SUM(I14:I19)</f>
        <v>0</v>
      </c>
    </row>
    <row r="21" spans="1:9" ht="27.65" customHeight="1" x14ac:dyDescent="0.25">
      <c r="A21" s="257" t="s">
        <v>388</v>
      </c>
      <c r="B21" s="257"/>
      <c r="C21" s="257"/>
      <c r="D21" s="257"/>
      <c r="E21" s="257"/>
      <c r="F21" s="257"/>
      <c r="G21" s="26">
        <v>14</v>
      </c>
      <c r="H21" s="103">
        <f>H13+H20</f>
        <v>0</v>
      </c>
      <c r="I21" s="103">
        <f>I13+I20</f>
        <v>0</v>
      </c>
    </row>
    <row r="22" spans="1:9" x14ac:dyDescent="0.25">
      <c r="A22" s="254" t="s">
        <v>188</v>
      </c>
      <c r="B22" s="255"/>
      <c r="C22" s="255"/>
      <c r="D22" s="255"/>
      <c r="E22" s="255"/>
      <c r="F22" s="255"/>
      <c r="G22" s="255"/>
      <c r="H22" s="255"/>
      <c r="I22" s="256"/>
    </row>
    <row r="23" spans="1:9" ht="26.5" customHeight="1" x14ac:dyDescent="0.25">
      <c r="A23" s="258" t="s">
        <v>224</v>
      </c>
      <c r="B23" s="258"/>
      <c r="C23" s="258"/>
      <c r="D23" s="258"/>
      <c r="E23" s="258"/>
      <c r="F23" s="258"/>
      <c r="G23" s="10">
        <v>15</v>
      </c>
      <c r="H23" s="100">
        <v>0</v>
      </c>
      <c r="I23" s="100">
        <v>0</v>
      </c>
    </row>
    <row r="24" spans="1:9" ht="12.75" customHeight="1" x14ac:dyDescent="0.25">
      <c r="A24" s="251" t="s">
        <v>225</v>
      </c>
      <c r="B24" s="251"/>
      <c r="C24" s="251"/>
      <c r="D24" s="251"/>
      <c r="E24" s="251"/>
      <c r="F24" s="251"/>
      <c r="G24" s="10">
        <v>16</v>
      </c>
      <c r="H24" s="101">
        <v>0</v>
      </c>
      <c r="I24" s="101">
        <v>0</v>
      </c>
    </row>
    <row r="25" spans="1:9" ht="12.75" customHeight="1" x14ac:dyDescent="0.25">
      <c r="A25" s="251" t="s">
        <v>226</v>
      </c>
      <c r="B25" s="251"/>
      <c r="C25" s="251"/>
      <c r="D25" s="251"/>
      <c r="E25" s="251"/>
      <c r="F25" s="251"/>
      <c r="G25" s="10">
        <v>17</v>
      </c>
      <c r="H25" s="101">
        <v>0</v>
      </c>
      <c r="I25" s="101">
        <v>0</v>
      </c>
    </row>
    <row r="26" spans="1:9" ht="12.75" customHeight="1" x14ac:dyDescent="0.25">
      <c r="A26" s="251" t="s">
        <v>227</v>
      </c>
      <c r="B26" s="251"/>
      <c r="C26" s="251"/>
      <c r="D26" s="251"/>
      <c r="E26" s="251"/>
      <c r="F26" s="251"/>
      <c r="G26" s="10">
        <v>18</v>
      </c>
      <c r="H26" s="101">
        <v>0</v>
      </c>
      <c r="I26" s="101">
        <v>0</v>
      </c>
    </row>
    <row r="27" spans="1:9" ht="12.75" customHeight="1" x14ac:dyDescent="0.25">
      <c r="A27" s="251" t="s">
        <v>228</v>
      </c>
      <c r="B27" s="251"/>
      <c r="C27" s="251"/>
      <c r="D27" s="251"/>
      <c r="E27" s="251"/>
      <c r="F27" s="251"/>
      <c r="G27" s="10">
        <v>19</v>
      </c>
      <c r="H27" s="101">
        <v>0</v>
      </c>
      <c r="I27" s="101">
        <v>0</v>
      </c>
    </row>
    <row r="28" spans="1:9" ht="12.75" customHeight="1" x14ac:dyDescent="0.25">
      <c r="A28" s="251" t="s">
        <v>229</v>
      </c>
      <c r="B28" s="251"/>
      <c r="C28" s="251"/>
      <c r="D28" s="251"/>
      <c r="E28" s="251"/>
      <c r="F28" s="251"/>
      <c r="G28" s="10">
        <v>20</v>
      </c>
      <c r="H28" s="101">
        <v>0</v>
      </c>
      <c r="I28" s="101">
        <v>0</v>
      </c>
    </row>
    <row r="29" spans="1:9" ht="24" customHeight="1" x14ac:dyDescent="0.25">
      <c r="A29" s="252" t="s">
        <v>389</v>
      </c>
      <c r="B29" s="252"/>
      <c r="C29" s="252"/>
      <c r="D29" s="252"/>
      <c r="E29" s="252"/>
      <c r="F29" s="252"/>
      <c r="G29" s="25">
        <v>21</v>
      </c>
      <c r="H29" s="104">
        <f>SUM(H23:H28)</f>
        <v>0</v>
      </c>
      <c r="I29" s="104">
        <f>SUM(I23:I28)</f>
        <v>0</v>
      </c>
    </row>
    <row r="30" spans="1:9" ht="27" customHeight="1" x14ac:dyDescent="0.25">
      <c r="A30" s="251" t="s">
        <v>230</v>
      </c>
      <c r="B30" s="251"/>
      <c r="C30" s="251"/>
      <c r="D30" s="251"/>
      <c r="E30" s="251"/>
      <c r="F30" s="251"/>
      <c r="G30" s="11">
        <v>22</v>
      </c>
      <c r="H30" s="101">
        <v>0</v>
      </c>
      <c r="I30" s="101">
        <v>0</v>
      </c>
    </row>
    <row r="31" spans="1:9" ht="12.75" customHeight="1" x14ac:dyDescent="0.25">
      <c r="A31" s="251" t="s">
        <v>231</v>
      </c>
      <c r="B31" s="251"/>
      <c r="C31" s="251"/>
      <c r="D31" s="251"/>
      <c r="E31" s="251"/>
      <c r="F31" s="251"/>
      <c r="G31" s="11">
        <v>23</v>
      </c>
      <c r="H31" s="101">
        <v>0</v>
      </c>
      <c r="I31" s="101">
        <v>0</v>
      </c>
    </row>
    <row r="32" spans="1:9" ht="12.75" customHeight="1" x14ac:dyDescent="0.25">
      <c r="A32" s="251" t="s">
        <v>390</v>
      </c>
      <c r="B32" s="251"/>
      <c r="C32" s="251"/>
      <c r="D32" s="251"/>
      <c r="E32" s="251"/>
      <c r="F32" s="251"/>
      <c r="G32" s="11">
        <v>24</v>
      </c>
      <c r="H32" s="101">
        <v>0</v>
      </c>
      <c r="I32" s="101">
        <v>0</v>
      </c>
    </row>
    <row r="33" spans="1:9" ht="12.75" customHeight="1" x14ac:dyDescent="0.25">
      <c r="A33" s="251" t="s">
        <v>232</v>
      </c>
      <c r="B33" s="251"/>
      <c r="C33" s="251"/>
      <c r="D33" s="251"/>
      <c r="E33" s="251"/>
      <c r="F33" s="251"/>
      <c r="G33" s="11">
        <v>25</v>
      </c>
      <c r="H33" s="101">
        <v>0</v>
      </c>
      <c r="I33" s="101">
        <v>0</v>
      </c>
    </row>
    <row r="34" spans="1:9" ht="12.75" customHeight="1" x14ac:dyDescent="0.25">
      <c r="A34" s="251" t="s">
        <v>233</v>
      </c>
      <c r="B34" s="251"/>
      <c r="C34" s="251"/>
      <c r="D34" s="251"/>
      <c r="E34" s="251"/>
      <c r="F34" s="251"/>
      <c r="G34" s="11">
        <v>26</v>
      </c>
      <c r="H34" s="101">
        <v>0</v>
      </c>
      <c r="I34" s="101">
        <v>0</v>
      </c>
    </row>
    <row r="35" spans="1:9" ht="26.15" customHeight="1" x14ac:dyDescent="0.25">
      <c r="A35" s="252" t="s">
        <v>391</v>
      </c>
      <c r="B35" s="252"/>
      <c r="C35" s="252"/>
      <c r="D35" s="252"/>
      <c r="E35" s="252"/>
      <c r="F35" s="252"/>
      <c r="G35" s="25">
        <v>27</v>
      </c>
      <c r="H35" s="104">
        <f>SUM(H30:H34)</f>
        <v>0</v>
      </c>
      <c r="I35" s="104">
        <f>SUM(I30:I34)</f>
        <v>0</v>
      </c>
    </row>
    <row r="36" spans="1:9" ht="28.4" customHeight="1" x14ac:dyDescent="0.25">
      <c r="A36" s="257" t="s">
        <v>392</v>
      </c>
      <c r="B36" s="257"/>
      <c r="C36" s="257"/>
      <c r="D36" s="257"/>
      <c r="E36" s="257"/>
      <c r="F36" s="257"/>
      <c r="G36" s="26">
        <v>28</v>
      </c>
      <c r="H36" s="105">
        <f>H29+H35</f>
        <v>0</v>
      </c>
      <c r="I36" s="105">
        <f>I29+I35</f>
        <v>0</v>
      </c>
    </row>
    <row r="37" spans="1:9" x14ac:dyDescent="0.25">
      <c r="A37" s="254" t="s">
        <v>203</v>
      </c>
      <c r="B37" s="255"/>
      <c r="C37" s="255"/>
      <c r="D37" s="255"/>
      <c r="E37" s="255"/>
      <c r="F37" s="255"/>
      <c r="G37" s="255">
        <v>0</v>
      </c>
      <c r="H37" s="255"/>
      <c r="I37" s="256"/>
    </row>
    <row r="38" spans="1:9" ht="12.75" customHeight="1" x14ac:dyDescent="0.25">
      <c r="A38" s="253" t="s">
        <v>234</v>
      </c>
      <c r="B38" s="253"/>
      <c r="C38" s="253"/>
      <c r="D38" s="253"/>
      <c r="E38" s="253"/>
      <c r="F38" s="253"/>
      <c r="G38" s="10">
        <v>29</v>
      </c>
      <c r="H38" s="100">
        <v>0</v>
      </c>
      <c r="I38" s="100">
        <v>0</v>
      </c>
    </row>
    <row r="39" spans="1:9" ht="25.4" customHeight="1" x14ac:dyDescent="0.25">
      <c r="A39" s="250" t="s">
        <v>235</v>
      </c>
      <c r="B39" s="250"/>
      <c r="C39" s="250"/>
      <c r="D39" s="250"/>
      <c r="E39" s="250"/>
      <c r="F39" s="250"/>
      <c r="G39" s="11">
        <v>30</v>
      </c>
      <c r="H39" s="101">
        <v>0</v>
      </c>
      <c r="I39" s="101">
        <v>0</v>
      </c>
    </row>
    <row r="40" spans="1:9" ht="12.75" customHeight="1" x14ac:dyDescent="0.25">
      <c r="A40" s="250" t="s">
        <v>236</v>
      </c>
      <c r="B40" s="250"/>
      <c r="C40" s="250"/>
      <c r="D40" s="250"/>
      <c r="E40" s="250"/>
      <c r="F40" s="250"/>
      <c r="G40" s="11">
        <v>31</v>
      </c>
      <c r="H40" s="101">
        <v>0</v>
      </c>
      <c r="I40" s="101">
        <v>0</v>
      </c>
    </row>
    <row r="41" spans="1:9" ht="12.75" customHeight="1" x14ac:dyDescent="0.25">
      <c r="A41" s="250" t="s">
        <v>237</v>
      </c>
      <c r="B41" s="250"/>
      <c r="C41" s="250"/>
      <c r="D41" s="250"/>
      <c r="E41" s="250"/>
      <c r="F41" s="250"/>
      <c r="G41" s="11">
        <v>32</v>
      </c>
      <c r="H41" s="101">
        <v>0</v>
      </c>
      <c r="I41" s="101">
        <v>0</v>
      </c>
    </row>
    <row r="42" spans="1:9" ht="26.15" customHeight="1" x14ac:dyDescent="0.25">
      <c r="A42" s="252" t="s">
        <v>393</v>
      </c>
      <c r="B42" s="252"/>
      <c r="C42" s="252"/>
      <c r="D42" s="252"/>
      <c r="E42" s="252"/>
      <c r="F42" s="252"/>
      <c r="G42" s="25">
        <v>33</v>
      </c>
      <c r="H42" s="104">
        <f>H41+H40+H39+H38</f>
        <v>0</v>
      </c>
      <c r="I42" s="104">
        <f>I41+I40+I39+I38</f>
        <v>0</v>
      </c>
    </row>
    <row r="43" spans="1:9" ht="24.65" customHeight="1" x14ac:dyDescent="0.25">
      <c r="A43" s="250" t="s">
        <v>238</v>
      </c>
      <c r="B43" s="250"/>
      <c r="C43" s="250"/>
      <c r="D43" s="250"/>
      <c r="E43" s="250"/>
      <c r="F43" s="250"/>
      <c r="G43" s="11">
        <v>34</v>
      </c>
      <c r="H43" s="101">
        <v>0</v>
      </c>
      <c r="I43" s="101">
        <v>0</v>
      </c>
    </row>
    <row r="44" spans="1:9" ht="12.75" customHeight="1" x14ac:dyDescent="0.25">
      <c r="A44" s="250" t="s">
        <v>239</v>
      </c>
      <c r="B44" s="250"/>
      <c r="C44" s="250"/>
      <c r="D44" s="250"/>
      <c r="E44" s="250"/>
      <c r="F44" s="250"/>
      <c r="G44" s="11">
        <v>35</v>
      </c>
      <c r="H44" s="101">
        <v>0</v>
      </c>
      <c r="I44" s="101">
        <v>0</v>
      </c>
    </row>
    <row r="45" spans="1:9" ht="12.75" customHeight="1" x14ac:dyDescent="0.25">
      <c r="A45" s="250" t="s">
        <v>240</v>
      </c>
      <c r="B45" s="250"/>
      <c r="C45" s="250"/>
      <c r="D45" s="250"/>
      <c r="E45" s="250"/>
      <c r="F45" s="250"/>
      <c r="G45" s="11">
        <v>36</v>
      </c>
      <c r="H45" s="101">
        <v>0</v>
      </c>
      <c r="I45" s="101">
        <v>0</v>
      </c>
    </row>
    <row r="46" spans="1:9" ht="21" customHeight="1" x14ac:dyDescent="0.25">
      <c r="A46" s="250" t="s">
        <v>241</v>
      </c>
      <c r="B46" s="250"/>
      <c r="C46" s="250"/>
      <c r="D46" s="250"/>
      <c r="E46" s="250"/>
      <c r="F46" s="250"/>
      <c r="G46" s="11">
        <v>37</v>
      </c>
      <c r="H46" s="101">
        <v>0</v>
      </c>
      <c r="I46" s="101">
        <v>0</v>
      </c>
    </row>
    <row r="47" spans="1:9" ht="12.75" customHeight="1" x14ac:dyDescent="0.25">
      <c r="A47" s="250" t="s">
        <v>242</v>
      </c>
      <c r="B47" s="250"/>
      <c r="C47" s="250"/>
      <c r="D47" s="250"/>
      <c r="E47" s="250"/>
      <c r="F47" s="250"/>
      <c r="G47" s="11">
        <v>38</v>
      </c>
      <c r="H47" s="101">
        <v>0</v>
      </c>
      <c r="I47" s="101">
        <v>0</v>
      </c>
    </row>
    <row r="48" spans="1:9" ht="23.15" customHeight="1" x14ac:dyDescent="0.25">
      <c r="A48" s="252" t="s">
        <v>394</v>
      </c>
      <c r="B48" s="252"/>
      <c r="C48" s="252"/>
      <c r="D48" s="252"/>
      <c r="E48" s="252"/>
      <c r="F48" s="252"/>
      <c r="G48" s="25">
        <v>39</v>
      </c>
      <c r="H48" s="104">
        <f>H47+H46+H45+H44+H43</f>
        <v>0</v>
      </c>
      <c r="I48" s="104">
        <f>I47+I46+I45+I44+I43</f>
        <v>0</v>
      </c>
    </row>
    <row r="49" spans="1:9" ht="26.15" customHeight="1" x14ac:dyDescent="0.25">
      <c r="A49" s="263" t="s">
        <v>426</v>
      </c>
      <c r="B49" s="263"/>
      <c r="C49" s="263"/>
      <c r="D49" s="263"/>
      <c r="E49" s="263"/>
      <c r="F49" s="263"/>
      <c r="G49" s="25">
        <v>40</v>
      </c>
      <c r="H49" s="104">
        <f>H48+H42</f>
        <v>0</v>
      </c>
      <c r="I49" s="104">
        <f>I48+I42</f>
        <v>0</v>
      </c>
    </row>
    <row r="50" spans="1:9" ht="12.75" customHeight="1" x14ac:dyDescent="0.25">
      <c r="A50" s="251" t="s">
        <v>243</v>
      </c>
      <c r="B50" s="251"/>
      <c r="C50" s="251"/>
      <c r="D50" s="251"/>
      <c r="E50" s="251"/>
      <c r="F50" s="251"/>
      <c r="G50" s="11">
        <v>41</v>
      </c>
      <c r="H50" s="101">
        <v>0</v>
      </c>
      <c r="I50" s="101">
        <v>0</v>
      </c>
    </row>
    <row r="51" spans="1:9" ht="26.15" customHeight="1" x14ac:dyDescent="0.25">
      <c r="A51" s="263" t="s">
        <v>395</v>
      </c>
      <c r="B51" s="263"/>
      <c r="C51" s="263"/>
      <c r="D51" s="263"/>
      <c r="E51" s="263"/>
      <c r="F51" s="263"/>
      <c r="G51" s="25">
        <v>42</v>
      </c>
      <c r="H51" s="104">
        <f>H21+H36+H49+H50</f>
        <v>0</v>
      </c>
      <c r="I51" s="104">
        <f>I21+I36+I49+I50</f>
        <v>0</v>
      </c>
    </row>
    <row r="52" spans="1:9" ht="12.75" customHeight="1" x14ac:dyDescent="0.25">
      <c r="A52" s="264" t="s">
        <v>217</v>
      </c>
      <c r="B52" s="264"/>
      <c r="C52" s="264"/>
      <c r="D52" s="264"/>
      <c r="E52" s="264"/>
      <c r="F52" s="264"/>
      <c r="G52" s="11">
        <v>43</v>
      </c>
      <c r="H52" s="101">
        <v>0</v>
      </c>
      <c r="I52" s="101">
        <v>0</v>
      </c>
    </row>
    <row r="53" spans="1:9" ht="32.15" customHeight="1" x14ac:dyDescent="0.25">
      <c r="A53" s="262" t="s">
        <v>396</v>
      </c>
      <c r="B53" s="262"/>
      <c r="C53" s="262"/>
      <c r="D53" s="262"/>
      <c r="E53" s="262"/>
      <c r="F53" s="262"/>
      <c r="G53" s="27">
        <v>44</v>
      </c>
      <c r="H53" s="106">
        <f>H52+H51</f>
        <v>0</v>
      </c>
      <c r="I53" s="106">
        <f>I52+I51</f>
        <v>0</v>
      </c>
    </row>
  </sheetData>
  <sheetProtection algorithmName="SHA-512" hashValue="7I3nhDjegS3g6hbw/WZItq0AJJ7QFGpHuy/TNqlKExJWHLUYQsXdPS/cpvpGURg4M7AzqjrRkWKIvBs/f32RNg==" saltValue="aigwLOCjskVwpN9R0h5NDA=="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showGridLines="0" view="pageBreakPreview" zoomScaleNormal="100" zoomScaleSheetLayoutView="100" workbookViewId="0">
      <selection sqref="A1:J1"/>
    </sheetView>
  </sheetViews>
  <sheetFormatPr defaultRowHeight="12.5" x14ac:dyDescent="0.25"/>
  <cols>
    <col min="1" max="4" width="9.1796875" style="1"/>
    <col min="5" max="5" width="10.1796875" style="1" bestFit="1" customWidth="1"/>
    <col min="6" max="6" width="9.1796875" style="1"/>
    <col min="7" max="7" width="12.453125" style="1" customWidth="1"/>
    <col min="8" max="26" width="13.453125" style="12" customWidth="1"/>
    <col min="27" max="27" width="13.453125" style="1" customWidth="1"/>
    <col min="28" max="262" width="9.1796875" style="1"/>
    <col min="263" max="263" width="10.1796875" style="1" bestFit="1" customWidth="1"/>
    <col min="264" max="267" width="9.1796875" style="1"/>
    <col min="268" max="269" width="9.81640625" style="1" bestFit="1" customWidth="1"/>
    <col min="270" max="518" width="9.1796875" style="1"/>
    <col min="519" max="519" width="10.1796875" style="1" bestFit="1" customWidth="1"/>
    <col min="520" max="523" width="9.1796875" style="1"/>
    <col min="524" max="525" width="9.81640625" style="1" bestFit="1" customWidth="1"/>
    <col min="526" max="774" width="9.1796875" style="1"/>
    <col min="775" max="775" width="10.1796875" style="1" bestFit="1" customWidth="1"/>
    <col min="776" max="779" width="9.1796875" style="1"/>
    <col min="780" max="781" width="9.81640625" style="1" bestFit="1" customWidth="1"/>
    <col min="782" max="1030" width="9.1796875" style="1"/>
    <col min="1031" max="1031" width="10.1796875" style="1" bestFit="1" customWidth="1"/>
    <col min="1032" max="1035" width="9.1796875" style="1"/>
    <col min="1036" max="1037" width="9.81640625" style="1" bestFit="1" customWidth="1"/>
    <col min="1038" max="1286" width="9.1796875" style="1"/>
    <col min="1287" max="1287" width="10.1796875" style="1" bestFit="1" customWidth="1"/>
    <col min="1288" max="1291" width="9.1796875" style="1"/>
    <col min="1292" max="1293" width="9.81640625" style="1" bestFit="1" customWidth="1"/>
    <col min="1294" max="1542" width="9.1796875" style="1"/>
    <col min="1543" max="1543" width="10.1796875" style="1" bestFit="1" customWidth="1"/>
    <col min="1544" max="1547" width="9.1796875" style="1"/>
    <col min="1548" max="1549" width="9.81640625" style="1" bestFit="1" customWidth="1"/>
    <col min="1550" max="1798" width="9.1796875" style="1"/>
    <col min="1799" max="1799" width="10.1796875" style="1" bestFit="1" customWidth="1"/>
    <col min="1800" max="1803" width="9.1796875" style="1"/>
    <col min="1804" max="1805" width="9.81640625" style="1" bestFit="1" customWidth="1"/>
    <col min="1806" max="2054" width="9.1796875" style="1"/>
    <col min="2055" max="2055" width="10.1796875" style="1" bestFit="1" customWidth="1"/>
    <col min="2056" max="2059" width="9.1796875" style="1"/>
    <col min="2060" max="2061" width="9.81640625" style="1" bestFit="1" customWidth="1"/>
    <col min="2062" max="2310" width="9.1796875" style="1"/>
    <col min="2311" max="2311" width="10.1796875" style="1" bestFit="1" customWidth="1"/>
    <col min="2312" max="2315" width="9.1796875" style="1"/>
    <col min="2316" max="2317" width="9.81640625" style="1" bestFit="1" customWidth="1"/>
    <col min="2318" max="2566" width="9.1796875" style="1"/>
    <col min="2567" max="2567" width="10.1796875" style="1" bestFit="1" customWidth="1"/>
    <col min="2568" max="2571" width="9.1796875" style="1"/>
    <col min="2572" max="2573" width="9.81640625" style="1" bestFit="1" customWidth="1"/>
    <col min="2574" max="2822" width="9.1796875" style="1"/>
    <col min="2823" max="2823" width="10.1796875" style="1" bestFit="1" customWidth="1"/>
    <col min="2824" max="2827" width="9.1796875" style="1"/>
    <col min="2828" max="2829" width="9.81640625" style="1" bestFit="1" customWidth="1"/>
    <col min="2830" max="3078" width="9.1796875" style="1"/>
    <col min="3079" max="3079" width="10.1796875" style="1" bestFit="1" customWidth="1"/>
    <col min="3080" max="3083" width="9.1796875" style="1"/>
    <col min="3084" max="3085" width="9.81640625" style="1" bestFit="1" customWidth="1"/>
    <col min="3086" max="3334" width="9.1796875" style="1"/>
    <col min="3335" max="3335" width="10.1796875" style="1" bestFit="1" customWidth="1"/>
    <col min="3336" max="3339" width="9.1796875" style="1"/>
    <col min="3340" max="3341" width="9.81640625" style="1" bestFit="1" customWidth="1"/>
    <col min="3342" max="3590" width="9.1796875" style="1"/>
    <col min="3591" max="3591" width="10.1796875" style="1" bestFit="1" customWidth="1"/>
    <col min="3592" max="3595" width="9.1796875" style="1"/>
    <col min="3596" max="3597" width="9.81640625" style="1" bestFit="1" customWidth="1"/>
    <col min="3598" max="3846" width="9.1796875" style="1"/>
    <col min="3847" max="3847" width="10.1796875" style="1" bestFit="1" customWidth="1"/>
    <col min="3848" max="3851" width="9.1796875" style="1"/>
    <col min="3852" max="3853" width="9.81640625" style="1" bestFit="1" customWidth="1"/>
    <col min="3854" max="4102" width="9.1796875" style="1"/>
    <col min="4103" max="4103" width="10.1796875" style="1" bestFit="1" customWidth="1"/>
    <col min="4104" max="4107" width="9.1796875" style="1"/>
    <col min="4108" max="4109" width="9.81640625" style="1" bestFit="1" customWidth="1"/>
    <col min="4110" max="4358" width="9.1796875" style="1"/>
    <col min="4359" max="4359" width="10.1796875" style="1" bestFit="1" customWidth="1"/>
    <col min="4360" max="4363" width="9.1796875" style="1"/>
    <col min="4364" max="4365" width="9.81640625" style="1" bestFit="1" customWidth="1"/>
    <col min="4366" max="4614" width="9.1796875" style="1"/>
    <col min="4615" max="4615" width="10.1796875" style="1" bestFit="1" customWidth="1"/>
    <col min="4616" max="4619" width="9.1796875" style="1"/>
    <col min="4620" max="4621" width="9.81640625" style="1" bestFit="1" customWidth="1"/>
    <col min="4622" max="4870" width="9.1796875" style="1"/>
    <col min="4871" max="4871" width="10.1796875" style="1" bestFit="1" customWidth="1"/>
    <col min="4872" max="4875" width="9.1796875" style="1"/>
    <col min="4876" max="4877" width="9.81640625" style="1" bestFit="1" customWidth="1"/>
    <col min="4878" max="5126" width="9.1796875" style="1"/>
    <col min="5127" max="5127" width="10.1796875" style="1" bestFit="1" customWidth="1"/>
    <col min="5128" max="5131" width="9.1796875" style="1"/>
    <col min="5132" max="5133" width="9.81640625" style="1" bestFit="1" customWidth="1"/>
    <col min="5134" max="5382" width="9.1796875" style="1"/>
    <col min="5383" max="5383" width="10.1796875" style="1" bestFit="1" customWidth="1"/>
    <col min="5384" max="5387" width="9.1796875" style="1"/>
    <col min="5388" max="5389" width="9.81640625" style="1" bestFit="1" customWidth="1"/>
    <col min="5390" max="5638" width="9.1796875" style="1"/>
    <col min="5639" max="5639" width="10.1796875" style="1" bestFit="1" customWidth="1"/>
    <col min="5640" max="5643" width="9.1796875" style="1"/>
    <col min="5644" max="5645" width="9.81640625" style="1" bestFit="1" customWidth="1"/>
    <col min="5646" max="5894" width="9.1796875" style="1"/>
    <col min="5895" max="5895" width="10.1796875" style="1" bestFit="1" customWidth="1"/>
    <col min="5896" max="5899" width="9.1796875" style="1"/>
    <col min="5900" max="5901" width="9.81640625" style="1" bestFit="1" customWidth="1"/>
    <col min="5902" max="6150" width="9.1796875" style="1"/>
    <col min="6151" max="6151" width="10.1796875" style="1" bestFit="1" customWidth="1"/>
    <col min="6152" max="6155" width="9.1796875" style="1"/>
    <col min="6156" max="6157" width="9.81640625" style="1" bestFit="1" customWidth="1"/>
    <col min="6158" max="6406" width="9.1796875" style="1"/>
    <col min="6407" max="6407" width="10.1796875" style="1" bestFit="1" customWidth="1"/>
    <col min="6408" max="6411" width="9.1796875" style="1"/>
    <col min="6412" max="6413" width="9.81640625" style="1" bestFit="1" customWidth="1"/>
    <col min="6414" max="6662" width="9.1796875" style="1"/>
    <col min="6663" max="6663" width="10.1796875" style="1" bestFit="1" customWidth="1"/>
    <col min="6664" max="6667" width="9.1796875" style="1"/>
    <col min="6668" max="6669" width="9.81640625" style="1" bestFit="1" customWidth="1"/>
    <col min="6670" max="6918" width="9.1796875" style="1"/>
    <col min="6919" max="6919" width="10.1796875" style="1" bestFit="1" customWidth="1"/>
    <col min="6920" max="6923" width="9.1796875" style="1"/>
    <col min="6924" max="6925" width="9.81640625" style="1" bestFit="1" customWidth="1"/>
    <col min="6926" max="7174" width="9.1796875" style="1"/>
    <col min="7175" max="7175" width="10.1796875" style="1" bestFit="1" customWidth="1"/>
    <col min="7176" max="7179" width="9.1796875" style="1"/>
    <col min="7180" max="7181" width="9.81640625" style="1" bestFit="1" customWidth="1"/>
    <col min="7182" max="7430" width="9.1796875" style="1"/>
    <col min="7431" max="7431" width="10.1796875" style="1" bestFit="1" customWidth="1"/>
    <col min="7432" max="7435" width="9.1796875" style="1"/>
    <col min="7436" max="7437" width="9.81640625" style="1" bestFit="1" customWidth="1"/>
    <col min="7438" max="7686" width="9.1796875" style="1"/>
    <col min="7687" max="7687" width="10.1796875" style="1" bestFit="1" customWidth="1"/>
    <col min="7688" max="7691" width="9.1796875" style="1"/>
    <col min="7692" max="7693" width="9.81640625" style="1" bestFit="1" customWidth="1"/>
    <col min="7694" max="7942" width="9.1796875" style="1"/>
    <col min="7943" max="7943" width="10.1796875" style="1" bestFit="1" customWidth="1"/>
    <col min="7944" max="7947" width="9.1796875" style="1"/>
    <col min="7948" max="7949" width="9.81640625" style="1" bestFit="1" customWidth="1"/>
    <col min="7950" max="8198" width="9.1796875" style="1"/>
    <col min="8199" max="8199" width="10.1796875" style="1" bestFit="1" customWidth="1"/>
    <col min="8200" max="8203" width="9.1796875" style="1"/>
    <col min="8204" max="8205" width="9.81640625" style="1" bestFit="1" customWidth="1"/>
    <col min="8206" max="8454" width="9.1796875" style="1"/>
    <col min="8455" max="8455" width="10.1796875" style="1" bestFit="1" customWidth="1"/>
    <col min="8456" max="8459" width="9.1796875" style="1"/>
    <col min="8460" max="8461" width="9.81640625" style="1" bestFit="1" customWidth="1"/>
    <col min="8462" max="8710" width="9.1796875" style="1"/>
    <col min="8711" max="8711" width="10.1796875" style="1" bestFit="1" customWidth="1"/>
    <col min="8712" max="8715" width="9.1796875" style="1"/>
    <col min="8716" max="8717" width="9.81640625" style="1" bestFit="1" customWidth="1"/>
    <col min="8718" max="8966" width="9.1796875" style="1"/>
    <col min="8967" max="8967" width="10.1796875" style="1" bestFit="1" customWidth="1"/>
    <col min="8968" max="8971" width="9.1796875" style="1"/>
    <col min="8972" max="8973" width="9.81640625" style="1" bestFit="1" customWidth="1"/>
    <col min="8974" max="9222" width="9.1796875" style="1"/>
    <col min="9223" max="9223" width="10.1796875" style="1" bestFit="1" customWidth="1"/>
    <col min="9224" max="9227" width="9.1796875" style="1"/>
    <col min="9228" max="9229" width="9.81640625" style="1" bestFit="1" customWidth="1"/>
    <col min="9230" max="9478" width="9.1796875" style="1"/>
    <col min="9479" max="9479" width="10.1796875" style="1" bestFit="1" customWidth="1"/>
    <col min="9480" max="9483" width="9.1796875" style="1"/>
    <col min="9484" max="9485" width="9.81640625" style="1" bestFit="1" customWidth="1"/>
    <col min="9486" max="9734" width="9.1796875" style="1"/>
    <col min="9735" max="9735" width="10.1796875" style="1" bestFit="1" customWidth="1"/>
    <col min="9736" max="9739" width="9.1796875" style="1"/>
    <col min="9740" max="9741" width="9.81640625" style="1" bestFit="1" customWidth="1"/>
    <col min="9742" max="9990" width="9.1796875" style="1"/>
    <col min="9991" max="9991" width="10.1796875" style="1" bestFit="1" customWidth="1"/>
    <col min="9992" max="9995" width="9.1796875" style="1"/>
    <col min="9996" max="9997" width="9.81640625" style="1" bestFit="1" customWidth="1"/>
    <col min="9998" max="10246" width="9.1796875" style="1"/>
    <col min="10247" max="10247" width="10.1796875" style="1" bestFit="1" customWidth="1"/>
    <col min="10248" max="10251" width="9.1796875" style="1"/>
    <col min="10252" max="10253" width="9.81640625" style="1" bestFit="1" customWidth="1"/>
    <col min="10254" max="10502" width="9.1796875" style="1"/>
    <col min="10503" max="10503" width="10.1796875" style="1" bestFit="1" customWidth="1"/>
    <col min="10504" max="10507" width="9.1796875" style="1"/>
    <col min="10508" max="10509" width="9.81640625" style="1" bestFit="1" customWidth="1"/>
    <col min="10510" max="10758" width="9.1796875" style="1"/>
    <col min="10759" max="10759" width="10.1796875" style="1" bestFit="1" customWidth="1"/>
    <col min="10760" max="10763" width="9.1796875" style="1"/>
    <col min="10764" max="10765" width="9.81640625" style="1" bestFit="1" customWidth="1"/>
    <col min="10766" max="11014" width="9.1796875" style="1"/>
    <col min="11015" max="11015" width="10.1796875" style="1" bestFit="1" customWidth="1"/>
    <col min="11016" max="11019" width="9.1796875" style="1"/>
    <col min="11020" max="11021" width="9.81640625" style="1" bestFit="1" customWidth="1"/>
    <col min="11022" max="11270" width="9.1796875" style="1"/>
    <col min="11271" max="11271" width="10.1796875" style="1" bestFit="1" customWidth="1"/>
    <col min="11272" max="11275" width="9.1796875" style="1"/>
    <col min="11276" max="11277" width="9.81640625" style="1" bestFit="1" customWidth="1"/>
    <col min="11278" max="11526" width="9.1796875" style="1"/>
    <col min="11527" max="11527" width="10.1796875" style="1" bestFit="1" customWidth="1"/>
    <col min="11528" max="11531" width="9.1796875" style="1"/>
    <col min="11532" max="11533" width="9.81640625" style="1" bestFit="1" customWidth="1"/>
    <col min="11534" max="11782" width="9.1796875" style="1"/>
    <col min="11783" max="11783" width="10.1796875" style="1" bestFit="1" customWidth="1"/>
    <col min="11784" max="11787" width="9.1796875" style="1"/>
    <col min="11788" max="11789" width="9.81640625" style="1" bestFit="1" customWidth="1"/>
    <col min="11790" max="12038" width="9.1796875" style="1"/>
    <col min="12039" max="12039" width="10.1796875" style="1" bestFit="1" customWidth="1"/>
    <col min="12040" max="12043" width="9.1796875" style="1"/>
    <col min="12044" max="12045" width="9.81640625" style="1" bestFit="1" customWidth="1"/>
    <col min="12046" max="12294" width="9.1796875" style="1"/>
    <col min="12295" max="12295" width="10.1796875" style="1" bestFit="1" customWidth="1"/>
    <col min="12296" max="12299" width="9.1796875" style="1"/>
    <col min="12300" max="12301" width="9.81640625" style="1" bestFit="1" customWidth="1"/>
    <col min="12302" max="12550" width="9.1796875" style="1"/>
    <col min="12551" max="12551" width="10.1796875" style="1" bestFit="1" customWidth="1"/>
    <col min="12552" max="12555" width="9.1796875" style="1"/>
    <col min="12556" max="12557" width="9.81640625" style="1" bestFit="1" customWidth="1"/>
    <col min="12558" max="12806" width="9.1796875" style="1"/>
    <col min="12807" max="12807" width="10.1796875" style="1" bestFit="1" customWidth="1"/>
    <col min="12808" max="12811" width="9.1796875" style="1"/>
    <col min="12812" max="12813" width="9.81640625" style="1" bestFit="1" customWidth="1"/>
    <col min="12814" max="13062" width="9.1796875" style="1"/>
    <col min="13063" max="13063" width="10.1796875" style="1" bestFit="1" customWidth="1"/>
    <col min="13064" max="13067" width="9.1796875" style="1"/>
    <col min="13068" max="13069" width="9.81640625" style="1" bestFit="1" customWidth="1"/>
    <col min="13070" max="13318" width="9.1796875" style="1"/>
    <col min="13319" max="13319" width="10.1796875" style="1" bestFit="1" customWidth="1"/>
    <col min="13320" max="13323" width="9.1796875" style="1"/>
    <col min="13324" max="13325" width="9.81640625" style="1" bestFit="1" customWidth="1"/>
    <col min="13326" max="13574" width="9.1796875" style="1"/>
    <col min="13575" max="13575" width="10.1796875" style="1" bestFit="1" customWidth="1"/>
    <col min="13576" max="13579" width="9.1796875" style="1"/>
    <col min="13580" max="13581" width="9.81640625" style="1" bestFit="1" customWidth="1"/>
    <col min="13582" max="13830" width="9.1796875" style="1"/>
    <col min="13831" max="13831" width="10.1796875" style="1" bestFit="1" customWidth="1"/>
    <col min="13832" max="13835" width="9.1796875" style="1"/>
    <col min="13836" max="13837" width="9.81640625" style="1" bestFit="1" customWidth="1"/>
    <col min="13838" max="14086" width="9.1796875" style="1"/>
    <col min="14087" max="14087" width="10.1796875" style="1" bestFit="1" customWidth="1"/>
    <col min="14088" max="14091" width="9.1796875" style="1"/>
    <col min="14092" max="14093" width="9.81640625" style="1" bestFit="1" customWidth="1"/>
    <col min="14094" max="14342" width="9.1796875" style="1"/>
    <col min="14343" max="14343" width="10.1796875" style="1" bestFit="1" customWidth="1"/>
    <col min="14344" max="14347" width="9.1796875" style="1"/>
    <col min="14348" max="14349" width="9.81640625" style="1" bestFit="1" customWidth="1"/>
    <col min="14350" max="14598" width="9.1796875" style="1"/>
    <col min="14599" max="14599" width="10.1796875" style="1" bestFit="1" customWidth="1"/>
    <col min="14600" max="14603" width="9.1796875" style="1"/>
    <col min="14604" max="14605" width="9.81640625" style="1" bestFit="1" customWidth="1"/>
    <col min="14606" max="14854" width="9.1796875" style="1"/>
    <col min="14855" max="14855" width="10.1796875" style="1" bestFit="1" customWidth="1"/>
    <col min="14856" max="14859" width="9.1796875" style="1"/>
    <col min="14860" max="14861" width="9.81640625" style="1" bestFit="1" customWidth="1"/>
    <col min="14862" max="15110" width="9.1796875" style="1"/>
    <col min="15111" max="15111" width="10.1796875" style="1" bestFit="1" customWidth="1"/>
    <col min="15112" max="15115" width="9.1796875" style="1"/>
    <col min="15116" max="15117" width="9.81640625" style="1" bestFit="1" customWidth="1"/>
    <col min="15118" max="15366" width="9.1796875" style="1"/>
    <col min="15367" max="15367" width="10.1796875" style="1" bestFit="1" customWidth="1"/>
    <col min="15368" max="15371" width="9.1796875" style="1"/>
    <col min="15372" max="15373" width="9.81640625" style="1" bestFit="1" customWidth="1"/>
    <col min="15374" max="15622" width="9.1796875" style="1"/>
    <col min="15623" max="15623" width="10.1796875" style="1" bestFit="1" customWidth="1"/>
    <col min="15624" max="15627" width="9.1796875" style="1"/>
    <col min="15628" max="15629" width="9.81640625" style="1" bestFit="1" customWidth="1"/>
    <col min="15630" max="15878" width="9.1796875" style="1"/>
    <col min="15879" max="15879" width="10.1796875" style="1" bestFit="1" customWidth="1"/>
    <col min="15880" max="15883" width="9.1796875" style="1"/>
    <col min="15884" max="15885" width="9.81640625" style="1" bestFit="1" customWidth="1"/>
    <col min="15886" max="16134" width="9.1796875" style="1"/>
    <col min="16135" max="16135" width="10.1796875" style="1" bestFit="1" customWidth="1"/>
    <col min="16136" max="16139" width="9.1796875" style="1"/>
    <col min="16140" max="16141" width="9.81640625" style="1" bestFit="1" customWidth="1"/>
    <col min="16142" max="16384" width="9.1796875" style="1"/>
  </cols>
  <sheetData>
    <row r="1" spans="1:26" x14ac:dyDescent="0.25">
      <c r="A1" s="265" t="s">
        <v>244</v>
      </c>
      <c r="B1" s="266"/>
      <c r="C1" s="266"/>
      <c r="D1" s="266"/>
      <c r="E1" s="266"/>
      <c r="F1" s="266"/>
      <c r="G1" s="266"/>
      <c r="H1" s="266"/>
      <c r="I1" s="266"/>
      <c r="J1" s="266"/>
      <c r="K1" s="14"/>
    </row>
    <row r="2" spans="1:26" ht="15.5" x14ac:dyDescent="0.25">
      <c r="A2" s="2"/>
      <c r="B2" s="3"/>
      <c r="C2" s="267" t="s">
        <v>245</v>
      </c>
      <c r="D2" s="267"/>
      <c r="E2" s="5">
        <v>46023</v>
      </c>
      <c r="F2" s="4" t="s">
        <v>0</v>
      </c>
      <c r="G2" s="5">
        <v>46295</v>
      </c>
      <c r="H2" s="15"/>
      <c r="I2" s="15"/>
      <c r="J2" s="15"/>
      <c r="K2" s="14"/>
      <c r="Y2" s="16" t="s">
        <v>441</v>
      </c>
    </row>
    <row r="3" spans="1:26" ht="13.5" customHeight="1" x14ac:dyDescent="0.25">
      <c r="A3" s="270" t="s">
        <v>246</v>
      </c>
      <c r="B3" s="271"/>
      <c r="C3" s="271"/>
      <c r="D3" s="271"/>
      <c r="E3" s="271"/>
      <c r="F3" s="271"/>
      <c r="G3" s="270" t="s">
        <v>3</v>
      </c>
      <c r="H3" s="273" t="s">
        <v>247</v>
      </c>
      <c r="I3" s="273"/>
      <c r="J3" s="273"/>
      <c r="K3" s="273"/>
      <c r="L3" s="273"/>
      <c r="M3" s="273"/>
      <c r="N3" s="273"/>
      <c r="O3" s="273"/>
      <c r="P3" s="273"/>
      <c r="Q3" s="273"/>
      <c r="R3" s="273"/>
      <c r="S3" s="273"/>
      <c r="T3" s="273"/>
      <c r="U3" s="273"/>
      <c r="V3" s="273"/>
      <c r="W3" s="273"/>
      <c r="X3" s="273"/>
      <c r="Y3" s="273" t="s">
        <v>248</v>
      </c>
      <c r="Z3" s="273" t="s">
        <v>249</v>
      </c>
    </row>
    <row r="4" spans="1:26" ht="73.5" x14ac:dyDescent="0.25">
      <c r="A4" s="271"/>
      <c r="B4" s="271"/>
      <c r="C4" s="271"/>
      <c r="D4" s="271"/>
      <c r="E4" s="271"/>
      <c r="F4" s="271"/>
      <c r="G4" s="272"/>
      <c r="H4" s="107" t="s">
        <v>250</v>
      </c>
      <c r="I4" s="107" t="s">
        <v>251</v>
      </c>
      <c r="J4" s="107" t="s">
        <v>252</v>
      </c>
      <c r="K4" s="107" t="s">
        <v>253</v>
      </c>
      <c r="L4" s="107" t="s">
        <v>254</v>
      </c>
      <c r="M4" s="107" t="s">
        <v>255</v>
      </c>
      <c r="N4" s="107" t="s">
        <v>256</v>
      </c>
      <c r="O4" s="107" t="s">
        <v>257</v>
      </c>
      <c r="P4" s="108" t="s">
        <v>397</v>
      </c>
      <c r="Q4" s="107" t="s">
        <v>258</v>
      </c>
      <c r="R4" s="107" t="s">
        <v>259</v>
      </c>
      <c r="S4" s="108" t="s">
        <v>398</v>
      </c>
      <c r="T4" s="108" t="s">
        <v>399</v>
      </c>
      <c r="U4" s="108" t="s">
        <v>429</v>
      </c>
      <c r="V4" s="107" t="s">
        <v>260</v>
      </c>
      <c r="W4" s="107" t="s">
        <v>261</v>
      </c>
      <c r="X4" s="107" t="s">
        <v>262</v>
      </c>
      <c r="Y4" s="274"/>
      <c r="Z4" s="274"/>
    </row>
    <row r="5" spans="1:26" ht="21" x14ac:dyDescent="0.25">
      <c r="A5" s="275">
        <v>1</v>
      </c>
      <c r="B5" s="275"/>
      <c r="C5" s="275"/>
      <c r="D5" s="275"/>
      <c r="E5" s="275"/>
      <c r="F5" s="275"/>
      <c r="G5" s="109">
        <v>2</v>
      </c>
      <c r="H5" s="107" t="s">
        <v>166</v>
      </c>
      <c r="I5" s="110" t="s">
        <v>167</v>
      </c>
      <c r="J5" s="107" t="s">
        <v>281</v>
      </c>
      <c r="K5" s="110" t="s">
        <v>282</v>
      </c>
      <c r="L5" s="107" t="s">
        <v>283</v>
      </c>
      <c r="M5" s="110" t="s">
        <v>284</v>
      </c>
      <c r="N5" s="107" t="s">
        <v>285</v>
      </c>
      <c r="O5" s="110" t="s">
        <v>286</v>
      </c>
      <c r="P5" s="107" t="s">
        <v>287</v>
      </c>
      <c r="Q5" s="110" t="s">
        <v>288</v>
      </c>
      <c r="R5" s="107" t="s">
        <v>289</v>
      </c>
      <c r="S5" s="107" t="s">
        <v>290</v>
      </c>
      <c r="T5" s="107" t="s">
        <v>291</v>
      </c>
      <c r="U5" s="107">
        <v>16</v>
      </c>
      <c r="V5" s="107">
        <v>17</v>
      </c>
      <c r="W5" s="107">
        <v>18</v>
      </c>
      <c r="X5" s="107" t="s">
        <v>430</v>
      </c>
      <c r="Y5" s="107">
        <v>20</v>
      </c>
      <c r="Z5" s="110" t="s">
        <v>431</v>
      </c>
    </row>
    <row r="6" spans="1:26" x14ac:dyDescent="0.25">
      <c r="A6" s="276" t="s">
        <v>263</v>
      </c>
      <c r="B6" s="276"/>
      <c r="C6" s="276"/>
      <c r="D6" s="276"/>
      <c r="E6" s="276"/>
      <c r="F6" s="276"/>
      <c r="G6" s="276"/>
      <c r="H6" s="276"/>
      <c r="I6" s="276"/>
      <c r="J6" s="276"/>
      <c r="K6" s="276"/>
      <c r="L6" s="276"/>
      <c r="M6" s="276"/>
      <c r="N6" s="277"/>
      <c r="O6" s="277"/>
      <c r="P6" s="277"/>
      <c r="Q6" s="277"/>
      <c r="R6" s="277"/>
      <c r="S6" s="277"/>
      <c r="T6" s="277"/>
      <c r="U6" s="277"/>
      <c r="V6" s="277"/>
      <c r="W6" s="277"/>
      <c r="X6" s="277"/>
      <c r="Y6" s="277"/>
      <c r="Z6" s="278"/>
    </row>
    <row r="7" spans="1:26" x14ac:dyDescent="0.25">
      <c r="A7" s="279" t="s">
        <v>296</v>
      </c>
      <c r="B7" s="279"/>
      <c r="C7" s="279"/>
      <c r="D7" s="279"/>
      <c r="E7" s="279"/>
      <c r="F7" s="279"/>
      <c r="G7" s="111">
        <v>1</v>
      </c>
      <c r="H7" s="114">
        <v>106697600</v>
      </c>
      <c r="I7" s="114">
        <v>28978963</v>
      </c>
      <c r="J7" s="114">
        <v>0</v>
      </c>
      <c r="K7" s="114">
        <v>0</v>
      </c>
      <c r="L7" s="114">
        <v>4346567</v>
      </c>
      <c r="M7" s="114">
        <v>0</v>
      </c>
      <c r="N7" s="114">
        <v>13078283</v>
      </c>
      <c r="O7" s="114">
        <v>0</v>
      </c>
      <c r="P7" s="114">
        <v>0</v>
      </c>
      <c r="Q7" s="114">
        <v>3432254</v>
      </c>
      <c r="R7" s="114">
        <v>0</v>
      </c>
      <c r="S7" s="114">
        <v>0</v>
      </c>
      <c r="T7" s="114">
        <v>-10602552</v>
      </c>
      <c r="U7" s="114">
        <v>0</v>
      </c>
      <c r="V7" s="114">
        <v>297168663</v>
      </c>
      <c r="W7" s="114">
        <v>26451491</v>
      </c>
      <c r="X7" s="116">
        <f>H7+I7+J7+K7-L7+M7+N7+O7+P7+Q7+R7+V7+W7+S7+T7+U7</f>
        <v>460858135</v>
      </c>
      <c r="Y7" s="114">
        <v>1161621</v>
      </c>
      <c r="Z7" s="116">
        <f>X7+Y7</f>
        <v>462019756</v>
      </c>
    </row>
    <row r="8" spans="1:26" x14ac:dyDescent="0.25">
      <c r="A8" s="268" t="s">
        <v>264</v>
      </c>
      <c r="B8" s="268"/>
      <c r="C8" s="268"/>
      <c r="D8" s="268"/>
      <c r="E8" s="268"/>
      <c r="F8" s="268"/>
      <c r="G8" s="111">
        <v>2</v>
      </c>
      <c r="H8" s="114">
        <v>0</v>
      </c>
      <c r="I8" s="114">
        <v>0</v>
      </c>
      <c r="J8" s="114">
        <v>0</v>
      </c>
      <c r="K8" s="114">
        <v>0</v>
      </c>
      <c r="L8" s="114">
        <v>0</v>
      </c>
      <c r="M8" s="114">
        <v>0</v>
      </c>
      <c r="N8" s="114">
        <v>0</v>
      </c>
      <c r="O8" s="114">
        <v>0</v>
      </c>
      <c r="P8" s="114">
        <v>0</v>
      </c>
      <c r="Q8" s="114">
        <v>0</v>
      </c>
      <c r="R8" s="114">
        <v>0</v>
      </c>
      <c r="S8" s="114">
        <v>0</v>
      </c>
      <c r="T8" s="114">
        <v>0</v>
      </c>
      <c r="U8" s="114">
        <v>0</v>
      </c>
      <c r="V8" s="114">
        <v>0</v>
      </c>
      <c r="W8" s="114">
        <v>0</v>
      </c>
      <c r="X8" s="116">
        <f t="shared" ref="X8:X9" si="0">H8+I8+J8+K8-L8+M8+N8+O8+P8+Q8+R8+V8+W8+S8+T8+U8</f>
        <v>0</v>
      </c>
      <c r="Y8" s="114">
        <v>0</v>
      </c>
      <c r="Z8" s="116">
        <f t="shared" ref="Z8:Z9" si="1">X8+Y8</f>
        <v>0</v>
      </c>
    </row>
    <row r="9" spans="1:26" x14ac:dyDescent="0.25">
      <c r="A9" s="268" t="s">
        <v>265</v>
      </c>
      <c r="B9" s="268"/>
      <c r="C9" s="268"/>
      <c r="D9" s="268"/>
      <c r="E9" s="268"/>
      <c r="F9" s="268"/>
      <c r="G9" s="111">
        <v>3</v>
      </c>
      <c r="H9" s="114">
        <v>0</v>
      </c>
      <c r="I9" s="114">
        <v>0</v>
      </c>
      <c r="J9" s="114">
        <v>0</v>
      </c>
      <c r="K9" s="114">
        <v>0</v>
      </c>
      <c r="L9" s="114">
        <v>0</v>
      </c>
      <c r="M9" s="114">
        <v>0</v>
      </c>
      <c r="N9" s="114">
        <v>0</v>
      </c>
      <c r="O9" s="114">
        <v>0</v>
      </c>
      <c r="P9" s="114">
        <v>0</v>
      </c>
      <c r="Q9" s="114">
        <v>0</v>
      </c>
      <c r="R9" s="114">
        <v>0</v>
      </c>
      <c r="S9" s="114">
        <v>0</v>
      </c>
      <c r="T9" s="114">
        <v>0</v>
      </c>
      <c r="U9" s="114">
        <v>0</v>
      </c>
      <c r="V9" s="114">
        <v>0</v>
      </c>
      <c r="W9" s="114">
        <v>0</v>
      </c>
      <c r="X9" s="116">
        <f t="shared" si="0"/>
        <v>0</v>
      </c>
      <c r="Y9" s="114">
        <v>0</v>
      </c>
      <c r="Z9" s="116">
        <f t="shared" si="1"/>
        <v>0</v>
      </c>
    </row>
    <row r="10" spans="1:26" ht="24" customHeight="1" x14ac:dyDescent="0.25">
      <c r="A10" s="269" t="s">
        <v>297</v>
      </c>
      <c r="B10" s="269"/>
      <c r="C10" s="269"/>
      <c r="D10" s="269"/>
      <c r="E10" s="269"/>
      <c r="F10" s="269"/>
      <c r="G10" s="112">
        <v>4</v>
      </c>
      <c r="H10" s="116">
        <f>H7+H8+H9</f>
        <v>106697600</v>
      </c>
      <c r="I10" s="116">
        <f t="shared" ref="I10:Z10" si="2">I7+I8+I9</f>
        <v>28978963</v>
      </c>
      <c r="J10" s="116">
        <f t="shared" si="2"/>
        <v>0</v>
      </c>
      <c r="K10" s="116">
        <f>K7+K8+K9</f>
        <v>0</v>
      </c>
      <c r="L10" s="116">
        <f t="shared" si="2"/>
        <v>4346567</v>
      </c>
      <c r="M10" s="116">
        <f t="shared" si="2"/>
        <v>0</v>
      </c>
      <c r="N10" s="116">
        <f t="shared" si="2"/>
        <v>13078283</v>
      </c>
      <c r="O10" s="116">
        <f t="shared" si="2"/>
        <v>0</v>
      </c>
      <c r="P10" s="116">
        <f t="shared" si="2"/>
        <v>0</v>
      </c>
      <c r="Q10" s="116">
        <f t="shared" si="2"/>
        <v>3432254</v>
      </c>
      <c r="R10" s="116">
        <f t="shared" si="2"/>
        <v>0</v>
      </c>
      <c r="S10" s="116">
        <f t="shared" si="2"/>
        <v>0</v>
      </c>
      <c r="T10" s="116">
        <f>T7+T8+T9</f>
        <v>-10602552</v>
      </c>
      <c r="U10" s="116">
        <f>U7+U8+U9</f>
        <v>0</v>
      </c>
      <c r="V10" s="116">
        <f>V7+V8+V9</f>
        <v>297168663</v>
      </c>
      <c r="W10" s="116">
        <f>W7+W8+W9</f>
        <v>26451491</v>
      </c>
      <c r="X10" s="116">
        <f>X7+X8+X9</f>
        <v>460858135</v>
      </c>
      <c r="Y10" s="116">
        <f t="shared" si="2"/>
        <v>1161621</v>
      </c>
      <c r="Z10" s="116">
        <f t="shared" si="2"/>
        <v>462019756</v>
      </c>
    </row>
    <row r="11" spans="1:26" x14ac:dyDescent="0.25">
      <c r="A11" s="268" t="s">
        <v>266</v>
      </c>
      <c r="B11" s="268"/>
      <c r="C11" s="268"/>
      <c r="D11" s="268"/>
      <c r="E11" s="268"/>
      <c r="F11" s="268"/>
      <c r="G11" s="111">
        <v>5</v>
      </c>
      <c r="H11" s="113">
        <v>0</v>
      </c>
      <c r="I11" s="113">
        <v>0</v>
      </c>
      <c r="J11" s="113">
        <v>0</v>
      </c>
      <c r="K11" s="113">
        <v>0</v>
      </c>
      <c r="L11" s="113">
        <v>0</v>
      </c>
      <c r="M11" s="113">
        <v>0</v>
      </c>
      <c r="N11" s="113">
        <v>0</v>
      </c>
      <c r="O11" s="113">
        <v>0</v>
      </c>
      <c r="P11" s="113">
        <v>0</v>
      </c>
      <c r="Q11" s="113">
        <v>0</v>
      </c>
      <c r="R11" s="113">
        <v>0</v>
      </c>
      <c r="S11" s="113">
        <v>0</v>
      </c>
      <c r="T11" s="113">
        <v>0</v>
      </c>
      <c r="U11" s="114">
        <v>0</v>
      </c>
      <c r="V11" s="113">
        <v>0</v>
      </c>
      <c r="W11" s="114">
        <v>32347030</v>
      </c>
      <c r="X11" s="116">
        <f>H11+I11+J11+K11-L11+M11+N11+O11+P11+Q11+R11+V11+W11+S11+T11+U11</f>
        <v>32347030</v>
      </c>
      <c r="Y11" s="114">
        <v>139076</v>
      </c>
      <c r="Z11" s="116">
        <f t="shared" ref="Z11:Z29" si="3">X11+Y11</f>
        <v>32486106</v>
      </c>
    </row>
    <row r="12" spans="1:26" x14ac:dyDescent="0.25">
      <c r="A12" s="268" t="s">
        <v>267</v>
      </c>
      <c r="B12" s="268"/>
      <c r="C12" s="268"/>
      <c r="D12" s="268"/>
      <c r="E12" s="268"/>
      <c r="F12" s="268"/>
      <c r="G12" s="111">
        <v>6</v>
      </c>
      <c r="H12" s="113">
        <v>0</v>
      </c>
      <c r="I12" s="113">
        <v>0</v>
      </c>
      <c r="J12" s="113">
        <v>0</v>
      </c>
      <c r="K12" s="113">
        <v>0</v>
      </c>
      <c r="L12" s="113">
        <v>0</v>
      </c>
      <c r="M12" s="113">
        <v>0</v>
      </c>
      <c r="N12" s="114">
        <v>0</v>
      </c>
      <c r="O12" s="113">
        <v>0</v>
      </c>
      <c r="P12" s="113">
        <v>0</v>
      </c>
      <c r="Q12" s="113">
        <v>0</v>
      </c>
      <c r="R12" s="113">
        <v>0</v>
      </c>
      <c r="S12" s="113">
        <v>0</v>
      </c>
      <c r="T12" s="114">
        <v>238675</v>
      </c>
      <c r="U12" s="114">
        <v>0</v>
      </c>
      <c r="V12" s="113">
        <v>0</v>
      </c>
      <c r="W12" s="113">
        <v>0</v>
      </c>
      <c r="X12" s="116">
        <f t="shared" ref="X12:X29" si="4">H12+I12+J12+K12-L12+M12+N12+O12+P12+Q12+R12+V12+W12+S12+T12+U12</f>
        <v>238675</v>
      </c>
      <c r="Y12" s="114">
        <v>-10993</v>
      </c>
      <c r="Z12" s="116">
        <f t="shared" si="3"/>
        <v>227682</v>
      </c>
    </row>
    <row r="13" spans="1:26" ht="26.25" customHeight="1" x14ac:dyDescent="0.25">
      <c r="A13" s="268" t="s">
        <v>268</v>
      </c>
      <c r="B13" s="268"/>
      <c r="C13" s="268"/>
      <c r="D13" s="268"/>
      <c r="E13" s="268"/>
      <c r="F13" s="268"/>
      <c r="G13" s="111">
        <v>7</v>
      </c>
      <c r="H13" s="113">
        <v>0</v>
      </c>
      <c r="I13" s="113">
        <v>0</v>
      </c>
      <c r="J13" s="113">
        <v>0</v>
      </c>
      <c r="K13" s="113">
        <v>0</v>
      </c>
      <c r="L13" s="113">
        <v>0</v>
      </c>
      <c r="M13" s="113">
        <v>0</v>
      </c>
      <c r="N13" s="113">
        <v>0</v>
      </c>
      <c r="O13" s="114">
        <v>0</v>
      </c>
      <c r="P13" s="113">
        <v>0</v>
      </c>
      <c r="Q13" s="113">
        <v>0</v>
      </c>
      <c r="R13" s="113">
        <v>0</v>
      </c>
      <c r="S13" s="113">
        <v>0</v>
      </c>
      <c r="T13" s="113">
        <v>0</v>
      </c>
      <c r="U13" s="114">
        <v>0</v>
      </c>
      <c r="V13" s="114">
        <v>0</v>
      </c>
      <c r="W13" s="114">
        <v>0</v>
      </c>
      <c r="X13" s="116">
        <f t="shared" si="4"/>
        <v>0</v>
      </c>
      <c r="Y13" s="114">
        <v>0</v>
      </c>
      <c r="Z13" s="116">
        <f t="shared" si="3"/>
        <v>0</v>
      </c>
    </row>
    <row r="14" spans="1:26" ht="39" customHeight="1" x14ac:dyDescent="0.25">
      <c r="A14" s="268" t="s">
        <v>400</v>
      </c>
      <c r="B14" s="268"/>
      <c r="C14" s="268"/>
      <c r="D14" s="268"/>
      <c r="E14" s="268"/>
      <c r="F14" s="268"/>
      <c r="G14" s="111">
        <v>8</v>
      </c>
      <c r="H14" s="113">
        <v>0</v>
      </c>
      <c r="I14" s="113">
        <v>0</v>
      </c>
      <c r="J14" s="113">
        <v>0</v>
      </c>
      <c r="K14" s="113">
        <v>0</v>
      </c>
      <c r="L14" s="113">
        <v>0</v>
      </c>
      <c r="M14" s="113">
        <v>0</v>
      </c>
      <c r="N14" s="113">
        <v>0</v>
      </c>
      <c r="O14" s="113">
        <v>0</v>
      </c>
      <c r="P14" s="114">
        <v>0</v>
      </c>
      <c r="Q14" s="113">
        <v>0</v>
      </c>
      <c r="R14" s="113">
        <v>0</v>
      </c>
      <c r="S14" s="113">
        <v>0</v>
      </c>
      <c r="T14" s="113">
        <v>0</v>
      </c>
      <c r="U14" s="114">
        <v>0</v>
      </c>
      <c r="V14" s="114">
        <v>0</v>
      </c>
      <c r="W14" s="114">
        <v>0</v>
      </c>
      <c r="X14" s="116">
        <f t="shared" si="4"/>
        <v>0</v>
      </c>
      <c r="Y14" s="114">
        <v>0</v>
      </c>
      <c r="Z14" s="116">
        <f t="shared" si="3"/>
        <v>0</v>
      </c>
    </row>
    <row r="15" spans="1:26" x14ac:dyDescent="0.25">
      <c r="A15" s="268" t="s">
        <v>269</v>
      </c>
      <c r="B15" s="268"/>
      <c r="C15" s="268"/>
      <c r="D15" s="268"/>
      <c r="E15" s="268"/>
      <c r="F15" s="268"/>
      <c r="G15" s="111">
        <v>9</v>
      </c>
      <c r="H15" s="113">
        <v>0</v>
      </c>
      <c r="I15" s="113">
        <v>0</v>
      </c>
      <c r="J15" s="113">
        <v>0</v>
      </c>
      <c r="K15" s="113">
        <v>0</v>
      </c>
      <c r="L15" s="113">
        <v>0</v>
      </c>
      <c r="M15" s="113">
        <v>0</v>
      </c>
      <c r="N15" s="113">
        <v>0</v>
      </c>
      <c r="O15" s="113">
        <v>0</v>
      </c>
      <c r="P15" s="113">
        <v>0</v>
      </c>
      <c r="Q15" s="114">
        <v>-7278660</v>
      </c>
      <c r="R15" s="113">
        <v>0</v>
      </c>
      <c r="S15" s="113">
        <v>0</v>
      </c>
      <c r="T15" s="113">
        <v>0</v>
      </c>
      <c r="U15" s="114">
        <v>0</v>
      </c>
      <c r="V15" s="114">
        <v>0</v>
      </c>
      <c r="W15" s="114">
        <v>0</v>
      </c>
      <c r="X15" s="116">
        <f t="shared" si="4"/>
        <v>-7278660</v>
      </c>
      <c r="Y15" s="114">
        <v>0</v>
      </c>
      <c r="Z15" s="116">
        <f t="shared" si="3"/>
        <v>-7278660</v>
      </c>
    </row>
    <row r="16" spans="1:26" ht="28.5" customHeight="1" x14ac:dyDescent="0.25">
      <c r="A16" s="268" t="s">
        <v>270</v>
      </c>
      <c r="B16" s="268"/>
      <c r="C16" s="268"/>
      <c r="D16" s="268"/>
      <c r="E16" s="268"/>
      <c r="F16" s="268"/>
      <c r="G16" s="111">
        <v>10</v>
      </c>
      <c r="H16" s="113">
        <v>0</v>
      </c>
      <c r="I16" s="113">
        <v>0</v>
      </c>
      <c r="J16" s="113">
        <v>0</v>
      </c>
      <c r="K16" s="113">
        <v>0</v>
      </c>
      <c r="L16" s="113">
        <v>0</v>
      </c>
      <c r="M16" s="113">
        <v>0</v>
      </c>
      <c r="N16" s="113">
        <v>0</v>
      </c>
      <c r="O16" s="113">
        <v>0</v>
      </c>
      <c r="P16" s="113">
        <v>0</v>
      </c>
      <c r="Q16" s="113">
        <v>0</v>
      </c>
      <c r="R16" s="114">
        <v>0</v>
      </c>
      <c r="S16" s="114">
        <v>0</v>
      </c>
      <c r="T16" s="114">
        <v>0</v>
      </c>
      <c r="U16" s="114">
        <v>0</v>
      </c>
      <c r="V16" s="114">
        <v>0</v>
      </c>
      <c r="W16" s="114">
        <v>0</v>
      </c>
      <c r="X16" s="116">
        <f t="shared" si="4"/>
        <v>0</v>
      </c>
      <c r="Y16" s="114">
        <v>0</v>
      </c>
      <c r="Z16" s="116">
        <f t="shared" si="3"/>
        <v>0</v>
      </c>
    </row>
    <row r="17" spans="1:26" ht="23.25" customHeight="1" x14ac:dyDescent="0.25">
      <c r="A17" s="268" t="s">
        <v>271</v>
      </c>
      <c r="B17" s="268"/>
      <c r="C17" s="268"/>
      <c r="D17" s="268"/>
      <c r="E17" s="268"/>
      <c r="F17" s="268"/>
      <c r="G17" s="111">
        <v>11</v>
      </c>
      <c r="H17" s="113">
        <v>0</v>
      </c>
      <c r="I17" s="113">
        <v>0</v>
      </c>
      <c r="J17" s="113">
        <v>0</v>
      </c>
      <c r="K17" s="113">
        <v>0</v>
      </c>
      <c r="L17" s="113">
        <v>0</v>
      </c>
      <c r="M17" s="113">
        <v>0</v>
      </c>
      <c r="N17" s="114">
        <v>0</v>
      </c>
      <c r="O17" s="114">
        <v>0</v>
      </c>
      <c r="P17" s="114">
        <v>0</v>
      </c>
      <c r="Q17" s="114">
        <v>0</v>
      </c>
      <c r="R17" s="114">
        <v>0</v>
      </c>
      <c r="S17" s="114">
        <v>0</v>
      </c>
      <c r="T17" s="114">
        <v>0</v>
      </c>
      <c r="U17" s="114">
        <v>0</v>
      </c>
      <c r="V17" s="114">
        <v>0</v>
      </c>
      <c r="W17" s="114">
        <v>0</v>
      </c>
      <c r="X17" s="116">
        <f t="shared" si="4"/>
        <v>0</v>
      </c>
      <c r="Y17" s="114">
        <v>0</v>
      </c>
      <c r="Z17" s="116">
        <f t="shared" si="3"/>
        <v>0</v>
      </c>
    </row>
    <row r="18" spans="1:26" x14ac:dyDescent="0.25">
      <c r="A18" s="268" t="s">
        <v>272</v>
      </c>
      <c r="B18" s="268"/>
      <c r="C18" s="268"/>
      <c r="D18" s="268"/>
      <c r="E18" s="268"/>
      <c r="F18" s="268"/>
      <c r="G18" s="111">
        <v>12</v>
      </c>
      <c r="H18" s="113">
        <v>0</v>
      </c>
      <c r="I18" s="113">
        <v>0</v>
      </c>
      <c r="J18" s="113">
        <v>0</v>
      </c>
      <c r="K18" s="113">
        <v>0</v>
      </c>
      <c r="L18" s="113">
        <v>0</v>
      </c>
      <c r="M18" s="113">
        <v>0</v>
      </c>
      <c r="N18" s="114">
        <v>0</v>
      </c>
      <c r="O18" s="114">
        <v>0</v>
      </c>
      <c r="P18" s="114">
        <v>0</v>
      </c>
      <c r="Q18" s="114">
        <v>0</v>
      </c>
      <c r="R18" s="114">
        <v>0</v>
      </c>
      <c r="S18" s="114">
        <v>0</v>
      </c>
      <c r="T18" s="114">
        <v>0</v>
      </c>
      <c r="U18" s="114">
        <v>0</v>
      </c>
      <c r="V18" s="114">
        <v>0</v>
      </c>
      <c r="W18" s="114">
        <v>0</v>
      </c>
      <c r="X18" s="116">
        <f t="shared" si="4"/>
        <v>0</v>
      </c>
      <c r="Y18" s="114">
        <v>0</v>
      </c>
      <c r="Z18" s="116">
        <f t="shared" si="3"/>
        <v>0</v>
      </c>
    </row>
    <row r="19" spans="1:26" x14ac:dyDescent="0.25">
      <c r="A19" s="268" t="s">
        <v>273</v>
      </c>
      <c r="B19" s="268"/>
      <c r="C19" s="268"/>
      <c r="D19" s="268"/>
      <c r="E19" s="268"/>
      <c r="F19" s="268"/>
      <c r="G19" s="111">
        <v>13</v>
      </c>
      <c r="H19" s="114">
        <v>0</v>
      </c>
      <c r="I19" s="114">
        <v>0</v>
      </c>
      <c r="J19" s="114">
        <v>0</v>
      </c>
      <c r="K19" s="114">
        <v>0</v>
      </c>
      <c r="L19" s="114">
        <v>0</v>
      </c>
      <c r="M19" s="114">
        <v>0</v>
      </c>
      <c r="N19" s="114">
        <v>0</v>
      </c>
      <c r="O19" s="114">
        <v>0</v>
      </c>
      <c r="P19" s="114">
        <v>0</v>
      </c>
      <c r="Q19" s="114">
        <v>0</v>
      </c>
      <c r="R19" s="114">
        <v>0</v>
      </c>
      <c r="S19" s="114">
        <v>0</v>
      </c>
      <c r="T19" s="114">
        <v>0</v>
      </c>
      <c r="U19" s="114">
        <v>0</v>
      </c>
      <c r="V19" s="114">
        <v>0</v>
      </c>
      <c r="W19" s="114">
        <v>0</v>
      </c>
      <c r="X19" s="116">
        <f t="shared" si="4"/>
        <v>0</v>
      </c>
      <c r="Y19" s="114">
        <v>0</v>
      </c>
      <c r="Z19" s="116">
        <f t="shared" si="3"/>
        <v>0</v>
      </c>
    </row>
    <row r="20" spans="1:26" x14ac:dyDescent="0.25">
      <c r="A20" s="268" t="s">
        <v>274</v>
      </c>
      <c r="B20" s="268"/>
      <c r="C20" s="268"/>
      <c r="D20" s="268"/>
      <c r="E20" s="268"/>
      <c r="F20" s="268"/>
      <c r="G20" s="111">
        <v>14</v>
      </c>
      <c r="H20" s="113">
        <v>0</v>
      </c>
      <c r="I20" s="113">
        <v>0</v>
      </c>
      <c r="J20" s="113">
        <v>0</v>
      </c>
      <c r="K20" s="113">
        <v>0</v>
      </c>
      <c r="L20" s="113">
        <v>0</v>
      </c>
      <c r="M20" s="113">
        <v>0</v>
      </c>
      <c r="N20" s="114">
        <v>0</v>
      </c>
      <c r="O20" s="114">
        <v>0</v>
      </c>
      <c r="P20" s="114">
        <v>0</v>
      </c>
      <c r="Q20" s="114">
        <v>0</v>
      </c>
      <c r="R20" s="114">
        <v>0</v>
      </c>
      <c r="S20" s="114">
        <v>0</v>
      </c>
      <c r="T20" s="114">
        <v>0</v>
      </c>
      <c r="U20" s="114">
        <v>0</v>
      </c>
      <c r="V20" s="114">
        <v>0</v>
      </c>
      <c r="W20" s="114">
        <v>0</v>
      </c>
      <c r="X20" s="116">
        <f t="shared" si="4"/>
        <v>0</v>
      </c>
      <c r="Y20" s="114">
        <v>0</v>
      </c>
      <c r="Z20" s="116">
        <f t="shared" si="3"/>
        <v>0</v>
      </c>
    </row>
    <row r="21" spans="1:26" ht="30.75" customHeight="1" x14ac:dyDescent="0.25">
      <c r="A21" s="268" t="s">
        <v>401</v>
      </c>
      <c r="B21" s="268"/>
      <c r="C21" s="268"/>
      <c r="D21" s="268"/>
      <c r="E21" s="268"/>
      <c r="F21" s="268"/>
      <c r="G21" s="111">
        <v>15</v>
      </c>
      <c r="H21" s="114">
        <v>0</v>
      </c>
      <c r="I21" s="114">
        <v>0</v>
      </c>
      <c r="J21" s="114">
        <v>0</v>
      </c>
      <c r="K21" s="114">
        <v>0</v>
      </c>
      <c r="L21" s="114">
        <v>0</v>
      </c>
      <c r="M21" s="114">
        <v>0</v>
      </c>
      <c r="N21" s="114">
        <v>0</v>
      </c>
      <c r="O21" s="114">
        <v>0</v>
      </c>
      <c r="P21" s="114">
        <v>0</v>
      </c>
      <c r="Q21" s="114">
        <v>0</v>
      </c>
      <c r="R21" s="114">
        <v>0</v>
      </c>
      <c r="S21" s="114">
        <v>0</v>
      </c>
      <c r="T21" s="114">
        <v>0</v>
      </c>
      <c r="U21" s="114">
        <v>0</v>
      </c>
      <c r="V21" s="114">
        <v>0</v>
      </c>
      <c r="W21" s="114">
        <v>0</v>
      </c>
      <c r="X21" s="116">
        <f t="shared" si="4"/>
        <v>0</v>
      </c>
      <c r="Y21" s="114">
        <v>0</v>
      </c>
      <c r="Z21" s="116">
        <f t="shared" si="3"/>
        <v>0</v>
      </c>
    </row>
    <row r="22" spans="1:26" ht="28.5" customHeight="1" x14ac:dyDescent="0.25">
      <c r="A22" s="268" t="s">
        <v>402</v>
      </c>
      <c r="B22" s="268"/>
      <c r="C22" s="268"/>
      <c r="D22" s="268"/>
      <c r="E22" s="268"/>
      <c r="F22" s="268"/>
      <c r="G22" s="111">
        <v>16</v>
      </c>
      <c r="H22" s="114">
        <v>0</v>
      </c>
      <c r="I22" s="114">
        <v>0</v>
      </c>
      <c r="J22" s="114">
        <v>0</v>
      </c>
      <c r="K22" s="114">
        <v>0</v>
      </c>
      <c r="L22" s="114">
        <v>0</v>
      </c>
      <c r="M22" s="114">
        <v>0</v>
      </c>
      <c r="N22" s="114">
        <v>0</v>
      </c>
      <c r="O22" s="114">
        <v>0</v>
      </c>
      <c r="P22" s="114">
        <v>0</v>
      </c>
      <c r="Q22" s="114">
        <v>0</v>
      </c>
      <c r="R22" s="114">
        <v>0</v>
      </c>
      <c r="S22" s="114">
        <v>0</v>
      </c>
      <c r="T22" s="114">
        <v>0</v>
      </c>
      <c r="U22" s="114">
        <v>0</v>
      </c>
      <c r="V22" s="114">
        <v>0</v>
      </c>
      <c r="W22" s="114">
        <v>0</v>
      </c>
      <c r="X22" s="116">
        <f t="shared" si="4"/>
        <v>0</v>
      </c>
      <c r="Y22" s="114">
        <v>0</v>
      </c>
      <c r="Z22" s="116">
        <f t="shared" si="3"/>
        <v>0</v>
      </c>
    </row>
    <row r="23" spans="1:26" ht="26.25" customHeight="1" x14ac:dyDescent="0.25">
      <c r="A23" s="268" t="s">
        <v>403</v>
      </c>
      <c r="B23" s="268"/>
      <c r="C23" s="268"/>
      <c r="D23" s="268"/>
      <c r="E23" s="268"/>
      <c r="F23" s="268"/>
      <c r="G23" s="111">
        <v>17</v>
      </c>
      <c r="H23" s="114">
        <v>0</v>
      </c>
      <c r="I23" s="114">
        <v>0</v>
      </c>
      <c r="J23" s="114">
        <v>0</v>
      </c>
      <c r="K23" s="114">
        <v>0</v>
      </c>
      <c r="L23" s="114">
        <v>0</v>
      </c>
      <c r="M23" s="114">
        <v>0</v>
      </c>
      <c r="N23" s="114">
        <v>0</v>
      </c>
      <c r="O23" s="114">
        <v>0</v>
      </c>
      <c r="P23" s="114">
        <v>0</v>
      </c>
      <c r="Q23" s="114">
        <v>0</v>
      </c>
      <c r="R23" s="114">
        <v>0</v>
      </c>
      <c r="S23" s="114">
        <v>0</v>
      </c>
      <c r="T23" s="114">
        <v>0</v>
      </c>
      <c r="U23" s="114">
        <v>0</v>
      </c>
      <c r="V23" s="114">
        <v>0</v>
      </c>
      <c r="W23" s="114">
        <v>0</v>
      </c>
      <c r="X23" s="116">
        <f t="shared" si="4"/>
        <v>0</v>
      </c>
      <c r="Y23" s="114">
        <v>0</v>
      </c>
      <c r="Z23" s="116">
        <f t="shared" si="3"/>
        <v>0</v>
      </c>
    </row>
    <row r="24" spans="1:26" x14ac:dyDescent="0.25">
      <c r="A24" s="268" t="s">
        <v>275</v>
      </c>
      <c r="B24" s="268"/>
      <c r="C24" s="268"/>
      <c r="D24" s="268"/>
      <c r="E24" s="268"/>
      <c r="F24" s="268"/>
      <c r="G24" s="111">
        <v>18</v>
      </c>
      <c r="H24" s="114">
        <v>0</v>
      </c>
      <c r="I24" s="114">
        <v>0</v>
      </c>
      <c r="J24" s="114">
        <v>0</v>
      </c>
      <c r="K24" s="114">
        <v>0</v>
      </c>
      <c r="L24" s="114">
        <v>3645907</v>
      </c>
      <c r="M24" s="114">
        <v>0</v>
      </c>
      <c r="N24" s="114">
        <v>0</v>
      </c>
      <c r="O24" s="114">
        <v>0</v>
      </c>
      <c r="P24" s="114">
        <v>0</v>
      </c>
      <c r="Q24" s="114">
        <v>0</v>
      </c>
      <c r="R24" s="114">
        <v>0</v>
      </c>
      <c r="S24" s="114">
        <v>0</v>
      </c>
      <c r="T24" s="114">
        <v>0</v>
      </c>
      <c r="U24" s="114">
        <v>0</v>
      </c>
      <c r="V24" s="114">
        <v>0</v>
      </c>
      <c r="W24" s="114">
        <v>0</v>
      </c>
      <c r="X24" s="116">
        <f t="shared" si="4"/>
        <v>-3645907</v>
      </c>
      <c r="Y24" s="114">
        <v>0</v>
      </c>
      <c r="Z24" s="116">
        <f t="shared" si="3"/>
        <v>-3645907</v>
      </c>
    </row>
    <row r="25" spans="1:26" x14ac:dyDescent="0.25">
      <c r="A25" s="268" t="s">
        <v>404</v>
      </c>
      <c r="B25" s="268"/>
      <c r="C25" s="268"/>
      <c r="D25" s="268"/>
      <c r="E25" s="268"/>
      <c r="F25" s="268"/>
      <c r="G25" s="111">
        <v>19</v>
      </c>
      <c r="H25" s="114">
        <v>0</v>
      </c>
      <c r="I25" s="114">
        <v>0</v>
      </c>
      <c r="J25" s="114">
        <v>0</v>
      </c>
      <c r="K25" s="114">
        <v>0</v>
      </c>
      <c r="L25" s="114">
        <v>0</v>
      </c>
      <c r="M25" s="114">
        <v>0</v>
      </c>
      <c r="N25" s="114">
        <v>0</v>
      </c>
      <c r="O25" s="114">
        <v>0</v>
      </c>
      <c r="P25" s="114">
        <v>0</v>
      </c>
      <c r="Q25" s="114">
        <v>0</v>
      </c>
      <c r="R25" s="114">
        <v>0</v>
      </c>
      <c r="S25" s="114">
        <v>0</v>
      </c>
      <c r="T25" s="114">
        <v>0</v>
      </c>
      <c r="U25" s="114">
        <v>0</v>
      </c>
      <c r="V25" s="114">
        <v>0</v>
      </c>
      <c r="W25" s="114">
        <v>0</v>
      </c>
      <c r="X25" s="116">
        <f t="shared" si="4"/>
        <v>0</v>
      </c>
      <c r="Y25" s="114">
        <v>0</v>
      </c>
      <c r="Z25" s="116">
        <f t="shared" si="3"/>
        <v>0</v>
      </c>
    </row>
    <row r="26" spans="1:26" ht="12.75" customHeight="1" x14ac:dyDescent="0.25">
      <c r="A26" s="268" t="s">
        <v>412</v>
      </c>
      <c r="B26" s="268"/>
      <c r="C26" s="268"/>
      <c r="D26" s="268"/>
      <c r="E26" s="268"/>
      <c r="F26" s="268"/>
      <c r="G26" s="111">
        <v>20</v>
      </c>
      <c r="H26" s="114">
        <v>0</v>
      </c>
      <c r="I26" s="114">
        <v>0</v>
      </c>
      <c r="J26" s="114">
        <v>0</v>
      </c>
      <c r="K26" s="114">
        <v>0</v>
      </c>
      <c r="L26" s="114">
        <v>0</v>
      </c>
      <c r="M26" s="114">
        <v>0</v>
      </c>
      <c r="N26" s="114">
        <v>0</v>
      </c>
      <c r="O26" s="114">
        <v>0</v>
      </c>
      <c r="P26" s="114">
        <v>0</v>
      </c>
      <c r="Q26" s="114">
        <v>0</v>
      </c>
      <c r="R26" s="114">
        <v>0</v>
      </c>
      <c r="S26" s="114">
        <v>0</v>
      </c>
      <c r="T26" s="114">
        <v>0</v>
      </c>
      <c r="U26" s="114">
        <v>0</v>
      </c>
      <c r="V26" s="114">
        <v>-19915092</v>
      </c>
      <c r="W26" s="114">
        <v>0</v>
      </c>
      <c r="X26" s="116">
        <f t="shared" si="4"/>
        <v>-19915092</v>
      </c>
      <c r="Y26" s="114">
        <v>0</v>
      </c>
      <c r="Z26" s="116">
        <f t="shared" si="3"/>
        <v>-19915092</v>
      </c>
    </row>
    <row r="27" spans="1:26" ht="12.75" customHeight="1" x14ac:dyDescent="0.25">
      <c r="A27" s="268" t="s">
        <v>405</v>
      </c>
      <c r="B27" s="268"/>
      <c r="C27" s="268"/>
      <c r="D27" s="268"/>
      <c r="E27" s="268"/>
      <c r="F27" s="268"/>
      <c r="G27" s="111">
        <v>21</v>
      </c>
      <c r="H27" s="114">
        <v>0</v>
      </c>
      <c r="I27" s="114">
        <v>-812357</v>
      </c>
      <c r="J27" s="114">
        <v>0</v>
      </c>
      <c r="K27" s="114">
        <v>0</v>
      </c>
      <c r="L27" s="114">
        <v>-4595909</v>
      </c>
      <c r="M27" s="114">
        <v>0</v>
      </c>
      <c r="N27" s="114">
        <v>-1043654</v>
      </c>
      <c r="O27" s="114">
        <v>0</v>
      </c>
      <c r="P27" s="114">
        <v>0</v>
      </c>
      <c r="Q27" s="114">
        <v>0</v>
      </c>
      <c r="R27" s="114">
        <v>0</v>
      </c>
      <c r="S27" s="114">
        <v>0</v>
      </c>
      <c r="T27" s="114">
        <v>0</v>
      </c>
      <c r="U27" s="114">
        <v>0</v>
      </c>
      <c r="V27" s="114">
        <v>0</v>
      </c>
      <c r="W27" s="114">
        <v>0</v>
      </c>
      <c r="X27" s="116">
        <f t="shared" si="4"/>
        <v>2739898</v>
      </c>
      <c r="Y27" s="114">
        <v>0</v>
      </c>
      <c r="Z27" s="116">
        <f t="shared" si="3"/>
        <v>2739898</v>
      </c>
    </row>
    <row r="28" spans="1:26" ht="12.75" customHeight="1" x14ac:dyDescent="0.25">
      <c r="A28" s="268" t="s">
        <v>406</v>
      </c>
      <c r="B28" s="268"/>
      <c r="C28" s="268"/>
      <c r="D28" s="268"/>
      <c r="E28" s="268"/>
      <c r="F28" s="268"/>
      <c r="G28" s="111">
        <v>22</v>
      </c>
      <c r="H28" s="114">
        <v>0</v>
      </c>
      <c r="I28" s="114">
        <v>0</v>
      </c>
      <c r="J28" s="114">
        <v>0</v>
      </c>
      <c r="K28" s="114">
        <v>0</v>
      </c>
      <c r="L28" s="114">
        <v>0</v>
      </c>
      <c r="M28" s="114">
        <v>0</v>
      </c>
      <c r="N28" s="114">
        <v>54870</v>
      </c>
      <c r="O28" s="114">
        <v>0</v>
      </c>
      <c r="P28" s="114">
        <v>0</v>
      </c>
      <c r="Q28" s="114">
        <v>0</v>
      </c>
      <c r="R28" s="114">
        <v>0</v>
      </c>
      <c r="S28" s="114">
        <v>0</v>
      </c>
      <c r="T28" s="114">
        <v>0</v>
      </c>
      <c r="U28" s="114">
        <v>0</v>
      </c>
      <c r="V28" s="114">
        <v>26396621</v>
      </c>
      <c r="W28" s="114">
        <v>-26451491</v>
      </c>
      <c r="X28" s="116">
        <f t="shared" si="4"/>
        <v>0</v>
      </c>
      <c r="Y28" s="114">
        <v>0</v>
      </c>
      <c r="Z28" s="116">
        <f t="shared" si="3"/>
        <v>0</v>
      </c>
    </row>
    <row r="29" spans="1:26" ht="12.75" customHeight="1" x14ac:dyDescent="0.25">
      <c r="A29" s="268" t="s">
        <v>407</v>
      </c>
      <c r="B29" s="268"/>
      <c r="C29" s="268"/>
      <c r="D29" s="268"/>
      <c r="E29" s="268"/>
      <c r="F29" s="268"/>
      <c r="G29" s="111">
        <v>23</v>
      </c>
      <c r="H29" s="114">
        <v>0</v>
      </c>
      <c r="I29" s="114">
        <v>0</v>
      </c>
      <c r="J29" s="114">
        <v>0</v>
      </c>
      <c r="K29" s="114">
        <v>0</v>
      </c>
      <c r="L29" s="114">
        <v>0</v>
      </c>
      <c r="M29" s="114">
        <v>0</v>
      </c>
      <c r="N29" s="114">
        <v>0</v>
      </c>
      <c r="O29" s="114">
        <v>0</v>
      </c>
      <c r="P29" s="114">
        <v>0</v>
      </c>
      <c r="Q29" s="114">
        <v>0</v>
      </c>
      <c r="R29" s="114">
        <v>0</v>
      </c>
      <c r="S29" s="114">
        <v>0</v>
      </c>
      <c r="T29" s="114">
        <v>0</v>
      </c>
      <c r="U29" s="114">
        <v>0</v>
      </c>
      <c r="V29" s="114">
        <v>0</v>
      </c>
      <c r="W29" s="114">
        <v>0</v>
      </c>
      <c r="X29" s="116">
        <f t="shared" si="4"/>
        <v>0</v>
      </c>
      <c r="Y29" s="114">
        <v>0</v>
      </c>
      <c r="Z29" s="116">
        <f t="shared" si="3"/>
        <v>0</v>
      </c>
    </row>
    <row r="30" spans="1:26" ht="21.75" customHeight="1" x14ac:dyDescent="0.25">
      <c r="A30" s="269" t="s">
        <v>408</v>
      </c>
      <c r="B30" s="269"/>
      <c r="C30" s="269"/>
      <c r="D30" s="269"/>
      <c r="E30" s="269"/>
      <c r="F30" s="269"/>
      <c r="G30" s="112">
        <v>24</v>
      </c>
      <c r="H30" s="116">
        <f>SUM(H10:H29)</f>
        <v>106697600</v>
      </c>
      <c r="I30" s="116">
        <f t="shared" ref="I30:Z30" si="5">SUM(I10:I29)</f>
        <v>28166606</v>
      </c>
      <c r="J30" s="116">
        <f t="shared" si="5"/>
        <v>0</v>
      </c>
      <c r="K30" s="116">
        <f t="shared" si="5"/>
        <v>0</v>
      </c>
      <c r="L30" s="116">
        <f t="shared" si="5"/>
        <v>3396565</v>
      </c>
      <c r="M30" s="116">
        <f t="shared" si="5"/>
        <v>0</v>
      </c>
      <c r="N30" s="116">
        <f t="shared" si="5"/>
        <v>12089499</v>
      </c>
      <c r="O30" s="116">
        <f t="shared" si="5"/>
        <v>0</v>
      </c>
      <c r="P30" s="116">
        <f t="shared" si="5"/>
        <v>0</v>
      </c>
      <c r="Q30" s="116">
        <f t="shared" si="5"/>
        <v>-3846406</v>
      </c>
      <c r="R30" s="116">
        <f t="shared" si="5"/>
        <v>0</v>
      </c>
      <c r="S30" s="116">
        <f t="shared" si="5"/>
        <v>0</v>
      </c>
      <c r="T30" s="116">
        <f t="shared" si="5"/>
        <v>-10363877</v>
      </c>
      <c r="U30" s="116">
        <f t="shared" si="5"/>
        <v>0</v>
      </c>
      <c r="V30" s="116">
        <f t="shared" si="5"/>
        <v>303650192</v>
      </c>
      <c r="W30" s="116">
        <f t="shared" si="5"/>
        <v>32347030</v>
      </c>
      <c r="X30" s="116">
        <f>SUM(X10:X29)</f>
        <v>465344079</v>
      </c>
      <c r="Y30" s="116">
        <f t="shared" si="5"/>
        <v>1289704</v>
      </c>
      <c r="Z30" s="116">
        <f t="shared" si="5"/>
        <v>466633783</v>
      </c>
    </row>
    <row r="31" spans="1:26" x14ac:dyDescent="0.25">
      <c r="A31" s="276" t="s">
        <v>276</v>
      </c>
      <c r="B31" s="278"/>
      <c r="C31" s="278"/>
      <c r="D31" s="278"/>
      <c r="E31" s="278"/>
      <c r="F31" s="278"/>
      <c r="G31" s="278"/>
      <c r="H31" s="278"/>
      <c r="I31" s="278"/>
      <c r="J31" s="278"/>
      <c r="K31" s="278"/>
      <c r="L31" s="278"/>
      <c r="M31" s="278"/>
      <c r="N31" s="278"/>
      <c r="O31" s="278"/>
      <c r="P31" s="278"/>
      <c r="Q31" s="278"/>
      <c r="R31" s="278"/>
      <c r="S31" s="278"/>
      <c r="T31" s="278"/>
      <c r="U31" s="278"/>
      <c r="V31" s="278"/>
      <c r="W31" s="278"/>
      <c r="X31" s="278"/>
      <c r="Y31" s="278"/>
      <c r="Z31" s="278"/>
    </row>
    <row r="32" spans="1:26" ht="36.75" customHeight="1" x14ac:dyDescent="0.25">
      <c r="A32" s="280" t="s">
        <v>277</v>
      </c>
      <c r="B32" s="280"/>
      <c r="C32" s="280"/>
      <c r="D32" s="280"/>
      <c r="E32" s="280"/>
      <c r="F32" s="280"/>
      <c r="G32" s="112">
        <v>25</v>
      </c>
      <c r="H32" s="116">
        <f>SUM(H12:H20)</f>
        <v>0</v>
      </c>
      <c r="I32" s="116">
        <f t="shared" ref="I32:Z32" si="6">SUM(I12:I20)</f>
        <v>0</v>
      </c>
      <c r="J32" s="116">
        <f t="shared" si="6"/>
        <v>0</v>
      </c>
      <c r="K32" s="116">
        <f t="shared" si="6"/>
        <v>0</v>
      </c>
      <c r="L32" s="116">
        <f t="shared" si="6"/>
        <v>0</v>
      </c>
      <c r="M32" s="116">
        <f t="shared" si="6"/>
        <v>0</v>
      </c>
      <c r="N32" s="116">
        <f t="shared" si="6"/>
        <v>0</v>
      </c>
      <c r="O32" s="116">
        <f t="shared" si="6"/>
        <v>0</v>
      </c>
      <c r="P32" s="116">
        <f t="shared" si="6"/>
        <v>0</v>
      </c>
      <c r="Q32" s="116">
        <f t="shared" si="6"/>
        <v>-7278660</v>
      </c>
      <c r="R32" s="116">
        <f t="shared" si="6"/>
        <v>0</v>
      </c>
      <c r="S32" s="116">
        <f t="shared" ref="S32:T32" si="7">SUM(S12:S20)</f>
        <v>0</v>
      </c>
      <c r="T32" s="116">
        <f t="shared" si="7"/>
        <v>238675</v>
      </c>
      <c r="U32" s="116">
        <f t="shared" ref="U32" si="8">SUM(U12:U20)</f>
        <v>0</v>
      </c>
      <c r="V32" s="116">
        <f t="shared" si="6"/>
        <v>0</v>
      </c>
      <c r="W32" s="116">
        <f t="shared" si="6"/>
        <v>0</v>
      </c>
      <c r="X32" s="116">
        <f>SUM(X12:X20)</f>
        <v>-7039985</v>
      </c>
      <c r="Y32" s="116">
        <f t="shared" si="6"/>
        <v>-10993</v>
      </c>
      <c r="Z32" s="116">
        <f t="shared" si="6"/>
        <v>-7050978</v>
      </c>
    </row>
    <row r="33" spans="1:26" ht="31.5" customHeight="1" x14ac:dyDescent="0.25">
      <c r="A33" s="280" t="s">
        <v>409</v>
      </c>
      <c r="B33" s="280"/>
      <c r="C33" s="280"/>
      <c r="D33" s="280"/>
      <c r="E33" s="280"/>
      <c r="F33" s="280"/>
      <c r="G33" s="112">
        <v>26</v>
      </c>
      <c r="H33" s="116">
        <f>H11+H32</f>
        <v>0</v>
      </c>
      <c r="I33" s="116">
        <f t="shared" ref="I33:Z33" si="9">I11+I32</f>
        <v>0</v>
      </c>
      <c r="J33" s="116">
        <f t="shared" si="9"/>
        <v>0</v>
      </c>
      <c r="K33" s="116">
        <f t="shared" si="9"/>
        <v>0</v>
      </c>
      <c r="L33" s="116">
        <f t="shared" si="9"/>
        <v>0</v>
      </c>
      <c r="M33" s="116">
        <f t="shared" si="9"/>
        <v>0</v>
      </c>
      <c r="N33" s="116">
        <f t="shared" si="9"/>
        <v>0</v>
      </c>
      <c r="O33" s="116">
        <f t="shared" si="9"/>
        <v>0</v>
      </c>
      <c r="P33" s="116">
        <f t="shared" si="9"/>
        <v>0</v>
      </c>
      <c r="Q33" s="116">
        <f t="shared" si="9"/>
        <v>-7278660</v>
      </c>
      <c r="R33" s="116">
        <f t="shared" si="9"/>
        <v>0</v>
      </c>
      <c r="S33" s="116">
        <f t="shared" ref="S33:T33" si="10">S11+S32</f>
        <v>0</v>
      </c>
      <c r="T33" s="116">
        <f t="shared" si="10"/>
        <v>238675</v>
      </c>
      <c r="U33" s="116">
        <f t="shared" ref="U33" si="11">U11+U32</f>
        <v>0</v>
      </c>
      <c r="V33" s="116">
        <f t="shared" si="9"/>
        <v>0</v>
      </c>
      <c r="W33" s="116">
        <f t="shared" si="9"/>
        <v>32347030</v>
      </c>
      <c r="X33" s="116">
        <f>X11+X32</f>
        <v>25307045</v>
      </c>
      <c r="Y33" s="116">
        <f t="shared" si="9"/>
        <v>128083</v>
      </c>
      <c r="Z33" s="116">
        <f t="shared" si="9"/>
        <v>25435128</v>
      </c>
    </row>
    <row r="34" spans="1:26" ht="30.75" customHeight="1" x14ac:dyDescent="0.25">
      <c r="A34" s="280" t="s">
        <v>410</v>
      </c>
      <c r="B34" s="280"/>
      <c r="C34" s="280"/>
      <c r="D34" s="280"/>
      <c r="E34" s="280"/>
      <c r="F34" s="280"/>
      <c r="G34" s="112">
        <v>27</v>
      </c>
      <c r="H34" s="116">
        <f>SUM(H21:H29)</f>
        <v>0</v>
      </c>
      <c r="I34" s="116">
        <f t="shared" ref="I34:Z34" si="12">SUM(I21:I29)</f>
        <v>-812357</v>
      </c>
      <c r="J34" s="116">
        <f t="shared" si="12"/>
        <v>0</v>
      </c>
      <c r="K34" s="116">
        <f t="shared" si="12"/>
        <v>0</v>
      </c>
      <c r="L34" s="116">
        <f t="shared" si="12"/>
        <v>-950002</v>
      </c>
      <c r="M34" s="116">
        <f t="shared" si="12"/>
        <v>0</v>
      </c>
      <c r="N34" s="116">
        <f t="shared" si="12"/>
        <v>-988784</v>
      </c>
      <c r="O34" s="116">
        <f t="shared" si="12"/>
        <v>0</v>
      </c>
      <c r="P34" s="116">
        <f t="shared" si="12"/>
        <v>0</v>
      </c>
      <c r="Q34" s="116">
        <f t="shared" si="12"/>
        <v>0</v>
      </c>
      <c r="R34" s="116">
        <f t="shared" si="12"/>
        <v>0</v>
      </c>
      <c r="S34" s="116">
        <f t="shared" ref="S34:T34" si="13">SUM(S21:S29)</f>
        <v>0</v>
      </c>
      <c r="T34" s="116">
        <f t="shared" si="13"/>
        <v>0</v>
      </c>
      <c r="U34" s="116">
        <f t="shared" ref="U34" si="14">SUM(U21:U29)</f>
        <v>0</v>
      </c>
      <c r="V34" s="116">
        <f t="shared" si="12"/>
        <v>6481529</v>
      </c>
      <c r="W34" s="116">
        <f t="shared" si="12"/>
        <v>-26451491</v>
      </c>
      <c r="X34" s="116">
        <f>SUM(X21:X29)</f>
        <v>-20821101</v>
      </c>
      <c r="Y34" s="116">
        <f t="shared" si="12"/>
        <v>0</v>
      </c>
      <c r="Z34" s="116">
        <f t="shared" si="12"/>
        <v>-20821101</v>
      </c>
    </row>
    <row r="35" spans="1:26" x14ac:dyDescent="0.25">
      <c r="A35" s="276" t="s">
        <v>278</v>
      </c>
      <c r="B35" s="272"/>
      <c r="C35" s="272"/>
      <c r="D35" s="272"/>
      <c r="E35" s="272"/>
      <c r="F35" s="272"/>
      <c r="G35" s="272"/>
      <c r="H35" s="272"/>
      <c r="I35" s="272"/>
      <c r="J35" s="272"/>
      <c r="K35" s="272"/>
      <c r="L35" s="272"/>
      <c r="M35" s="272"/>
      <c r="N35" s="272"/>
      <c r="O35" s="272"/>
      <c r="P35" s="272"/>
      <c r="Q35" s="272"/>
      <c r="R35" s="272"/>
      <c r="S35" s="272"/>
      <c r="T35" s="272"/>
      <c r="U35" s="272"/>
      <c r="V35" s="272"/>
      <c r="W35" s="272"/>
      <c r="X35" s="272"/>
      <c r="Y35" s="272"/>
      <c r="Z35" s="272"/>
    </row>
    <row r="36" spans="1:26" ht="12.75" customHeight="1" x14ac:dyDescent="0.25">
      <c r="A36" s="279" t="s">
        <v>298</v>
      </c>
      <c r="B36" s="279"/>
      <c r="C36" s="279"/>
      <c r="D36" s="279"/>
      <c r="E36" s="279"/>
      <c r="F36" s="279"/>
      <c r="G36" s="111">
        <v>28</v>
      </c>
      <c r="H36" s="114">
        <v>106697600</v>
      </c>
      <c r="I36" s="114">
        <v>28166606</v>
      </c>
      <c r="J36" s="114">
        <v>0</v>
      </c>
      <c r="K36" s="114">
        <v>0</v>
      </c>
      <c r="L36" s="114">
        <v>3720956</v>
      </c>
      <c r="M36" s="114">
        <v>0</v>
      </c>
      <c r="N36" s="114">
        <v>13416680</v>
      </c>
      <c r="O36" s="114">
        <v>0</v>
      </c>
      <c r="P36" s="114">
        <v>0</v>
      </c>
      <c r="Q36" s="114">
        <v>-1108223</v>
      </c>
      <c r="R36" s="114">
        <v>0</v>
      </c>
      <c r="S36" s="114">
        <v>0</v>
      </c>
      <c r="T36" s="114">
        <v>-10104387</v>
      </c>
      <c r="U36" s="114">
        <v>0</v>
      </c>
      <c r="V36" s="114">
        <v>303500095</v>
      </c>
      <c r="W36" s="114">
        <v>31987091</v>
      </c>
      <c r="X36" s="115">
        <f>H36+I36+J36+K36-L36+M36+N36+O36+P36+Q36+R36+V36+W36+S36+T36+U36</f>
        <v>468834506</v>
      </c>
      <c r="Y36" s="114">
        <v>1294010</v>
      </c>
      <c r="Z36" s="115">
        <f t="shared" ref="Z36:Z38" si="15">X36+Y36</f>
        <v>470128516</v>
      </c>
    </row>
    <row r="37" spans="1:26" ht="12.75" customHeight="1" x14ac:dyDescent="0.25">
      <c r="A37" s="268" t="s">
        <v>264</v>
      </c>
      <c r="B37" s="268"/>
      <c r="C37" s="268"/>
      <c r="D37" s="268"/>
      <c r="E37" s="268"/>
      <c r="F37" s="268"/>
      <c r="G37" s="111">
        <v>29</v>
      </c>
      <c r="H37" s="114">
        <v>0</v>
      </c>
      <c r="I37" s="114">
        <v>0</v>
      </c>
      <c r="J37" s="114">
        <v>0</v>
      </c>
      <c r="K37" s="114">
        <v>0</v>
      </c>
      <c r="L37" s="114">
        <v>0</v>
      </c>
      <c r="M37" s="114">
        <v>0</v>
      </c>
      <c r="N37" s="114">
        <v>0</v>
      </c>
      <c r="O37" s="114">
        <v>0</v>
      </c>
      <c r="P37" s="114">
        <v>0</v>
      </c>
      <c r="Q37" s="114">
        <v>0</v>
      </c>
      <c r="R37" s="114">
        <v>0</v>
      </c>
      <c r="S37" s="114">
        <v>0</v>
      </c>
      <c r="T37" s="114">
        <v>0</v>
      </c>
      <c r="U37" s="114">
        <v>0</v>
      </c>
      <c r="V37" s="114">
        <v>0</v>
      </c>
      <c r="W37" s="114">
        <v>0</v>
      </c>
      <c r="X37" s="115">
        <f t="shared" ref="X37:X38" si="16">H37+I37+J37+K37-L37+M37+N37+O37+P37+Q37+R37+V37+W37+S37+T37+U37</f>
        <v>0</v>
      </c>
      <c r="Y37" s="114">
        <v>0</v>
      </c>
      <c r="Z37" s="115">
        <f t="shared" si="15"/>
        <v>0</v>
      </c>
    </row>
    <row r="38" spans="1:26" ht="12.75" customHeight="1" x14ac:dyDescent="0.25">
      <c r="A38" s="268" t="s">
        <v>265</v>
      </c>
      <c r="B38" s="268"/>
      <c r="C38" s="268"/>
      <c r="D38" s="268"/>
      <c r="E38" s="268"/>
      <c r="F38" s="268"/>
      <c r="G38" s="111">
        <v>30</v>
      </c>
      <c r="H38" s="114">
        <v>0</v>
      </c>
      <c r="I38" s="114">
        <v>0</v>
      </c>
      <c r="J38" s="114">
        <v>0</v>
      </c>
      <c r="K38" s="114">
        <v>0</v>
      </c>
      <c r="L38" s="114">
        <v>0</v>
      </c>
      <c r="M38" s="114">
        <v>0</v>
      </c>
      <c r="N38" s="114">
        <v>0</v>
      </c>
      <c r="O38" s="114">
        <v>0</v>
      </c>
      <c r="P38" s="114">
        <v>0</v>
      </c>
      <c r="Q38" s="114">
        <v>0</v>
      </c>
      <c r="R38" s="114">
        <v>0</v>
      </c>
      <c r="S38" s="114">
        <v>0</v>
      </c>
      <c r="T38" s="114">
        <v>0</v>
      </c>
      <c r="U38" s="114">
        <v>0</v>
      </c>
      <c r="V38" s="114">
        <v>0</v>
      </c>
      <c r="W38" s="114">
        <v>0</v>
      </c>
      <c r="X38" s="115">
        <f t="shared" si="16"/>
        <v>0</v>
      </c>
      <c r="Y38" s="114">
        <v>0</v>
      </c>
      <c r="Z38" s="115">
        <f t="shared" si="15"/>
        <v>0</v>
      </c>
    </row>
    <row r="39" spans="1:26" ht="25.5" customHeight="1" x14ac:dyDescent="0.25">
      <c r="A39" s="269" t="s">
        <v>411</v>
      </c>
      <c r="B39" s="269"/>
      <c r="C39" s="269"/>
      <c r="D39" s="269"/>
      <c r="E39" s="269"/>
      <c r="F39" s="269"/>
      <c r="G39" s="112">
        <v>31</v>
      </c>
      <c r="H39" s="116">
        <f>H36+H37+H38</f>
        <v>106697600</v>
      </c>
      <c r="I39" s="116">
        <f t="shared" ref="I39:Z39" si="17">I36+I37+I38</f>
        <v>28166606</v>
      </c>
      <c r="J39" s="116">
        <f t="shared" si="17"/>
        <v>0</v>
      </c>
      <c r="K39" s="116">
        <f t="shared" si="17"/>
        <v>0</v>
      </c>
      <c r="L39" s="116">
        <f t="shared" si="17"/>
        <v>3720956</v>
      </c>
      <c r="M39" s="116">
        <f t="shared" si="17"/>
        <v>0</v>
      </c>
      <c r="N39" s="116">
        <f t="shared" si="17"/>
        <v>13416680</v>
      </c>
      <c r="O39" s="116">
        <f t="shared" si="17"/>
        <v>0</v>
      </c>
      <c r="P39" s="116">
        <f t="shared" si="17"/>
        <v>0</v>
      </c>
      <c r="Q39" s="116">
        <f t="shared" si="17"/>
        <v>-1108223</v>
      </c>
      <c r="R39" s="116">
        <f t="shared" si="17"/>
        <v>0</v>
      </c>
      <c r="S39" s="116">
        <f t="shared" si="17"/>
        <v>0</v>
      </c>
      <c r="T39" s="116">
        <f t="shared" si="17"/>
        <v>-10104387</v>
      </c>
      <c r="U39" s="116">
        <f t="shared" si="17"/>
        <v>0</v>
      </c>
      <c r="V39" s="116">
        <f t="shared" si="17"/>
        <v>303500095</v>
      </c>
      <c r="W39" s="116">
        <f t="shared" si="17"/>
        <v>31987091</v>
      </c>
      <c r="X39" s="116">
        <f>X36+X37+X38</f>
        <v>468834506</v>
      </c>
      <c r="Y39" s="116">
        <f t="shared" si="17"/>
        <v>1294010</v>
      </c>
      <c r="Z39" s="116">
        <f t="shared" si="17"/>
        <v>470128516</v>
      </c>
    </row>
    <row r="40" spans="1:26" ht="12.75" customHeight="1" x14ac:dyDescent="0.25">
      <c r="A40" s="268" t="s">
        <v>266</v>
      </c>
      <c r="B40" s="268"/>
      <c r="C40" s="268"/>
      <c r="D40" s="268"/>
      <c r="E40" s="268"/>
      <c r="F40" s="268"/>
      <c r="G40" s="111">
        <v>32</v>
      </c>
      <c r="H40" s="113">
        <v>0</v>
      </c>
      <c r="I40" s="113">
        <v>0</v>
      </c>
      <c r="J40" s="113">
        <v>0</v>
      </c>
      <c r="K40" s="113">
        <v>0</v>
      </c>
      <c r="L40" s="113">
        <v>0</v>
      </c>
      <c r="M40" s="113">
        <v>0</v>
      </c>
      <c r="N40" s="113">
        <v>0</v>
      </c>
      <c r="O40" s="113">
        <v>0</v>
      </c>
      <c r="P40" s="113">
        <v>0</v>
      </c>
      <c r="Q40" s="113">
        <v>0</v>
      </c>
      <c r="R40" s="113">
        <v>0</v>
      </c>
      <c r="S40" s="113">
        <v>0</v>
      </c>
      <c r="T40" s="113">
        <v>0</v>
      </c>
      <c r="U40" s="114">
        <v>0</v>
      </c>
      <c r="V40" s="113">
        <v>0</v>
      </c>
      <c r="W40" s="114">
        <v>45995612</v>
      </c>
      <c r="X40" s="115">
        <f>H40+I40+J40+K40-L40+M40+N40+O40+P40+Q40+R40+V40+W40+S40+T40+U40</f>
        <v>45995612</v>
      </c>
      <c r="Y40" s="114">
        <v>162486</v>
      </c>
      <c r="Z40" s="115">
        <f t="shared" ref="Z40:Z58" si="18">X40+Y40</f>
        <v>46158098</v>
      </c>
    </row>
    <row r="41" spans="1:26" ht="12.75" customHeight="1" x14ac:dyDescent="0.25">
      <c r="A41" s="268" t="s">
        <v>267</v>
      </c>
      <c r="B41" s="268"/>
      <c r="C41" s="268"/>
      <c r="D41" s="268"/>
      <c r="E41" s="268"/>
      <c r="F41" s="268"/>
      <c r="G41" s="111">
        <v>33</v>
      </c>
      <c r="H41" s="113">
        <v>0</v>
      </c>
      <c r="I41" s="113">
        <v>0</v>
      </c>
      <c r="J41" s="113">
        <v>0</v>
      </c>
      <c r="K41" s="113">
        <v>0</v>
      </c>
      <c r="L41" s="113">
        <v>0</v>
      </c>
      <c r="M41" s="113">
        <v>0</v>
      </c>
      <c r="N41" s="114">
        <v>0</v>
      </c>
      <c r="O41" s="113">
        <v>0</v>
      </c>
      <c r="P41" s="113">
        <v>0</v>
      </c>
      <c r="Q41" s="113">
        <v>0</v>
      </c>
      <c r="R41" s="113">
        <v>0</v>
      </c>
      <c r="S41" s="113">
        <v>0</v>
      </c>
      <c r="T41" s="114">
        <v>-275852</v>
      </c>
      <c r="U41" s="114">
        <v>0</v>
      </c>
      <c r="V41" s="113">
        <v>0</v>
      </c>
      <c r="W41" s="113">
        <v>0</v>
      </c>
      <c r="X41" s="115">
        <f t="shared" ref="X41:X58" si="19">H41+I41+J41+K41-L41+M41+N41+O41+P41+Q41+R41+V41+W41+S41+T41+U41</f>
        <v>-275852</v>
      </c>
      <c r="Y41" s="114">
        <v>-4051</v>
      </c>
      <c r="Z41" s="115">
        <f t="shared" si="18"/>
        <v>-279903</v>
      </c>
    </row>
    <row r="42" spans="1:26" ht="27" customHeight="1" x14ac:dyDescent="0.25">
      <c r="A42" s="268" t="s">
        <v>279</v>
      </c>
      <c r="B42" s="268"/>
      <c r="C42" s="268"/>
      <c r="D42" s="268"/>
      <c r="E42" s="268"/>
      <c r="F42" s="268"/>
      <c r="G42" s="111">
        <v>34</v>
      </c>
      <c r="H42" s="113">
        <v>0</v>
      </c>
      <c r="I42" s="113">
        <v>0</v>
      </c>
      <c r="J42" s="113">
        <v>0</v>
      </c>
      <c r="K42" s="113">
        <v>0</v>
      </c>
      <c r="L42" s="113">
        <v>0</v>
      </c>
      <c r="M42" s="113">
        <v>0</v>
      </c>
      <c r="N42" s="113">
        <v>0</v>
      </c>
      <c r="O42" s="114">
        <v>0</v>
      </c>
      <c r="P42" s="113">
        <v>0</v>
      </c>
      <c r="Q42" s="113">
        <v>0</v>
      </c>
      <c r="R42" s="113">
        <v>0</v>
      </c>
      <c r="S42" s="113">
        <v>0</v>
      </c>
      <c r="T42" s="113">
        <v>0</v>
      </c>
      <c r="U42" s="114">
        <v>0</v>
      </c>
      <c r="V42" s="114">
        <v>0</v>
      </c>
      <c r="W42" s="114">
        <v>0</v>
      </c>
      <c r="X42" s="115">
        <f t="shared" si="19"/>
        <v>0</v>
      </c>
      <c r="Y42" s="114">
        <v>0</v>
      </c>
      <c r="Z42" s="115">
        <f t="shared" si="18"/>
        <v>0</v>
      </c>
    </row>
    <row r="43" spans="1:26" ht="20.25" customHeight="1" x14ac:dyDescent="0.25">
      <c r="A43" s="268" t="s">
        <v>400</v>
      </c>
      <c r="B43" s="268"/>
      <c r="C43" s="268"/>
      <c r="D43" s="268"/>
      <c r="E43" s="268"/>
      <c r="F43" s="268"/>
      <c r="G43" s="111">
        <v>35</v>
      </c>
      <c r="H43" s="113">
        <v>0</v>
      </c>
      <c r="I43" s="113">
        <v>0</v>
      </c>
      <c r="J43" s="113">
        <v>0</v>
      </c>
      <c r="K43" s="113">
        <v>0</v>
      </c>
      <c r="L43" s="113">
        <v>0</v>
      </c>
      <c r="M43" s="113">
        <v>0</v>
      </c>
      <c r="N43" s="113">
        <v>0</v>
      </c>
      <c r="O43" s="113">
        <v>0</v>
      </c>
      <c r="P43" s="114">
        <v>0</v>
      </c>
      <c r="Q43" s="113">
        <v>0</v>
      </c>
      <c r="R43" s="113">
        <v>0</v>
      </c>
      <c r="S43" s="113">
        <v>0</v>
      </c>
      <c r="T43" s="113">
        <v>0</v>
      </c>
      <c r="U43" s="114">
        <v>0</v>
      </c>
      <c r="V43" s="114">
        <v>0</v>
      </c>
      <c r="W43" s="114">
        <v>0</v>
      </c>
      <c r="X43" s="115">
        <f t="shared" si="19"/>
        <v>0</v>
      </c>
      <c r="Y43" s="114">
        <v>0</v>
      </c>
      <c r="Z43" s="115">
        <f t="shared" si="18"/>
        <v>0</v>
      </c>
    </row>
    <row r="44" spans="1:26" ht="21" customHeight="1" x14ac:dyDescent="0.25">
      <c r="A44" s="268" t="s">
        <v>269</v>
      </c>
      <c r="B44" s="268"/>
      <c r="C44" s="268"/>
      <c r="D44" s="268"/>
      <c r="E44" s="268"/>
      <c r="F44" s="268"/>
      <c r="G44" s="111">
        <v>36</v>
      </c>
      <c r="H44" s="113">
        <v>0</v>
      </c>
      <c r="I44" s="113">
        <v>0</v>
      </c>
      <c r="J44" s="113">
        <v>0</v>
      </c>
      <c r="K44" s="113">
        <v>0</v>
      </c>
      <c r="L44" s="113">
        <v>0</v>
      </c>
      <c r="M44" s="113">
        <v>0</v>
      </c>
      <c r="N44" s="113">
        <v>0</v>
      </c>
      <c r="O44" s="113">
        <v>0</v>
      </c>
      <c r="P44" s="113">
        <v>0</v>
      </c>
      <c r="Q44" s="114">
        <v>3218579</v>
      </c>
      <c r="R44" s="113">
        <v>0</v>
      </c>
      <c r="S44" s="113">
        <v>0</v>
      </c>
      <c r="T44" s="113">
        <v>0</v>
      </c>
      <c r="U44" s="114">
        <v>0</v>
      </c>
      <c r="V44" s="114">
        <v>0</v>
      </c>
      <c r="W44" s="114">
        <v>0</v>
      </c>
      <c r="X44" s="115">
        <f t="shared" si="19"/>
        <v>3218579</v>
      </c>
      <c r="Y44" s="114">
        <v>0</v>
      </c>
      <c r="Z44" s="115">
        <f t="shared" si="18"/>
        <v>3218579</v>
      </c>
    </row>
    <row r="45" spans="1:26" ht="29.25" customHeight="1" x14ac:dyDescent="0.25">
      <c r="A45" s="268" t="s">
        <v>270</v>
      </c>
      <c r="B45" s="268"/>
      <c r="C45" s="268"/>
      <c r="D45" s="268"/>
      <c r="E45" s="268"/>
      <c r="F45" s="268"/>
      <c r="G45" s="111">
        <v>37</v>
      </c>
      <c r="H45" s="113">
        <v>0</v>
      </c>
      <c r="I45" s="113">
        <v>0</v>
      </c>
      <c r="J45" s="113">
        <v>0</v>
      </c>
      <c r="K45" s="113">
        <v>0</v>
      </c>
      <c r="L45" s="113">
        <v>0</v>
      </c>
      <c r="M45" s="113">
        <v>0</v>
      </c>
      <c r="N45" s="113">
        <v>0</v>
      </c>
      <c r="O45" s="113">
        <v>0</v>
      </c>
      <c r="P45" s="113">
        <v>0</v>
      </c>
      <c r="Q45" s="113">
        <v>0</v>
      </c>
      <c r="R45" s="114">
        <v>0</v>
      </c>
      <c r="S45" s="114">
        <v>0</v>
      </c>
      <c r="T45" s="114">
        <v>0</v>
      </c>
      <c r="U45" s="114">
        <v>0</v>
      </c>
      <c r="V45" s="114">
        <v>0</v>
      </c>
      <c r="W45" s="114">
        <v>0</v>
      </c>
      <c r="X45" s="115">
        <f t="shared" si="19"/>
        <v>0</v>
      </c>
      <c r="Y45" s="114">
        <v>0</v>
      </c>
      <c r="Z45" s="115">
        <f t="shared" si="18"/>
        <v>0</v>
      </c>
    </row>
    <row r="46" spans="1:26" ht="21" customHeight="1" x14ac:dyDescent="0.25">
      <c r="A46" s="268" t="s">
        <v>280</v>
      </c>
      <c r="B46" s="268"/>
      <c r="C46" s="268"/>
      <c r="D46" s="268"/>
      <c r="E46" s="268"/>
      <c r="F46" s="268"/>
      <c r="G46" s="111">
        <v>38</v>
      </c>
      <c r="H46" s="113">
        <v>0</v>
      </c>
      <c r="I46" s="113">
        <v>0</v>
      </c>
      <c r="J46" s="113">
        <v>0</v>
      </c>
      <c r="K46" s="113">
        <v>0</v>
      </c>
      <c r="L46" s="113">
        <v>0</v>
      </c>
      <c r="M46" s="113">
        <v>0</v>
      </c>
      <c r="N46" s="114">
        <v>0</v>
      </c>
      <c r="O46" s="114">
        <v>0</v>
      </c>
      <c r="P46" s="114">
        <v>0</v>
      </c>
      <c r="Q46" s="114">
        <v>0</v>
      </c>
      <c r="R46" s="114">
        <v>0</v>
      </c>
      <c r="S46" s="114">
        <v>0</v>
      </c>
      <c r="T46" s="114">
        <v>0</v>
      </c>
      <c r="U46" s="114">
        <v>0</v>
      </c>
      <c r="V46" s="114">
        <v>0</v>
      </c>
      <c r="W46" s="114">
        <v>0</v>
      </c>
      <c r="X46" s="115">
        <f t="shared" si="19"/>
        <v>0</v>
      </c>
      <c r="Y46" s="114">
        <v>0</v>
      </c>
      <c r="Z46" s="115">
        <f t="shared" si="18"/>
        <v>0</v>
      </c>
    </row>
    <row r="47" spans="1:26" ht="12.75" customHeight="1" x14ac:dyDescent="0.25">
      <c r="A47" s="268" t="s">
        <v>272</v>
      </c>
      <c r="B47" s="268"/>
      <c r="C47" s="268"/>
      <c r="D47" s="268"/>
      <c r="E47" s="268"/>
      <c r="F47" s="268"/>
      <c r="G47" s="111">
        <v>39</v>
      </c>
      <c r="H47" s="113">
        <v>0</v>
      </c>
      <c r="I47" s="113">
        <v>0</v>
      </c>
      <c r="J47" s="113">
        <v>0</v>
      </c>
      <c r="K47" s="113">
        <v>0</v>
      </c>
      <c r="L47" s="113">
        <v>0</v>
      </c>
      <c r="M47" s="113">
        <v>0</v>
      </c>
      <c r="N47" s="114">
        <v>0</v>
      </c>
      <c r="O47" s="114">
        <v>0</v>
      </c>
      <c r="P47" s="114">
        <v>0</v>
      </c>
      <c r="Q47" s="114">
        <v>0</v>
      </c>
      <c r="R47" s="114">
        <v>0</v>
      </c>
      <c r="S47" s="114">
        <v>0</v>
      </c>
      <c r="T47" s="114">
        <v>0</v>
      </c>
      <c r="U47" s="114">
        <v>0</v>
      </c>
      <c r="V47" s="114">
        <v>0</v>
      </c>
      <c r="W47" s="114">
        <v>0</v>
      </c>
      <c r="X47" s="115">
        <f t="shared" si="19"/>
        <v>0</v>
      </c>
      <c r="Y47" s="114">
        <v>0</v>
      </c>
      <c r="Z47" s="115">
        <f t="shared" si="18"/>
        <v>0</v>
      </c>
    </row>
    <row r="48" spans="1:26" ht="12.75" customHeight="1" x14ac:dyDescent="0.25">
      <c r="A48" s="268" t="s">
        <v>273</v>
      </c>
      <c r="B48" s="268"/>
      <c r="C48" s="268"/>
      <c r="D48" s="268"/>
      <c r="E48" s="268"/>
      <c r="F48" s="268"/>
      <c r="G48" s="111">
        <v>40</v>
      </c>
      <c r="H48" s="114">
        <v>0</v>
      </c>
      <c r="I48" s="114">
        <v>0</v>
      </c>
      <c r="J48" s="114">
        <v>0</v>
      </c>
      <c r="K48" s="114">
        <v>0</v>
      </c>
      <c r="L48" s="114">
        <v>0</v>
      </c>
      <c r="M48" s="114">
        <v>0</v>
      </c>
      <c r="N48" s="114">
        <v>0</v>
      </c>
      <c r="O48" s="114">
        <v>0</v>
      </c>
      <c r="P48" s="114">
        <v>0</v>
      </c>
      <c r="Q48" s="114">
        <v>0</v>
      </c>
      <c r="R48" s="114">
        <v>0</v>
      </c>
      <c r="S48" s="114">
        <v>0</v>
      </c>
      <c r="T48" s="114">
        <v>0</v>
      </c>
      <c r="U48" s="114">
        <v>0</v>
      </c>
      <c r="V48" s="114">
        <v>0</v>
      </c>
      <c r="W48" s="114">
        <v>0</v>
      </c>
      <c r="X48" s="115">
        <f t="shared" si="19"/>
        <v>0</v>
      </c>
      <c r="Y48" s="114">
        <v>0</v>
      </c>
      <c r="Z48" s="115">
        <f t="shared" si="18"/>
        <v>0</v>
      </c>
    </row>
    <row r="49" spans="1:26" ht="12.75" customHeight="1" x14ac:dyDescent="0.25">
      <c r="A49" s="268" t="s">
        <v>274</v>
      </c>
      <c r="B49" s="268"/>
      <c r="C49" s="268"/>
      <c r="D49" s="268"/>
      <c r="E49" s="268"/>
      <c r="F49" s="268"/>
      <c r="G49" s="111">
        <v>41</v>
      </c>
      <c r="H49" s="113">
        <v>0</v>
      </c>
      <c r="I49" s="113">
        <v>0</v>
      </c>
      <c r="J49" s="113">
        <v>0</v>
      </c>
      <c r="K49" s="113">
        <v>0</v>
      </c>
      <c r="L49" s="113">
        <v>0</v>
      </c>
      <c r="M49" s="113">
        <v>0</v>
      </c>
      <c r="N49" s="114">
        <v>0</v>
      </c>
      <c r="O49" s="114">
        <v>0</v>
      </c>
      <c r="P49" s="114">
        <v>0</v>
      </c>
      <c r="Q49" s="114">
        <v>0</v>
      </c>
      <c r="R49" s="114">
        <v>0</v>
      </c>
      <c r="S49" s="114">
        <v>0</v>
      </c>
      <c r="T49" s="114">
        <v>0</v>
      </c>
      <c r="U49" s="114">
        <v>0</v>
      </c>
      <c r="V49" s="114">
        <v>0</v>
      </c>
      <c r="W49" s="114">
        <v>0</v>
      </c>
      <c r="X49" s="115">
        <f t="shared" si="19"/>
        <v>0</v>
      </c>
      <c r="Y49" s="114">
        <v>0</v>
      </c>
      <c r="Z49" s="115">
        <f t="shared" si="18"/>
        <v>0</v>
      </c>
    </row>
    <row r="50" spans="1:26" ht="24" customHeight="1" x14ac:dyDescent="0.25">
      <c r="A50" s="268" t="s">
        <v>401</v>
      </c>
      <c r="B50" s="268"/>
      <c r="C50" s="268"/>
      <c r="D50" s="268"/>
      <c r="E50" s="268"/>
      <c r="F50" s="268"/>
      <c r="G50" s="111">
        <v>42</v>
      </c>
      <c r="H50" s="114">
        <v>0</v>
      </c>
      <c r="I50" s="114">
        <v>0</v>
      </c>
      <c r="J50" s="114">
        <v>0</v>
      </c>
      <c r="K50" s="114">
        <v>0</v>
      </c>
      <c r="L50" s="114">
        <v>0</v>
      </c>
      <c r="M50" s="114">
        <v>0</v>
      </c>
      <c r="N50" s="114">
        <v>0</v>
      </c>
      <c r="O50" s="114">
        <v>0</v>
      </c>
      <c r="P50" s="114">
        <v>0</v>
      </c>
      <c r="Q50" s="114">
        <v>0</v>
      </c>
      <c r="R50" s="114">
        <v>0</v>
      </c>
      <c r="S50" s="114">
        <v>0</v>
      </c>
      <c r="T50" s="114">
        <v>0</v>
      </c>
      <c r="U50" s="114">
        <v>0</v>
      </c>
      <c r="V50" s="114">
        <v>0</v>
      </c>
      <c r="W50" s="114">
        <v>0</v>
      </c>
      <c r="X50" s="115">
        <f t="shared" si="19"/>
        <v>0</v>
      </c>
      <c r="Y50" s="114">
        <v>0</v>
      </c>
      <c r="Z50" s="115">
        <f t="shared" si="18"/>
        <v>0</v>
      </c>
    </row>
    <row r="51" spans="1:26" ht="26.25" customHeight="1" x14ac:dyDescent="0.25">
      <c r="A51" s="268" t="s">
        <v>402</v>
      </c>
      <c r="B51" s="268"/>
      <c r="C51" s="268"/>
      <c r="D51" s="268"/>
      <c r="E51" s="268"/>
      <c r="F51" s="268"/>
      <c r="G51" s="111">
        <v>43</v>
      </c>
      <c r="H51" s="114">
        <v>0</v>
      </c>
      <c r="I51" s="114">
        <v>0</v>
      </c>
      <c r="J51" s="114">
        <v>0</v>
      </c>
      <c r="K51" s="114">
        <v>0</v>
      </c>
      <c r="L51" s="114">
        <v>0</v>
      </c>
      <c r="M51" s="114">
        <v>0</v>
      </c>
      <c r="N51" s="114">
        <v>0</v>
      </c>
      <c r="O51" s="114">
        <v>0</v>
      </c>
      <c r="P51" s="114">
        <v>0</v>
      </c>
      <c r="Q51" s="114">
        <v>0</v>
      </c>
      <c r="R51" s="114">
        <v>0</v>
      </c>
      <c r="S51" s="114">
        <v>0</v>
      </c>
      <c r="T51" s="114">
        <v>0</v>
      </c>
      <c r="U51" s="114">
        <v>0</v>
      </c>
      <c r="V51" s="114">
        <v>0</v>
      </c>
      <c r="W51" s="114">
        <v>0</v>
      </c>
      <c r="X51" s="115">
        <f t="shared" si="19"/>
        <v>0</v>
      </c>
      <c r="Y51" s="114">
        <v>0</v>
      </c>
      <c r="Z51" s="115">
        <f t="shared" si="18"/>
        <v>0</v>
      </c>
    </row>
    <row r="52" spans="1:26" ht="22.5" customHeight="1" x14ac:dyDescent="0.25">
      <c r="A52" s="268" t="s">
        <v>403</v>
      </c>
      <c r="B52" s="268"/>
      <c r="C52" s="268"/>
      <c r="D52" s="268"/>
      <c r="E52" s="268"/>
      <c r="F52" s="268"/>
      <c r="G52" s="111">
        <v>44</v>
      </c>
      <c r="H52" s="114">
        <v>0</v>
      </c>
      <c r="I52" s="114">
        <v>0</v>
      </c>
      <c r="J52" s="114">
        <v>0</v>
      </c>
      <c r="K52" s="114">
        <v>0</v>
      </c>
      <c r="L52" s="114">
        <v>0</v>
      </c>
      <c r="M52" s="114">
        <v>0</v>
      </c>
      <c r="N52" s="114">
        <v>0</v>
      </c>
      <c r="O52" s="114">
        <v>0</v>
      </c>
      <c r="P52" s="114">
        <v>0</v>
      </c>
      <c r="Q52" s="114">
        <v>0</v>
      </c>
      <c r="R52" s="114">
        <v>0</v>
      </c>
      <c r="S52" s="114">
        <v>0</v>
      </c>
      <c r="T52" s="114">
        <v>0</v>
      </c>
      <c r="U52" s="114">
        <v>0</v>
      </c>
      <c r="V52" s="114">
        <v>0</v>
      </c>
      <c r="W52" s="114">
        <v>0</v>
      </c>
      <c r="X52" s="115">
        <f t="shared" si="19"/>
        <v>0</v>
      </c>
      <c r="Y52" s="114">
        <v>0</v>
      </c>
      <c r="Z52" s="115">
        <f t="shared" si="18"/>
        <v>0</v>
      </c>
    </row>
    <row r="53" spans="1:26" ht="12.75" customHeight="1" x14ac:dyDescent="0.25">
      <c r="A53" s="268" t="s">
        <v>275</v>
      </c>
      <c r="B53" s="268"/>
      <c r="C53" s="268"/>
      <c r="D53" s="268"/>
      <c r="E53" s="268"/>
      <c r="F53" s="268"/>
      <c r="G53" s="111">
        <v>45</v>
      </c>
      <c r="H53" s="114">
        <v>0</v>
      </c>
      <c r="I53" s="114">
        <v>0</v>
      </c>
      <c r="J53" s="114">
        <v>0</v>
      </c>
      <c r="K53" s="114">
        <v>0</v>
      </c>
      <c r="L53" s="114">
        <v>2519318</v>
      </c>
      <c r="M53" s="114">
        <v>0</v>
      </c>
      <c r="N53" s="114">
        <v>0</v>
      </c>
      <c r="O53" s="114">
        <v>0</v>
      </c>
      <c r="P53" s="114">
        <v>0</v>
      </c>
      <c r="Q53" s="114">
        <v>0</v>
      </c>
      <c r="R53" s="114">
        <v>0</v>
      </c>
      <c r="S53" s="114">
        <v>0</v>
      </c>
      <c r="T53" s="114">
        <v>0</v>
      </c>
      <c r="U53" s="114">
        <v>0</v>
      </c>
      <c r="V53" s="114">
        <v>0</v>
      </c>
      <c r="W53" s="114">
        <v>0</v>
      </c>
      <c r="X53" s="115">
        <f t="shared" si="19"/>
        <v>-2519318</v>
      </c>
      <c r="Y53" s="114">
        <v>0</v>
      </c>
      <c r="Z53" s="115">
        <f t="shared" si="18"/>
        <v>-2519318</v>
      </c>
    </row>
    <row r="54" spans="1:26" ht="12.75" customHeight="1" x14ac:dyDescent="0.25">
      <c r="A54" s="268" t="s">
        <v>404</v>
      </c>
      <c r="B54" s="268"/>
      <c r="C54" s="268"/>
      <c r="D54" s="268"/>
      <c r="E54" s="268"/>
      <c r="F54" s="268"/>
      <c r="G54" s="111">
        <v>46</v>
      </c>
      <c r="H54" s="114">
        <v>0</v>
      </c>
      <c r="I54" s="114">
        <v>0</v>
      </c>
      <c r="J54" s="114">
        <v>0</v>
      </c>
      <c r="K54" s="114">
        <v>0</v>
      </c>
      <c r="L54" s="114">
        <v>0</v>
      </c>
      <c r="M54" s="114">
        <v>0</v>
      </c>
      <c r="N54" s="114">
        <v>0</v>
      </c>
      <c r="O54" s="114">
        <v>0</v>
      </c>
      <c r="P54" s="114">
        <v>0</v>
      </c>
      <c r="Q54" s="114">
        <v>0</v>
      </c>
      <c r="R54" s="114">
        <v>0</v>
      </c>
      <c r="S54" s="114">
        <v>0</v>
      </c>
      <c r="T54" s="114">
        <v>0</v>
      </c>
      <c r="U54" s="114">
        <v>0</v>
      </c>
      <c r="V54" s="114">
        <v>0</v>
      </c>
      <c r="W54" s="114">
        <v>0</v>
      </c>
      <c r="X54" s="115">
        <f t="shared" si="19"/>
        <v>0</v>
      </c>
      <c r="Y54" s="114">
        <v>0</v>
      </c>
      <c r="Z54" s="115">
        <f t="shared" si="18"/>
        <v>0</v>
      </c>
    </row>
    <row r="55" spans="1:26" ht="12.75" customHeight="1" x14ac:dyDescent="0.25">
      <c r="A55" s="268" t="s">
        <v>412</v>
      </c>
      <c r="B55" s="268"/>
      <c r="C55" s="268"/>
      <c r="D55" s="268"/>
      <c r="E55" s="268"/>
      <c r="F55" s="268"/>
      <c r="G55" s="111">
        <v>47</v>
      </c>
      <c r="H55" s="114">
        <v>0</v>
      </c>
      <c r="I55" s="114">
        <v>0</v>
      </c>
      <c r="J55" s="114">
        <v>0</v>
      </c>
      <c r="K55" s="114">
        <v>0</v>
      </c>
      <c r="L55" s="114">
        <v>0</v>
      </c>
      <c r="M55" s="114">
        <v>0</v>
      </c>
      <c r="N55" s="114">
        <v>0</v>
      </c>
      <c r="O55" s="114">
        <v>0</v>
      </c>
      <c r="P55" s="114">
        <v>0</v>
      </c>
      <c r="Q55" s="114">
        <v>0</v>
      </c>
      <c r="R55" s="114">
        <v>0</v>
      </c>
      <c r="S55" s="114">
        <v>0</v>
      </c>
      <c r="T55" s="114">
        <v>0</v>
      </c>
      <c r="U55" s="114">
        <v>0</v>
      </c>
      <c r="V55" s="114">
        <v>-23249606</v>
      </c>
      <c r="W55" s="114">
        <v>0</v>
      </c>
      <c r="X55" s="115">
        <f t="shared" si="19"/>
        <v>-23249606</v>
      </c>
      <c r="Y55" s="114">
        <v>0</v>
      </c>
      <c r="Z55" s="115">
        <f t="shared" si="18"/>
        <v>-23249606</v>
      </c>
    </row>
    <row r="56" spans="1:26" ht="12.75" customHeight="1" x14ac:dyDescent="0.25">
      <c r="A56" s="268" t="s">
        <v>405</v>
      </c>
      <c r="B56" s="268"/>
      <c r="C56" s="268"/>
      <c r="D56" s="268"/>
      <c r="E56" s="268"/>
      <c r="F56" s="268"/>
      <c r="G56" s="111">
        <v>48</v>
      </c>
      <c r="H56" s="114">
        <v>0</v>
      </c>
      <c r="I56" s="114">
        <v>378510</v>
      </c>
      <c r="J56" s="114">
        <v>0</v>
      </c>
      <c r="K56" s="114">
        <v>0</v>
      </c>
      <c r="L56" s="114">
        <v>-3355860</v>
      </c>
      <c r="M56" s="114">
        <v>0</v>
      </c>
      <c r="N56" s="114">
        <v>427442</v>
      </c>
      <c r="O56" s="114">
        <v>0</v>
      </c>
      <c r="P56" s="114">
        <v>0</v>
      </c>
      <c r="Q56" s="114">
        <v>0</v>
      </c>
      <c r="R56" s="114">
        <v>0</v>
      </c>
      <c r="S56" s="114">
        <v>0</v>
      </c>
      <c r="T56" s="114">
        <v>0</v>
      </c>
      <c r="U56" s="114">
        <v>0</v>
      </c>
      <c r="V56" s="114">
        <v>0</v>
      </c>
      <c r="W56" s="114">
        <v>0</v>
      </c>
      <c r="X56" s="115">
        <f t="shared" si="19"/>
        <v>4161812</v>
      </c>
      <c r="Y56" s="114">
        <v>0</v>
      </c>
      <c r="Z56" s="115">
        <f t="shared" si="18"/>
        <v>4161812</v>
      </c>
    </row>
    <row r="57" spans="1:26" ht="12.75" customHeight="1" x14ac:dyDescent="0.25">
      <c r="A57" s="268" t="s">
        <v>413</v>
      </c>
      <c r="B57" s="268"/>
      <c r="C57" s="268"/>
      <c r="D57" s="268"/>
      <c r="E57" s="268"/>
      <c r="F57" s="268"/>
      <c r="G57" s="111">
        <v>49</v>
      </c>
      <c r="H57" s="114">
        <v>0</v>
      </c>
      <c r="I57" s="114">
        <v>0</v>
      </c>
      <c r="J57" s="114">
        <v>0</v>
      </c>
      <c r="K57" s="114">
        <v>0</v>
      </c>
      <c r="L57" s="114">
        <v>0</v>
      </c>
      <c r="M57" s="114">
        <v>0</v>
      </c>
      <c r="N57" s="114">
        <v>54843</v>
      </c>
      <c r="O57" s="114">
        <v>0</v>
      </c>
      <c r="P57" s="114">
        <v>0</v>
      </c>
      <c r="Q57" s="114">
        <v>0</v>
      </c>
      <c r="R57" s="114">
        <v>0</v>
      </c>
      <c r="S57" s="114">
        <v>0</v>
      </c>
      <c r="T57" s="114">
        <v>0</v>
      </c>
      <c r="U57" s="114">
        <v>0</v>
      </c>
      <c r="V57" s="114">
        <v>31932248</v>
      </c>
      <c r="W57" s="114">
        <v>-31987091</v>
      </c>
      <c r="X57" s="115">
        <f t="shared" si="19"/>
        <v>0</v>
      </c>
      <c r="Y57" s="114">
        <v>0</v>
      </c>
      <c r="Z57" s="115">
        <f t="shared" si="18"/>
        <v>0</v>
      </c>
    </row>
    <row r="58" spans="1:26" ht="12.75" customHeight="1" x14ac:dyDescent="0.25">
      <c r="A58" s="268" t="s">
        <v>407</v>
      </c>
      <c r="B58" s="268"/>
      <c r="C58" s="268"/>
      <c r="D58" s="268"/>
      <c r="E58" s="268"/>
      <c r="F58" s="268"/>
      <c r="G58" s="111">
        <v>50</v>
      </c>
      <c r="H58" s="114">
        <v>0</v>
      </c>
      <c r="I58" s="114">
        <v>0</v>
      </c>
      <c r="J58" s="114">
        <v>0</v>
      </c>
      <c r="K58" s="114">
        <v>0</v>
      </c>
      <c r="L58" s="114">
        <v>0</v>
      </c>
      <c r="M58" s="114">
        <v>0</v>
      </c>
      <c r="N58" s="114">
        <v>0</v>
      </c>
      <c r="O58" s="114">
        <v>0</v>
      </c>
      <c r="P58" s="114">
        <v>0</v>
      </c>
      <c r="Q58" s="114">
        <v>0</v>
      </c>
      <c r="R58" s="114">
        <v>0</v>
      </c>
      <c r="S58" s="114">
        <v>0</v>
      </c>
      <c r="T58" s="114">
        <v>0</v>
      </c>
      <c r="U58" s="114">
        <v>0</v>
      </c>
      <c r="V58" s="114">
        <v>0</v>
      </c>
      <c r="W58" s="114">
        <v>0</v>
      </c>
      <c r="X58" s="115">
        <f t="shared" si="19"/>
        <v>0</v>
      </c>
      <c r="Y58" s="114">
        <v>0</v>
      </c>
      <c r="Z58" s="115">
        <f t="shared" si="18"/>
        <v>0</v>
      </c>
    </row>
    <row r="59" spans="1:26" ht="25.5" customHeight="1" x14ac:dyDescent="0.25">
      <c r="A59" s="269" t="s">
        <v>414</v>
      </c>
      <c r="B59" s="269"/>
      <c r="C59" s="269"/>
      <c r="D59" s="269"/>
      <c r="E59" s="269"/>
      <c r="F59" s="269"/>
      <c r="G59" s="112">
        <v>51</v>
      </c>
      <c r="H59" s="116">
        <f>SUM(H39:H58)</f>
        <v>106697600</v>
      </c>
      <c r="I59" s="116">
        <f t="shared" ref="I59:Z59" si="20">SUM(I39:I58)</f>
        <v>28545116</v>
      </c>
      <c r="J59" s="116">
        <f t="shared" si="20"/>
        <v>0</v>
      </c>
      <c r="K59" s="116">
        <f t="shared" si="20"/>
        <v>0</v>
      </c>
      <c r="L59" s="116">
        <f t="shared" si="20"/>
        <v>2884414</v>
      </c>
      <c r="M59" s="116">
        <f t="shared" si="20"/>
        <v>0</v>
      </c>
      <c r="N59" s="116">
        <f t="shared" si="20"/>
        <v>13898965</v>
      </c>
      <c r="O59" s="116">
        <f t="shared" si="20"/>
        <v>0</v>
      </c>
      <c r="P59" s="116">
        <f t="shared" si="20"/>
        <v>0</v>
      </c>
      <c r="Q59" s="116">
        <f t="shared" si="20"/>
        <v>2110356</v>
      </c>
      <c r="R59" s="116">
        <f t="shared" si="20"/>
        <v>0</v>
      </c>
      <c r="S59" s="116">
        <f t="shared" si="20"/>
        <v>0</v>
      </c>
      <c r="T59" s="116">
        <f t="shared" si="20"/>
        <v>-10380239</v>
      </c>
      <c r="U59" s="116">
        <f t="shared" si="20"/>
        <v>0</v>
      </c>
      <c r="V59" s="116">
        <f t="shared" si="20"/>
        <v>312182737</v>
      </c>
      <c r="W59" s="116">
        <f t="shared" si="20"/>
        <v>45995612</v>
      </c>
      <c r="X59" s="116">
        <f>SUM(X39:X58)</f>
        <v>496165733</v>
      </c>
      <c r="Y59" s="116">
        <f t="shared" si="20"/>
        <v>1452445</v>
      </c>
      <c r="Z59" s="116">
        <f t="shared" si="20"/>
        <v>497618178</v>
      </c>
    </row>
    <row r="60" spans="1:26" x14ac:dyDescent="0.25">
      <c r="A60" s="276" t="s">
        <v>276</v>
      </c>
      <c r="B60" s="278"/>
      <c r="C60" s="278"/>
      <c r="D60" s="278"/>
      <c r="E60" s="278"/>
      <c r="F60" s="278"/>
      <c r="G60" s="278"/>
      <c r="H60" s="278"/>
      <c r="I60" s="278"/>
      <c r="J60" s="278"/>
      <c r="K60" s="278"/>
      <c r="L60" s="278"/>
      <c r="M60" s="278"/>
      <c r="N60" s="278"/>
      <c r="O60" s="278"/>
      <c r="P60" s="278"/>
      <c r="Q60" s="278"/>
      <c r="R60" s="278"/>
      <c r="S60" s="278"/>
      <c r="T60" s="278"/>
      <c r="U60" s="278"/>
      <c r="V60" s="278"/>
      <c r="W60" s="278"/>
      <c r="X60" s="278"/>
      <c r="Y60" s="278"/>
      <c r="Z60" s="278"/>
    </row>
    <row r="61" spans="1:26" ht="31.5" customHeight="1" x14ac:dyDescent="0.25">
      <c r="A61" s="280" t="s">
        <v>415</v>
      </c>
      <c r="B61" s="280"/>
      <c r="C61" s="280"/>
      <c r="D61" s="280"/>
      <c r="E61" s="280"/>
      <c r="F61" s="280"/>
      <c r="G61" s="112">
        <v>52</v>
      </c>
      <c r="H61" s="115">
        <f>SUM(H41:H49)</f>
        <v>0</v>
      </c>
      <c r="I61" s="115">
        <f t="shared" ref="I61:Z61" si="21">SUM(I41:I49)</f>
        <v>0</v>
      </c>
      <c r="J61" s="115">
        <f t="shared" si="21"/>
        <v>0</v>
      </c>
      <c r="K61" s="115">
        <f t="shared" si="21"/>
        <v>0</v>
      </c>
      <c r="L61" s="115">
        <f t="shared" si="21"/>
        <v>0</v>
      </c>
      <c r="M61" s="115">
        <f t="shared" si="21"/>
        <v>0</v>
      </c>
      <c r="N61" s="115">
        <f t="shared" si="21"/>
        <v>0</v>
      </c>
      <c r="O61" s="115">
        <f t="shared" si="21"/>
        <v>0</v>
      </c>
      <c r="P61" s="115">
        <f t="shared" si="21"/>
        <v>0</v>
      </c>
      <c r="Q61" s="115">
        <f t="shared" si="21"/>
        <v>3218579</v>
      </c>
      <c r="R61" s="115">
        <f t="shared" si="21"/>
        <v>0</v>
      </c>
      <c r="S61" s="115">
        <f t="shared" ref="S61:T61" si="22">SUM(S41:S49)</f>
        <v>0</v>
      </c>
      <c r="T61" s="115">
        <f t="shared" si="22"/>
        <v>-275852</v>
      </c>
      <c r="U61" s="115">
        <f t="shared" ref="U61" si="23">SUM(U41:U49)</f>
        <v>0</v>
      </c>
      <c r="V61" s="115">
        <f t="shared" si="21"/>
        <v>0</v>
      </c>
      <c r="W61" s="115">
        <f t="shared" si="21"/>
        <v>0</v>
      </c>
      <c r="X61" s="115">
        <f>SUM(X41:X49)</f>
        <v>2942727</v>
      </c>
      <c r="Y61" s="115">
        <f t="shared" si="21"/>
        <v>-4051</v>
      </c>
      <c r="Z61" s="115">
        <f t="shared" si="21"/>
        <v>2938676</v>
      </c>
    </row>
    <row r="62" spans="1:26" ht="27.75" customHeight="1" x14ac:dyDescent="0.25">
      <c r="A62" s="280" t="s">
        <v>416</v>
      </c>
      <c r="B62" s="280"/>
      <c r="C62" s="280"/>
      <c r="D62" s="280"/>
      <c r="E62" s="280"/>
      <c r="F62" s="280"/>
      <c r="G62" s="112">
        <v>53</v>
      </c>
      <c r="H62" s="115">
        <f>H40+H61</f>
        <v>0</v>
      </c>
      <c r="I62" s="115">
        <f t="shared" ref="I62:Z62" si="24">I40+I61</f>
        <v>0</v>
      </c>
      <c r="J62" s="115">
        <f t="shared" si="24"/>
        <v>0</v>
      </c>
      <c r="K62" s="115">
        <f t="shared" si="24"/>
        <v>0</v>
      </c>
      <c r="L62" s="115">
        <f t="shared" si="24"/>
        <v>0</v>
      </c>
      <c r="M62" s="115">
        <f t="shared" si="24"/>
        <v>0</v>
      </c>
      <c r="N62" s="115">
        <f t="shared" si="24"/>
        <v>0</v>
      </c>
      <c r="O62" s="115">
        <f t="shared" si="24"/>
        <v>0</v>
      </c>
      <c r="P62" s="115">
        <f t="shared" si="24"/>
        <v>0</v>
      </c>
      <c r="Q62" s="115">
        <f t="shared" si="24"/>
        <v>3218579</v>
      </c>
      <c r="R62" s="115">
        <f t="shared" si="24"/>
        <v>0</v>
      </c>
      <c r="S62" s="115">
        <f t="shared" ref="S62:T62" si="25">S40+S61</f>
        <v>0</v>
      </c>
      <c r="T62" s="115">
        <f t="shared" si="25"/>
        <v>-275852</v>
      </c>
      <c r="U62" s="115">
        <f t="shared" ref="U62" si="26">U40+U61</f>
        <v>0</v>
      </c>
      <c r="V62" s="115">
        <f t="shared" si="24"/>
        <v>0</v>
      </c>
      <c r="W62" s="115">
        <f t="shared" si="24"/>
        <v>45995612</v>
      </c>
      <c r="X62" s="115">
        <f>X40+X61</f>
        <v>48938339</v>
      </c>
      <c r="Y62" s="115">
        <f t="shared" si="24"/>
        <v>158435</v>
      </c>
      <c r="Z62" s="115">
        <f t="shared" si="24"/>
        <v>49096774</v>
      </c>
    </row>
    <row r="63" spans="1:26" ht="29.25" customHeight="1" x14ac:dyDescent="0.25">
      <c r="A63" s="280" t="s">
        <v>417</v>
      </c>
      <c r="B63" s="280"/>
      <c r="C63" s="280"/>
      <c r="D63" s="280"/>
      <c r="E63" s="280"/>
      <c r="F63" s="280"/>
      <c r="G63" s="112">
        <v>54</v>
      </c>
      <c r="H63" s="115">
        <f>SUM(H50:H58)</f>
        <v>0</v>
      </c>
      <c r="I63" s="115">
        <f t="shared" ref="I63:Z63" si="27">SUM(I50:I58)</f>
        <v>378510</v>
      </c>
      <c r="J63" s="115">
        <f t="shared" si="27"/>
        <v>0</v>
      </c>
      <c r="K63" s="115">
        <f t="shared" si="27"/>
        <v>0</v>
      </c>
      <c r="L63" s="115">
        <f t="shared" si="27"/>
        <v>-836542</v>
      </c>
      <c r="M63" s="115">
        <f t="shared" si="27"/>
        <v>0</v>
      </c>
      <c r="N63" s="115">
        <f t="shared" si="27"/>
        <v>482285</v>
      </c>
      <c r="O63" s="115">
        <f t="shared" si="27"/>
        <v>0</v>
      </c>
      <c r="P63" s="115">
        <f t="shared" si="27"/>
        <v>0</v>
      </c>
      <c r="Q63" s="115">
        <f t="shared" si="27"/>
        <v>0</v>
      </c>
      <c r="R63" s="115">
        <f t="shared" si="27"/>
        <v>0</v>
      </c>
      <c r="S63" s="115">
        <f t="shared" ref="S63:T63" si="28">SUM(S50:S58)</f>
        <v>0</v>
      </c>
      <c r="T63" s="115">
        <f t="shared" si="28"/>
        <v>0</v>
      </c>
      <c r="U63" s="115">
        <f t="shared" ref="U63" si="29">SUM(U50:U58)</f>
        <v>0</v>
      </c>
      <c r="V63" s="115">
        <f t="shared" si="27"/>
        <v>8682642</v>
      </c>
      <c r="W63" s="115">
        <f t="shared" si="27"/>
        <v>-31987091</v>
      </c>
      <c r="X63" s="115">
        <f>SUM(X50:X58)</f>
        <v>-21607112</v>
      </c>
      <c r="Y63" s="115">
        <f t="shared" si="27"/>
        <v>0</v>
      </c>
      <c r="Z63" s="115">
        <f t="shared" si="27"/>
        <v>-21607112</v>
      </c>
    </row>
  </sheetData>
  <sheetProtection algorithmName="SHA-512" hashValue="feVV7RBewwYyTX/iRdaWzHS0DYIWBuNm1AHfPb+SZ+6d7u6A1jSo7PzfTN3ckdgQIIsWNcfAuWVrlQbvezhqOA==" saltValue="RYAhR4P3Xk5sPm+iGS/3eA=="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showGridLines="0" zoomScaleNormal="100" zoomScaleSheetLayoutView="100" workbookViewId="0">
      <selection sqref="A1:I40"/>
    </sheetView>
  </sheetViews>
  <sheetFormatPr defaultRowHeight="12.5" x14ac:dyDescent="0.25"/>
  <cols>
    <col min="9" max="9" width="102.453125" customWidth="1"/>
  </cols>
  <sheetData>
    <row r="1" spans="1:9" x14ac:dyDescent="0.25">
      <c r="A1" s="281" t="s">
        <v>501</v>
      </c>
      <c r="B1" s="282"/>
      <c r="C1" s="282"/>
      <c r="D1" s="282"/>
      <c r="E1" s="282"/>
      <c r="F1" s="282"/>
      <c r="G1" s="282"/>
      <c r="H1" s="282"/>
      <c r="I1" s="283"/>
    </row>
    <row r="2" spans="1:9" x14ac:dyDescent="0.25">
      <c r="A2" s="284"/>
      <c r="B2" s="285"/>
      <c r="C2" s="285"/>
      <c r="D2" s="285"/>
      <c r="E2" s="285"/>
      <c r="F2" s="285"/>
      <c r="G2" s="285"/>
      <c r="H2" s="285"/>
      <c r="I2" s="286"/>
    </row>
    <row r="3" spans="1:9" x14ac:dyDescent="0.25">
      <c r="A3" s="284"/>
      <c r="B3" s="285"/>
      <c r="C3" s="285"/>
      <c r="D3" s="285"/>
      <c r="E3" s="285"/>
      <c r="F3" s="285"/>
      <c r="G3" s="285"/>
      <c r="H3" s="285"/>
      <c r="I3" s="286"/>
    </row>
    <row r="4" spans="1:9" x14ac:dyDescent="0.25">
      <c r="A4" s="284"/>
      <c r="B4" s="285"/>
      <c r="C4" s="285"/>
      <c r="D4" s="285"/>
      <c r="E4" s="285"/>
      <c r="F4" s="285"/>
      <c r="G4" s="285"/>
      <c r="H4" s="285"/>
      <c r="I4" s="286"/>
    </row>
    <row r="5" spans="1:9" x14ac:dyDescent="0.25">
      <c r="A5" s="284"/>
      <c r="B5" s="285"/>
      <c r="C5" s="285"/>
      <c r="D5" s="285"/>
      <c r="E5" s="285"/>
      <c r="F5" s="285"/>
      <c r="G5" s="285"/>
      <c r="H5" s="285"/>
      <c r="I5" s="286"/>
    </row>
    <row r="6" spans="1:9" x14ac:dyDescent="0.25">
      <c r="A6" s="284"/>
      <c r="B6" s="285"/>
      <c r="C6" s="285"/>
      <c r="D6" s="285"/>
      <c r="E6" s="285"/>
      <c r="F6" s="285"/>
      <c r="G6" s="285"/>
      <c r="H6" s="285"/>
      <c r="I6" s="286"/>
    </row>
    <row r="7" spans="1:9" x14ac:dyDescent="0.25">
      <c r="A7" s="284"/>
      <c r="B7" s="285"/>
      <c r="C7" s="285"/>
      <c r="D7" s="285"/>
      <c r="E7" s="285"/>
      <c r="F7" s="285"/>
      <c r="G7" s="285"/>
      <c r="H7" s="285"/>
      <c r="I7" s="286"/>
    </row>
    <row r="8" spans="1:9" x14ac:dyDescent="0.25">
      <c r="A8" s="284"/>
      <c r="B8" s="285"/>
      <c r="C8" s="285"/>
      <c r="D8" s="285"/>
      <c r="E8" s="285"/>
      <c r="F8" s="285"/>
      <c r="G8" s="285"/>
      <c r="H8" s="285"/>
      <c r="I8" s="286"/>
    </row>
    <row r="9" spans="1:9" x14ac:dyDescent="0.25">
      <c r="A9" s="284"/>
      <c r="B9" s="285"/>
      <c r="C9" s="285"/>
      <c r="D9" s="285"/>
      <c r="E9" s="285"/>
      <c r="F9" s="285"/>
      <c r="G9" s="285"/>
      <c r="H9" s="285"/>
      <c r="I9" s="286"/>
    </row>
    <row r="10" spans="1:9" x14ac:dyDescent="0.25">
      <c r="A10" s="284"/>
      <c r="B10" s="285"/>
      <c r="C10" s="285"/>
      <c r="D10" s="285"/>
      <c r="E10" s="285"/>
      <c r="F10" s="285"/>
      <c r="G10" s="285"/>
      <c r="H10" s="285"/>
      <c r="I10" s="286"/>
    </row>
    <row r="11" spans="1:9" x14ac:dyDescent="0.25">
      <c r="A11" s="284"/>
      <c r="B11" s="285"/>
      <c r="C11" s="285"/>
      <c r="D11" s="285"/>
      <c r="E11" s="285"/>
      <c r="F11" s="285"/>
      <c r="G11" s="285"/>
      <c r="H11" s="285"/>
      <c r="I11" s="286"/>
    </row>
    <row r="12" spans="1:9" x14ac:dyDescent="0.25">
      <c r="A12" s="284"/>
      <c r="B12" s="285"/>
      <c r="C12" s="285"/>
      <c r="D12" s="285"/>
      <c r="E12" s="285"/>
      <c r="F12" s="285"/>
      <c r="G12" s="285"/>
      <c r="H12" s="285"/>
      <c r="I12" s="286"/>
    </row>
    <row r="13" spans="1:9" x14ac:dyDescent="0.25">
      <c r="A13" s="284"/>
      <c r="B13" s="285"/>
      <c r="C13" s="285"/>
      <c r="D13" s="285"/>
      <c r="E13" s="285"/>
      <c r="F13" s="285"/>
      <c r="G13" s="285"/>
      <c r="H13" s="285"/>
      <c r="I13" s="286"/>
    </row>
    <row r="14" spans="1:9" x14ac:dyDescent="0.25">
      <c r="A14" s="284"/>
      <c r="B14" s="285"/>
      <c r="C14" s="285"/>
      <c r="D14" s="285"/>
      <c r="E14" s="285"/>
      <c r="F14" s="285"/>
      <c r="G14" s="285"/>
      <c r="H14" s="285"/>
      <c r="I14" s="286"/>
    </row>
    <row r="15" spans="1:9" x14ac:dyDescent="0.25">
      <c r="A15" s="284"/>
      <c r="B15" s="285"/>
      <c r="C15" s="285"/>
      <c r="D15" s="285"/>
      <c r="E15" s="285"/>
      <c r="F15" s="285"/>
      <c r="G15" s="285"/>
      <c r="H15" s="285"/>
      <c r="I15" s="286"/>
    </row>
    <row r="16" spans="1:9" x14ac:dyDescent="0.25">
      <c r="A16" s="284"/>
      <c r="B16" s="285"/>
      <c r="C16" s="285"/>
      <c r="D16" s="285"/>
      <c r="E16" s="285"/>
      <c r="F16" s="285"/>
      <c r="G16" s="285"/>
      <c r="H16" s="285"/>
      <c r="I16" s="286"/>
    </row>
    <row r="17" spans="1:9" x14ac:dyDescent="0.25">
      <c r="A17" s="284"/>
      <c r="B17" s="285"/>
      <c r="C17" s="285"/>
      <c r="D17" s="285"/>
      <c r="E17" s="285"/>
      <c r="F17" s="285"/>
      <c r="G17" s="285"/>
      <c r="H17" s="285"/>
      <c r="I17" s="286"/>
    </row>
    <row r="18" spans="1:9" x14ac:dyDescent="0.25">
      <c r="A18" s="284"/>
      <c r="B18" s="285"/>
      <c r="C18" s="285"/>
      <c r="D18" s="285"/>
      <c r="E18" s="285"/>
      <c r="F18" s="285"/>
      <c r="G18" s="285"/>
      <c r="H18" s="285"/>
      <c r="I18" s="286"/>
    </row>
    <row r="19" spans="1:9" x14ac:dyDescent="0.25">
      <c r="A19" s="284"/>
      <c r="B19" s="285"/>
      <c r="C19" s="285"/>
      <c r="D19" s="285"/>
      <c r="E19" s="285"/>
      <c r="F19" s="285"/>
      <c r="G19" s="285"/>
      <c r="H19" s="285"/>
      <c r="I19" s="286"/>
    </row>
    <row r="20" spans="1:9" x14ac:dyDescent="0.25">
      <c r="A20" s="284"/>
      <c r="B20" s="285"/>
      <c r="C20" s="285"/>
      <c r="D20" s="285"/>
      <c r="E20" s="285"/>
      <c r="F20" s="285"/>
      <c r="G20" s="285"/>
      <c r="H20" s="285"/>
      <c r="I20" s="286"/>
    </row>
    <row r="21" spans="1:9" x14ac:dyDescent="0.25">
      <c r="A21" s="284"/>
      <c r="B21" s="285"/>
      <c r="C21" s="285"/>
      <c r="D21" s="285"/>
      <c r="E21" s="285"/>
      <c r="F21" s="285"/>
      <c r="G21" s="285"/>
      <c r="H21" s="285"/>
      <c r="I21" s="286"/>
    </row>
    <row r="22" spans="1:9" x14ac:dyDescent="0.25">
      <c r="A22" s="284"/>
      <c r="B22" s="285"/>
      <c r="C22" s="285"/>
      <c r="D22" s="285"/>
      <c r="E22" s="285"/>
      <c r="F22" s="285"/>
      <c r="G22" s="285"/>
      <c r="H22" s="285"/>
      <c r="I22" s="286"/>
    </row>
    <row r="23" spans="1:9" x14ac:dyDescent="0.25">
      <c r="A23" s="284"/>
      <c r="B23" s="285"/>
      <c r="C23" s="285"/>
      <c r="D23" s="285"/>
      <c r="E23" s="285"/>
      <c r="F23" s="285"/>
      <c r="G23" s="285"/>
      <c r="H23" s="285"/>
      <c r="I23" s="286"/>
    </row>
    <row r="24" spans="1:9" x14ac:dyDescent="0.25">
      <c r="A24" s="284"/>
      <c r="B24" s="285"/>
      <c r="C24" s="285"/>
      <c r="D24" s="285"/>
      <c r="E24" s="285"/>
      <c r="F24" s="285"/>
      <c r="G24" s="285"/>
      <c r="H24" s="285"/>
      <c r="I24" s="286"/>
    </row>
    <row r="25" spans="1:9" x14ac:dyDescent="0.25">
      <c r="A25" s="284"/>
      <c r="B25" s="285"/>
      <c r="C25" s="285"/>
      <c r="D25" s="285"/>
      <c r="E25" s="285"/>
      <c r="F25" s="285"/>
      <c r="G25" s="285"/>
      <c r="H25" s="285"/>
      <c r="I25" s="286"/>
    </row>
    <row r="26" spans="1:9" x14ac:dyDescent="0.25">
      <c r="A26" s="284"/>
      <c r="B26" s="285"/>
      <c r="C26" s="285"/>
      <c r="D26" s="285"/>
      <c r="E26" s="285"/>
      <c r="F26" s="285"/>
      <c r="G26" s="285"/>
      <c r="H26" s="285"/>
      <c r="I26" s="286"/>
    </row>
    <row r="27" spans="1:9" x14ac:dyDescent="0.25">
      <c r="A27" s="284"/>
      <c r="B27" s="285"/>
      <c r="C27" s="285"/>
      <c r="D27" s="285"/>
      <c r="E27" s="285"/>
      <c r="F27" s="285"/>
      <c r="G27" s="285"/>
      <c r="H27" s="285"/>
      <c r="I27" s="286"/>
    </row>
    <row r="28" spans="1:9" x14ac:dyDescent="0.25">
      <c r="A28" s="284"/>
      <c r="B28" s="285"/>
      <c r="C28" s="285"/>
      <c r="D28" s="285"/>
      <c r="E28" s="285"/>
      <c r="F28" s="285"/>
      <c r="G28" s="285"/>
      <c r="H28" s="285"/>
      <c r="I28" s="286"/>
    </row>
    <row r="29" spans="1:9" x14ac:dyDescent="0.25">
      <c r="A29" s="284"/>
      <c r="B29" s="285"/>
      <c r="C29" s="285"/>
      <c r="D29" s="285"/>
      <c r="E29" s="285"/>
      <c r="F29" s="285"/>
      <c r="G29" s="285"/>
      <c r="H29" s="285"/>
      <c r="I29" s="286"/>
    </row>
    <row r="30" spans="1:9" x14ac:dyDescent="0.25">
      <c r="A30" s="284"/>
      <c r="B30" s="285"/>
      <c r="C30" s="285"/>
      <c r="D30" s="285"/>
      <c r="E30" s="285"/>
      <c r="F30" s="285"/>
      <c r="G30" s="285"/>
      <c r="H30" s="285"/>
      <c r="I30" s="286"/>
    </row>
    <row r="31" spans="1:9" x14ac:dyDescent="0.25">
      <c r="A31" s="284"/>
      <c r="B31" s="285"/>
      <c r="C31" s="285"/>
      <c r="D31" s="285"/>
      <c r="E31" s="285"/>
      <c r="F31" s="285"/>
      <c r="G31" s="285"/>
      <c r="H31" s="285"/>
      <c r="I31" s="286"/>
    </row>
    <row r="32" spans="1:9" x14ac:dyDescent="0.25">
      <c r="A32" s="284"/>
      <c r="B32" s="285"/>
      <c r="C32" s="285"/>
      <c r="D32" s="285"/>
      <c r="E32" s="285"/>
      <c r="F32" s="285"/>
      <c r="G32" s="285"/>
      <c r="H32" s="285"/>
      <c r="I32" s="286"/>
    </row>
    <row r="33" spans="1:9" x14ac:dyDescent="0.25">
      <c r="A33" s="284"/>
      <c r="B33" s="285"/>
      <c r="C33" s="285"/>
      <c r="D33" s="285"/>
      <c r="E33" s="285"/>
      <c r="F33" s="285"/>
      <c r="G33" s="285"/>
      <c r="H33" s="285"/>
      <c r="I33" s="286"/>
    </row>
    <row r="34" spans="1:9" x14ac:dyDescent="0.25">
      <c r="A34" s="284"/>
      <c r="B34" s="285"/>
      <c r="C34" s="285"/>
      <c r="D34" s="285"/>
      <c r="E34" s="285"/>
      <c r="F34" s="285"/>
      <c r="G34" s="285"/>
      <c r="H34" s="285"/>
      <c r="I34" s="286"/>
    </row>
    <row r="35" spans="1:9" x14ac:dyDescent="0.25">
      <c r="A35" s="284"/>
      <c r="B35" s="285"/>
      <c r="C35" s="285"/>
      <c r="D35" s="285"/>
      <c r="E35" s="285"/>
      <c r="F35" s="285"/>
      <c r="G35" s="285"/>
      <c r="H35" s="285"/>
      <c r="I35" s="286"/>
    </row>
    <row r="36" spans="1:9" x14ac:dyDescent="0.25">
      <c r="A36" s="284"/>
      <c r="B36" s="285"/>
      <c r="C36" s="285"/>
      <c r="D36" s="285"/>
      <c r="E36" s="285"/>
      <c r="F36" s="285"/>
      <c r="G36" s="285"/>
      <c r="H36" s="285"/>
      <c r="I36" s="286"/>
    </row>
    <row r="37" spans="1:9" x14ac:dyDescent="0.25">
      <c r="A37" s="284"/>
      <c r="B37" s="285"/>
      <c r="C37" s="285"/>
      <c r="D37" s="285"/>
      <c r="E37" s="285"/>
      <c r="F37" s="285"/>
      <c r="G37" s="285"/>
      <c r="H37" s="285"/>
      <c r="I37" s="286"/>
    </row>
    <row r="38" spans="1:9" x14ac:dyDescent="0.25">
      <c r="A38" s="284"/>
      <c r="B38" s="285"/>
      <c r="C38" s="285"/>
      <c r="D38" s="285"/>
      <c r="E38" s="285"/>
      <c r="F38" s="285"/>
      <c r="G38" s="285"/>
      <c r="H38" s="285"/>
      <c r="I38" s="286"/>
    </row>
    <row r="39" spans="1:9" ht="185.25" customHeight="1" x14ac:dyDescent="0.25">
      <c r="A39" s="284"/>
      <c r="B39" s="285"/>
      <c r="C39" s="285"/>
      <c r="D39" s="285"/>
      <c r="E39" s="285"/>
      <c r="F39" s="285"/>
      <c r="G39" s="285"/>
      <c r="H39" s="285"/>
      <c r="I39" s="286"/>
    </row>
    <row r="40" spans="1:9" ht="223.5" customHeight="1" x14ac:dyDescent="0.25">
      <c r="A40" s="287"/>
      <c r="B40" s="288"/>
      <c r="C40" s="288"/>
      <c r="D40" s="288"/>
      <c r="E40" s="288"/>
      <c r="F40" s="288"/>
      <c r="G40" s="288"/>
      <c r="H40" s="288"/>
      <c r="I40" s="289"/>
    </row>
  </sheetData>
  <mergeCells count="1">
    <mergeCell ref="A1:I40"/>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purl.org/dc/elements/1.1/"/>
    <ds:schemaRef ds:uri="http://schemas.microsoft.com/office/infopath/2007/PartnerControls"/>
    <ds:schemaRef ds:uri="http://www.w3.org/XML/1998/namespace"/>
    <ds:schemaRef ds:uri="http://purl.org/dc/dcmitype/"/>
    <ds:schemaRef ds:uri="2090b57c-2e4d-4ed9-b313-510fc704fe75"/>
    <ds:schemaRef ds:uri="http://schemas.openxmlformats.org/package/2006/metadata/core-properties"/>
    <ds:schemaRef ds:uri="http://schemas.microsoft.com/office/2006/metadata/properties"/>
    <ds:schemaRef ds:uri="http://schemas.microsoft.com/office/2006/documentManagement/types"/>
    <ds:schemaRef ds:uri="f00c05a3-a522-4b3b-aeec-75a37a6bc44f"/>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Tanja Bešlić Sertić</cp:lastModifiedBy>
  <cp:lastPrinted>2018-04-25T06:49:36Z</cp:lastPrinted>
  <dcterms:created xsi:type="dcterms:W3CDTF">2008-10-17T11:51:54Z</dcterms:created>
  <dcterms:modified xsi:type="dcterms:W3CDTF">2026-10-14T10:16:30Z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9198c205-7cf8-427e-abf8-9da10f7c14d6_Enabled">
    <vt:lpwstr>true</vt:lpwstr>
  </property>
  <property fmtid="{D5CDD505-2E9C-101B-9397-08002B2CF9AE}" pid="4" name="MSIP_Label_9198c205-7cf8-427e-abf8-9da10f7c14d6_SetDate">
    <vt:lpwstr>2026-03-30T11:32:22Z</vt:lpwstr>
  </property>
  <property fmtid="{D5CDD505-2E9C-101B-9397-08002B2CF9AE}" pid="5" name="MSIP_Label_9198c205-7cf8-427e-abf8-9da10f7c14d6_Method">
    <vt:lpwstr>Privileged</vt:lpwstr>
  </property>
  <property fmtid="{D5CDD505-2E9C-101B-9397-08002B2CF9AE}" pid="6" name="MSIP_Label_9198c205-7cf8-427e-abf8-9da10f7c14d6_Name">
    <vt:lpwstr>9198c205-7cf8-427e-abf8-9da10f7c14d6</vt:lpwstr>
  </property>
  <property fmtid="{D5CDD505-2E9C-101B-9397-08002B2CF9AE}" pid="7" name="MSIP_Label_9198c205-7cf8-427e-abf8-9da10f7c14d6_SiteId">
    <vt:lpwstr>607b92b1-0d9e-499e-b3b4-1716eddd7139</vt:lpwstr>
  </property>
  <property fmtid="{D5CDD505-2E9C-101B-9397-08002B2CF9AE}" pid="8" name="MSIP_Label_9198c205-7cf8-427e-abf8-9da10f7c14d6_ActionId">
    <vt:lpwstr>2ce3907e-0acd-4b20-b9d7-479e395106bc</vt:lpwstr>
  </property>
  <property fmtid="{D5CDD505-2E9C-101B-9397-08002B2CF9AE}" pid="9" name="MSIP_Label_9198c205-7cf8-427e-abf8-9da10f7c14d6_ContentBits">
    <vt:lpwstr>0</vt:lpwstr>
  </property>
  <property fmtid="{D5CDD505-2E9C-101B-9397-08002B2CF9AE}" pid="10" name="MSIP_Label_9198c205-7cf8-427e-abf8-9da10f7c14d6_Tag">
    <vt:lpwstr>10, 0, 1, 1</vt:lpwstr>
  </property>
</Properties>
</file>