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rfs03\AG Financije\External Reporting\2024\Objave rezultata\2024 YE\"/>
    </mc:Choice>
  </mc:AlternateContent>
  <xr:revisionPtr revIDLastSave="0" documentId="13_ncr:1_{863F2570-03B3-457E-BAF0-00ED06B29D14}" xr6:coauthVersionLast="47" xr6:coauthVersionMax="47" xr10:uidLastSave="{00000000-0000-0000-0000-000000000000}"/>
  <bookViews>
    <workbookView xWindow="-120" yWindow="-16320" windowWidth="29040" windowHeight="15720" tabRatio="880" xr2:uid="{388A9F85-C289-47E3-B484-22E6711F912C}"/>
  </bookViews>
  <sheets>
    <sheet name="General data" sheetId="5" r:id="rId1"/>
    <sheet name="Balance sheet" sheetId="2" r:id="rId2"/>
    <sheet name="P&amp;L" sheetId="1" r:id="rId3"/>
    <sheet name="CF_I" sheetId="4" r:id="rId4"/>
    <sheet name="CF_D" sheetId="3" r:id="rId5"/>
    <sheet name="SOCE" sheetId="6" r:id="rId6"/>
    <sheet name="Note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6" l="1"/>
  <c r="O59" i="6" s="1"/>
  <c r="P39" i="6"/>
  <c r="Q39" i="6"/>
  <c r="Q59" i="6" s="1"/>
  <c r="R39" i="6"/>
  <c r="R59" i="6" s="1"/>
  <c r="S39" i="6"/>
  <c r="T39" i="6"/>
  <c r="T59" i="6" s="1"/>
  <c r="U39" i="6"/>
  <c r="U59" i="6" s="1"/>
  <c r="V39" i="6"/>
  <c r="V59" i="6" s="1"/>
  <c r="X63" i="6"/>
  <c r="V63" i="6"/>
  <c r="U63" i="6"/>
  <c r="T63" i="6"/>
  <c r="S63" i="6"/>
  <c r="R63" i="6"/>
  <c r="Q63" i="6"/>
  <c r="P63" i="6"/>
  <c r="O63" i="6"/>
  <c r="N63" i="6"/>
  <c r="M63" i="6"/>
  <c r="L63" i="6"/>
  <c r="K63" i="6"/>
  <c r="J63" i="6"/>
  <c r="I63" i="6"/>
  <c r="H63" i="6"/>
  <c r="K62" i="6"/>
  <c r="X61" i="6"/>
  <c r="X62" i="6" s="1"/>
  <c r="V61" i="6"/>
  <c r="V62" i="6" s="1"/>
  <c r="U61" i="6"/>
  <c r="U62" i="6" s="1"/>
  <c r="T61" i="6"/>
  <c r="T62" i="6" s="1"/>
  <c r="S61" i="6"/>
  <c r="S62" i="6" s="1"/>
  <c r="R61" i="6"/>
  <c r="R62" i="6" s="1"/>
  <c r="Q61" i="6"/>
  <c r="Q62" i="6" s="1"/>
  <c r="P61" i="6"/>
  <c r="P62" i="6" s="1"/>
  <c r="O61" i="6"/>
  <c r="O62" i="6" s="1"/>
  <c r="N61" i="6"/>
  <c r="N62" i="6" s="1"/>
  <c r="M61" i="6"/>
  <c r="M62" i="6" s="1"/>
  <c r="L61" i="6"/>
  <c r="L62" i="6" s="1"/>
  <c r="K61" i="6"/>
  <c r="J61" i="6"/>
  <c r="J62" i="6" s="1"/>
  <c r="I61" i="6"/>
  <c r="I62" i="6" s="1"/>
  <c r="H61" i="6"/>
  <c r="H62" i="6" s="1"/>
  <c r="W58" i="6"/>
  <c r="Y58" i="6" s="1"/>
  <c r="W57" i="6"/>
  <c r="Y57" i="6" s="1"/>
  <c r="W56" i="6"/>
  <c r="Y56" i="6" s="1"/>
  <c r="W55" i="6"/>
  <c r="Y55" i="6" s="1"/>
  <c r="W54" i="6"/>
  <c r="Y54" i="6" s="1"/>
  <c r="W53" i="6"/>
  <c r="Y53" i="6" s="1"/>
  <c r="W52" i="6"/>
  <c r="Y52" i="6" s="1"/>
  <c r="W51" i="6"/>
  <c r="Y51" i="6" s="1"/>
  <c r="W50" i="6"/>
  <c r="W49" i="6"/>
  <c r="Y49" i="6" s="1"/>
  <c r="W48" i="6"/>
  <c r="Y48" i="6" s="1"/>
  <c r="W47" i="6"/>
  <c r="Y47" i="6" s="1"/>
  <c r="W46" i="6"/>
  <c r="Y46" i="6" s="1"/>
  <c r="W45" i="6"/>
  <c r="Y45" i="6" s="1"/>
  <c r="W44" i="6"/>
  <c r="Y44" i="6" s="1"/>
  <c r="W43" i="6"/>
  <c r="Y43" i="6" s="1"/>
  <c r="W42" i="6"/>
  <c r="Y42" i="6" s="1"/>
  <c r="W41" i="6"/>
  <c r="Y41" i="6" s="1"/>
  <c r="W40" i="6"/>
  <c r="X39" i="6"/>
  <c r="X59" i="6" s="1"/>
  <c r="S59" i="6"/>
  <c r="P59" i="6"/>
  <c r="N39" i="6"/>
  <c r="N59" i="6" s="1"/>
  <c r="M39" i="6"/>
  <c r="M59" i="6" s="1"/>
  <c r="L39" i="6"/>
  <c r="L59" i="6" s="1"/>
  <c r="K39" i="6"/>
  <c r="K59" i="6" s="1"/>
  <c r="J39" i="6"/>
  <c r="J59" i="6" s="1"/>
  <c r="I39" i="6"/>
  <c r="I59" i="6" s="1"/>
  <c r="H39" i="6"/>
  <c r="H59" i="6" s="1"/>
  <c r="W38" i="6"/>
  <c r="Y38" i="6" s="1"/>
  <c r="W37" i="6"/>
  <c r="Y37" i="6" s="1"/>
  <c r="W36" i="6"/>
  <c r="Y36" i="6" s="1"/>
  <c r="X34" i="6"/>
  <c r="V34" i="6"/>
  <c r="U34" i="6"/>
  <c r="T34" i="6"/>
  <c r="S34" i="6"/>
  <c r="R34" i="6"/>
  <c r="Q34" i="6"/>
  <c r="P34" i="6"/>
  <c r="O34" i="6"/>
  <c r="N34" i="6"/>
  <c r="M34" i="6"/>
  <c r="L34" i="6"/>
  <c r="K34" i="6"/>
  <c r="J34" i="6"/>
  <c r="I34" i="6"/>
  <c r="H34" i="6"/>
  <c r="Q33" i="6"/>
  <c r="M33" i="6"/>
  <c r="X32" i="6"/>
  <c r="X33" i="6" s="1"/>
  <c r="V32" i="6"/>
  <c r="V33" i="6" s="1"/>
  <c r="U32" i="6"/>
  <c r="U33" i="6" s="1"/>
  <c r="T32" i="6"/>
  <c r="T33" i="6" s="1"/>
  <c r="S32" i="6"/>
  <c r="S33" i="6" s="1"/>
  <c r="R32" i="6"/>
  <c r="R33" i="6" s="1"/>
  <c r="Q32" i="6"/>
  <c r="P32" i="6"/>
  <c r="P33" i="6" s="1"/>
  <c r="O32" i="6"/>
  <c r="O33" i="6" s="1"/>
  <c r="N32" i="6"/>
  <c r="N33" i="6" s="1"/>
  <c r="M32" i="6"/>
  <c r="L32" i="6"/>
  <c r="L33" i="6" s="1"/>
  <c r="K32" i="6"/>
  <c r="K33" i="6" s="1"/>
  <c r="J32" i="6"/>
  <c r="J33" i="6" s="1"/>
  <c r="I32" i="6"/>
  <c r="I33" i="6" s="1"/>
  <c r="H32" i="6"/>
  <c r="H33" i="6" s="1"/>
  <c r="W29" i="6"/>
  <c r="Y29" i="6" s="1"/>
  <c r="W28" i="6"/>
  <c r="Y28" i="6" s="1"/>
  <c r="W27" i="6"/>
  <c r="Y27" i="6" s="1"/>
  <c r="W26" i="6"/>
  <c r="Y26" i="6" s="1"/>
  <c r="W25" i="6"/>
  <c r="Y25" i="6" s="1"/>
  <c r="W24" i="6"/>
  <c r="Y24" i="6" s="1"/>
  <c r="W23" i="6"/>
  <c r="Y23" i="6" s="1"/>
  <c r="W22" i="6"/>
  <c r="Y22" i="6" s="1"/>
  <c r="W21" i="6"/>
  <c r="Y21" i="6" s="1"/>
  <c r="W20" i="6"/>
  <c r="Y20" i="6" s="1"/>
  <c r="W19" i="6"/>
  <c r="Y19" i="6" s="1"/>
  <c r="W18" i="6"/>
  <c r="Y18" i="6" s="1"/>
  <c r="W17" i="6"/>
  <c r="Y17" i="6" s="1"/>
  <c r="W16" i="6"/>
  <c r="Y16" i="6" s="1"/>
  <c r="W15" i="6"/>
  <c r="Y15" i="6" s="1"/>
  <c r="W14" i="6"/>
  <c r="Y14" i="6" s="1"/>
  <c r="W13" i="6"/>
  <c r="Y13" i="6" s="1"/>
  <c r="W12" i="6"/>
  <c r="W11" i="6"/>
  <c r="X10" i="6"/>
  <c r="X30" i="6" s="1"/>
  <c r="V10" i="6"/>
  <c r="V30" i="6" s="1"/>
  <c r="U10" i="6"/>
  <c r="U30" i="6" s="1"/>
  <c r="T10" i="6"/>
  <c r="T30" i="6" s="1"/>
  <c r="S10" i="6"/>
  <c r="S30" i="6" s="1"/>
  <c r="R10" i="6"/>
  <c r="R30" i="6" s="1"/>
  <c r="Q10" i="6"/>
  <c r="Q30" i="6" s="1"/>
  <c r="P10" i="6"/>
  <c r="P30" i="6" s="1"/>
  <c r="O10" i="6"/>
  <c r="O30" i="6" s="1"/>
  <c r="N10" i="6"/>
  <c r="N30" i="6" s="1"/>
  <c r="M10" i="6"/>
  <c r="M30" i="6" s="1"/>
  <c r="L10" i="6"/>
  <c r="L30" i="6" s="1"/>
  <c r="K10" i="6"/>
  <c r="K30" i="6" s="1"/>
  <c r="J10" i="6"/>
  <c r="J30" i="6" s="1"/>
  <c r="I10" i="6"/>
  <c r="I30" i="6" s="1"/>
  <c r="H10" i="6"/>
  <c r="H30" i="6" s="1"/>
  <c r="W9" i="6"/>
  <c r="Y9" i="6" s="1"/>
  <c r="W8" i="6"/>
  <c r="Y8" i="6" s="1"/>
  <c r="W7" i="6"/>
  <c r="Y7" i="6" s="1"/>
  <c r="I48" i="3"/>
  <c r="I49" i="3" s="1"/>
  <c r="H48" i="3"/>
  <c r="H49" i="3" s="1"/>
  <c r="I42" i="3"/>
  <c r="H42" i="3"/>
  <c r="I35" i="3"/>
  <c r="H35" i="3"/>
  <c r="I29" i="3"/>
  <c r="I36" i="3" s="1"/>
  <c r="H29" i="3"/>
  <c r="H36" i="3" s="1"/>
  <c r="I20" i="3"/>
  <c r="H20" i="3"/>
  <c r="I13" i="3"/>
  <c r="I21" i="3" s="1"/>
  <c r="H13" i="3"/>
  <c r="H21" i="3" s="1"/>
  <c r="I54" i="4"/>
  <c r="H54" i="4"/>
  <c r="I48" i="4"/>
  <c r="H48" i="4"/>
  <c r="I41" i="4"/>
  <c r="H41" i="4"/>
  <c r="I35" i="4"/>
  <c r="H35" i="4"/>
  <c r="H42" i="4" s="1"/>
  <c r="I19" i="4"/>
  <c r="H19" i="4"/>
  <c r="I9" i="4"/>
  <c r="I18" i="4" s="1"/>
  <c r="I24" i="4" s="1"/>
  <c r="I27" i="4" s="1"/>
  <c r="H9" i="4"/>
  <c r="H18" i="4" s="1"/>
  <c r="H24" i="4" s="1"/>
  <c r="H27" i="4" s="1"/>
  <c r="I117" i="2"/>
  <c r="H117" i="2"/>
  <c r="I105" i="2"/>
  <c r="H105" i="2"/>
  <c r="I98" i="2"/>
  <c r="H98" i="2"/>
  <c r="I94" i="2"/>
  <c r="H94" i="2"/>
  <c r="I91" i="2"/>
  <c r="H91" i="2"/>
  <c r="I85" i="2"/>
  <c r="H85" i="2"/>
  <c r="I78" i="2"/>
  <c r="I75" i="2" s="1"/>
  <c r="H78" i="2"/>
  <c r="H75" i="2" s="1"/>
  <c r="I60" i="2"/>
  <c r="H60" i="2"/>
  <c r="I53" i="2"/>
  <c r="H53" i="2"/>
  <c r="H44" i="2" s="1"/>
  <c r="I45" i="2"/>
  <c r="H45" i="2"/>
  <c r="I38" i="2"/>
  <c r="H38" i="2"/>
  <c r="I27" i="2"/>
  <c r="H27" i="2"/>
  <c r="I17" i="2"/>
  <c r="H17" i="2"/>
  <c r="I10" i="2"/>
  <c r="H10" i="2"/>
  <c r="I110" i="1"/>
  <c r="H110" i="1"/>
  <c r="I97" i="1"/>
  <c r="H97" i="1"/>
  <c r="I90" i="1"/>
  <c r="I107" i="1" s="1"/>
  <c r="I108" i="1" s="1"/>
  <c r="H90" i="1"/>
  <c r="H89" i="1" s="1"/>
  <c r="I89" i="1"/>
  <c r="I84" i="1"/>
  <c r="H84" i="1"/>
  <c r="I69" i="1"/>
  <c r="H69" i="1"/>
  <c r="I47" i="1"/>
  <c r="H47" i="1"/>
  <c r="I36" i="1"/>
  <c r="H36" i="1"/>
  <c r="I28" i="1"/>
  <c r="H28" i="1"/>
  <c r="I25" i="1"/>
  <c r="H25" i="1"/>
  <c r="I19" i="1"/>
  <c r="H19" i="1"/>
  <c r="I15" i="1"/>
  <c r="I13" i="1" s="1"/>
  <c r="H15" i="1"/>
  <c r="I7" i="1"/>
  <c r="H7" i="1"/>
  <c r="H55" i="4" l="1"/>
  <c r="H57" i="4" s="1"/>
  <c r="H59" i="4" s="1"/>
  <c r="I55" i="4"/>
  <c r="I42" i="4"/>
  <c r="H107" i="1"/>
  <c r="H108" i="1" s="1"/>
  <c r="I60" i="1"/>
  <c r="H59" i="1"/>
  <c r="I59" i="1"/>
  <c r="I61" i="1" s="1"/>
  <c r="H13" i="1"/>
  <c r="H60" i="1" s="1"/>
  <c r="H61" i="1" s="1"/>
  <c r="I133" i="2"/>
  <c r="H133" i="2"/>
  <c r="I44" i="2"/>
  <c r="H9" i="2"/>
  <c r="H72" i="2" s="1"/>
  <c r="I9" i="2"/>
  <c r="I72" i="2" s="1"/>
  <c r="Y39" i="6"/>
  <c r="W63" i="6"/>
  <c r="W32" i="6"/>
  <c r="W33" i="6" s="1"/>
  <c r="Y61" i="6"/>
  <c r="Y34" i="6"/>
  <c r="Y10" i="6"/>
  <c r="Y12" i="6"/>
  <c r="Y32" i="6" s="1"/>
  <c r="Y50" i="6"/>
  <c r="Y63" i="6" s="1"/>
  <c r="W34" i="6"/>
  <c r="W39" i="6"/>
  <c r="W59" i="6" s="1"/>
  <c r="W10" i="6"/>
  <c r="W30" i="6" s="1"/>
  <c r="W61" i="6"/>
  <c r="W62" i="6" s="1"/>
  <c r="Y40" i="6"/>
  <c r="Y11" i="6"/>
  <c r="H51" i="3"/>
  <c r="H53" i="3" s="1"/>
  <c r="I51" i="3"/>
  <c r="I53" i="3" s="1"/>
  <c r="Y62" i="6" l="1"/>
  <c r="I57" i="4"/>
  <c r="I59" i="4" s="1"/>
  <c r="H62" i="1"/>
  <c r="I62" i="1"/>
  <c r="I63" i="1"/>
  <c r="H63" i="1"/>
  <c r="Y33" i="6"/>
  <c r="Y59" i="6"/>
  <c r="Y30" i="6"/>
  <c r="I67" i="1"/>
  <c r="I66" i="1"/>
  <c r="I65" i="1"/>
  <c r="H67" i="1"/>
  <c r="H66" i="1"/>
  <c r="H65" i="1"/>
</calcChain>
</file>

<file path=xl/sharedStrings.xml><?xml version="1.0" encoding="utf-8"?>
<sst xmlns="http://schemas.openxmlformats.org/spreadsheetml/2006/main" count="584" uniqueCount="512">
  <si>
    <r>
      <rPr>
        <b/>
        <sz val="12"/>
        <rFont val="Arial"/>
        <family val="2"/>
        <charset val="238"/>
      </rPr>
      <t>STATEMENT OF PROFIT OR LOSS</t>
    </r>
  </si>
  <si>
    <t>in EUR</t>
  </si>
  <si>
    <t>Submitter: Atlantic Grupa d.d.</t>
  </si>
  <si>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</si>
  <si>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</si>
  <si>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</si>
  <si>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</si>
  <si>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t xml:space="preserve">I OPERATING INCOME </t>
    </r>
    <r>
      <rPr>
        <sz val="9"/>
        <color rgb="FF333399"/>
        <rFont val="Arial"/>
        <family val="2"/>
        <charset val="238"/>
      </rPr>
      <t>(AOP 002 do 006)</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</si>
  <si>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</si>
  <si>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</si>
  <si>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</si>
  <si>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</si>
  <si>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</si>
  <si>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t xml:space="preserve">II OPERATING EXPENSES </t>
    </r>
    <r>
      <rPr>
        <sz val="9"/>
        <color rgb="FF333399"/>
        <rFont val="Arial"/>
        <family val="2"/>
        <charset val="238"/>
      </rPr>
      <t>(AOP 08+009+013+017+018+019+022+029)</t>
    </r>
  </si>
  <si>
    <r>
      <rPr>
        <sz val="9"/>
        <rFont val="Arial"/>
        <family val="2"/>
        <charset val="238"/>
      </rPr>
      <t xml:space="preserve">    1 Changes in inventories of work in progress and finished goods</t>
    </r>
  </si>
  <si>
    <t xml:space="preserve">    2 Material costs (AOP 010 do 011)</t>
  </si>
  <si>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</si>
  <si>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</si>
  <si>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</si>
  <si>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t xml:space="preserve">   3 Staff costs (AOP 014 do 016)</t>
  </si>
  <si>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</si>
  <si>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</si>
  <si>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</si>
  <si>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</si>
  <si>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</si>
  <si>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t xml:space="preserve">   6 Value adjustments (AOP 020+021)</t>
  </si>
  <si>
    <r>
      <rPr>
        <i/>
        <sz val="9"/>
        <rFont val="Arial"/>
        <family val="2"/>
        <charset val="238"/>
      </rPr>
      <t xml:space="preserve">       a) fixed assets other than financial assets</t>
    </r>
  </si>
  <si>
    <r>
      <rPr>
        <i/>
        <sz val="9"/>
        <rFont val="Arial"/>
        <family val="2"/>
        <charset val="238"/>
      </rPr>
      <t xml:space="preserve">       b) current assets other than financial assets</t>
    </r>
  </si>
  <si>
    <t xml:space="preserve">   7 Provisions (AOP 023 do 028)</t>
  </si>
  <si>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</si>
  <si>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</si>
  <si>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</si>
  <si>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</si>
  <si>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</si>
  <si>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</si>
  <si>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</si>
  <si>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t xml:space="preserve">III FINANCIAL INCOME </t>
    </r>
    <r>
      <rPr>
        <sz val="9"/>
        <color rgb="FF333399"/>
        <rFont val="Arial"/>
        <family val="2"/>
        <charset val="238"/>
      </rPr>
      <t>(AOP 031 do 040)</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</si>
  <si>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</si>
  <si>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</si>
  <si>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</si>
  <si>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</si>
  <si>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</si>
  <si>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</si>
  <si>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</si>
  <si>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</si>
  <si>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</si>
  <si>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</si>
  <si>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t xml:space="preserve">IV FINANCIAL EXPENDITURE </t>
    </r>
    <r>
      <rPr>
        <sz val="9"/>
        <color rgb="FF333399"/>
        <rFont val="Arial"/>
        <family val="2"/>
        <charset val="238"/>
      </rPr>
      <t>(AOP 042 do 048)</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</si>
  <si>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</si>
  <si>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</si>
  <si>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</si>
  <si>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</si>
  <si>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</si>
  <si>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</si>
  <si>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</si>
  <si>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</si>
  <si>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</si>
  <si>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</si>
  <si>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</si>
  <si>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</si>
  <si>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</si>
  <si>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</si>
  <si>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</si>
  <si>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</si>
  <si>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rPr>
        <b/>
        <sz val="9"/>
        <color rgb="FF333399"/>
        <rFont val="Arial"/>
        <family val="2"/>
        <charset val="238"/>
      </rPr>
      <t>XII  INCOME TAX</t>
    </r>
  </si>
  <si>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</si>
  <si>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</si>
  <si>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</si>
  <si>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rPr>
        <b/>
        <sz val="9"/>
        <color rgb="FF000080"/>
        <rFont val="Arial"/>
        <family val="2"/>
        <charset val="238"/>
      </rPr>
      <t>DISCONTINUED OPERATIONS (to be filled in by undertakings subject to IFRS only with discontinued operations)</t>
    </r>
  </si>
  <si>
    <r>
      <t>XIV PRE-TAX PROFIT OR LOSS OF DISCONTINUED OPERATIONS</t>
    </r>
    <r>
      <rPr>
        <sz val="9"/>
        <color rgb="FF333399"/>
        <rFont val="Arial"/>
        <family val="2"/>
        <charset val="238"/>
      </rPr>
      <t xml:space="preserve">  (AOP 063-064)</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</si>
  <si>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</si>
  <si>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</si>
  <si>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</si>
  <si>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t xml:space="preserve"> 1 Discontinued operations profit for the period (AOP 062-065)</t>
  </si>
  <si>
    <t xml:space="preserve"> 2 Discontinued operations loss for the period (AOP 065-062)</t>
  </si>
  <si>
    <r>
      <rPr>
        <b/>
        <sz val="9"/>
        <color rgb="FF000080"/>
        <rFont val="Arial"/>
        <family val="2"/>
        <charset val="238"/>
      </rPr>
      <t>TOTAL OPERATIONS (to be filled in only by undertakings subject to IFRS with discontinued operations)</t>
    </r>
  </si>
  <si>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</si>
  <si>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</si>
  <si>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</si>
  <si>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</si>
  <si>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</si>
  <si>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</si>
  <si>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</si>
  <si>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rPr>
        <b/>
        <sz val="9"/>
        <color rgb="FF000080"/>
        <rFont val="Arial"/>
        <family val="2"/>
        <charset val="238"/>
      </rPr>
      <t xml:space="preserve">APPENDIX to the P&amp;L (to be filled in by undertakings that draw up consolidated annual financial statements) </t>
    </r>
  </si>
  <si>
    <r>
      <t xml:space="preserve">XIX PROFIT OR LOSS FOR THE PERIOD </t>
    </r>
    <r>
      <rPr>
        <sz val="9"/>
        <color rgb="FF000080"/>
        <rFont val="Arial"/>
        <family val="2"/>
        <charset val="238"/>
      </rPr>
      <t>(AOP 076+077)</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</si>
  <si>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</si>
  <si>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</si>
  <si>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</si>
  <si>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</si>
  <si>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t xml:space="preserve">II OTHER COMPREHENSIVE INCOME/LOSS BEFORE TAX
   (AOP 80 +  87)   </t>
  </si>
  <si>
    <t>III Items that will not be reclassified to profit or loss (AOP 081 do 085)</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</si>
  <si>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</si>
  <si>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</si>
  <si>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</si>
  <si>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</si>
  <si>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</si>
  <si>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</si>
  <si>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IV Items that may be reclassified to profit or loss (AOP 088 do 095)</t>
  </si>
  <si>
    <t>1 Exchange rate differences from translation of foreign operations</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</si>
  <si>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</si>
  <si>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</si>
  <si>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</si>
  <si>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</si>
  <si>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</si>
  <si>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</si>
  <si>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</si>
  <si>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</si>
  <si>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V NET OTHER COMPREHENSIVE INCOME OR LOSS (AOP 080+087 - 086 - 096)</t>
  </si>
  <si>
    <t>VI COMPREHENSIVE INCOME OR LOSS FOR THE PERIOD (AOP 078+097)</t>
  </si>
  <si>
    <r>
      <rPr>
        <b/>
        <sz val="9"/>
        <color rgb="FF000080"/>
        <rFont val="Arial"/>
        <family val="2"/>
        <charset val="238"/>
      </rPr>
      <t>APPENDIX to the Statement on comprehensive income (to be filled in by entrepreneurs who draw up consolidated statements)</t>
    </r>
  </si>
  <si>
    <t>VI COMPREHENSIVE INCOME OR LOSS FOR THE PERIOD (AOP 100+101)</t>
  </si>
  <si>
    <t>1 Attributable to owners of the parent</t>
  </si>
  <si>
    <t>2 Attributable to minority (non-controlling) interest</t>
  </si>
  <si>
    <r>
      <rPr>
        <b/>
        <sz val="12"/>
        <rFont val="Arial"/>
        <family val="2"/>
        <charset val="238"/>
      </rPr>
      <t>BALANCE SHEET</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</si>
  <si>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</si>
  <si>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</si>
  <si>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</si>
  <si>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</si>
  <si>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</si>
  <si>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</si>
  <si>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</si>
  <si>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</si>
  <si>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</si>
  <si>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</si>
  <si>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</si>
  <si>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</si>
  <si>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</si>
  <si>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</si>
  <si>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</si>
  <si>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</si>
  <si>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</si>
  <si>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</si>
  <si>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</si>
  <si>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</si>
  <si>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</si>
  <si>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</si>
  <si>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</si>
  <si>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</si>
  <si>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</si>
  <si>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</si>
  <si>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</si>
  <si>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</si>
  <si>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</si>
  <si>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</si>
  <si>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</si>
  <si>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</si>
  <si>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</si>
  <si>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</si>
  <si>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</si>
  <si>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</si>
  <si>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</si>
  <si>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</si>
  <si>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</si>
  <si>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</si>
  <si>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</si>
  <si>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</si>
  <si>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</si>
  <si>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</si>
  <si>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</si>
  <si>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</si>
  <si>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</si>
  <si>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</si>
  <si>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</si>
  <si>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</si>
  <si>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</si>
  <si>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</si>
  <si>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</si>
  <si>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</si>
  <si>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</si>
  <si>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</si>
  <si>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</si>
  <si>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</si>
  <si>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</si>
  <si>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</si>
  <si>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</si>
  <si>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</si>
  <si>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070+076+077+083+086+089)</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</si>
  <si>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</si>
  <si>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</si>
  <si>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</si>
  <si>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</si>
  <si>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</si>
  <si>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</si>
  <si>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</si>
  <si>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</si>
  <si>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</si>
  <si>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t>V FAIR VALUE RESERVES AND OTHER (ADP 078 to 082)</t>
  </si>
  <si>
    <t xml:space="preserve">     1 Financial assets at fair value through other comprehensive income (i.e. available for sale)</t>
  </si>
  <si>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</si>
  <si>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</si>
  <si>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t xml:space="preserve">     4 Other fair value reserves</t>
  </si>
  <si>
    <t xml:space="preserve">      5 Exchange differences arising from the translation of foreign operations (consolidation)</t>
  </si>
  <si>
    <t>VI RETAINED PROFIT OR LOSS BROUGHT FORWARD (ADP 084-085)</t>
  </si>
  <si>
    <r>
      <rPr>
        <sz val="9"/>
        <rFont val="Arial"/>
        <family val="2"/>
        <charset val="238"/>
      </rPr>
      <t xml:space="preserve">     1 Retained profit</t>
    </r>
  </si>
  <si>
    <r>
      <rPr>
        <sz val="9"/>
        <rFont val="Arial"/>
        <family val="2"/>
        <charset val="238"/>
      </rPr>
      <t xml:space="preserve">     2 Loss brought forward</t>
    </r>
  </si>
  <si>
    <t>VII PROFIT OR LOSS FOR THE BUSINESS YEAR (ADP 087-088)</t>
  </si>
  <si>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</si>
  <si>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</si>
  <si>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</si>
  <si>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091 to 096)</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</si>
  <si>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</si>
  <si>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</si>
  <si>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</si>
  <si>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</si>
  <si>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</si>
  <si>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</si>
  <si>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098 to 108)</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</si>
  <si>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</si>
  <si>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</si>
  <si>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</si>
  <si>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</si>
  <si>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</si>
  <si>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</si>
  <si>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</si>
  <si>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</si>
  <si>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</si>
  <si>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</si>
  <si>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</si>
  <si>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110 to 123)</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</si>
  <si>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</si>
  <si>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</si>
  <si>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</si>
  <si>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</si>
  <si>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</si>
  <si>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</si>
  <si>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</si>
  <si>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G)  OFF-BALANCE SHEET ITEMS</t>
    </r>
  </si>
  <si>
    <r>
      <rPr>
        <b/>
        <sz val="12"/>
        <rFont val="Arial"/>
        <family val="2"/>
        <charset val="238"/>
      </rPr>
      <t>STATEMENT OF CASH FLOWS - indirect method</t>
    </r>
  </si>
  <si>
    <r>
      <rPr>
        <b/>
        <sz val="8"/>
        <rFont val="Arial"/>
        <family val="2"/>
        <charset val="238"/>
      </rPr>
      <t xml:space="preserve">ADP
</t>
    </r>
    <r>
      <rPr>
        <b/>
        <sz val="8"/>
        <rFont val="Arial"/>
        <family val="2"/>
        <charset val="238"/>
      </rPr>
      <t>code</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</si>
  <si>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</si>
  <si>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</si>
  <si>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</si>
  <si>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</si>
  <si>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</si>
  <si>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</si>
  <si>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</si>
  <si>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</si>
  <si>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</si>
  <si>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</si>
  <si>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</si>
  <si>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</si>
  <si>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</si>
  <si>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</si>
  <si>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</si>
  <si>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</si>
  <si>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</si>
  <si>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</si>
  <si>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</si>
  <si>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</si>
  <si>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</si>
  <si>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</si>
  <si>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</si>
  <si>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</si>
  <si>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</si>
  <si>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</si>
  <si>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</si>
  <si>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</si>
  <si>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</si>
  <si>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</si>
  <si>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</si>
  <si>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</si>
  <si>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</si>
  <si>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</si>
  <si>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</si>
  <si>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</si>
  <si>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</si>
  <si>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</si>
  <si>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</si>
  <si>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</si>
  <si>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</si>
  <si>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</si>
  <si>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</si>
  <si>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</si>
  <si>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</si>
  <si>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</si>
  <si>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</si>
  <si>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</si>
  <si>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</si>
  <si>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</si>
  <si>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</si>
  <si>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</si>
  <si>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</si>
  <si>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</si>
  <si>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</si>
  <si>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</si>
  <si>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</si>
  <si>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</si>
  <si>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</si>
  <si>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</si>
  <si>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</si>
  <si>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</si>
  <si>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</si>
  <si>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</si>
  <si>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</si>
  <si>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</si>
  <si>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</si>
  <si>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</si>
  <si>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</si>
  <si>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</si>
  <si>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 xml:space="preserve"> 1 Cash receipts from sales of fixed tangible and intangible assets</t>
  </si>
  <si>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</si>
  <si>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</si>
  <si>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</si>
  <si>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</si>
  <si>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</si>
  <si>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t>III Total cash receipts from investment activities (ADP 015 to 020)</t>
  </si>
  <si>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</si>
  <si>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</si>
  <si>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</si>
  <si>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</si>
  <si>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</si>
  <si>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t>IV Total cash payments from investment activities (ADP 022 to 026)</t>
  </si>
  <si>
    <t>B) NET CASH FLOW FROM INVESTMENT ACTIVITIES (ADP 021 + 027)</t>
  </si>
  <si>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</si>
  <si>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</si>
  <si>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</si>
  <si>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</si>
  <si>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t>V Total cash receipts from financing activities (ADP 029 to 032)</t>
  </si>
  <si>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</si>
  <si>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</si>
  <si>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</si>
  <si>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</si>
  <si>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</si>
  <si>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t>VI Total cash payments from financing activities (ADP 034 to 038)</t>
  </si>
  <si>
    <t>C) NET CASH FLOW FROM FINANCING ACTIVITIES (ADP 033 +039)</t>
  </si>
  <si>
    <r>
      <rPr>
        <sz val="9"/>
        <rFont val="Arial"/>
        <family val="2"/>
        <charset val="238"/>
      </rPr>
      <t xml:space="preserve">  1 Unrealised exchange rate differences in cash and cash equivalents</t>
    </r>
  </si>
  <si>
    <t>D) NET INCREASE OR DECREASE IN CASH FLOWS (ADP 014 + 028 + 040 + 041)</t>
  </si>
  <si>
    <t>E) CASH AND CASH EQUIVALENTS AT THE BEGINNING OF THE PERIOD</t>
  </si>
  <si>
    <t>F) CASH AND CASH EQUIVALENTS AT THE END OF THE PERIOD (ADP 042+043)</t>
  </si>
  <si>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</si>
  <si>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</si>
  <si>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</si>
  <si>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</si>
  <si>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</si>
  <si>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</si>
  <si>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t>01671910</t>
  </si>
  <si>
    <r>
      <rPr>
        <sz val="9"/>
        <rFont val="Arial"/>
        <family val="2"/>
        <charset val="238"/>
      </rPr>
      <t>Issuer’s home Member State code:</t>
    </r>
  </si>
  <si>
    <t>HR</t>
  </si>
  <si>
    <r>
      <rPr>
        <sz val="9"/>
        <rFont val="Arial"/>
        <family val="2"/>
        <charset val="238"/>
      </rPr>
      <t>Entity’s registration number (MBS):</t>
    </r>
  </si>
  <si>
    <t>080245039</t>
  </si>
  <si>
    <r>
      <rPr>
        <sz val="9"/>
        <rFont val="Arial"/>
        <family val="2"/>
        <charset val="238"/>
      </rPr>
      <t>Personal identification number (OIB):</t>
    </r>
  </si>
  <si>
    <t>71149912416</t>
  </si>
  <si>
    <r>
      <rPr>
        <sz val="9"/>
        <rFont val="Arial"/>
        <family val="2"/>
        <charset val="238"/>
      </rPr>
      <t>LEI:</t>
    </r>
  </si>
  <si>
    <t>3157002G3ENYCZEB1A25</t>
  </si>
  <si>
    <r>
      <rPr>
        <sz val="9"/>
        <rFont val="Arial"/>
        <family val="2"/>
        <charset val="238"/>
      </rPr>
      <t>Institution code:</t>
    </r>
  </si>
  <si>
    <t>2588</t>
  </si>
  <si>
    <r>
      <rPr>
        <sz val="9"/>
        <rFont val="Arial"/>
        <family val="2"/>
        <charset val="238"/>
      </rPr>
      <t>Name of the issuer:</t>
    </r>
  </si>
  <si>
    <t>Atlantic Grupa d.d.</t>
  </si>
  <si>
    <r>
      <rPr>
        <sz val="9"/>
        <rFont val="Arial"/>
        <family val="2"/>
        <charset val="238"/>
      </rPr>
      <t>Postcode and town:</t>
    </r>
  </si>
  <si>
    <t>Zagreb</t>
  </si>
  <si>
    <r>
      <rPr>
        <sz val="9"/>
        <rFont val="Arial"/>
        <family val="2"/>
        <charset val="238"/>
      </rPr>
      <t>Street and house number:</t>
    </r>
  </si>
  <si>
    <t>Miramarska 23</t>
  </si>
  <si>
    <r>
      <rPr>
        <sz val="9"/>
        <rFont val="Arial"/>
        <family val="2"/>
        <charset val="238"/>
      </rPr>
      <t>E-mail address:</t>
    </r>
  </si>
  <si>
    <t>grupa@atlanticgrupa.com</t>
  </si>
  <si>
    <r>
      <rPr>
        <sz val="9"/>
        <rFont val="Arial"/>
        <family val="2"/>
        <charset val="238"/>
      </rPr>
      <t>Web address:</t>
    </r>
  </si>
  <si>
    <t>www.atlanticgrupa.com</t>
  </si>
  <si>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</si>
  <si>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</si>
  <si>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</si>
  <si>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</si>
  <si>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</si>
  <si>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</si>
  <si>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t>RD</t>
  </si>
  <si>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</si>
  <si>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</si>
  <si>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</si>
  <si>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</si>
  <si>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</si>
  <si>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</si>
  <si>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</si>
  <si>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</si>
  <si>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</si>
  <si>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t>No</t>
  </si>
  <si>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</si>
  <si>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</si>
  <si>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</si>
  <si>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t>Ilinčić Tatjana</t>
  </si>
  <si>
    <r>
      <rPr>
        <sz val="9"/>
        <rFont val="Arial"/>
        <family val="2"/>
        <charset val="238"/>
      </rPr>
      <t>(only name and surname of the contact person)</t>
    </r>
  </si>
  <si>
    <r>
      <rPr>
        <sz val="9"/>
        <rFont val="Arial"/>
        <family val="2"/>
        <charset val="238"/>
      </rPr>
      <t>Telephone:</t>
    </r>
  </si>
  <si>
    <t>012413927</t>
  </si>
  <si>
    <t>tatjana.ilincic@atlanticgrupa.com</t>
  </si>
  <si>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</si>
  <si>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</si>
  <si>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</si>
  <si>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</si>
  <si>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</si>
  <si>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</si>
  <si>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</si>
  <si>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</si>
  <si>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</si>
  <si>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</si>
  <si>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</si>
  <si>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</si>
  <si>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</si>
  <si>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</si>
  <si>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</si>
  <si>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</si>
  <si>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</si>
  <si>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</si>
  <si>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</si>
  <si>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</si>
  <si>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t>Fair value of financial assets through other comprehensive income (available for sale)</t>
  </si>
  <si>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</si>
  <si>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</si>
  <si>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t>Other fair value reserves</t>
  </si>
  <si>
    <t>Exchange rate differences from translation of foreign operations</t>
  </si>
  <si>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</si>
  <si>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</si>
  <si>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</si>
  <si>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</si>
  <si>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</si>
  <si>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</si>
  <si>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</si>
  <si>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</si>
  <si>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</si>
  <si>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</si>
  <si>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</si>
  <si>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</si>
  <si>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</si>
  <si>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</si>
  <si>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r>
      <rPr>
        <sz val="11"/>
        <color theme="1"/>
        <rFont val="Calibri"/>
        <family val="2"/>
        <charset val="238"/>
        <scheme val="minor"/>
      </rPr>
      <t/>
    </r>
  </si>
  <si>
    <r>
      <rPr>
        <b/>
        <sz val="8"/>
        <color rgb="FFFFFFFF"/>
        <rFont val="Arial"/>
        <family val="2"/>
        <charset val="238"/>
      </rPr>
      <t>15</t>
    </r>
    <r>
      <rPr>
        <sz val="11"/>
        <color theme="1"/>
        <rFont val="Calibri"/>
        <family val="2"/>
        <charset val="238"/>
        <scheme val="minor"/>
      </rPr>
      <t/>
    </r>
  </si>
  <si>
    <t>16</t>
  </si>
  <si>
    <t>17</t>
  </si>
  <si>
    <t>18 (3 do 6 - 7
 + 8 do 17)</t>
  </si>
  <si>
    <t>20 (18+19)</t>
  </si>
  <si>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</si>
  <si>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</si>
  <si>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</si>
  <si>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</si>
  <si>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</si>
  <si>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</si>
  <si>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</si>
  <si>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</si>
  <si>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t>8 Gains or losses from subsequent measurement of financial assets at fair value through other comprehensive income (available for sale)</t>
  </si>
  <si>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</si>
  <si>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</si>
  <si>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</si>
  <si>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</si>
  <si>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</si>
  <si>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</si>
  <si>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</si>
  <si>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t>16 Decrease in initial (subscribed) capital arising from the pre-bankruptcy settlement procedure</t>
  </si>
  <si>
    <t>17 Decrease in initial (subscribed) capital arising from the reinvestment of profit</t>
  </si>
  <si>
    <r>
      <rPr>
        <sz val="8"/>
        <rFont val="Arial"/>
        <family val="2"/>
        <charset val="238"/>
      </rPr>
      <t>18 Redemption of treasury shares/holdings</t>
    </r>
  </si>
  <si>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</si>
  <si>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</si>
  <si>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</si>
  <si>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</si>
  <si>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</si>
  <si>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</si>
  <si>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APPENDIX TO THE STATEMENT OF CHANGES IN EQUITY (to be filled in by undertakings that draw up financial statements in accordance with the IFRS)</t>
    </r>
  </si>
  <si>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</si>
  <si>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</si>
  <si>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</si>
  <si>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r>
      <rPr>
        <b/>
        <sz val="8"/>
        <color rgb="FF000080"/>
        <rFont val="Arial"/>
        <family val="2"/>
        <charset val="238"/>
      </rPr>
      <t>Current period</t>
    </r>
  </si>
  <si>
    <r>
      <rPr>
        <b/>
        <sz val="8"/>
        <rFont val="Arial"/>
        <family val="2"/>
        <charset val="238"/>
      </rPr>
      <t>1 Balance on the first day of the current business year</t>
    </r>
  </si>
  <si>
    <t>4 Balance on the first day of the current business year (restated) (AOP 28 to 30)</t>
  </si>
  <si>
    <r>
      <rPr>
        <sz val="8"/>
        <rFont val="Arial"/>
        <family val="2"/>
        <charset val="238"/>
      </rPr>
      <t>12 Actuarial gains/losses on defined remuneration plans</t>
    </r>
  </si>
  <si>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</si>
  <si>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</si>
  <si>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</si>
  <si>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</si>
  <si>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</si>
  <si>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</si>
  <si>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</si>
  <si>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</si>
  <si>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</si>
  <si>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KD</t>
  </si>
  <si>
    <t>Atlantic Cedevita d.o.o.</t>
  </si>
  <si>
    <t>Atlantic Trade d.o.o.</t>
  </si>
  <si>
    <t>Atlantic Droga Kolinska d.o.o.</t>
  </si>
  <si>
    <t>Ljubljana, Slovenija</t>
  </si>
  <si>
    <t>Atlantic Štark d.o.o.</t>
  </si>
  <si>
    <t>Beograd, Srbija</t>
  </si>
  <si>
    <t>07026447</t>
  </si>
  <si>
    <t>Atlantic Argeta d.o.o.</t>
  </si>
  <si>
    <t>Sarajevo, Bosna i Hercegovina</t>
  </si>
  <si>
    <t>65-01-0595-12</t>
  </si>
  <si>
    <t>o.o.o. Atlantic Brands</t>
  </si>
  <si>
    <t>Moskva, Rusija</t>
  </si>
  <si>
    <t>1027739170800</t>
  </si>
  <si>
    <t>Atlantic Grand d.o.o.</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</si>
  <si>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</si>
  <si>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</si>
  <si>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</si>
  <si>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</si>
  <si>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</si>
  <si>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</si>
  <si>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</si>
  <si>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</si>
  <si>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</si>
  <si>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</si>
  <si>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</si>
  <si>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</si>
  <si>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</si>
  <si>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</si>
  <si>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</si>
  <si>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</si>
  <si>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</si>
  <si>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</si>
  <si>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Atlantic Brands GmbH</t>
  </si>
  <si>
    <t>Beč, Austrija</t>
  </si>
  <si>
    <t>435490b</t>
  </si>
  <si>
    <t>Strauss Adriatic d.o.o.</t>
  </si>
  <si>
    <t>Šimanovci, Srbija</t>
  </si>
  <si>
    <t>06299997</t>
  </si>
  <si>
    <t>Ernst &amp; Young d.o.o., Kulić i Sperk d.o.o.</t>
  </si>
  <si>
    <t>Ivana Krajinović, Janja Kulić</t>
  </si>
  <si>
    <t>balance as at 31.12.2024</t>
  </si>
  <si>
    <t>for the period 01.01.2024 to 31.12.2024</t>
  </si>
  <si>
    <t>NOTES TO THE ANNUAL FINANCIAL STATEMENTS - GFI
Name of issuer:   Atlantic Grupa d.d.
Personal identification number (OIB):   71149912416
Reporting period: 1 January 2024 - 31 December 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</si>
</sst>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1"/>
      <color theme="1"/>
      <name val="Calibri"/>
      <family val="2"/>
      <charset val="238"/>
      <scheme val="minor"/>
    </font>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b/>
      <sz val="9"/>
      <color rgb="FF333399"/>
      <name val="Arial"/>
      <family val="2"/>
      <charset val="238"/>
    </font>
    <font>
      <sz val="9"/>
      <color rgb="FF333399"/>
      <name val="Arial"/>
      <family val="2"/>
      <charset val="238"/>
    </font>
    <font>
      <b/>
      <sz val="9"/>
      <color indexed="62"/>
      <name val="Arial"/>
      <family val="2"/>
      <charset val="238"/>
    </font>
    <font>
      <sz val="9"/>
      <color indexed="12"/>
      <name val="Arial"/>
      <family val="2"/>
      <charset val="238"/>
    </font>
    <font>
      <sz val="9"/>
      <name val="Arial"/>
      <family val="2"/>
      <charset val="238"/>
    </font>
    <font>
      <i/>
      <sz val="9"/>
      <name val="Arial"/>
      <family val="2"/>
      <charset val="238"/>
    </font>
    <font>
      <b/>
      <sz val="9"/>
      <color indexed="18"/>
      <name val="Arial"/>
      <family val="2"/>
      <charset val="238"/>
    </font>
    <font>
      <b/>
      <sz val="9"/>
      <color rgb="FF000080"/>
      <name val="Arial"/>
      <family val="2"/>
      <charset val="238"/>
    </font>
    <font>
      <sz val="9"/>
      <color rgb="FF000080"/>
      <name val="Arial"/>
      <family val="2"/>
      <charset val="238"/>
    </font>
    <font>
      <b/>
      <sz val="7"/>
      <name val="Arial"/>
      <family val="2"/>
      <charset val="238"/>
    </font>
    <font>
      <sz val="9"/>
      <color rgb="FF0000FF"/>
      <name val="Arial"/>
      <family val="2"/>
      <charset val="238"/>
    </font>
    <font>
      <sz val="9"/>
      <color indexed="18"/>
      <name val="Arial"/>
      <family val="2"/>
      <charset val="238"/>
    </font>
    <font>
      <sz val="8"/>
      <name val="Arial"/>
      <family val="2"/>
      <charset val="238"/>
    </font>
    <font>
      <b/>
      <sz val="12"/>
      <color theme="1"/>
      <name val="Arial"/>
      <family val="2"/>
      <charset val="238"/>
    </font>
    <font>
      <sz val="11"/>
      <color theme="1"/>
      <name val="Arial"/>
      <family val="2"/>
      <charset val="238"/>
    </font>
    <font>
      <b/>
      <sz val="11"/>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color indexed="8"/>
      <name val="Arial"/>
      <family val="2"/>
      <charset val="238"/>
    </font>
    <font>
      <b/>
      <sz val="8"/>
      <color indexed="9"/>
      <name val="Arial"/>
      <family val="2"/>
      <charset val="238"/>
    </font>
    <font>
      <b/>
      <sz val="8"/>
      <color rgb="FFFFFFFF"/>
      <name val="Arial"/>
      <family val="2"/>
      <charset val="238"/>
    </font>
    <font>
      <b/>
      <sz val="7"/>
      <color rgb="FFFFFFFF"/>
      <name val="Arial"/>
      <family val="2"/>
      <charset val="238"/>
    </font>
    <font>
      <b/>
      <sz val="8"/>
      <color indexed="18"/>
      <name val="Arial"/>
      <family val="2"/>
      <charset val="238"/>
    </font>
    <font>
      <b/>
      <sz val="8"/>
      <color rgb="FF000080"/>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theme="4" tint="0.79998168889431442"/>
        <bgColor indexed="64"/>
      </patternFill>
    </fill>
    <fill>
      <patternFill patternType="solid">
        <fgColor indexed="22"/>
        <bgColor indexed="64"/>
      </patternFill>
    </fill>
    <fill>
      <patternFill patternType="solid">
        <fgColor theme="0"/>
        <bgColor indexed="64"/>
      </patternFill>
    </fill>
    <fill>
      <patternFill patternType="mediumGray">
        <fgColor indexed="22"/>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gray125">
        <fgColor indexed="22"/>
        <bgColor indexed="22"/>
      </patternFill>
    </fill>
    <fill>
      <patternFill patternType="lightUp">
        <fgColor indexed="22"/>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medium">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2" fillId="0" borderId="0"/>
    <xf numFmtId="0" fontId="32" fillId="0" borderId="0">
      <alignment vertical="top"/>
    </xf>
    <xf numFmtId="0" fontId="1" fillId="0" borderId="0"/>
  </cellStyleXfs>
  <cellXfs count="351">
    <xf numFmtId="0" fontId="0" fillId="0" borderId="0" xfId="0"/>
    <xf numFmtId="0" fontId="5" fillId="3" borderId="8" xfId="1" applyFont="1" applyFill="1" applyBorder="1" applyAlignment="1">
      <alignment horizontal="center" vertical="center" wrapText="1"/>
    </xf>
    <xf numFmtId="3" fontId="6" fillId="3" borderId="8" xfId="1" applyNumberFormat="1" applyFont="1" applyFill="1" applyBorder="1" applyAlignment="1">
      <alignment horizontal="center" vertical="center" wrapText="1"/>
    </xf>
    <xf numFmtId="0" fontId="6" fillId="3" borderId="11" xfId="1" applyFont="1" applyFill="1" applyBorder="1" applyAlignment="1">
      <alignment horizontal="center" vertical="center"/>
    </xf>
    <xf numFmtId="3" fontId="6" fillId="3" borderId="11" xfId="1" applyNumberFormat="1" applyFont="1" applyFill="1" applyBorder="1" applyAlignment="1">
      <alignment horizontal="center" vertical="center" wrapText="1"/>
    </xf>
    <xf numFmtId="164" fontId="5" fillId="4" borderId="12" xfId="0" applyNumberFormat="1" applyFont="1" applyFill="1" applyBorder="1" applyAlignment="1">
      <alignment horizontal="center" vertical="center"/>
    </xf>
    <xf numFmtId="3" fontId="10" fillId="4" borderId="12" xfId="0" applyNumberFormat="1" applyFont="1" applyFill="1" applyBorder="1" applyAlignment="1">
      <alignment horizontal="right" vertical="center" shrinkToFit="1"/>
    </xf>
    <xf numFmtId="164" fontId="5" fillId="0" borderId="13" xfId="0" applyNumberFormat="1" applyFont="1" applyBorder="1" applyAlignment="1">
      <alignment horizontal="center" vertical="center"/>
    </xf>
    <xf numFmtId="3" fontId="11" fillId="0" borderId="13" xfId="0" applyNumberFormat="1" applyFont="1" applyBorder="1" applyAlignment="1" applyProtection="1">
      <alignment horizontal="right" vertical="center" shrinkToFit="1"/>
      <protection locked="0"/>
    </xf>
    <xf numFmtId="164" fontId="5" fillId="4" borderId="13" xfId="0" applyNumberFormat="1" applyFont="1" applyFill="1" applyBorder="1" applyAlignment="1">
      <alignment horizontal="center" vertical="center"/>
    </xf>
    <xf numFmtId="3" fontId="10" fillId="4" borderId="13" xfId="0" applyNumberFormat="1" applyFont="1" applyFill="1" applyBorder="1" applyAlignment="1">
      <alignment horizontal="right" vertical="center" shrinkToFit="1"/>
    </xf>
    <xf numFmtId="164" fontId="5" fillId="4" borderId="14" xfId="0" applyNumberFormat="1" applyFont="1" applyFill="1" applyBorder="1" applyAlignment="1">
      <alignment horizontal="center" vertical="center"/>
    </xf>
    <xf numFmtId="3" fontId="10" fillId="4" borderId="14" xfId="0" applyNumberFormat="1" applyFont="1" applyFill="1" applyBorder="1" applyAlignment="1">
      <alignment horizontal="right" vertical="center" shrinkToFit="1"/>
    </xf>
    <xf numFmtId="3" fontId="10" fillId="4" borderId="13" xfId="0" applyNumberFormat="1" applyFont="1" applyFill="1" applyBorder="1" applyAlignment="1" applyProtection="1">
      <alignment horizontal="right" vertical="center" shrinkToFit="1"/>
      <protection locked="0"/>
    </xf>
    <xf numFmtId="3" fontId="10" fillId="4" borderId="14" xfId="0" applyNumberFormat="1" applyFont="1" applyFill="1" applyBorder="1" applyAlignment="1" applyProtection="1">
      <alignment horizontal="right" vertical="center" shrinkToFit="1"/>
      <protection locked="0"/>
    </xf>
    <xf numFmtId="164" fontId="5" fillId="6" borderId="13" xfId="0" applyNumberFormat="1" applyFont="1" applyFill="1" applyBorder="1" applyAlignment="1">
      <alignment horizontal="center" vertical="center"/>
    </xf>
    <xf numFmtId="3" fontId="10" fillId="6" borderId="13" xfId="0" applyNumberFormat="1" applyFont="1" applyFill="1" applyBorder="1" applyAlignment="1" applyProtection="1">
      <alignment horizontal="right" vertical="center" shrinkToFit="1"/>
      <protection locked="0"/>
    </xf>
    <xf numFmtId="3" fontId="10" fillId="4" borderId="13" xfId="0" applyNumberFormat="1" applyFont="1" applyFill="1" applyBorder="1" applyAlignment="1">
      <alignment vertical="center"/>
    </xf>
    <xf numFmtId="3" fontId="11" fillId="0" borderId="13" xfId="0" applyNumberFormat="1" applyFont="1" applyBorder="1" applyAlignment="1" applyProtection="1">
      <alignment vertical="center"/>
      <protection locked="0"/>
    </xf>
    <xf numFmtId="164" fontId="5" fillId="0" borderId="14" xfId="0" applyNumberFormat="1" applyFont="1" applyBorder="1" applyAlignment="1">
      <alignment horizontal="center" vertical="center"/>
    </xf>
    <xf numFmtId="3" fontId="11" fillId="0" borderId="14" xfId="0" applyNumberFormat="1" applyFont="1" applyBorder="1" applyAlignment="1" applyProtection="1">
      <alignment vertical="center"/>
      <protection locked="0"/>
    </xf>
    <xf numFmtId="3" fontId="10" fillId="4" borderId="14" xfId="0" applyNumberFormat="1" applyFont="1" applyFill="1" applyBorder="1" applyAlignment="1">
      <alignment vertical="center"/>
    </xf>
    <xf numFmtId="0" fontId="5" fillId="3" borderId="8" xfId="0" applyFont="1" applyFill="1" applyBorder="1" applyAlignment="1">
      <alignment horizontal="center" vertical="center" wrapText="1"/>
    </xf>
    <xf numFmtId="3" fontId="6" fillId="3" borderId="15" xfId="0" applyNumberFormat="1" applyFont="1" applyFill="1" applyBorder="1" applyAlignment="1">
      <alignment horizontal="center" vertical="center" wrapText="1"/>
    </xf>
    <xf numFmtId="3" fontId="6" fillId="3" borderId="8" xfId="0" applyNumberFormat="1" applyFont="1" applyFill="1" applyBorder="1" applyAlignment="1">
      <alignment horizontal="center" vertical="center" wrapText="1"/>
    </xf>
    <xf numFmtId="0" fontId="6" fillId="3" borderId="11" xfId="0" applyFont="1" applyFill="1" applyBorder="1" applyAlignment="1">
      <alignment horizontal="center" vertical="center"/>
    </xf>
    <xf numFmtId="3" fontId="6" fillId="3" borderId="11" xfId="0" applyNumberFormat="1" applyFont="1" applyFill="1" applyBorder="1" applyAlignment="1">
      <alignment horizontal="center" vertical="center" wrapText="1"/>
    </xf>
    <xf numFmtId="3" fontId="11" fillId="0" borderId="14" xfId="0" applyNumberFormat="1" applyFont="1" applyBorder="1" applyAlignment="1" applyProtection="1">
      <alignment horizontal="right" vertical="center" shrinkToFit="1"/>
      <protection locked="0"/>
    </xf>
    <xf numFmtId="3" fontId="19" fillId="0" borderId="25" xfId="0" applyNumberFormat="1" applyFont="1" applyBorder="1" applyAlignment="1" applyProtection="1">
      <alignment vertical="center"/>
      <protection locked="0"/>
    </xf>
    <xf numFmtId="3" fontId="19" fillId="0" borderId="25" xfId="0" applyNumberFormat="1" applyFont="1" applyBorder="1" applyAlignment="1" applyProtection="1">
      <alignment vertical="center"/>
      <protection locked="0" hidden="1"/>
    </xf>
    <xf numFmtId="4" fontId="6" fillId="3" borderId="8" xfId="1" applyNumberFormat="1" applyFont="1" applyFill="1" applyBorder="1" applyAlignment="1">
      <alignment horizontal="center" vertical="center" wrapText="1"/>
    </xf>
    <xf numFmtId="164" fontId="5" fillId="6" borderId="34" xfId="0" applyNumberFormat="1" applyFont="1" applyFill="1" applyBorder="1" applyAlignment="1">
      <alignment horizontal="center" vertical="center"/>
    </xf>
    <xf numFmtId="3" fontId="11" fillId="0" borderId="34" xfId="0" applyNumberFormat="1" applyFont="1" applyBorder="1" applyAlignment="1" applyProtection="1">
      <alignment horizontal="right" vertical="center"/>
      <protection locked="0"/>
    </xf>
    <xf numFmtId="3" fontId="10" fillId="4" borderId="13" xfId="0" applyNumberFormat="1" applyFont="1" applyFill="1" applyBorder="1" applyAlignment="1">
      <alignment horizontal="right" vertical="center"/>
    </xf>
    <xf numFmtId="3" fontId="11" fillId="0" borderId="13" xfId="0" applyNumberFormat="1" applyFont="1" applyBorder="1" applyAlignment="1" applyProtection="1">
      <alignment horizontal="right" vertical="center"/>
      <protection locked="0"/>
    </xf>
    <xf numFmtId="3" fontId="10" fillId="4" borderId="14" xfId="0" applyNumberFormat="1" applyFont="1" applyFill="1" applyBorder="1" applyAlignment="1">
      <alignment horizontal="right" vertical="center"/>
    </xf>
    <xf numFmtId="3" fontId="11" fillId="0" borderId="34" xfId="0" applyNumberFormat="1" applyFont="1" applyBorder="1" applyAlignment="1" applyProtection="1">
      <alignment vertical="center"/>
      <protection locked="0"/>
    </xf>
    <xf numFmtId="164" fontId="5" fillId="0" borderId="34" xfId="0" applyNumberFormat="1" applyFont="1" applyBorder="1" applyAlignment="1">
      <alignment horizontal="center" vertical="center"/>
    </xf>
    <xf numFmtId="3" fontId="10" fillId="0" borderId="14" xfId="0" applyNumberFormat="1" applyFont="1" applyBorder="1" applyAlignment="1">
      <alignment vertical="center"/>
    </xf>
    <xf numFmtId="0" fontId="21" fillId="6" borderId="6" xfId="0" applyFont="1" applyFill="1" applyBorder="1"/>
    <xf numFmtId="0" fontId="0" fillId="6" borderId="7" xfId="0" applyFill="1" applyBorder="1"/>
    <xf numFmtId="0" fontId="22" fillId="6" borderId="35" xfId="0" applyFont="1" applyFill="1" applyBorder="1" applyAlignment="1">
      <alignment horizontal="center" vertical="center"/>
    </xf>
    <xf numFmtId="0" fontId="22" fillId="6" borderId="0" xfId="0" applyFont="1" applyFill="1" applyAlignment="1">
      <alignment horizontal="center" vertical="center"/>
    </xf>
    <xf numFmtId="0" fontId="22" fillId="6" borderId="36" xfId="0" applyFont="1" applyFill="1" applyBorder="1" applyAlignment="1">
      <alignment horizontal="center" vertical="center"/>
    </xf>
    <xf numFmtId="0" fontId="11" fillId="6" borderId="0" xfId="0" applyFont="1" applyFill="1" applyAlignment="1">
      <alignment horizontal="center" vertical="center"/>
    </xf>
    <xf numFmtId="0" fontId="11" fillId="6" borderId="37" xfId="0" applyFont="1" applyFill="1" applyBorder="1" applyAlignment="1">
      <alignment vertical="center"/>
    </xf>
    <xf numFmtId="0" fontId="5" fillId="6" borderId="35" xfId="0" applyFont="1" applyFill="1" applyBorder="1" applyAlignment="1">
      <alignment vertical="center" wrapText="1"/>
    </xf>
    <xf numFmtId="0" fontId="5" fillId="6" borderId="0" xfId="0" applyFont="1" applyFill="1" applyAlignment="1">
      <alignment horizontal="right" vertical="center" wrapText="1"/>
    </xf>
    <xf numFmtId="0" fontId="5" fillId="6" borderId="0" xfId="0" applyFont="1" applyFill="1" applyAlignment="1">
      <alignment vertical="center" wrapText="1"/>
    </xf>
    <xf numFmtId="1" fontId="5" fillId="8" borderId="38" xfId="0" applyNumberFormat="1" applyFont="1" applyFill="1" applyBorder="1" applyAlignment="1" applyProtection="1">
      <alignment horizontal="center" vertical="center"/>
      <protection locked="0"/>
    </xf>
    <xf numFmtId="14" fontId="5" fillId="9" borderId="0" xfId="0" applyNumberFormat="1" applyFont="1" applyFill="1" applyAlignment="1" applyProtection="1">
      <alignment horizontal="center" vertical="center"/>
      <protection locked="0"/>
    </xf>
    <xf numFmtId="0" fontId="11" fillId="6" borderId="36" xfId="0" applyFont="1" applyFill="1" applyBorder="1" applyAlignment="1">
      <alignment vertical="center"/>
    </xf>
    <xf numFmtId="14" fontId="5" fillId="10" borderId="0" xfId="0" applyNumberFormat="1" applyFont="1" applyFill="1" applyAlignment="1" applyProtection="1">
      <alignment horizontal="center" vertical="center"/>
      <protection locked="0"/>
    </xf>
    <xf numFmtId="0" fontId="0" fillId="6" borderId="36" xfId="0" applyFill="1" applyBorder="1"/>
    <xf numFmtId="0" fontId="24" fillId="6" borderId="35" xfId="0" applyFont="1" applyFill="1" applyBorder="1"/>
    <xf numFmtId="0" fontId="24" fillId="6" borderId="0" xfId="0" applyFont="1" applyFill="1"/>
    <xf numFmtId="0" fontId="24" fillId="6" borderId="0" xfId="0" applyFont="1" applyFill="1" applyAlignment="1">
      <alignment vertical="center"/>
    </xf>
    <xf numFmtId="0" fontId="24" fillId="6" borderId="36" xfId="0" applyFont="1" applyFill="1" applyBorder="1" applyAlignment="1">
      <alignment vertical="center"/>
    </xf>
    <xf numFmtId="0" fontId="24" fillId="6" borderId="35" xfId="0" applyFont="1" applyFill="1" applyBorder="1" applyAlignment="1">
      <alignment wrapText="1"/>
    </xf>
    <xf numFmtId="0" fontId="24" fillId="6" borderId="36" xfId="0" applyFont="1" applyFill="1" applyBorder="1" applyAlignment="1">
      <alignment wrapText="1"/>
    </xf>
    <xf numFmtId="0" fontId="24" fillId="6" borderId="0" xfId="0" applyFont="1" applyFill="1" applyAlignment="1">
      <alignment wrapText="1"/>
    </xf>
    <xf numFmtId="0" fontId="24" fillId="6" borderId="36" xfId="0" applyFont="1" applyFill="1" applyBorder="1"/>
    <xf numFmtId="0" fontId="11" fillId="6" borderId="0" xfId="0" applyFont="1" applyFill="1" applyAlignment="1">
      <alignment horizontal="right" vertical="center" wrapText="1"/>
    </xf>
    <xf numFmtId="0" fontId="25" fillId="6" borderId="36" xfId="0" applyFont="1" applyFill="1" applyBorder="1" applyAlignment="1">
      <alignment vertical="center"/>
    </xf>
    <xf numFmtId="0" fontId="25" fillId="6" borderId="0" xfId="0" applyFont="1" applyFill="1" applyAlignment="1">
      <alignment vertical="center"/>
    </xf>
    <xf numFmtId="0" fontId="24" fillId="6" borderId="0" xfId="0" applyFont="1" applyFill="1" applyAlignment="1">
      <alignment vertical="top"/>
    </xf>
    <xf numFmtId="0" fontId="5" fillId="8" borderId="38" xfId="0" applyFont="1" applyFill="1" applyBorder="1" applyAlignment="1" applyProtection="1">
      <alignment horizontal="center" vertical="center"/>
      <protection locked="0"/>
    </xf>
    <xf numFmtId="0" fontId="5" fillId="6" borderId="0" xfId="0" applyFont="1" applyFill="1" applyAlignment="1">
      <alignment vertical="center"/>
    </xf>
    <xf numFmtId="49" fontId="5" fillId="8" borderId="38" xfId="0" applyNumberFormat="1" applyFont="1" applyFill="1" applyBorder="1" applyAlignment="1" applyProtection="1">
      <alignment horizontal="center" vertical="center"/>
      <protection locked="0"/>
    </xf>
    <xf numFmtId="0" fontId="26" fillId="6" borderId="0" xfId="0" applyFont="1" applyFill="1"/>
    <xf numFmtId="0" fontId="27" fillId="6" borderId="0" xfId="0" applyFont="1" applyFill="1" applyAlignment="1">
      <alignment vertical="center"/>
    </xf>
    <xf numFmtId="0" fontId="28" fillId="6" borderId="36" xfId="0" applyFont="1" applyFill="1" applyBorder="1" applyAlignment="1">
      <alignment vertical="center"/>
    </xf>
    <xf numFmtId="0" fontId="5" fillId="6" borderId="0" xfId="0" applyFont="1" applyFill="1" applyAlignment="1">
      <alignment horizontal="center" vertical="center"/>
    </xf>
    <xf numFmtId="0" fontId="30" fillId="6" borderId="0" xfId="0" applyFont="1" applyFill="1" applyAlignment="1">
      <alignment vertical="center"/>
    </xf>
    <xf numFmtId="0" fontId="31" fillId="6" borderId="0" xfId="0" applyFont="1" applyFill="1" applyAlignment="1">
      <alignment vertical="center"/>
    </xf>
    <xf numFmtId="0" fontId="29" fillId="6" borderId="36" xfId="0" applyFont="1" applyFill="1" applyBorder="1" applyAlignment="1">
      <alignment vertical="center"/>
    </xf>
    <xf numFmtId="0" fontId="11" fillId="6" borderId="36" xfId="0" applyFont="1" applyFill="1" applyBorder="1" applyAlignment="1">
      <alignment horizontal="center" vertical="center"/>
    </xf>
    <xf numFmtId="0" fontId="24" fillId="6" borderId="0" xfId="0" applyFont="1" applyFill="1" applyAlignment="1">
      <alignment vertical="top" wrapText="1"/>
    </xf>
    <xf numFmtId="0" fontId="24" fillId="6" borderId="35" xfId="0" applyFont="1" applyFill="1" applyBorder="1" applyAlignment="1">
      <alignment vertical="top"/>
    </xf>
    <xf numFmtId="0" fontId="26" fillId="6" borderId="36" xfId="0" applyFont="1" applyFill="1" applyBorder="1"/>
    <xf numFmtId="0" fontId="0" fillId="6" borderId="9" xfId="0" applyFill="1" applyBorder="1"/>
    <xf numFmtId="0" fontId="0" fillId="6" borderId="1" xfId="0" applyFill="1" applyBorder="1"/>
    <xf numFmtId="0" fontId="0" fillId="6" borderId="10" xfId="0" applyFill="1" applyBorder="1"/>
    <xf numFmtId="3" fontId="2" fillId="0" borderId="0" xfId="2" applyNumberFormat="1" applyFont="1" applyAlignment="1">
      <alignment wrapText="1"/>
    </xf>
    <xf numFmtId="3" fontId="2" fillId="0" borderId="0" xfId="1" applyNumberFormat="1"/>
    <xf numFmtId="0" fontId="3" fillId="0" borderId="0" xfId="2" applyFont="1" applyAlignment="1">
      <alignment horizontal="center" vertical="center" wrapText="1"/>
    </xf>
    <xf numFmtId="0" fontId="2" fillId="0" borderId="0" xfId="1" applyAlignment="1">
      <alignment horizontal="center" vertical="center" wrapText="1"/>
    </xf>
    <xf numFmtId="14" fontId="4" fillId="2" borderId="0" xfId="2" applyNumberFormat="1" applyFont="1" applyFill="1" applyAlignment="1">
      <alignment horizontal="center" vertical="center"/>
    </xf>
    <xf numFmtId="0" fontId="4" fillId="0" borderId="0" xfId="2" applyFont="1" applyAlignment="1">
      <alignment horizontal="center" vertical="center"/>
    </xf>
    <xf numFmtId="3" fontId="2" fillId="0" borderId="0" xfId="1" applyNumberFormat="1" applyAlignment="1">
      <alignment horizontal="center" vertical="center" wrapText="1"/>
    </xf>
    <xf numFmtId="3" fontId="33" fillId="3" borderId="43" xfId="0" applyNumberFormat="1" applyFont="1" applyFill="1" applyBorder="1" applyAlignment="1">
      <alignment horizontal="center" vertical="center" wrapText="1"/>
    </xf>
    <xf numFmtId="3" fontId="34" fillId="3" borderId="43" xfId="0" applyNumberFormat="1" applyFont="1" applyFill="1" applyBorder="1" applyAlignment="1">
      <alignment horizontal="center" vertical="center" wrapText="1"/>
    </xf>
    <xf numFmtId="49" fontId="33" fillId="3" borderId="46" xfId="0" applyNumberFormat="1" applyFont="1" applyFill="1" applyBorder="1" applyAlignment="1">
      <alignment horizontal="center" vertical="center"/>
    </xf>
    <xf numFmtId="3" fontId="33" fillId="3" borderId="46" xfId="0" applyNumberFormat="1" applyFont="1" applyFill="1" applyBorder="1" applyAlignment="1">
      <alignment horizontal="center" vertical="center" wrapText="1"/>
    </xf>
    <xf numFmtId="3" fontId="33" fillId="3" borderId="46" xfId="0" applyNumberFormat="1" applyFont="1" applyFill="1" applyBorder="1" applyAlignment="1">
      <alignment horizontal="center" vertical="center"/>
    </xf>
    <xf numFmtId="3" fontId="33" fillId="3" borderId="47" xfId="0" applyNumberFormat="1" applyFont="1" applyFill="1" applyBorder="1" applyAlignment="1">
      <alignment horizontal="center" vertical="center"/>
    </xf>
    <xf numFmtId="165" fontId="6" fillId="0" borderId="49" xfId="0" applyNumberFormat="1" applyFont="1" applyBorder="1" applyAlignment="1">
      <alignment horizontal="center" vertical="center"/>
    </xf>
    <xf numFmtId="3" fontId="19" fillId="0" borderId="49" xfId="0" applyNumberFormat="1" applyFont="1" applyBorder="1" applyAlignment="1" applyProtection="1">
      <alignment vertical="center" shrinkToFit="1"/>
      <protection locked="0"/>
    </xf>
    <xf numFmtId="3" fontId="39" fillId="0" borderId="49" xfId="0" applyNumberFormat="1" applyFont="1" applyBorder="1" applyAlignment="1">
      <alignment vertical="center" shrinkToFit="1"/>
    </xf>
    <xf numFmtId="165" fontId="6" fillId="4" borderId="49" xfId="0" applyNumberFormat="1" applyFont="1" applyFill="1" applyBorder="1" applyAlignment="1">
      <alignment horizontal="center" vertical="center"/>
    </xf>
    <xf numFmtId="3" fontId="39" fillId="4" borderId="49" xfId="0" applyNumberFormat="1" applyFont="1" applyFill="1" applyBorder="1" applyAlignment="1">
      <alignment vertical="center" shrinkToFit="1"/>
    </xf>
    <xf numFmtId="3" fontId="19" fillId="12" borderId="49" xfId="0" applyNumberFormat="1" applyFont="1" applyFill="1" applyBorder="1" applyAlignment="1">
      <alignment vertical="center" shrinkToFit="1"/>
    </xf>
    <xf numFmtId="165" fontId="6" fillId="4" borderId="50" xfId="0" applyNumberFormat="1" applyFont="1" applyFill="1" applyBorder="1" applyAlignment="1">
      <alignment horizontal="center" vertical="center"/>
    </xf>
    <xf numFmtId="3" fontId="39" fillId="4" borderId="50" xfId="0" applyNumberFormat="1" applyFont="1" applyFill="1" applyBorder="1" applyAlignment="1">
      <alignment vertical="center" shrinkToFit="1"/>
    </xf>
    <xf numFmtId="0" fontId="5" fillId="8" borderId="38" xfId="3" applyFont="1" applyFill="1" applyBorder="1" applyAlignment="1" applyProtection="1">
      <alignment horizontal="left" vertical="center"/>
      <protection locked="0"/>
    </xf>
    <xf numFmtId="0" fontId="5" fillId="8" borderId="10" xfId="3" applyFont="1" applyFill="1" applyBorder="1" applyAlignment="1" applyProtection="1">
      <alignment horizontal="left" vertical="center"/>
      <protection locked="0"/>
    </xf>
    <xf numFmtId="0" fontId="24" fillId="6" borderId="35" xfId="0" applyFont="1" applyFill="1" applyBorder="1" applyProtection="1">
      <protection locked="0"/>
    </xf>
    <xf numFmtId="0" fontId="24" fillId="6" borderId="0" xfId="0" applyFont="1" applyFill="1" applyProtection="1">
      <protection locked="0"/>
    </xf>
    <xf numFmtId="0" fontId="24" fillId="6" borderId="0" xfId="0" applyFont="1" applyFill="1" applyAlignment="1" applyProtection="1">
      <alignment vertical="top"/>
      <protection locked="0"/>
    </xf>
    <xf numFmtId="0" fontId="24" fillId="6" borderId="0" xfId="0" applyFont="1" applyFill="1" applyAlignment="1" applyProtection="1">
      <alignment vertical="top" wrapText="1"/>
      <protection locked="0"/>
    </xf>
    <xf numFmtId="0" fontId="24" fillId="6" borderId="0" xfId="0" applyFont="1" applyFill="1" applyAlignment="1" applyProtection="1">
      <alignment wrapText="1"/>
      <protection locked="0"/>
    </xf>
    <xf numFmtId="0" fontId="24" fillId="6" borderId="36" xfId="0" applyFont="1" applyFill="1" applyBorder="1" applyProtection="1">
      <protection locked="0"/>
    </xf>
    <xf numFmtId="0" fontId="5" fillId="8" borderId="9" xfId="3" applyFont="1" applyFill="1" applyBorder="1" applyAlignment="1" applyProtection="1">
      <alignment horizontal="left" vertical="center"/>
      <protection locked="0"/>
    </xf>
    <xf numFmtId="0" fontId="5" fillId="8" borderId="1" xfId="3" applyFont="1" applyFill="1" applyBorder="1" applyAlignment="1" applyProtection="1">
      <alignment horizontal="left" vertical="center"/>
      <protection locked="0"/>
    </xf>
    <xf numFmtId="0" fontId="5" fillId="8" borderId="9" xfId="0" applyFont="1" applyFill="1" applyBorder="1" applyAlignment="1" applyProtection="1">
      <alignment horizontal="left" vertical="center"/>
      <protection locked="0"/>
    </xf>
    <xf numFmtId="0" fontId="5" fillId="8" borderId="1" xfId="0" applyFont="1" applyFill="1" applyBorder="1" applyAlignment="1" applyProtection="1">
      <alignment horizontal="left" vertical="center"/>
      <protection locked="0"/>
    </xf>
    <xf numFmtId="0" fontId="5" fillId="8" borderId="10" xfId="0" applyFont="1" applyFill="1" applyBorder="1" applyAlignment="1" applyProtection="1">
      <alignment horizontal="left" vertical="center"/>
      <protection locked="0"/>
    </xf>
    <xf numFmtId="0" fontId="5" fillId="8" borderId="38" xfId="3" applyFont="1" applyFill="1" applyBorder="1" applyAlignment="1" applyProtection="1">
      <alignment horizontal="center" vertical="center"/>
      <protection locked="0"/>
    </xf>
    <xf numFmtId="0" fontId="24" fillId="6" borderId="35" xfId="3" applyFont="1" applyFill="1" applyBorder="1" applyAlignment="1" applyProtection="1">
      <alignment horizontal="left" vertical="top"/>
      <protection locked="0"/>
    </xf>
    <xf numFmtId="0" fontId="24" fillId="6" borderId="0" xfId="3" applyFont="1" applyFill="1" applyAlignment="1" applyProtection="1">
      <alignment horizontal="left" vertical="top"/>
      <protection locked="0"/>
    </xf>
    <xf numFmtId="0" fontId="24" fillId="6" borderId="0" xfId="3" applyFont="1" applyFill="1" applyAlignment="1" applyProtection="1">
      <alignment horizontal="left"/>
      <protection locked="0"/>
    </xf>
    <xf numFmtId="0" fontId="24" fillId="6" borderId="36" xfId="3" applyFont="1" applyFill="1" applyBorder="1" applyProtection="1">
      <protection locked="0"/>
    </xf>
    <xf numFmtId="0" fontId="5" fillId="8" borderId="38" xfId="3" quotePrefix="1" applyFont="1" applyFill="1" applyBorder="1" applyAlignment="1" applyProtection="1">
      <alignment horizontal="left" vertical="center"/>
      <protection locked="0"/>
    </xf>
    <xf numFmtId="0" fontId="24" fillId="6" borderId="35" xfId="3" applyFont="1" applyFill="1" applyBorder="1" applyAlignment="1" applyProtection="1">
      <alignment horizontal="left"/>
      <protection locked="0"/>
    </xf>
    <xf numFmtId="0" fontId="24" fillId="6" borderId="0" xfId="3" applyFont="1" applyFill="1" applyAlignment="1" applyProtection="1">
      <alignment horizontal="left" vertical="top" wrapText="1"/>
      <protection locked="0"/>
    </xf>
    <xf numFmtId="0" fontId="24" fillId="6" borderId="36" xfId="3" applyFont="1" applyFill="1" applyBorder="1" applyAlignment="1" applyProtection="1">
      <alignment horizontal="left"/>
      <protection locked="0"/>
    </xf>
    <xf numFmtId="0" fontId="24" fillId="6" borderId="0" xfId="3" applyFont="1" applyFill="1" applyAlignment="1" applyProtection="1">
      <alignment horizontal="left" wrapText="1"/>
      <protection locked="0"/>
    </xf>
    <xf numFmtId="0" fontId="24" fillId="6" borderId="0" xfId="0" applyFont="1" applyFill="1" applyProtection="1">
      <protection locked="0"/>
    </xf>
    <xf numFmtId="0" fontId="5" fillId="8" borderId="9" xfId="3" quotePrefix="1" applyFont="1" applyFill="1" applyBorder="1" applyAlignment="1" applyProtection="1">
      <alignment horizontal="left" vertical="center"/>
      <protection locked="0"/>
    </xf>
    <xf numFmtId="0" fontId="5" fillId="8" borderId="1" xfId="3" applyFont="1" applyFill="1" applyBorder="1" applyAlignment="1" applyProtection="1">
      <alignment horizontal="left" vertical="center"/>
      <protection locked="0"/>
    </xf>
    <xf numFmtId="0" fontId="5" fillId="8" borderId="10" xfId="3" applyFont="1" applyFill="1" applyBorder="1" applyAlignment="1" applyProtection="1">
      <alignment horizontal="left" vertical="center"/>
      <protection locked="0"/>
    </xf>
    <xf numFmtId="0" fontId="5" fillId="8" borderId="9" xfId="0" quotePrefix="1" applyFont="1" applyFill="1" applyBorder="1" applyAlignment="1" applyProtection="1">
      <alignment horizontal="left" vertical="center"/>
      <protection locked="0"/>
    </xf>
    <xf numFmtId="0" fontId="5" fillId="8" borderId="1" xfId="0" applyFont="1" applyFill="1" applyBorder="1" applyAlignment="1" applyProtection="1">
      <alignment horizontal="left" vertical="center"/>
      <protection locked="0"/>
    </xf>
    <xf numFmtId="0" fontId="5" fillId="8" borderId="10" xfId="0" applyFont="1" applyFill="1" applyBorder="1" applyAlignment="1" applyProtection="1">
      <alignment horizontal="left" vertical="center"/>
      <protection locked="0"/>
    </xf>
    <xf numFmtId="0" fontId="5" fillId="8" borderId="9" xfId="3" applyFont="1" applyFill="1" applyBorder="1" applyAlignment="1" applyProtection="1">
      <alignment horizontal="left" vertical="center"/>
      <protection locked="0"/>
    </xf>
    <xf numFmtId="0" fontId="5" fillId="8" borderId="9" xfId="0" applyFont="1" applyFill="1" applyBorder="1" applyAlignment="1" applyProtection="1">
      <alignment horizontal="left" vertical="center"/>
      <protection locked="0"/>
    </xf>
    <xf numFmtId="0" fontId="23" fillId="6" borderId="35" xfId="0" applyFont="1" applyFill="1" applyBorder="1" applyAlignment="1">
      <alignment horizontal="center" vertical="center" wrapText="1"/>
    </xf>
    <xf numFmtId="0" fontId="23" fillId="6" borderId="0" xfId="0" applyFont="1" applyFill="1" applyAlignment="1">
      <alignment horizontal="center" vertical="center" wrapText="1"/>
    </xf>
    <xf numFmtId="0" fontId="24" fillId="6" borderId="0" xfId="0" applyFont="1" applyFill="1" applyAlignment="1">
      <alignment vertical="center" wrapText="1"/>
    </xf>
    <xf numFmtId="0" fontId="24" fillId="6" borderId="0" xfId="0" applyFont="1" applyFill="1"/>
    <xf numFmtId="0" fontId="11" fillId="6" borderId="35" xfId="0" applyFont="1" applyFill="1" applyBorder="1" applyAlignment="1">
      <alignment horizontal="right" vertical="center"/>
    </xf>
    <xf numFmtId="0" fontId="11" fillId="6" borderId="0" xfId="0" applyFont="1" applyFill="1" applyAlignment="1">
      <alignment horizontal="right" vertical="center"/>
    </xf>
    <xf numFmtId="49" fontId="5" fillId="8" borderId="9" xfId="0" applyNumberFormat="1" applyFont="1" applyFill="1" applyBorder="1" applyAlignment="1" applyProtection="1">
      <alignment horizontal="center" vertical="center"/>
      <protection locked="0"/>
    </xf>
    <xf numFmtId="49" fontId="5" fillId="8" borderId="10" xfId="0" applyNumberFormat="1" applyFont="1" applyFill="1" applyBorder="1" applyAlignment="1" applyProtection="1">
      <alignment horizontal="center" vertical="center"/>
      <protection locked="0"/>
    </xf>
    <xf numFmtId="0" fontId="11" fillId="6" borderId="0" xfId="0" applyFont="1" applyFill="1" applyAlignment="1">
      <alignment horizontal="right" vertical="center" wrapText="1"/>
    </xf>
    <xf numFmtId="0" fontId="11" fillId="6" borderId="36" xfId="0" applyFont="1" applyFill="1" applyBorder="1" applyAlignment="1">
      <alignment horizontal="right" vertical="center" wrapText="1"/>
    </xf>
    <xf numFmtId="0" fontId="5" fillId="8" borderId="9" xfId="0" applyFont="1" applyFill="1" applyBorder="1" applyAlignment="1" applyProtection="1">
      <alignment horizontal="center" vertical="center"/>
      <protection locked="0"/>
    </xf>
    <xf numFmtId="0" fontId="5" fillId="8" borderId="10" xfId="0" applyFont="1" applyFill="1" applyBorder="1" applyAlignment="1" applyProtection="1">
      <alignment horizontal="center" vertical="center"/>
      <protection locked="0"/>
    </xf>
    <xf numFmtId="0" fontId="20" fillId="6" borderId="5" xfId="0" applyFont="1" applyFill="1" applyBorder="1" applyAlignment="1">
      <alignment vertical="center"/>
    </xf>
    <xf numFmtId="0" fontId="20" fillId="6" borderId="6" xfId="0" applyFont="1" applyFill="1" applyBorder="1" applyAlignment="1">
      <alignment vertical="center"/>
    </xf>
    <xf numFmtId="0" fontId="22" fillId="6" borderId="35" xfId="0" applyFont="1" applyFill="1" applyBorder="1" applyAlignment="1">
      <alignment horizontal="center" vertical="center"/>
    </xf>
    <xf numFmtId="0" fontId="22" fillId="6" borderId="0" xfId="0" applyFont="1" applyFill="1" applyAlignment="1">
      <alignment horizontal="center" vertical="center"/>
    </xf>
    <xf numFmtId="0" fontId="22" fillId="6" borderId="36" xfId="0" applyFont="1" applyFill="1" applyBorder="1" applyAlignment="1">
      <alignment horizontal="center" vertical="center"/>
    </xf>
    <xf numFmtId="0" fontId="5" fillId="6" borderId="35" xfId="0" applyFont="1" applyFill="1" applyBorder="1" applyAlignment="1">
      <alignment vertical="center" wrapText="1"/>
    </xf>
    <xf numFmtId="0" fontId="5" fillId="6" borderId="0" xfId="0" applyFont="1" applyFill="1" applyAlignment="1">
      <alignment vertical="center" wrapText="1"/>
    </xf>
    <xf numFmtId="14" fontId="5" fillId="8" borderId="9" xfId="0" applyNumberFormat="1" applyFont="1" applyFill="1" applyBorder="1" applyAlignment="1" applyProtection="1">
      <alignment horizontal="center" vertical="center"/>
      <protection locked="0"/>
    </xf>
    <xf numFmtId="14" fontId="5" fillId="8" borderId="10" xfId="0" applyNumberFormat="1"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11" fillId="6" borderId="35" xfId="0" applyFont="1" applyFill="1" applyBorder="1" applyAlignment="1">
      <alignment horizontal="right" vertical="center" wrapText="1"/>
    </xf>
    <xf numFmtId="0" fontId="25" fillId="6" borderId="35" xfId="0" applyFont="1" applyFill="1" applyBorder="1" applyAlignment="1">
      <alignment vertical="center"/>
    </xf>
    <xf numFmtId="0" fontId="25" fillId="6" borderId="0" xfId="0" applyFont="1" applyFill="1" applyAlignment="1">
      <alignment vertical="center"/>
    </xf>
    <xf numFmtId="0" fontId="24" fillId="6" borderId="0" xfId="0" applyFont="1" applyFill="1" applyAlignment="1">
      <alignment wrapText="1"/>
    </xf>
    <xf numFmtId="0" fontId="24" fillId="6" borderId="35" xfId="0" applyFont="1" applyFill="1" applyBorder="1" applyAlignment="1">
      <alignment wrapText="1"/>
    </xf>
    <xf numFmtId="0" fontId="5" fillId="8" borderId="9" xfId="0" applyFont="1" applyFill="1" applyBorder="1" applyAlignment="1" applyProtection="1">
      <alignment vertical="center"/>
      <protection locked="0"/>
    </xf>
    <xf numFmtId="0" fontId="5" fillId="8" borderId="1" xfId="0" applyFont="1" applyFill="1" applyBorder="1" applyAlignment="1" applyProtection="1">
      <alignment vertical="center"/>
      <protection locked="0"/>
    </xf>
    <xf numFmtId="0" fontId="5" fillId="8" borderId="10" xfId="0" applyFont="1" applyFill="1" applyBorder="1" applyAlignment="1" applyProtection="1">
      <alignment vertical="center"/>
      <protection locked="0"/>
    </xf>
    <xf numFmtId="0" fontId="11" fillId="6" borderId="3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36" xfId="0" applyFont="1" applyFill="1" applyBorder="1" applyAlignment="1">
      <alignment horizontal="center" vertical="center" wrapText="1"/>
    </xf>
    <xf numFmtId="0" fontId="24" fillId="6" borderId="0" xfId="0" applyFont="1" applyFill="1" applyAlignment="1">
      <alignment vertical="center"/>
    </xf>
    <xf numFmtId="0" fontId="24" fillId="6" borderId="36" xfId="0" applyFont="1" applyFill="1" applyBorder="1" applyAlignment="1">
      <alignment vertical="center"/>
    </xf>
    <xf numFmtId="0" fontId="24" fillId="8" borderId="9" xfId="0" applyFont="1" applyFill="1" applyBorder="1" applyProtection="1">
      <protection locked="0"/>
    </xf>
    <xf numFmtId="0" fontId="24" fillId="8" borderId="1" xfId="0" applyFont="1" applyFill="1" applyBorder="1" applyProtection="1">
      <protection locked="0"/>
    </xf>
    <xf numFmtId="0" fontId="24" fillId="8" borderId="10" xfId="0" applyFont="1" applyFill="1" applyBorder="1" applyProtection="1">
      <protection locked="0"/>
    </xf>
    <xf numFmtId="0" fontId="11" fillId="6" borderId="35"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24" fillId="6" borderId="0" xfId="0" applyFont="1" applyFill="1" applyAlignment="1">
      <alignment vertical="top"/>
    </xf>
    <xf numFmtId="0" fontId="24" fillId="6" borderId="0" xfId="0" applyFont="1" applyFill="1" applyAlignment="1">
      <alignment vertical="top" wrapText="1"/>
    </xf>
    <xf numFmtId="0" fontId="5" fillId="8" borderId="9" xfId="3" applyFont="1" applyFill="1" applyBorder="1" applyAlignment="1" applyProtection="1">
      <alignment horizontal="left" vertical="center"/>
      <protection locked="0"/>
    </xf>
    <xf numFmtId="0" fontId="5" fillId="8" borderId="1" xfId="3" applyFont="1" applyFill="1" applyBorder="1" applyAlignment="1" applyProtection="1">
      <alignment horizontal="left" vertical="center"/>
      <protection locked="0"/>
    </xf>
    <xf numFmtId="0" fontId="5" fillId="8" borderId="10" xfId="3" applyFont="1" applyFill="1" applyBorder="1" applyAlignment="1" applyProtection="1">
      <alignment horizontal="left" vertical="center"/>
      <protection locked="0"/>
    </xf>
    <xf numFmtId="0" fontId="5" fillId="8" borderId="9" xfId="0" applyFont="1" applyFill="1" applyBorder="1" applyAlignment="1" applyProtection="1">
      <alignment horizontal="left" vertical="center"/>
      <protection locked="0"/>
    </xf>
    <xf numFmtId="0" fontId="5" fillId="8" borderId="1" xfId="0" applyFont="1" applyFill="1" applyBorder="1" applyAlignment="1" applyProtection="1">
      <alignment horizontal="left" vertical="center"/>
      <protection locked="0"/>
    </xf>
    <xf numFmtId="0" fontId="5" fillId="8" borderId="10" xfId="0" applyFont="1" applyFill="1" applyBorder="1" applyAlignment="1" applyProtection="1">
      <alignment horizontal="left" vertical="center"/>
      <protection locked="0"/>
    </xf>
    <xf numFmtId="0" fontId="29" fillId="6" borderId="0" xfId="0" applyFont="1" applyFill="1" applyAlignment="1">
      <alignment vertical="center"/>
    </xf>
    <xf numFmtId="0" fontId="29" fillId="6" borderId="36" xfId="0" applyFont="1" applyFill="1" applyBorder="1" applyAlignment="1">
      <alignment vertical="center"/>
    </xf>
    <xf numFmtId="0" fontId="11" fillId="6" borderId="6" xfId="0" applyFont="1" applyFill="1" applyBorder="1" applyAlignment="1">
      <alignment horizontal="left" vertical="center" wrapText="1"/>
    </xf>
    <xf numFmtId="0" fontId="11" fillId="6" borderId="35" xfId="0" applyFont="1" applyFill="1" applyBorder="1" applyAlignment="1">
      <alignment horizontal="left" vertical="center"/>
    </xf>
    <xf numFmtId="0" fontId="11" fillId="6" borderId="0" xfId="0" applyFont="1" applyFill="1" applyAlignment="1">
      <alignment horizontal="left" vertical="center"/>
    </xf>
    <xf numFmtId="0" fontId="24" fillId="8" borderId="9" xfId="0" applyFont="1" applyFill="1" applyBorder="1" applyAlignment="1" applyProtection="1">
      <alignment vertical="center"/>
      <protection locked="0"/>
    </xf>
    <xf numFmtId="0" fontId="24" fillId="8" borderId="1" xfId="0" applyFont="1" applyFill="1" applyBorder="1" applyAlignment="1" applyProtection="1">
      <alignment vertical="center"/>
      <protection locked="0"/>
    </xf>
    <xf numFmtId="0" fontId="24" fillId="8" borderId="10" xfId="0" applyFont="1" applyFill="1" applyBorder="1" applyAlignment="1" applyProtection="1">
      <alignment vertical="center"/>
      <protection locked="0"/>
    </xf>
    <xf numFmtId="0" fontId="11" fillId="6" borderId="3" xfId="0" applyFont="1" applyFill="1" applyBorder="1" applyAlignment="1">
      <alignment horizontal="left" vertical="center" wrapText="1"/>
    </xf>
    <xf numFmtId="49" fontId="5" fillId="8" borderId="9" xfId="0" applyNumberFormat="1" applyFont="1" applyFill="1" applyBorder="1" applyAlignment="1" applyProtection="1">
      <alignment vertical="center"/>
      <protection locked="0"/>
    </xf>
    <xf numFmtId="49" fontId="5" fillId="8" borderId="1" xfId="0" applyNumberFormat="1" applyFont="1" applyFill="1" applyBorder="1" applyAlignment="1" applyProtection="1">
      <alignment vertical="center"/>
      <protection locked="0"/>
    </xf>
    <xf numFmtId="49" fontId="5" fillId="8" borderId="10" xfId="0" applyNumberFormat="1" applyFont="1" applyFill="1" applyBorder="1" applyAlignment="1" applyProtection="1">
      <alignment vertical="center"/>
      <protection locked="0"/>
    </xf>
    <xf numFmtId="0" fontId="11" fillId="6" borderId="36"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4" borderId="19"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1" xfId="0" applyFont="1" applyBorder="1" applyAlignment="1">
      <alignment horizontal="right" vertical="top" wrapText="1"/>
    </xf>
    <xf numFmtId="0" fontId="4" fillId="2" borderId="2"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5"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3" borderId="1" xfId="0" applyFont="1"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1" fillId="0" borderId="13" xfId="0" applyFont="1" applyBorder="1" applyAlignment="1">
      <alignment horizontal="left" vertical="center" wrapText="1"/>
    </xf>
    <xf numFmtId="0" fontId="10" fillId="0" borderId="13"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3" fillId="5" borderId="12" xfId="0" applyFont="1" applyFill="1" applyBorder="1" applyAlignment="1">
      <alignment horizontal="left" vertical="center" wrapText="1"/>
    </xf>
    <xf numFmtId="0" fontId="18" fillId="5" borderId="12" xfId="0" applyFont="1" applyFill="1" applyBorder="1" applyAlignment="1">
      <alignment vertical="center"/>
    </xf>
    <xf numFmtId="0" fontId="7" fillId="4" borderId="13"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3" fillId="0" borderId="0" xfId="1" applyFont="1" applyAlignment="1">
      <alignment horizontal="center" vertical="center" wrapText="1"/>
    </xf>
    <xf numFmtId="0" fontId="4" fillId="0" borderId="0" xfId="1" applyFont="1" applyAlignment="1" applyProtection="1">
      <alignment horizontal="center" vertical="top" wrapText="1"/>
      <protection locked="0"/>
    </xf>
    <xf numFmtId="0" fontId="2" fillId="0" borderId="1" xfId="1" applyBorder="1" applyAlignment="1">
      <alignment horizontal="right" vertical="top" wrapText="1"/>
    </xf>
    <xf numFmtId="0" fontId="0" fillId="0" borderId="1" xfId="0" applyBorder="1" applyAlignment="1">
      <alignment horizontal="right" wrapText="1"/>
    </xf>
    <xf numFmtId="0" fontId="5" fillId="3" borderId="5" xfId="1" applyFont="1" applyFill="1" applyBorder="1" applyAlignment="1">
      <alignment horizontal="center" vertical="center" wrapText="1"/>
    </xf>
    <xf numFmtId="0" fontId="6" fillId="3" borderId="9" xfId="1" applyFont="1" applyFill="1" applyBorder="1" applyAlignment="1">
      <alignment horizontal="center" vertical="center"/>
    </xf>
    <xf numFmtId="0" fontId="11" fillId="4"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7" fillId="4" borderId="12"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11" fillId="0" borderId="13" xfId="0" applyFont="1" applyBorder="1" applyAlignment="1">
      <alignment horizontal="left" vertical="center" wrapText="1" indent="1"/>
    </xf>
    <xf numFmtId="0" fontId="11" fillId="4" borderId="13" xfId="0" applyFont="1" applyFill="1" applyBorder="1" applyAlignment="1">
      <alignment horizontal="left" vertical="center" wrapText="1" indent="1"/>
    </xf>
    <xf numFmtId="0" fontId="11" fillId="4" borderId="14" xfId="0" applyFont="1" applyFill="1" applyBorder="1" applyAlignment="1">
      <alignment horizontal="left" vertical="center" wrapText="1" indent="1"/>
    </xf>
    <xf numFmtId="0" fontId="13" fillId="5" borderId="12" xfId="0" applyFont="1" applyFill="1" applyBorder="1" applyAlignment="1">
      <alignment vertical="center" wrapText="1"/>
    </xf>
    <xf numFmtId="0" fontId="11" fillId="6" borderId="13" xfId="0" applyFont="1" applyFill="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5" fillId="5" borderId="12" xfId="0" applyFont="1" applyFill="1" applyBorder="1" applyAlignment="1">
      <alignment horizontal="left" vertical="center" wrapText="1"/>
    </xf>
    <xf numFmtId="0" fontId="5" fillId="5" borderId="12" xfId="0" applyFont="1" applyFill="1" applyBorder="1" applyAlignment="1">
      <alignment vertical="center" wrapText="1"/>
    </xf>
    <xf numFmtId="0" fontId="5" fillId="0" borderId="13" xfId="0" applyFont="1" applyBorder="1" applyAlignment="1">
      <alignment horizontal="left" vertical="center" wrapText="1"/>
    </xf>
    <xf numFmtId="0" fontId="5" fillId="4" borderId="13"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4" fillId="0" borderId="13" xfId="0" applyFont="1" applyBorder="1" applyAlignment="1">
      <alignment horizontal="left" vertical="center" wrapText="1" indent="1"/>
    </xf>
    <xf numFmtId="0" fontId="14" fillId="0" borderId="14" xfId="0" applyFont="1" applyBorder="1" applyAlignment="1">
      <alignment horizontal="left" vertical="center" wrapText="1" indent="1"/>
    </xf>
    <xf numFmtId="0" fontId="5" fillId="4" borderId="14" xfId="0" applyFont="1" applyFill="1" applyBorder="1" applyAlignment="1">
      <alignment horizontal="left" vertical="center" wrapText="1"/>
    </xf>
    <xf numFmtId="0" fontId="6" fillId="3" borderId="28" xfId="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wrapText="1"/>
    </xf>
    <xf numFmtId="0" fontId="0" fillId="0" borderId="1" xfId="0" applyBorder="1" applyAlignment="1">
      <alignment horizontal="right"/>
    </xf>
    <xf numFmtId="0" fontId="5" fillId="3" borderId="15" xfId="1"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13" fillId="7" borderId="5" xfId="0" applyFont="1" applyFill="1" applyBorder="1" applyAlignment="1">
      <alignment horizontal="left" vertical="center" shrinkToFit="1"/>
    </xf>
    <xf numFmtId="0" fontId="13" fillId="7" borderId="6" xfId="0" applyFont="1" applyFill="1" applyBorder="1" applyAlignment="1">
      <alignment horizontal="left" vertical="center" shrinkToFit="1"/>
    </xf>
    <xf numFmtId="0" fontId="13" fillId="7" borderId="7" xfId="0" applyFont="1" applyFill="1" applyBorder="1" applyAlignment="1">
      <alignment horizontal="left" vertical="center" shrinkToFit="1"/>
    </xf>
    <xf numFmtId="0" fontId="11" fillId="0" borderId="31" xfId="0" applyFont="1" applyBorder="1" applyAlignment="1">
      <alignment horizontal="left" vertical="center" wrapText="1" indent="1"/>
    </xf>
    <xf numFmtId="0" fontId="11" fillId="0" borderId="32" xfId="0" applyFont="1" applyBorder="1" applyAlignment="1">
      <alignment horizontal="left" vertical="center" wrapText="1" indent="1"/>
    </xf>
    <xf numFmtId="0" fontId="11" fillId="0" borderId="33" xfId="0" applyFont="1" applyBorder="1" applyAlignment="1">
      <alignment horizontal="left" vertical="center" wrapText="1" indent="1"/>
    </xf>
    <xf numFmtId="0" fontId="11" fillId="4" borderId="19" xfId="0" applyFont="1" applyFill="1" applyBorder="1" applyAlignment="1">
      <alignment horizontal="left" vertical="center" wrapText="1" indent="1"/>
    </xf>
    <xf numFmtId="0" fontId="11" fillId="4" borderId="20" xfId="0" applyFont="1" applyFill="1" applyBorder="1" applyAlignment="1">
      <alignment horizontal="left" vertical="center" wrapText="1" indent="1"/>
    </xf>
    <xf numFmtId="0" fontId="11" fillId="4" borderId="21" xfId="0" applyFont="1" applyFill="1" applyBorder="1" applyAlignment="1">
      <alignment horizontal="left" vertical="center" wrapText="1" indent="1"/>
    </xf>
    <xf numFmtId="0" fontId="12" fillId="0" borderId="19" xfId="0" applyFont="1" applyBorder="1" applyAlignment="1">
      <alignment horizontal="left" vertical="center" wrapText="1" indent="2"/>
    </xf>
    <xf numFmtId="0" fontId="12" fillId="0" borderId="20" xfId="0" applyFont="1" applyBorder="1" applyAlignment="1">
      <alignment horizontal="left" vertical="center" wrapText="1" indent="2"/>
    </xf>
    <xf numFmtId="0" fontId="12" fillId="0" borderId="21" xfId="0" applyFont="1" applyBorder="1" applyAlignment="1">
      <alignment horizontal="left" vertical="center" wrapText="1" indent="2"/>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1" fillId="0" borderId="21" xfId="0" applyFont="1" applyBorder="1" applyAlignment="1">
      <alignment horizontal="left" vertical="center" wrapText="1" indent="1"/>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2" fillId="0" borderId="1" xfId="0" applyFont="1" applyBorder="1" applyAlignment="1">
      <alignment horizontal="right"/>
    </xf>
    <xf numFmtId="0" fontId="6" fillId="2" borderId="2" xfId="1" applyFont="1" applyFill="1" applyBorder="1" applyAlignment="1" applyProtection="1">
      <alignment vertical="center" wrapText="1"/>
      <protection locked="0"/>
    </xf>
    <xf numFmtId="0" fontId="11" fillId="7" borderId="6" xfId="0" applyFont="1" applyFill="1" applyBorder="1" applyAlignment="1">
      <alignment horizontal="left" vertical="center" shrinkToFit="1"/>
    </xf>
    <xf numFmtId="0" fontId="11" fillId="7" borderId="7" xfId="0" applyFont="1" applyFill="1" applyBorder="1" applyAlignment="1">
      <alignment horizontal="left" vertical="center" shrinkToFit="1"/>
    </xf>
    <xf numFmtId="0" fontId="11" fillId="0" borderId="34" xfId="0" applyFont="1" applyBorder="1" applyAlignment="1">
      <alignment horizontal="left" vertical="center" wrapText="1" indent="1"/>
    </xf>
    <xf numFmtId="0" fontId="14" fillId="4" borderId="14"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1" fillId="0" borderId="34" xfId="0" applyFont="1" applyBorder="1" applyAlignment="1">
      <alignment horizontal="left" vertical="center" wrapText="1"/>
    </xf>
    <xf numFmtId="0" fontId="14" fillId="0" borderId="13" xfId="0" applyFont="1" applyBorder="1" applyAlignment="1">
      <alignment horizontal="left" vertical="center" wrapText="1"/>
    </xf>
    <xf numFmtId="0" fontId="13" fillId="0" borderId="13" xfId="0" applyFont="1" applyBorder="1" applyAlignment="1">
      <alignment horizontal="left" vertical="center" wrapText="1"/>
    </xf>
    <xf numFmtId="0" fontId="14" fillId="0" borderId="14" xfId="0" applyFont="1" applyBorder="1" applyAlignment="1">
      <alignment horizontal="left" vertical="center" wrapText="1"/>
    </xf>
    <xf numFmtId="0" fontId="13" fillId="0" borderId="14" xfId="0" applyFont="1" applyBorder="1" applyAlignment="1">
      <alignment horizontal="left" vertical="center" wrapText="1"/>
    </xf>
    <xf numFmtId="0" fontId="3" fillId="0" borderId="0" xfId="2" applyFont="1" applyAlignment="1">
      <alignment horizontal="center" vertical="center" wrapText="1"/>
    </xf>
    <xf numFmtId="0" fontId="2" fillId="0" borderId="0" xfId="1" applyAlignment="1">
      <alignment horizontal="center" vertical="center" wrapText="1"/>
    </xf>
    <xf numFmtId="0" fontId="4" fillId="0" borderId="0" xfId="2" applyFont="1" applyAlignment="1">
      <alignment horizontal="center" vertical="center"/>
    </xf>
    <xf numFmtId="0" fontId="33" fillId="3" borderId="39" xfId="0" applyFont="1" applyFill="1" applyBorder="1" applyAlignment="1">
      <alignment horizontal="center" vertical="center" wrapText="1"/>
    </xf>
    <xf numFmtId="0" fontId="19" fillId="0" borderId="40"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33" fillId="3" borderId="40" xfId="0" applyFont="1" applyFill="1" applyBorder="1" applyAlignment="1">
      <alignment horizontal="center" vertical="center" wrapText="1"/>
    </xf>
    <xf numFmtId="0" fontId="19" fillId="0" borderId="43" xfId="0" applyFont="1" applyBorder="1"/>
    <xf numFmtId="3" fontId="33" fillId="3" borderId="40" xfId="0" applyNumberFormat="1" applyFont="1" applyFill="1" applyBorder="1" applyAlignment="1">
      <alignment horizontal="center" vertical="center" wrapText="1"/>
    </xf>
    <xf numFmtId="0" fontId="19" fillId="0" borderId="49" xfId="0" applyFont="1" applyBorder="1" applyAlignment="1">
      <alignment horizontal="left" vertical="center" wrapText="1"/>
    </xf>
    <xf numFmtId="3" fontId="33" fillId="3" borderId="41" xfId="0" applyNumberFormat="1" applyFont="1" applyFill="1" applyBorder="1" applyAlignment="1">
      <alignment horizontal="center" vertical="center" wrapText="1"/>
    </xf>
    <xf numFmtId="3" fontId="19" fillId="0" borderId="44" xfId="0" applyNumberFormat="1" applyFont="1" applyBorder="1"/>
    <xf numFmtId="49" fontId="33" fillId="3" borderId="45" xfId="0" applyNumberFormat="1" applyFont="1" applyFill="1" applyBorder="1" applyAlignment="1">
      <alignment horizontal="center" vertical="center" wrapText="1"/>
    </xf>
    <xf numFmtId="49" fontId="33" fillId="3" borderId="46" xfId="0" applyNumberFormat="1" applyFont="1" applyFill="1" applyBorder="1" applyAlignment="1">
      <alignment horizontal="center" vertical="center" wrapText="1"/>
    </xf>
    <xf numFmtId="0" fontId="36" fillId="11" borderId="48" xfId="0" applyFont="1" applyFill="1" applyBorder="1" applyAlignment="1">
      <alignment horizontal="left" vertical="center"/>
    </xf>
    <xf numFmtId="0" fontId="38" fillId="11" borderId="48" xfId="0" applyFont="1" applyFill="1" applyBorder="1" applyAlignment="1">
      <alignment vertical="center"/>
    </xf>
    <xf numFmtId="0" fontId="19" fillId="0" borderId="48" xfId="0" applyFont="1" applyBorder="1" applyAlignment="1">
      <alignment vertical="center"/>
    </xf>
    <xf numFmtId="0" fontId="6" fillId="0" borderId="49" xfId="0" applyFont="1" applyBorder="1" applyAlignment="1">
      <alignment horizontal="left" vertical="center" wrapText="1"/>
    </xf>
    <xf numFmtId="3" fontId="19" fillId="0" borderId="43" xfId="0" applyNumberFormat="1" applyFont="1" applyBorder="1"/>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36" fillId="11" borderId="51" xfId="0" applyFont="1" applyFill="1" applyBorder="1" applyAlignment="1">
      <alignment horizontal="left" vertical="center"/>
    </xf>
    <xf numFmtId="0" fontId="19" fillId="0" borderId="51" xfId="0" applyFont="1" applyBorder="1" applyAlignment="1">
      <alignment vertical="center"/>
    </xf>
    <xf numFmtId="0" fontId="37" fillId="4" borderId="49"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7" fillId="4" borderId="50" xfId="0" applyFont="1" applyFill="1" applyBorder="1" applyAlignment="1">
      <alignment horizontal="left" vertical="center" wrapText="1"/>
    </xf>
    <xf numFmtId="0" fontId="36" fillId="4" borderId="50" xfId="0" applyFont="1" applyFill="1" applyBorder="1" applyAlignment="1">
      <alignment horizontal="left" vertical="center" wrapText="1"/>
    </xf>
    <xf numFmtId="0" fontId="19" fillId="0" borderId="51"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4">
    <cellStyle name="Normal" xfId="0" builtinId="0"/>
    <cellStyle name="Normal 2" xfId="1" xr:uid="{B5688024-B37D-4FB9-A729-6AB073E7ECAC}"/>
    <cellStyle name="Normal 3" xfId="3" xr:uid="{7A4AA0CF-332A-48A7-9BC4-4A74A8284596}"/>
    <cellStyle name="Style 1" xfId="2" xr:uid="{ADE43896-0A48-44B6-8959-4E179821EE08}"/>
  </cellStyles>
  <dxfs count="0"/>
  <tableStyles count="1" defaultTableStyle="TableStyleMedium2" defaultPivotStyle="PivotStyleLight16">
    <tableStyle name="Invisible" pivot="0" table="0" count="0" xr9:uid="{884C6681-0CB6-40CD-8335-51761B71E72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7649</xdr:colOff>
      <xdr:row>28</xdr:row>
      <xdr:rowOff>86590</xdr:rowOff>
    </xdr:from>
    <xdr:to>
      <xdr:col>10</xdr:col>
      <xdr:colOff>972</xdr:colOff>
      <xdr:row>47</xdr:row>
      <xdr:rowOff>84665</xdr:rowOff>
    </xdr:to>
    <xdr:sp macro="" textlink="">
      <xdr:nvSpPr>
        <xdr:cNvPr id="2" name="TextBox 1">
          <a:extLst>
            <a:ext uri="{FF2B5EF4-FFF2-40B4-BE49-F238E27FC236}">
              <a16:creationId xmlns:a16="http://schemas.microsoft.com/office/drawing/2014/main" id="{7BF6AF0C-2D91-4AB2-AA10-1EE88E930CC0}"/>
            </a:ext>
          </a:extLst>
        </xdr:cNvPr>
        <xdr:cNvSpPr txBox="1"/>
      </xdr:nvSpPr>
      <xdr:spPr>
        <a:xfrm>
          <a:off x="7649" y="13859740"/>
          <a:ext cx="11213773" cy="30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The consolidated financial statements of the Group have been prepared in accordance with International Financial Reporting Standards (IFRS) which were endorsed by the European Union (EU) under the historical cost convention, as modified by the revaluation of financial assets that have been measured at fair value and derivative financial instruments.</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hr-HR"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preparation of consolidated financial statements in conformity with IFRS which were endorsed by the EU requires the use of certain critical accounting estimates. It also requires management to exercise its judgement in the process of applying the Group’s accounting policies. The areas involving a higher degree of judgement or complexity, or areas where assumptions and estimates are significant to the consolidated financial statements, are disclosed in </a:t>
          </a:r>
          <a:r>
            <a:rPr lang="hr-HR" sz="1000">
              <a:solidFill>
                <a:schemeClr val="dk1"/>
              </a:solidFill>
              <a:effectLst/>
              <a:latin typeface="Arial" panose="020B0604020202020204" pitchFamily="34" charset="0"/>
              <a:ea typeface="+mn-ea"/>
              <a:cs typeface="Arial" panose="020B0604020202020204" pitchFamily="34" charset="0"/>
            </a:rPr>
            <a:t>the </a:t>
          </a:r>
          <a:r>
            <a:rPr lang="en-GB" sz="1000">
              <a:solidFill>
                <a:schemeClr val="dk1"/>
              </a:solidFill>
              <a:effectLst/>
              <a:latin typeface="Arial" panose="020B0604020202020204" pitchFamily="34" charset="0"/>
              <a:ea typeface="+mn-ea"/>
              <a:cs typeface="Arial" panose="020B0604020202020204" pitchFamily="34" charset="0"/>
            </a:rPr>
            <a:t>Note 4</a:t>
          </a:r>
          <a:r>
            <a:rPr lang="hr-HR" sz="1000">
              <a:solidFill>
                <a:schemeClr val="dk1"/>
              </a:solidFill>
              <a:effectLst/>
              <a:latin typeface="Arial" panose="020B0604020202020204" pitchFamily="34" charset="0"/>
              <a:ea typeface="+mn-ea"/>
              <a:cs typeface="Arial" panose="020B0604020202020204" pitchFamily="34" charset="0"/>
            </a:rPr>
            <a:t> of</a:t>
          </a:r>
          <a:r>
            <a:rPr lang="hr-HR" sz="1000" baseline="0">
              <a:solidFill>
                <a:schemeClr val="dk1"/>
              </a:solidFill>
              <a:effectLst/>
              <a:latin typeface="Arial" panose="020B0604020202020204" pitchFamily="34" charset="0"/>
              <a:ea typeface="+mn-ea"/>
              <a:cs typeface="Arial" panose="020B0604020202020204" pitchFamily="34" charset="0"/>
            </a:rPr>
            <a:t> audited consolidated financial statements.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Information</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required by IFRSs that is not presented elsewhere in the statement of financial position, statement of comprehensive income, statement of cash flows and statement of changes in equity are disclosed in the Notes 3 to 33</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audited consolidated financial statements.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audited consolidated financial statements.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Adopted accounting policies are explained</a:t>
          </a:r>
          <a:r>
            <a:rPr lang="hr-HR" sz="1000" baseline="0">
              <a:solidFill>
                <a:schemeClr val="dk1"/>
              </a:solidFill>
              <a:effectLst/>
              <a:latin typeface="Arial" panose="020B0604020202020204" pitchFamily="34" charset="0"/>
              <a:ea typeface="+mn-ea"/>
              <a:cs typeface="Arial" panose="020B0604020202020204" pitchFamily="34" charset="0"/>
            </a:rPr>
            <a:t> in the Notes </a:t>
          </a:r>
          <a:r>
            <a:rPr lang="hr-HR" sz="1000">
              <a:solidFill>
                <a:schemeClr val="dk1"/>
              </a:solidFill>
              <a:effectLst/>
              <a:latin typeface="Arial" panose="020B0604020202020204" pitchFamily="34" charset="0"/>
              <a:ea typeface="+mn-ea"/>
              <a:cs typeface="Arial" panose="020B0604020202020204" pitchFamily="34" charset="0"/>
            </a:rPr>
            <a:t>2.2. to 2.25</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audited consolidated financial statements.</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the</a:t>
          </a:r>
          <a:r>
            <a:rPr lang="hr-HR" sz="1000" baseline="0">
              <a:solidFill>
                <a:schemeClr val="dk1"/>
              </a:solidFill>
              <a:effectLst/>
              <a:latin typeface="Arial" panose="020B0604020202020204" pitchFamily="34" charset="0"/>
              <a:ea typeface="+mn-ea"/>
              <a:cs typeface="Arial" panose="020B0604020202020204" pitchFamily="34" charset="0"/>
            </a:rPr>
            <a:t> consolidated level 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Group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Group has no advances and credits granted to the members of the administrative, managerial and supervisory bodies, as well as commitments entered into on their behalf by way of guarantees of any kind.</a:t>
          </a:r>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48</xdr:row>
      <xdr:rowOff>1491</xdr:rowOff>
    </xdr:from>
    <xdr:to>
      <xdr:col>10</xdr:col>
      <xdr:colOff>0</xdr:colOff>
      <xdr:row>83</xdr:row>
      <xdr:rowOff>18317</xdr:rowOff>
    </xdr:to>
    <xdr:sp macro="" textlink="">
      <xdr:nvSpPr>
        <xdr:cNvPr id="3" name="TextBox 2">
          <a:extLst>
            <a:ext uri="{FF2B5EF4-FFF2-40B4-BE49-F238E27FC236}">
              <a16:creationId xmlns:a16="http://schemas.microsoft.com/office/drawing/2014/main" id="{47659918-737B-42FB-BA11-28A178C5E1E8}"/>
            </a:ext>
          </a:extLst>
        </xdr:cNvPr>
        <xdr:cNvSpPr txBox="1"/>
      </xdr:nvSpPr>
      <xdr:spPr>
        <a:xfrm>
          <a:off x="0" y="17888342"/>
          <a:ext cx="11530745" cy="6427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84</xdr:row>
      <xdr:rowOff>88778</xdr:rowOff>
    </xdr:from>
    <xdr:to>
      <xdr:col>10</xdr:col>
      <xdr:colOff>914</xdr:colOff>
      <xdr:row>148</xdr:row>
      <xdr:rowOff>84667</xdr:rowOff>
    </xdr:to>
    <xdr:sp macro="" textlink="">
      <xdr:nvSpPr>
        <xdr:cNvPr id="4" name="TextBox 3">
          <a:extLst>
            <a:ext uri="{FF2B5EF4-FFF2-40B4-BE49-F238E27FC236}">
              <a16:creationId xmlns:a16="http://schemas.microsoft.com/office/drawing/2014/main" id="{7A64CAB8-C8FB-4EFF-B6C5-6AB97BF63D6A}"/>
            </a:ext>
          </a:extLst>
        </xdr:cNvPr>
        <xdr:cNvSpPr txBox="1"/>
      </xdr:nvSpPr>
      <xdr:spPr>
        <a:xfrm>
          <a:off x="0" y="24592722"/>
          <a:ext cx="11466192" cy="11736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Amounts owed by the Group</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and falling due after more than five years relate to lease liabilities.</a:t>
          </a: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br>
            <a:rPr lang="hr-HR" sz="1000" baseline="0">
              <a:latin typeface="Arial" panose="020B0604020202020204" pitchFamily="34" charset="0"/>
              <a:cs typeface="Arial" panose="020B0604020202020204" pitchFamily="34" charset="0"/>
            </a:rPr>
          </a:br>
          <a:br>
            <a:rPr lang="hr-HR" sz="1000" baseline="0">
              <a:latin typeface="Arial" panose="020B0604020202020204" pitchFamily="34" charset="0"/>
              <a:cs typeface="Arial" panose="020B0604020202020204" pitchFamily="34" charset="0"/>
            </a:rPr>
          </a:b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At 31 December 202</a:t>
          </a:r>
          <a:r>
            <a:rPr lang="hr-HR" sz="1000">
              <a:solidFill>
                <a:schemeClr val="dk1"/>
              </a:solidFill>
              <a:effectLst/>
              <a:latin typeface="Arial" panose="020B0604020202020204" pitchFamily="34" charset="0"/>
              <a:ea typeface="+mn-ea"/>
              <a:cs typeface="Arial" panose="020B0604020202020204" pitchFamily="34" charset="0"/>
            </a:rPr>
            <a:t>4 and 31 December 2023</a:t>
          </a:r>
          <a:r>
            <a:rPr lang="en-GB" sz="1000">
              <a:solidFill>
                <a:schemeClr val="dk1"/>
              </a:solidFill>
              <a:effectLst/>
              <a:latin typeface="Arial" panose="020B0604020202020204" pitchFamily="34" charset="0"/>
              <a:ea typeface="+mn-ea"/>
              <a:cs typeface="Arial" panose="020B0604020202020204" pitchFamily="34" charset="0"/>
            </a:rPr>
            <a:t> the Group has no borrowings from financial institutions secured by pledges over </a:t>
          </a:r>
          <a:r>
            <a:rPr lang="hr-HR" sz="1000">
              <a:solidFill>
                <a:schemeClr val="dk1"/>
              </a:solidFill>
              <a:effectLst/>
              <a:latin typeface="Arial" panose="020B0604020202020204" pitchFamily="34" charset="0"/>
              <a:ea typeface="+mn-ea"/>
              <a:cs typeface="Arial" panose="020B0604020202020204" pitchFamily="34" charset="0"/>
            </a:rPr>
            <a:t>property, </a:t>
          </a:r>
          <a:r>
            <a:rPr lang="en-GB" sz="1000">
              <a:solidFill>
                <a:schemeClr val="dk1"/>
              </a:solidFill>
              <a:effectLst/>
              <a:latin typeface="Arial" panose="020B0604020202020204" pitchFamily="34" charset="0"/>
              <a:ea typeface="+mn-ea"/>
              <a:cs typeface="Arial" panose="020B0604020202020204" pitchFamily="34" charset="0"/>
            </a:rPr>
            <a:t>plant and equipment </a:t>
          </a:r>
          <a:r>
            <a:rPr lang="hr-HR" sz="1000">
              <a:solidFill>
                <a:schemeClr val="dk1"/>
              </a:solidFill>
              <a:effectLst/>
              <a:latin typeface="Arial" panose="020B0604020202020204" pitchFamily="34" charset="0"/>
              <a:ea typeface="+mn-ea"/>
              <a:cs typeface="Arial" panose="020B0604020202020204" pitchFamily="34" charset="0"/>
            </a:rPr>
            <a:t>and intangible assets.</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Group </a:t>
          </a:r>
          <a:r>
            <a:rPr lang="en-GB" sz="1000">
              <a:solidFill>
                <a:schemeClr val="dk1"/>
              </a:solidFill>
              <a:effectLst/>
              <a:latin typeface="Arial" panose="020B0604020202020204" pitchFamily="34" charset="0"/>
              <a:ea typeface="+mn-ea"/>
              <a:cs typeface="Arial" panose="020B0604020202020204" pitchFamily="34" charset="0"/>
            </a:rPr>
            <a:t>was 5,</a:t>
          </a:r>
          <a:r>
            <a:rPr lang="hr-HR" sz="1000">
              <a:solidFill>
                <a:schemeClr val="dk1"/>
              </a:solidFill>
              <a:effectLst/>
              <a:latin typeface="Arial" panose="020B0604020202020204" pitchFamily="34" charset="0"/>
              <a:ea typeface="+mn-ea"/>
              <a:cs typeface="Arial" panose="020B0604020202020204" pitchFamily="34" charset="0"/>
            </a:rPr>
            <a:t>728</a:t>
          </a:r>
          <a:r>
            <a:rPr lang="en-GB" sz="1000">
              <a:solidFill>
                <a:schemeClr val="dk1"/>
              </a:solidFill>
              <a:effectLst/>
              <a:latin typeface="Arial" panose="020B0604020202020204" pitchFamily="34" charset="0"/>
              <a:ea typeface="+mn-ea"/>
              <a:cs typeface="Arial" panose="020B0604020202020204" pitchFamily="34" charset="0"/>
            </a:rPr>
            <a:t> (20</a:t>
          </a:r>
          <a:r>
            <a:rPr lang="hr-HR" sz="1000">
              <a:solidFill>
                <a:schemeClr val="dk1"/>
              </a:solidFill>
              <a:effectLst/>
              <a:latin typeface="Arial" panose="020B0604020202020204" pitchFamily="34" charset="0"/>
              <a:ea typeface="+mn-ea"/>
              <a:cs typeface="Arial" panose="020B0604020202020204" pitchFamily="34" charset="0"/>
            </a:rPr>
            <a:t>23</a:t>
          </a:r>
          <a:r>
            <a:rPr lang="en-GB" sz="1000">
              <a:solidFill>
                <a:schemeClr val="dk1"/>
              </a:solidFill>
              <a:effectLst/>
              <a:latin typeface="Arial" panose="020B0604020202020204" pitchFamily="34" charset="0"/>
              <a:ea typeface="+mn-ea"/>
              <a:cs typeface="Arial" panose="020B0604020202020204" pitchFamily="34" charset="0"/>
            </a:rPr>
            <a:t>: 5,</a:t>
          </a:r>
          <a:r>
            <a:rPr lang="hr-HR" sz="1000">
              <a:solidFill>
                <a:schemeClr val="dk1"/>
              </a:solidFill>
              <a:effectLst/>
              <a:latin typeface="Arial" panose="020B0604020202020204" pitchFamily="34" charset="0"/>
              <a:ea typeface="+mn-ea"/>
              <a:cs typeface="Arial" panose="020B0604020202020204" pitchFamily="34" charset="0"/>
            </a:rPr>
            <a:t>487</a:t>
          </a:r>
          <a:r>
            <a:rPr lang="en-GB" sz="1000">
              <a:solidFill>
                <a:schemeClr val="dk1"/>
              </a:solidFill>
              <a:effectLst/>
              <a:latin typeface="Arial" panose="020B0604020202020204" pitchFamily="34" charset="0"/>
              <a:ea typeface="+mn-ea"/>
              <a:cs typeface="Arial" panose="020B0604020202020204" pitchFamily="34" charset="0"/>
            </a:rPr>
            <a:t>)</a:t>
          </a:r>
          <a:r>
            <a:rPr lang="hr-HR" sz="1000">
              <a:solidFill>
                <a:schemeClr val="dk1"/>
              </a:solidFill>
              <a:effectLst/>
              <a:latin typeface="Arial" panose="020B0604020202020204" pitchFamily="34" charset="0"/>
              <a:ea typeface="+mn-ea"/>
              <a:cs typeface="Arial" panose="020B0604020202020204" pitchFamily="34" charset="0"/>
            </a:rPr>
            <a:t>. Group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Cost of salaries</a:t>
          </a:r>
          <a:r>
            <a:rPr lang="hr-HR" sz="1000" baseline="0">
              <a:latin typeface="Arial" panose="020B0604020202020204" pitchFamily="34" charset="0"/>
              <a:cs typeface="Arial" panose="020B0604020202020204" pitchFamily="34" charset="0"/>
            </a:rPr>
            <a:t> of EUR 82 thousand was capitalised in 2024 (2023: EUR 223 thousand).</a:t>
          </a:r>
        </a:p>
        <a:p>
          <a:endParaRPr lang="hr-HR" sz="1000">
            <a:latin typeface="Arial" panose="020B0604020202020204" pitchFamily="34" charset="0"/>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In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members of the Management Board received total gross amount of </a:t>
          </a:r>
          <a:r>
            <a:rPr lang="hr-HR" sz="1000">
              <a:solidFill>
                <a:schemeClr val="dk1"/>
              </a:solidFill>
              <a:effectLst/>
              <a:latin typeface="Arial" panose="020B0604020202020204" pitchFamily="34" charset="0"/>
              <a:ea typeface="+mn-ea"/>
              <a:cs typeface="Arial" panose="020B0604020202020204" pitchFamily="34" charset="0"/>
            </a:rPr>
            <a:t>EUR</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3,765</a:t>
          </a:r>
          <a:r>
            <a:rPr lang="en-GB" sz="1000">
              <a:solidFill>
                <a:schemeClr val="dk1"/>
              </a:solidFill>
              <a:effectLst/>
              <a:latin typeface="Arial" panose="020B0604020202020204" pitchFamily="34" charset="0"/>
              <a:ea typeface="+mn-ea"/>
              <a:cs typeface="Arial" panose="020B0604020202020204" pitchFamily="34" charset="0"/>
            </a:rPr>
            <a:t> thousand relating to salaries, bonuses and other receipts in kind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EUR</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a:t>
          </a:r>
          <a:r>
            <a:rPr lang="en-GB" sz="1000">
              <a:solidFill>
                <a:schemeClr val="dk1"/>
              </a:solidFill>
              <a:effectLst/>
              <a:latin typeface="Arial" panose="020B0604020202020204" pitchFamily="34" charset="0"/>
              <a:ea typeface="+mn-ea"/>
              <a:cs typeface="Arial" panose="020B0604020202020204" pitchFamily="34" charset="0"/>
            </a:rPr>
            <a:t>,</a:t>
          </a:r>
          <a:r>
            <a:rPr lang="hr-HR" sz="1000">
              <a:solidFill>
                <a:schemeClr val="dk1"/>
              </a:solidFill>
              <a:effectLst/>
              <a:latin typeface="Arial" panose="020B0604020202020204" pitchFamily="34" charset="0"/>
              <a:ea typeface="+mn-ea"/>
              <a:cs typeface="Arial" panose="020B0604020202020204" pitchFamily="34" charset="0"/>
            </a:rPr>
            <a:t>796</a:t>
          </a:r>
          <a:r>
            <a:rPr lang="en-GB" sz="1000">
              <a:solidFill>
                <a:schemeClr val="dk1"/>
              </a:solidFill>
              <a:effectLst/>
              <a:latin typeface="Arial" panose="020B0604020202020204" pitchFamily="34" charset="0"/>
              <a:ea typeface="+mn-ea"/>
              <a:cs typeface="Arial" panose="020B0604020202020204" pitchFamily="34" charset="0"/>
            </a:rPr>
            <a:t> thousand).</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financial year, and the movement in those balances during the financial year are</a:t>
          </a:r>
          <a:r>
            <a:rPr lang="hr-HR" sz="1000" baseline="0">
              <a:latin typeface="Arial" panose="020B0604020202020204" pitchFamily="34" charset="0"/>
              <a:cs typeface="Arial" panose="020B0604020202020204" pitchFamily="34" charset="0"/>
            </a:rPr>
            <a:t> disclosed in the Note 26 of audited consolidated financial statements.</a:t>
          </a:r>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participating interest.</a:t>
          </a:r>
          <a:endParaRPr lang="hr-HR" sz="1000" baseline="0">
            <a:solidFill>
              <a:schemeClr val="dk1"/>
            </a:solidFill>
            <a:latin typeface="Arial" panose="020B0604020202020204" pitchFamily="34" charset="0"/>
            <a:ea typeface="+mn-ea"/>
            <a:cs typeface="Arial" panose="020B0604020202020204" pitchFamily="34" charset="0"/>
          </a:endParaRPr>
        </a:p>
        <a:p>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There were no shares subscribed during the current period within the limits of the authorised capital.</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There is no more than one class of shares.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participation certificates, </a:t>
          </a:r>
          <a:r>
            <a:rPr lang="hr-HR" sz="1000" baseline="0">
              <a:solidFill>
                <a:schemeClr val="dk1"/>
              </a:solidFill>
              <a:effectLst/>
              <a:latin typeface="Arial" panose="020B0604020202020204" pitchFamily="34" charset="0"/>
              <a:ea typeface="+mn-ea"/>
              <a:cs typeface="Arial" panose="020B0604020202020204" pitchFamily="34" charset="0"/>
            </a:rPr>
            <a:t>convertible </a:t>
          </a:r>
          <a:r>
            <a:rPr lang="hr-HR" sz="1000" baseline="0">
              <a:solidFill>
                <a:schemeClr val="dk1"/>
              </a:solidFill>
              <a:latin typeface="Arial" panose="020B0604020202020204" pitchFamily="34" charset="0"/>
              <a:ea typeface="+mn-ea"/>
              <a:cs typeface="Arial" panose="020B0604020202020204" pitchFamily="34" charset="0"/>
            </a:rPr>
            <a:t>debentures, warrants, options or similar securities or rights.</a:t>
          </a:r>
        </a:p>
        <a:p>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Group has no shares in companies having unlimited liability.</a:t>
          </a:r>
        </a:p>
        <a:p>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The annual consolidated financial statements of the largest group of companies are prepared by MYBERG d.o.o., Zagreb.</a:t>
          </a:r>
        </a:p>
        <a:p>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The audited separate and consolidated financial statements for 2024 will be submitted to the Supervisory Board for examination and propose that the Supervisory </a:t>
          </a:r>
          <a:r>
            <a:rPr lang="hr-HR" sz="1000">
              <a:solidFill>
                <a:schemeClr val="dk1"/>
              </a:solidFill>
              <a:effectLst/>
              <a:latin typeface="Arial" panose="020B0604020202020204" pitchFamily="34" charset="0"/>
              <a:ea typeface="+mn-ea"/>
              <a:cs typeface="Arial" panose="020B0604020202020204" pitchFamily="34" charset="0"/>
            </a:rPr>
            <a:t>Board give its approval at the meeting scheduled according to the published calendar of events (April</a:t>
          </a:r>
          <a:r>
            <a:rPr lang="hr-HR" sz="1000" baseline="0">
              <a:solidFill>
                <a:schemeClr val="dk1"/>
              </a:solidFill>
              <a:effectLst/>
              <a:latin typeface="Arial" panose="020B0604020202020204" pitchFamily="34" charset="0"/>
              <a:ea typeface="+mn-ea"/>
              <a:cs typeface="Arial" panose="020B0604020202020204" pitchFamily="34" charset="0"/>
            </a:rPr>
            <a:t> 30</a:t>
          </a:r>
          <a:r>
            <a:rPr lang="hr-HR" sz="1000">
              <a:solidFill>
                <a:schemeClr val="dk1"/>
              </a:solidFill>
              <a:effectLst/>
              <a:latin typeface="Arial" panose="020B0604020202020204" pitchFamily="34" charset="0"/>
              <a:ea typeface="+mn-ea"/>
              <a:cs typeface="Arial" panose="020B0604020202020204" pitchFamily="34" charset="0"/>
            </a:rPr>
            <a:t>, 2025). Following the decision of the Supervisory Board, the Company's Management Board will at the same time, at the meeting of the Supervisory Board scheduled according to the published calendar of events (April</a:t>
          </a:r>
          <a:r>
            <a:rPr lang="hr-HR" sz="1000" baseline="0">
              <a:solidFill>
                <a:schemeClr val="dk1"/>
              </a:solidFill>
              <a:effectLst/>
              <a:latin typeface="Arial" panose="020B0604020202020204" pitchFamily="34" charset="0"/>
              <a:ea typeface="+mn-ea"/>
              <a:cs typeface="Arial" panose="020B0604020202020204" pitchFamily="34" charset="0"/>
            </a:rPr>
            <a:t> 30, </a:t>
          </a:r>
          <a:r>
            <a:rPr lang="hr-HR" sz="1000">
              <a:solidFill>
                <a:schemeClr val="dk1"/>
              </a:solidFill>
              <a:effectLst/>
              <a:latin typeface="Arial" panose="020B0604020202020204" pitchFamily="34" charset="0"/>
              <a:ea typeface="+mn-ea"/>
              <a:cs typeface="Arial" panose="020B0604020202020204" pitchFamily="34" charset="0"/>
            </a:rPr>
            <a:t>2025), initiate the Supervisory Board a proposal for a decision on the use of profits to take a stand. The decision of the Supervisory Board of the Company on approval of the annual reports and, consequently, the proposal of the Management Board and the Supervisory Board on the use of profits, will be published in accordance with Article 463, paragraph 4 of the Capital Market Act.</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Related parties transactions are disclosed in the Note 30 of audited consolidated financial statements. </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There were no events after the reporting period that would have a significant impact on the Group's financial statements as of 31 December 2024 or for the year then ended. </a:t>
          </a:r>
        </a:p>
        <a:p>
          <a:endParaRPr lang="hr-HR" sz="1000">
            <a:latin typeface="Arial" panose="020B0604020202020204" pitchFamily="34" charset="0"/>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Statutory audit services fees to the auditors of the Group’s financial statements amounted to </a:t>
          </a:r>
          <a:r>
            <a:rPr lang="hr-HR" sz="1000">
              <a:solidFill>
                <a:schemeClr val="dk1"/>
              </a:solidFill>
              <a:effectLst/>
              <a:latin typeface="Arial" panose="020B0604020202020204" pitchFamily="34" charset="0"/>
              <a:ea typeface="+mn-ea"/>
              <a:cs typeface="Arial" panose="020B0604020202020204" pitchFamily="34" charset="0"/>
            </a:rPr>
            <a:t>EUR</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572</a:t>
          </a:r>
          <a:r>
            <a:rPr lang="en-GB" sz="1000">
              <a:solidFill>
                <a:schemeClr val="dk1"/>
              </a:solidFill>
              <a:effectLst/>
              <a:latin typeface="Arial" panose="020B0604020202020204" pitchFamily="34" charset="0"/>
              <a:ea typeface="+mn-ea"/>
              <a:cs typeface="Arial" panose="020B0604020202020204" pitchFamily="34" charset="0"/>
            </a:rPr>
            <a:t> thousand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EUR</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541</a:t>
          </a:r>
          <a:r>
            <a:rPr lang="en-GB" sz="1000">
              <a:solidFill>
                <a:schemeClr val="dk1"/>
              </a:solidFill>
              <a:effectLst/>
              <a:latin typeface="Arial" panose="020B0604020202020204" pitchFamily="34" charset="0"/>
              <a:ea typeface="+mn-ea"/>
              <a:cs typeface="Arial" panose="020B0604020202020204" pitchFamily="34" charset="0"/>
            </a:rPr>
            <a:t> thousand), while fees related to other services amounted to </a:t>
          </a:r>
          <a:r>
            <a:rPr lang="hr-HR" sz="1000">
              <a:solidFill>
                <a:schemeClr val="dk1"/>
              </a:solidFill>
              <a:effectLst/>
              <a:latin typeface="Arial" panose="020B0604020202020204" pitchFamily="34" charset="0"/>
              <a:ea typeface="+mn-ea"/>
              <a:cs typeface="Arial" panose="020B0604020202020204" pitchFamily="34" charset="0"/>
            </a:rPr>
            <a:t>EUR</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94</a:t>
          </a:r>
          <a:r>
            <a:rPr lang="en-GB" sz="1000">
              <a:solidFill>
                <a:schemeClr val="dk1"/>
              </a:solidFill>
              <a:effectLst/>
              <a:latin typeface="Arial" panose="020B0604020202020204" pitchFamily="34" charset="0"/>
              <a:ea typeface="+mn-ea"/>
              <a:cs typeface="Arial" panose="020B0604020202020204" pitchFamily="34" charset="0"/>
            </a:rPr>
            <a:t> thousand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51</a:t>
          </a:r>
          <a:r>
            <a:rPr lang="en-GB" sz="1000">
              <a:solidFill>
                <a:schemeClr val="dk1"/>
              </a:solidFill>
              <a:effectLst/>
              <a:latin typeface="Arial" panose="020B0604020202020204" pitchFamily="34" charset="0"/>
              <a:ea typeface="+mn-ea"/>
              <a:cs typeface="Arial" panose="020B0604020202020204" pitchFamily="34" charset="0"/>
            </a:rPr>
            <a:t> thousand). </a:t>
          </a:r>
          <a:r>
            <a:rPr lang="hr-HR" sz="1000">
              <a:solidFill>
                <a:schemeClr val="dk1"/>
              </a:solidFill>
              <a:effectLst/>
              <a:latin typeface="Arial" panose="020B0604020202020204" pitchFamily="34" charset="0"/>
              <a:ea typeface="+mn-ea"/>
              <a:cs typeface="Arial" panose="020B0604020202020204" pitchFamily="34" charset="0"/>
            </a:rPr>
            <a:t>Other services relate to Consolidated Sustainability report (ESRS), Report on remuneration of the Management Board and the Supervisory Board, related party reports and agreed upon procedures in relation to received government grants in Republic of Serbia. </a:t>
          </a:r>
          <a:br>
            <a:rPr lang="hr-HR" sz="1000">
              <a:solidFill>
                <a:schemeClr val="dk1"/>
              </a:solidFill>
              <a:effectLst/>
              <a:latin typeface="Arial" panose="020B0604020202020204" pitchFamily="34" charset="0"/>
              <a:ea typeface="+mn-ea"/>
              <a:cs typeface="Arial" panose="020B0604020202020204" pitchFamily="34" charset="0"/>
            </a:rPr>
          </a:b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11 to ADP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Details of provisions are disclosed in the Note 27 of audited consolidated financial statements.</a:t>
          </a:r>
        </a:p>
      </xdr:txBody>
    </xdr:sp>
    <xdr:clientData/>
  </xdr:twoCellAnchor>
  <xdr:twoCellAnchor editAs="oneCell">
    <xdr:from>
      <xdr:col>0</xdr:col>
      <xdr:colOff>1</xdr:colOff>
      <xdr:row>64</xdr:row>
      <xdr:rowOff>59594</xdr:rowOff>
    </xdr:from>
    <xdr:to>
      <xdr:col>8</xdr:col>
      <xdr:colOff>531202</xdr:colOff>
      <xdr:row>79</xdr:row>
      <xdr:rowOff>58598</xdr:rowOff>
    </xdr:to>
    <xdr:pic>
      <xdr:nvPicPr>
        <xdr:cNvPr id="7" name="Picture 6">
          <a:extLst>
            <a:ext uri="{FF2B5EF4-FFF2-40B4-BE49-F238E27FC236}">
              <a16:creationId xmlns:a16="http://schemas.microsoft.com/office/drawing/2014/main" id="{7E519E90-A21D-45D4-92C3-91D99DD1DEEA}"/>
            </a:ext>
          </a:extLst>
        </xdr:cNvPr>
        <xdr:cNvPicPr>
          <a:picLocks noChangeAspect="1"/>
        </xdr:cNvPicPr>
      </xdr:nvPicPr>
      <xdr:blipFill>
        <a:blip xmlns:r="http://schemas.openxmlformats.org/officeDocument/2006/relationships" r:embed="rId1"/>
        <a:stretch>
          <a:fillRect/>
        </a:stretch>
      </xdr:blipFill>
      <xdr:spPr>
        <a:xfrm>
          <a:off x="1" y="20877214"/>
          <a:ext cx="5440239" cy="2746600"/>
        </a:xfrm>
        <a:prstGeom prst="rect">
          <a:avLst/>
        </a:prstGeom>
      </xdr:spPr>
    </xdr:pic>
    <xdr:clientData/>
  </xdr:twoCellAnchor>
  <xdr:twoCellAnchor editAs="oneCell">
    <xdr:from>
      <xdr:col>0</xdr:col>
      <xdr:colOff>0</xdr:colOff>
      <xdr:row>85</xdr:row>
      <xdr:rowOff>149933</xdr:rowOff>
    </xdr:from>
    <xdr:to>
      <xdr:col>6</xdr:col>
      <xdr:colOff>434693</xdr:colOff>
      <xdr:row>96</xdr:row>
      <xdr:rowOff>55515</xdr:rowOff>
    </xdr:to>
    <xdr:pic>
      <xdr:nvPicPr>
        <xdr:cNvPr id="9" name="Picture 8">
          <a:extLst>
            <a:ext uri="{FF2B5EF4-FFF2-40B4-BE49-F238E27FC236}">
              <a16:creationId xmlns:a16="http://schemas.microsoft.com/office/drawing/2014/main" id="{082A6F91-8A98-116A-7BBB-933A3B5525B6}"/>
            </a:ext>
          </a:extLst>
        </xdr:cNvPr>
        <xdr:cNvPicPr>
          <a:picLocks noChangeAspect="1"/>
        </xdr:cNvPicPr>
      </xdr:nvPicPr>
      <xdr:blipFill>
        <a:blip xmlns:r="http://schemas.openxmlformats.org/officeDocument/2006/relationships" r:embed="rId2"/>
        <a:stretch>
          <a:fillRect/>
        </a:stretch>
      </xdr:blipFill>
      <xdr:spPr>
        <a:xfrm>
          <a:off x="0" y="24814188"/>
          <a:ext cx="4110757" cy="1920486"/>
        </a:xfrm>
        <a:prstGeom prst="rect">
          <a:avLst/>
        </a:prstGeom>
      </xdr:spPr>
    </xdr:pic>
    <xdr:clientData/>
  </xdr:twoCellAnchor>
  <xdr:twoCellAnchor editAs="oneCell">
    <xdr:from>
      <xdr:col>0</xdr:col>
      <xdr:colOff>49592</xdr:colOff>
      <xdr:row>131</xdr:row>
      <xdr:rowOff>52506</xdr:rowOff>
    </xdr:from>
    <xdr:to>
      <xdr:col>6</xdr:col>
      <xdr:colOff>324156</xdr:colOff>
      <xdr:row>147</xdr:row>
      <xdr:rowOff>22315</xdr:rowOff>
    </xdr:to>
    <xdr:pic>
      <xdr:nvPicPr>
        <xdr:cNvPr id="15" name="Picture 14">
          <a:extLst>
            <a:ext uri="{FF2B5EF4-FFF2-40B4-BE49-F238E27FC236}">
              <a16:creationId xmlns:a16="http://schemas.microsoft.com/office/drawing/2014/main" id="{8F25740C-42FD-4B1B-6929-366B156321C9}"/>
            </a:ext>
          </a:extLst>
        </xdr:cNvPr>
        <xdr:cNvPicPr>
          <a:picLocks noChangeAspect="1"/>
        </xdr:cNvPicPr>
      </xdr:nvPicPr>
      <xdr:blipFill>
        <a:blip xmlns:r="http://schemas.openxmlformats.org/officeDocument/2006/relationships" r:embed="rId3"/>
        <a:stretch>
          <a:fillRect/>
        </a:stretch>
      </xdr:blipFill>
      <xdr:spPr>
        <a:xfrm>
          <a:off x="49592" y="33178339"/>
          <a:ext cx="3907611" cy="2904920"/>
        </a:xfrm>
        <a:prstGeom prst="rect">
          <a:avLst/>
        </a:prstGeom>
      </xdr:spPr>
    </xdr:pic>
    <xdr:clientData/>
  </xdr:twoCellAnchor>
  <xdr:twoCellAnchor editAs="oneCell">
    <xdr:from>
      <xdr:col>9</xdr:col>
      <xdr:colOff>239183</xdr:colOff>
      <xdr:row>63</xdr:row>
      <xdr:rowOff>113240</xdr:rowOff>
    </xdr:from>
    <xdr:to>
      <xdr:col>9</xdr:col>
      <xdr:colOff>5847927</xdr:colOff>
      <xdr:row>81</xdr:row>
      <xdr:rowOff>57361</xdr:rowOff>
    </xdr:to>
    <xdr:pic>
      <xdr:nvPicPr>
        <xdr:cNvPr id="10" name="Picture 9">
          <a:extLst>
            <a:ext uri="{FF2B5EF4-FFF2-40B4-BE49-F238E27FC236}">
              <a16:creationId xmlns:a16="http://schemas.microsoft.com/office/drawing/2014/main" id="{9DE869A5-5536-F262-239D-863469D71562}"/>
            </a:ext>
          </a:extLst>
        </xdr:cNvPr>
        <xdr:cNvPicPr>
          <a:picLocks noChangeAspect="1"/>
        </xdr:cNvPicPr>
      </xdr:nvPicPr>
      <xdr:blipFill>
        <a:blip xmlns:r="http://schemas.openxmlformats.org/officeDocument/2006/relationships" r:embed="rId4"/>
        <a:stretch>
          <a:fillRect/>
        </a:stretch>
      </xdr:blipFill>
      <xdr:spPr>
        <a:xfrm>
          <a:off x="5763683" y="20560240"/>
          <a:ext cx="5623984" cy="3175001"/>
        </a:xfrm>
        <a:prstGeom prst="rect">
          <a:avLst/>
        </a:prstGeom>
      </xdr:spPr>
    </xdr:pic>
    <xdr:clientData/>
  </xdr:twoCellAnchor>
  <xdr:twoCellAnchor editAs="oneCell">
    <xdr:from>
      <xdr:col>0</xdr:col>
      <xdr:colOff>123190</xdr:colOff>
      <xdr:row>48</xdr:row>
      <xdr:rowOff>92288</xdr:rowOff>
    </xdr:from>
    <xdr:to>
      <xdr:col>8</xdr:col>
      <xdr:colOff>201083</xdr:colOff>
      <xdr:row>62</xdr:row>
      <xdr:rowOff>161557</xdr:rowOff>
    </xdr:to>
    <xdr:pic>
      <xdr:nvPicPr>
        <xdr:cNvPr id="8" name="Picture 7">
          <a:extLst>
            <a:ext uri="{FF2B5EF4-FFF2-40B4-BE49-F238E27FC236}">
              <a16:creationId xmlns:a16="http://schemas.microsoft.com/office/drawing/2014/main" id="{D55A6BDB-1450-0A92-24A9-7719CECBAE7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3190" y="17840538"/>
          <a:ext cx="4988560" cy="2588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345441</xdr:colOff>
      <xdr:row>48</xdr:row>
      <xdr:rowOff>70272</xdr:rowOff>
    </xdr:from>
    <xdr:to>
      <xdr:col>9</xdr:col>
      <xdr:colOff>5827607</xdr:colOff>
      <xdr:row>63</xdr:row>
      <xdr:rowOff>92735</xdr:rowOff>
    </xdr:to>
    <xdr:pic>
      <xdr:nvPicPr>
        <xdr:cNvPr id="11" name="Picture 10">
          <a:extLst>
            <a:ext uri="{FF2B5EF4-FFF2-40B4-BE49-F238E27FC236}">
              <a16:creationId xmlns:a16="http://schemas.microsoft.com/office/drawing/2014/main" id="{E26FAF5C-A71F-6E03-E677-7268C9BB097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69941" y="17818522"/>
          <a:ext cx="5482166" cy="2721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8EFE-E87D-4504-AB16-29D00A1F0BC0}">
  <dimension ref="A1:J95"/>
  <sheetViews>
    <sheetView showGridLines="0" tabSelected="1" zoomScale="90" zoomScaleNormal="90" workbookViewId="0">
      <selection sqref="A1:C1"/>
    </sheetView>
  </sheetViews>
  <sheetFormatPr defaultRowHeight="14.4" x14ac:dyDescent="0.3"/>
  <sheetData>
    <row r="1" spans="1:10" ht="15.6" x14ac:dyDescent="0.3">
      <c r="A1" s="148"/>
      <c r="B1" s="149"/>
      <c r="C1" s="149"/>
      <c r="D1" s="39"/>
      <c r="E1" s="39"/>
      <c r="F1" s="39"/>
      <c r="G1" s="39"/>
      <c r="H1" s="39"/>
      <c r="I1" s="39"/>
      <c r="J1" s="40"/>
    </row>
    <row r="2" spans="1:10" x14ac:dyDescent="0.3">
      <c r="A2" s="150" t="s">
        <v>329</v>
      </c>
      <c r="B2" s="151"/>
      <c r="C2" s="151"/>
      <c r="D2" s="151"/>
      <c r="E2" s="151"/>
      <c r="F2" s="151"/>
      <c r="G2" s="151"/>
      <c r="H2" s="151"/>
      <c r="I2" s="151"/>
      <c r="J2" s="152"/>
    </row>
    <row r="3" spans="1:10" x14ac:dyDescent="0.3">
      <c r="A3" s="41"/>
      <c r="B3" s="42"/>
      <c r="C3" s="42"/>
      <c r="D3" s="42"/>
      <c r="E3" s="42"/>
      <c r="F3" s="42"/>
      <c r="G3" s="42"/>
      <c r="H3" s="42"/>
      <c r="I3" s="42"/>
      <c r="J3" s="43"/>
    </row>
    <row r="4" spans="1:10" x14ac:dyDescent="0.3">
      <c r="A4" s="153" t="s">
        <v>330</v>
      </c>
      <c r="B4" s="154"/>
      <c r="C4" s="154"/>
      <c r="D4" s="154"/>
      <c r="E4" s="155">
        <v>45292</v>
      </c>
      <c r="F4" s="156"/>
      <c r="G4" s="44" t="s">
        <v>331</v>
      </c>
      <c r="H4" s="155">
        <v>45657</v>
      </c>
      <c r="I4" s="156"/>
      <c r="J4" s="45"/>
    </row>
    <row r="5" spans="1:10" x14ac:dyDescent="0.3">
      <c r="A5" s="157"/>
      <c r="B5" s="158"/>
      <c r="C5" s="158"/>
      <c r="D5" s="158"/>
      <c r="E5" s="158"/>
      <c r="F5" s="158"/>
      <c r="G5" s="158"/>
      <c r="H5" s="158"/>
      <c r="I5" s="158"/>
      <c r="J5" s="159"/>
    </row>
    <row r="6" spans="1:10" x14ac:dyDescent="0.3">
      <c r="A6" s="46"/>
      <c r="B6" s="47" t="s">
        <v>332</v>
      </c>
      <c r="C6" s="48"/>
      <c r="D6" s="48"/>
      <c r="E6" s="49">
        <v>2024</v>
      </c>
      <c r="F6" s="50"/>
      <c r="G6" s="44"/>
      <c r="H6" s="50"/>
      <c r="I6" s="50"/>
      <c r="J6" s="51"/>
    </row>
    <row r="7" spans="1:10" x14ac:dyDescent="0.3">
      <c r="A7" s="46"/>
      <c r="B7" s="48"/>
      <c r="C7" s="48"/>
      <c r="D7" s="48"/>
      <c r="E7" s="52"/>
      <c r="F7" s="52"/>
      <c r="G7" s="44"/>
      <c r="H7" s="52"/>
      <c r="I7" s="52"/>
      <c r="J7" s="51"/>
    </row>
    <row r="8" spans="1:10" ht="15" x14ac:dyDescent="0.3">
      <c r="A8" s="136" t="s">
        <v>333</v>
      </c>
      <c r="B8" s="137"/>
      <c r="C8" s="137"/>
      <c r="D8" s="137"/>
      <c r="E8" s="137"/>
      <c r="F8" s="137"/>
      <c r="G8" s="137"/>
      <c r="H8" s="137"/>
      <c r="I8" s="137"/>
      <c r="J8" s="53"/>
    </row>
    <row r="9" spans="1:10" x14ac:dyDescent="0.3">
      <c r="A9" s="54"/>
      <c r="B9" s="55"/>
      <c r="C9" s="55"/>
      <c r="D9" s="55"/>
      <c r="E9" s="138"/>
      <c r="F9" s="138"/>
      <c r="G9" s="139"/>
      <c r="H9" s="139"/>
      <c r="I9" s="56"/>
      <c r="J9" s="57"/>
    </row>
    <row r="10" spans="1:10" x14ac:dyDescent="0.3">
      <c r="A10" s="140" t="s">
        <v>334</v>
      </c>
      <c r="B10" s="141"/>
      <c r="C10" s="142" t="s">
        <v>335</v>
      </c>
      <c r="D10" s="143"/>
      <c r="E10" s="58"/>
      <c r="F10" s="144" t="s">
        <v>336</v>
      </c>
      <c r="G10" s="145"/>
      <c r="H10" s="146" t="s">
        <v>337</v>
      </c>
      <c r="I10" s="147"/>
      <c r="J10" s="59"/>
    </row>
    <row r="11" spans="1:10" x14ac:dyDescent="0.3">
      <c r="A11" s="54"/>
      <c r="B11" s="55"/>
      <c r="C11" s="55"/>
      <c r="D11" s="55"/>
      <c r="E11" s="163"/>
      <c r="F11" s="163"/>
      <c r="G11" s="163"/>
      <c r="H11" s="163"/>
      <c r="I11" s="60"/>
      <c r="J11" s="59"/>
    </row>
    <row r="12" spans="1:10" x14ac:dyDescent="0.3">
      <c r="A12" s="160" t="s">
        <v>338</v>
      </c>
      <c r="B12" s="141"/>
      <c r="C12" s="142" t="s">
        <v>339</v>
      </c>
      <c r="D12" s="143"/>
      <c r="E12" s="164"/>
      <c r="F12" s="163"/>
      <c r="G12" s="163"/>
      <c r="H12" s="163"/>
      <c r="I12" s="60"/>
      <c r="J12" s="59"/>
    </row>
    <row r="13" spans="1:10" x14ac:dyDescent="0.3">
      <c r="A13" s="58"/>
      <c r="B13" s="60"/>
      <c r="C13" s="55"/>
      <c r="D13" s="55"/>
      <c r="E13" s="139"/>
      <c r="F13" s="139"/>
      <c r="G13" s="139"/>
      <c r="H13" s="139"/>
      <c r="I13" s="55"/>
      <c r="J13" s="61"/>
    </row>
    <row r="14" spans="1:10" x14ac:dyDescent="0.3">
      <c r="A14" s="160" t="s">
        <v>340</v>
      </c>
      <c r="B14" s="145"/>
      <c r="C14" s="142" t="s">
        <v>341</v>
      </c>
      <c r="D14" s="143"/>
      <c r="E14" s="161"/>
      <c r="F14" s="162"/>
      <c r="G14" s="62" t="s">
        <v>342</v>
      </c>
      <c r="H14" s="142" t="s">
        <v>343</v>
      </c>
      <c r="I14" s="143"/>
      <c r="J14" s="63"/>
    </row>
    <row r="15" spans="1:10" x14ac:dyDescent="0.3">
      <c r="A15" s="58"/>
      <c r="B15" s="60"/>
      <c r="C15" s="55"/>
      <c r="D15" s="55"/>
      <c r="E15" s="139"/>
      <c r="F15" s="139"/>
      <c r="G15" s="139"/>
      <c r="H15" s="139"/>
      <c r="I15" s="55"/>
      <c r="J15" s="61"/>
    </row>
    <row r="16" spans="1:10" x14ac:dyDescent="0.3">
      <c r="A16" s="160" t="s">
        <v>344</v>
      </c>
      <c r="B16" s="145"/>
      <c r="C16" s="142" t="s">
        <v>345</v>
      </c>
      <c r="D16" s="143"/>
      <c r="E16" s="64"/>
      <c r="F16" s="64"/>
      <c r="G16" s="64"/>
      <c r="H16" s="64"/>
      <c r="I16" s="64"/>
      <c r="J16" s="63"/>
    </row>
    <row r="17" spans="1:10" x14ac:dyDescent="0.3">
      <c r="A17" s="168"/>
      <c r="B17" s="169"/>
      <c r="C17" s="169"/>
      <c r="D17" s="169"/>
      <c r="E17" s="169"/>
      <c r="F17" s="169"/>
      <c r="G17" s="169"/>
      <c r="H17" s="169"/>
      <c r="I17" s="169"/>
      <c r="J17" s="170"/>
    </row>
    <row r="18" spans="1:10" x14ac:dyDescent="0.3">
      <c r="A18" s="140" t="s">
        <v>346</v>
      </c>
      <c r="B18" s="141"/>
      <c r="C18" s="165" t="s">
        <v>347</v>
      </c>
      <c r="D18" s="166"/>
      <c r="E18" s="166"/>
      <c r="F18" s="166"/>
      <c r="G18" s="166"/>
      <c r="H18" s="166"/>
      <c r="I18" s="166"/>
      <c r="J18" s="167"/>
    </row>
    <row r="19" spans="1:10" x14ac:dyDescent="0.3">
      <c r="A19" s="54"/>
      <c r="B19" s="55"/>
      <c r="C19" s="65"/>
      <c r="D19" s="55"/>
      <c r="E19" s="139"/>
      <c r="F19" s="139"/>
      <c r="G19" s="139"/>
      <c r="H19" s="139"/>
      <c r="I19" s="55"/>
      <c r="J19" s="61"/>
    </row>
    <row r="20" spans="1:10" x14ac:dyDescent="0.3">
      <c r="A20" s="140" t="s">
        <v>348</v>
      </c>
      <c r="B20" s="141"/>
      <c r="C20" s="146">
        <v>10000</v>
      </c>
      <c r="D20" s="147"/>
      <c r="E20" s="139"/>
      <c r="F20" s="139"/>
      <c r="G20" s="165" t="s">
        <v>349</v>
      </c>
      <c r="H20" s="166"/>
      <c r="I20" s="166"/>
      <c r="J20" s="167"/>
    </row>
    <row r="21" spans="1:10" x14ac:dyDescent="0.3">
      <c r="A21" s="54"/>
      <c r="B21" s="55"/>
      <c r="C21" s="55"/>
      <c r="D21" s="55"/>
      <c r="E21" s="139"/>
      <c r="F21" s="139"/>
      <c r="G21" s="139"/>
      <c r="H21" s="139"/>
      <c r="I21" s="55"/>
      <c r="J21" s="61"/>
    </row>
    <row r="22" spans="1:10" x14ac:dyDescent="0.3">
      <c r="A22" s="140" t="s">
        <v>350</v>
      </c>
      <c r="B22" s="141"/>
      <c r="C22" s="165" t="s">
        <v>351</v>
      </c>
      <c r="D22" s="166"/>
      <c r="E22" s="166"/>
      <c r="F22" s="166"/>
      <c r="G22" s="166"/>
      <c r="H22" s="166"/>
      <c r="I22" s="166"/>
      <c r="J22" s="167"/>
    </row>
    <row r="23" spans="1:10" x14ac:dyDescent="0.3">
      <c r="A23" s="54"/>
      <c r="B23" s="55"/>
      <c r="C23" s="55"/>
      <c r="D23" s="55"/>
      <c r="E23" s="139"/>
      <c r="F23" s="139"/>
      <c r="G23" s="139"/>
      <c r="H23" s="139"/>
      <c r="I23" s="55"/>
      <c r="J23" s="61"/>
    </row>
    <row r="24" spans="1:10" x14ac:dyDescent="0.3">
      <c r="A24" s="140" t="s">
        <v>352</v>
      </c>
      <c r="B24" s="141"/>
      <c r="C24" s="173" t="s">
        <v>353</v>
      </c>
      <c r="D24" s="174"/>
      <c r="E24" s="174"/>
      <c r="F24" s="174"/>
      <c r="G24" s="174"/>
      <c r="H24" s="174"/>
      <c r="I24" s="174"/>
      <c r="J24" s="175"/>
    </row>
    <row r="25" spans="1:10" x14ac:dyDescent="0.3">
      <c r="A25" s="54"/>
      <c r="B25" s="55"/>
      <c r="C25" s="65"/>
      <c r="D25" s="55"/>
      <c r="E25" s="139"/>
      <c r="F25" s="139"/>
      <c r="G25" s="139"/>
      <c r="H25" s="139"/>
      <c r="I25" s="55"/>
      <c r="J25" s="61"/>
    </row>
    <row r="26" spans="1:10" x14ac:dyDescent="0.3">
      <c r="A26" s="140" t="s">
        <v>354</v>
      </c>
      <c r="B26" s="141"/>
      <c r="C26" s="173" t="s">
        <v>355</v>
      </c>
      <c r="D26" s="174"/>
      <c r="E26" s="174"/>
      <c r="F26" s="174"/>
      <c r="G26" s="174"/>
      <c r="H26" s="174"/>
      <c r="I26" s="174"/>
      <c r="J26" s="175"/>
    </row>
    <row r="27" spans="1:10" x14ac:dyDescent="0.3">
      <c r="A27" s="54"/>
      <c r="B27" s="55"/>
      <c r="C27" s="65"/>
      <c r="D27" s="55"/>
      <c r="E27" s="139"/>
      <c r="F27" s="139"/>
      <c r="G27" s="139"/>
      <c r="H27" s="139"/>
      <c r="I27" s="55"/>
      <c r="J27" s="61"/>
    </row>
    <row r="28" spans="1:10" x14ac:dyDescent="0.3">
      <c r="A28" s="160" t="s">
        <v>356</v>
      </c>
      <c r="B28" s="141"/>
      <c r="C28" s="66">
        <v>5716</v>
      </c>
      <c r="D28" s="67"/>
      <c r="E28" s="178"/>
      <c r="F28" s="178"/>
      <c r="G28" s="178"/>
      <c r="H28" s="178"/>
      <c r="I28" s="171"/>
      <c r="J28" s="172"/>
    </row>
    <row r="29" spans="1:10" x14ac:dyDescent="0.3">
      <c r="A29" s="54"/>
      <c r="B29" s="55"/>
      <c r="C29" s="55"/>
      <c r="D29" s="55"/>
      <c r="E29" s="139"/>
      <c r="F29" s="139"/>
      <c r="G29" s="139"/>
      <c r="H29" s="139"/>
      <c r="I29" s="55"/>
      <c r="J29" s="61"/>
    </row>
    <row r="30" spans="1:10" x14ac:dyDescent="0.3">
      <c r="A30" s="140" t="s">
        <v>357</v>
      </c>
      <c r="B30" s="141"/>
      <c r="C30" s="68" t="s">
        <v>468</v>
      </c>
      <c r="D30" s="176" t="s">
        <v>358</v>
      </c>
      <c r="E30" s="177"/>
      <c r="F30" s="177"/>
      <c r="G30" s="177"/>
      <c r="H30" s="69" t="s">
        <v>359</v>
      </c>
      <c r="I30" s="70" t="s">
        <v>360</v>
      </c>
      <c r="J30" s="71"/>
    </row>
    <row r="31" spans="1:10" x14ac:dyDescent="0.3">
      <c r="A31" s="140"/>
      <c r="B31" s="141"/>
      <c r="C31" s="72"/>
      <c r="D31" s="44"/>
      <c r="E31" s="162"/>
      <c r="F31" s="162"/>
      <c r="G31" s="162"/>
      <c r="H31" s="162"/>
      <c r="I31" s="187"/>
      <c r="J31" s="188"/>
    </row>
    <row r="32" spans="1:10" x14ac:dyDescent="0.3">
      <c r="A32" s="140" t="s">
        <v>361</v>
      </c>
      <c r="B32" s="141"/>
      <c r="C32" s="66" t="s">
        <v>362</v>
      </c>
      <c r="D32" s="176" t="s">
        <v>363</v>
      </c>
      <c r="E32" s="177"/>
      <c r="F32" s="177"/>
      <c r="G32" s="177"/>
      <c r="H32" s="73" t="s">
        <v>364</v>
      </c>
      <c r="I32" s="74" t="s">
        <v>365</v>
      </c>
      <c r="J32" s="75"/>
    </row>
    <row r="33" spans="1:10" x14ac:dyDescent="0.3">
      <c r="A33" s="54"/>
      <c r="B33" s="55"/>
      <c r="C33" s="55"/>
      <c r="D33" s="55"/>
      <c r="E33" s="139"/>
      <c r="F33" s="139"/>
      <c r="G33" s="139"/>
      <c r="H33" s="139"/>
      <c r="I33" s="55"/>
      <c r="J33" s="61"/>
    </row>
    <row r="34" spans="1:10" x14ac:dyDescent="0.3">
      <c r="A34" s="176" t="s">
        <v>366</v>
      </c>
      <c r="B34" s="177"/>
      <c r="C34" s="177"/>
      <c r="D34" s="177"/>
      <c r="E34" s="177" t="s">
        <v>367</v>
      </c>
      <c r="F34" s="177"/>
      <c r="G34" s="177"/>
      <c r="H34" s="177"/>
      <c r="I34" s="177"/>
      <c r="J34" s="76" t="s">
        <v>368</v>
      </c>
    </row>
    <row r="35" spans="1:10" x14ac:dyDescent="0.3">
      <c r="A35" s="54"/>
      <c r="B35" s="55"/>
      <c r="C35" s="55"/>
      <c r="D35" s="55"/>
      <c r="E35" s="139"/>
      <c r="F35" s="139"/>
      <c r="G35" s="139"/>
      <c r="H35" s="139"/>
      <c r="I35" s="55"/>
      <c r="J35" s="57"/>
    </row>
    <row r="36" spans="1:10" x14ac:dyDescent="0.3">
      <c r="A36" s="54"/>
      <c r="B36" s="55"/>
      <c r="C36" s="55"/>
      <c r="D36" s="55"/>
      <c r="E36" s="55"/>
      <c r="F36" s="55"/>
      <c r="G36" s="55"/>
      <c r="H36" s="55"/>
      <c r="I36" s="55"/>
      <c r="J36" s="57"/>
    </row>
    <row r="37" spans="1:10" x14ac:dyDescent="0.3">
      <c r="A37" s="181" t="s">
        <v>469</v>
      </c>
      <c r="B37" s="182"/>
      <c r="C37" s="182"/>
      <c r="D37" s="183"/>
      <c r="E37" s="184" t="s">
        <v>349</v>
      </c>
      <c r="F37" s="185"/>
      <c r="G37" s="185"/>
      <c r="H37" s="185"/>
      <c r="I37" s="186"/>
      <c r="J37" s="104">
        <v>1473948</v>
      </c>
    </row>
    <row r="38" spans="1:10" x14ac:dyDescent="0.3">
      <c r="A38" s="54"/>
      <c r="B38" s="55"/>
      <c r="C38" s="65"/>
      <c r="D38" s="180"/>
      <c r="E38" s="180"/>
      <c r="F38" s="180"/>
      <c r="G38" s="180"/>
      <c r="H38" s="180"/>
      <c r="I38" s="180"/>
      <c r="J38" s="61"/>
    </row>
    <row r="39" spans="1:10" x14ac:dyDescent="0.3">
      <c r="A39" s="181" t="s">
        <v>470</v>
      </c>
      <c r="B39" s="182"/>
      <c r="C39" s="182"/>
      <c r="D39" s="182"/>
      <c r="E39" s="184" t="s">
        <v>349</v>
      </c>
      <c r="F39" s="185"/>
      <c r="G39" s="185"/>
      <c r="H39" s="185"/>
      <c r="I39" s="186"/>
      <c r="J39" s="105">
        <v>3785793</v>
      </c>
    </row>
    <row r="40" spans="1:10" x14ac:dyDescent="0.3">
      <c r="A40" s="54"/>
      <c r="B40" s="55"/>
      <c r="C40" s="65"/>
      <c r="D40" s="77"/>
      <c r="E40" s="180"/>
      <c r="F40" s="180"/>
      <c r="G40" s="180"/>
      <c r="H40" s="180"/>
      <c r="I40" s="60"/>
      <c r="J40" s="61"/>
    </row>
    <row r="41" spans="1:10" x14ac:dyDescent="0.3">
      <c r="A41" s="181" t="s">
        <v>471</v>
      </c>
      <c r="B41" s="182"/>
      <c r="C41" s="182"/>
      <c r="D41" s="183"/>
      <c r="E41" s="184" t="s">
        <v>472</v>
      </c>
      <c r="F41" s="185"/>
      <c r="G41" s="185"/>
      <c r="H41" s="185"/>
      <c r="I41" s="186"/>
      <c r="J41" s="104">
        <v>2114011000</v>
      </c>
    </row>
    <row r="42" spans="1:10" x14ac:dyDescent="0.3">
      <c r="A42" s="54"/>
      <c r="B42" s="55"/>
      <c r="C42" s="65"/>
      <c r="D42" s="77"/>
      <c r="E42" s="77"/>
      <c r="F42" s="77"/>
      <c r="G42" s="77"/>
      <c r="H42" s="77"/>
      <c r="I42" s="60"/>
      <c r="J42" s="61"/>
    </row>
    <row r="43" spans="1:10" x14ac:dyDescent="0.3">
      <c r="A43" s="181" t="s">
        <v>473</v>
      </c>
      <c r="B43" s="182"/>
      <c r="C43" s="182"/>
      <c r="D43" s="183"/>
      <c r="E43" s="184" t="s">
        <v>474</v>
      </c>
      <c r="F43" s="185"/>
      <c r="G43" s="185"/>
      <c r="H43" s="185"/>
      <c r="I43" s="186"/>
      <c r="J43" s="104" t="s">
        <v>475</v>
      </c>
    </row>
    <row r="44" spans="1:10" x14ac:dyDescent="0.3">
      <c r="A44" s="106"/>
      <c r="B44" s="107"/>
      <c r="C44" s="108"/>
      <c r="D44" s="109"/>
      <c r="E44" s="109"/>
      <c r="F44" s="109"/>
      <c r="G44" s="109"/>
      <c r="H44" s="109"/>
      <c r="I44" s="110"/>
      <c r="J44" s="111"/>
    </row>
    <row r="45" spans="1:10" x14ac:dyDescent="0.3">
      <c r="A45" s="112" t="s">
        <v>476</v>
      </c>
      <c r="B45" s="113"/>
      <c r="C45" s="113"/>
      <c r="D45" s="105"/>
      <c r="E45" s="114" t="s">
        <v>477</v>
      </c>
      <c r="F45" s="115"/>
      <c r="G45" s="115"/>
      <c r="H45" s="115"/>
      <c r="I45" s="116"/>
      <c r="J45" s="104" t="s">
        <v>478</v>
      </c>
    </row>
    <row r="46" spans="1:10" x14ac:dyDescent="0.3">
      <c r="A46" s="106"/>
      <c r="B46" s="107"/>
      <c r="C46" s="108"/>
      <c r="D46" s="109"/>
      <c r="E46" s="109"/>
      <c r="F46" s="109"/>
      <c r="G46" s="109"/>
      <c r="H46" s="109"/>
      <c r="I46" s="110"/>
      <c r="J46" s="111"/>
    </row>
    <row r="47" spans="1:10" x14ac:dyDescent="0.3">
      <c r="A47" s="112" t="s">
        <v>479</v>
      </c>
      <c r="B47" s="113"/>
      <c r="C47" s="113"/>
      <c r="D47" s="105"/>
      <c r="E47" s="114" t="s">
        <v>480</v>
      </c>
      <c r="F47" s="115"/>
      <c r="G47" s="115"/>
      <c r="H47" s="115"/>
      <c r="I47" s="116"/>
      <c r="J47" s="104" t="s">
        <v>481</v>
      </c>
    </row>
    <row r="48" spans="1:10" x14ac:dyDescent="0.3">
      <c r="A48" s="106"/>
      <c r="B48" s="107"/>
      <c r="C48" s="108"/>
      <c r="D48" s="109"/>
      <c r="E48" s="109"/>
      <c r="F48" s="109"/>
      <c r="G48" s="109"/>
      <c r="H48" s="109"/>
      <c r="I48" s="110"/>
      <c r="J48" s="111"/>
    </row>
    <row r="49" spans="1:10" x14ac:dyDescent="0.3">
      <c r="A49" s="112" t="s">
        <v>482</v>
      </c>
      <c r="B49" s="113"/>
      <c r="C49" s="113"/>
      <c r="D49" s="105"/>
      <c r="E49" s="114" t="s">
        <v>474</v>
      </c>
      <c r="F49" s="115"/>
      <c r="G49" s="115"/>
      <c r="H49" s="115"/>
      <c r="I49" s="116"/>
      <c r="J49" s="104">
        <v>17173006</v>
      </c>
    </row>
    <row r="50" spans="1:10" x14ac:dyDescent="0.3">
      <c r="A50" s="106"/>
      <c r="B50" s="107"/>
      <c r="C50" s="108"/>
      <c r="D50" s="109"/>
      <c r="E50" s="109"/>
      <c r="F50" s="109"/>
      <c r="G50" s="109"/>
      <c r="H50" s="109"/>
      <c r="I50" s="110"/>
      <c r="J50" s="111"/>
    </row>
    <row r="51" spans="1:10" x14ac:dyDescent="0.3">
      <c r="A51" s="134" t="s">
        <v>482</v>
      </c>
      <c r="B51" s="129"/>
      <c r="C51" s="129"/>
      <c r="D51" s="130"/>
      <c r="E51" s="135" t="s">
        <v>483</v>
      </c>
      <c r="F51" s="132"/>
      <c r="G51" s="132"/>
      <c r="H51" s="132"/>
      <c r="I51" s="133"/>
      <c r="J51" s="117" t="s">
        <v>484</v>
      </c>
    </row>
    <row r="52" spans="1:10" x14ac:dyDescent="0.3">
      <c r="A52" s="106"/>
      <c r="B52" s="127"/>
      <c r="C52" s="108"/>
      <c r="D52" s="109"/>
      <c r="E52" s="109"/>
      <c r="F52" s="109"/>
      <c r="G52" s="109"/>
      <c r="H52" s="109"/>
      <c r="I52" s="110"/>
      <c r="J52" s="111"/>
    </row>
    <row r="53" spans="1:10" x14ac:dyDescent="0.3">
      <c r="A53" s="134" t="s">
        <v>485</v>
      </c>
      <c r="B53" s="129"/>
      <c r="C53" s="129"/>
      <c r="D53" s="130"/>
      <c r="E53" s="135" t="s">
        <v>486</v>
      </c>
      <c r="F53" s="132"/>
      <c r="G53" s="132"/>
      <c r="H53" s="132"/>
      <c r="I53" s="133"/>
      <c r="J53" s="104">
        <v>6003443</v>
      </c>
    </row>
    <row r="54" spans="1:10" x14ac:dyDescent="0.3">
      <c r="A54" s="106"/>
      <c r="B54" s="127"/>
      <c r="C54" s="108"/>
      <c r="D54" s="109"/>
      <c r="E54" s="109"/>
      <c r="F54" s="109"/>
      <c r="G54" s="109"/>
      <c r="H54" s="109"/>
      <c r="I54" s="110"/>
      <c r="J54" s="111"/>
    </row>
    <row r="55" spans="1:10" x14ac:dyDescent="0.3">
      <c r="A55" s="134" t="s">
        <v>487</v>
      </c>
      <c r="B55" s="129"/>
      <c r="C55" s="129"/>
      <c r="D55" s="130"/>
      <c r="E55" s="135" t="s">
        <v>474</v>
      </c>
      <c r="F55" s="132"/>
      <c r="G55" s="132"/>
      <c r="H55" s="132"/>
      <c r="I55" s="133"/>
      <c r="J55" s="104">
        <v>20699825</v>
      </c>
    </row>
    <row r="56" spans="1:10" x14ac:dyDescent="0.3">
      <c r="A56" s="106"/>
      <c r="B56" s="127"/>
      <c r="C56" s="108"/>
      <c r="D56" s="109"/>
      <c r="E56" s="109"/>
      <c r="F56" s="109"/>
      <c r="G56" s="109"/>
      <c r="H56" s="109"/>
      <c r="I56" s="110"/>
      <c r="J56" s="111"/>
    </row>
    <row r="57" spans="1:10" x14ac:dyDescent="0.3">
      <c r="A57" s="134" t="s">
        <v>470</v>
      </c>
      <c r="B57" s="129"/>
      <c r="C57" s="129"/>
      <c r="D57" s="129"/>
      <c r="E57" s="135" t="s">
        <v>472</v>
      </c>
      <c r="F57" s="132"/>
      <c r="G57" s="132"/>
      <c r="H57" s="132"/>
      <c r="I57" s="133"/>
      <c r="J57" s="104">
        <v>17861640000</v>
      </c>
    </row>
    <row r="58" spans="1:10" x14ac:dyDescent="0.3">
      <c r="A58" s="106"/>
      <c r="B58" s="127"/>
      <c r="C58" s="108"/>
      <c r="D58" s="109"/>
      <c r="E58" s="109"/>
      <c r="F58" s="109"/>
      <c r="G58" s="109"/>
      <c r="H58" s="109"/>
      <c r="I58" s="110"/>
      <c r="J58" s="111"/>
    </row>
    <row r="59" spans="1:10" x14ac:dyDescent="0.3">
      <c r="A59" s="134" t="s">
        <v>470</v>
      </c>
      <c r="B59" s="129"/>
      <c r="C59" s="129"/>
      <c r="D59" s="130"/>
      <c r="E59" s="135" t="s">
        <v>486</v>
      </c>
      <c r="F59" s="132"/>
      <c r="G59" s="132"/>
      <c r="H59" s="132"/>
      <c r="I59" s="133"/>
      <c r="J59" s="104">
        <v>6244742</v>
      </c>
    </row>
    <row r="60" spans="1:10" x14ac:dyDescent="0.3">
      <c r="A60" s="106"/>
      <c r="B60" s="127"/>
      <c r="C60" s="108"/>
      <c r="D60" s="109"/>
      <c r="E60" s="109"/>
      <c r="F60" s="109"/>
      <c r="G60" s="109"/>
      <c r="H60" s="109"/>
      <c r="I60" s="110"/>
      <c r="J60" s="111"/>
    </row>
    <row r="61" spans="1:10" x14ac:dyDescent="0.3">
      <c r="A61" s="134" t="s">
        <v>488</v>
      </c>
      <c r="B61" s="129"/>
      <c r="C61" s="129"/>
      <c r="D61" s="130"/>
      <c r="E61" s="135" t="s">
        <v>349</v>
      </c>
      <c r="F61" s="132"/>
      <c r="G61" s="132"/>
      <c r="H61" s="132"/>
      <c r="I61" s="133"/>
      <c r="J61" s="104">
        <v>5008921</v>
      </c>
    </row>
    <row r="62" spans="1:10" x14ac:dyDescent="0.3">
      <c r="A62" s="118"/>
      <c r="B62" s="119"/>
      <c r="C62" s="119"/>
      <c r="D62" s="120"/>
      <c r="E62" s="120"/>
      <c r="F62" s="120"/>
      <c r="G62" s="119"/>
      <c r="H62" s="119"/>
      <c r="I62" s="120"/>
      <c r="J62" s="121"/>
    </row>
    <row r="63" spans="1:10" x14ac:dyDescent="0.3">
      <c r="A63" s="134" t="s">
        <v>489</v>
      </c>
      <c r="B63" s="129"/>
      <c r="C63" s="129"/>
      <c r="D63" s="130"/>
      <c r="E63" s="135" t="s">
        <v>349</v>
      </c>
      <c r="F63" s="132"/>
      <c r="G63" s="132"/>
      <c r="H63" s="132"/>
      <c r="I63" s="133"/>
      <c r="J63" s="104">
        <v>5183952</v>
      </c>
    </row>
    <row r="64" spans="1:10" x14ac:dyDescent="0.3">
      <c r="A64" s="118"/>
      <c r="B64" s="119"/>
      <c r="C64" s="119"/>
      <c r="D64" s="120"/>
      <c r="E64" s="120"/>
      <c r="F64" s="120"/>
      <c r="G64" s="119"/>
      <c r="H64" s="119"/>
      <c r="I64" s="120"/>
      <c r="J64" s="121"/>
    </row>
    <row r="65" spans="1:10" x14ac:dyDescent="0.3">
      <c r="A65" s="134" t="s">
        <v>490</v>
      </c>
      <c r="B65" s="129"/>
      <c r="C65" s="129"/>
      <c r="D65" s="130"/>
      <c r="E65" s="135" t="s">
        <v>349</v>
      </c>
      <c r="F65" s="132"/>
      <c r="G65" s="132"/>
      <c r="H65" s="132"/>
      <c r="I65" s="133"/>
      <c r="J65" s="122">
        <v>1103229</v>
      </c>
    </row>
    <row r="66" spans="1:10" x14ac:dyDescent="0.3">
      <c r="A66" s="123"/>
      <c r="B66" s="120"/>
      <c r="C66" s="119"/>
      <c r="D66" s="124"/>
      <c r="E66" s="124"/>
      <c r="F66" s="124"/>
      <c r="G66" s="124"/>
      <c r="H66" s="124"/>
      <c r="I66" s="124"/>
      <c r="J66" s="125"/>
    </row>
    <row r="67" spans="1:10" x14ac:dyDescent="0.3">
      <c r="A67" s="134" t="s">
        <v>491</v>
      </c>
      <c r="B67" s="129"/>
      <c r="C67" s="129"/>
      <c r="D67" s="129"/>
      <c r="E67" s="135" t="s">
        <v>349</v>
      </c>
      <c r="F67" s="132"/>
      <c r="G67" s="132"/>
      <c r="H67" s="132"/>
      <c r="I67" s="133"/>
      <c r="J67" s="130">
        <v>2448254</v>
      </c>
    </row>
    <row r="68" spans="1:10" x14ac:dyDescent="0.3">
      <c r="A68" s="123"/>
      <c r="B68" s="120"/>
      <c r="C68" s="119"/>
      <c r="D68" s="124"/>
      <c r="E68" s="124"/>
      <c r="F68" s="124"/>
      <c r="G68" s="124"/>
      <c r="H68" s="124"/>
      <c r="I68" s="124"/>
      <c r="J68" s="125"/>
    </row>
    <row r="69" spans="1:10" x14ac:dyDescent="0.3">
      <c r="A69" s="134" t="s">
        <v>492</v>
      </c>
      <c r="B69" s="129"/>
      <c r="C69" s="129"/>
      <c r="D69" s="130"/>
      <c r="E69" s="135" t="s">
        <v>349</v>
      </c>
      <c r="F69" s="132"/>
      <c r="G69" s="132"/>
      <c r="H69" s="132"/>
      <c r="I69" s="133"/>
      <c r="J69" s="104">
        <v>2920271</v>
      </c>
    </row>
    <row r="70" spans="1:10" x14ac:dyDescent="0.3">
      <c r="A70" s="123"/>
      <c r="B70" s="120"/>
      <c r="C70" s="119"/>
      <c r="D70" s="124"/>
      <c r="E70" s="124"/>
      <c r="F70" s="124"/>
      <c r="G70" s="124"/>
      <c r="H70" s="124"/>
      <c r="I70" s="126"/>
      <c r="J70" s="125"/>
    </row>
    <row r="71" spans="1:10" x14ac:dyDescent="0.3">
      <c r="A71" s="134" t="s">
        <v>493</v>
      </c>
      <c r="B71" s="129"/>
      <c r="C71" s="129"/>
      <c r="D71" s="130"/>
      <c r="E71" s="135" t="s">
        <v>349</v>
      </c>
      <c r="F71" s="132"/>
      <c r="G71" s="132"/>
      <c r="H71" s="132"/>
      <c r="I71" s="133"/>
      <c r="J71" s="104">
        <v>1336118</v>
      </c>
    </row>
    <row r="72" spans="1:10" x14ac:dyDescent="0.3">
      <c r="A72" s="123"/>
      <c r="B72" s="120"/>
      <c r="C72" s="119"/>
      <c r="D72" s="124"/>
      <c r="E72" s="124"/>
      <c r="F72" s="124"/>
      <c r="G72" s="124"/>
      <c r="H72" s="124"/>
      <c r="I72" s="126"/>
      <c r="J72" s="125"/>
    </row>
    <row r="73" spans="1:10" x14ac:dyDescent="0.3">
      <c r="A73" s="134" t="s">
        <v>494</v>
      </c>
      <c r="B73" s="129"/>
      <c r="C73" s="129"/>
      <c r="D73" s="130"/>
      <c r="E73" s="135" t="s">
        <v>349</v>
      </c>
      <c r="F73" s="132"/>
      <c r="G73" s="132"/>
      <c r="H73" s="132"/>
      <c r="I73" s="133"/>
      <c r="J73" s="104" t="s">
        <v>495</v>
      </c>
    </row>
    <row r="74" spans="1:10" x14ac:dyDescent="0.3">
      <c r="A74" s="118"/>
      <c r="B74" s="119"/>
      <c r="C74" s="119"/>
      <c r="D74" s="120"/>
      <c r="E74" s="120"/>
      <c r="F74" s="120"/>
      <c r="G74" s="119"/>
      <c r="H74" s="119"/>
      <c r="I74" s="120"/>
      <c r="J74" s="125"/>
    </row>
    <row r="75" spans="1:10" x14ac:dyDescent="0.3">
      <c r="A75" s="134" t="s">
        <v>496</v>
      </c>
      <c r="B75" s="129"/>
      <c r="C75" s="129"/>
      <c r="D75" s="130"/>
      <c r="E75" s="135" t="s">
        <v>497</v>
      </c>
      <c r="F75" s="132"/>
      <c r="G75" s="132"/>
      <c r="H75" s="132"/>
      <c r="I75" s="133"/>
      <c r="J75" s="104">
        <v>24378086</v>
      </c>
    </row>
    <row r="76" spans="1:10" x14ac:dyDescent="0.3">
      <c r="A76" s="118"/>
      <c r="B76" s="119"/>
      <c r="C76" s="119"/>
      <c r="D76" s="119"/>
      <c r="E76" s="120"/>
      <c r="F76" s="120"/>
      <c r="G76" s="119"/>
      <c r="H76" s="119"/>
      <c r="I76" s="119"/>
      <c r="J76" s="125"/>
    </row>
    <row r="77" spans="1:10" x14ac:dyDescent="0.3">
      <c r="A77" s="134" t="s">
        <v>498</v>
      </c>
      <c r="B77" s="129"/>
      <c r="C77" s="129"/>
      <c r="D77" s="129"/>
      <c r="E77" s="135" t="s">
        <v>499</v>
      </c>
      <c r="F77" s="132"/>
      <c r="G77" s="132"/>
      <c r="H77" s="132"/>
      <c r="I77" s="133"/>
      <c r="J77" s="104" t="s">
        <v>500</v>
      </c>
    </row>
    <row r="78" spans="1:10" x14ac:dyDescent="0.3">
      <c r="A78" s="118"/>
      <c r="B78" s="119"/>
      <c r="C78" s="119"/>
      <c r="D78" s="120"/>
      <c r="E78" s="120"/>
      <c r="F78" s="120"/>
      <c r="G78" s="119"/>
      <c r="H78" s="119"/>
      <c r="I78" s="120"/>
      <c r="J78" s="125"/>
    </row>
    <row r="79" spans="1:10" x14ac:dyDescent="0.3">
      <c r="A79" s="134" t="s">
        <v>501</v>
      </c>
      <c r="B79" s="129"/>
      <c r="C79" s="129"/>
      <c r="D79" s="130"/>
      <c r="E79" s="135" t="s">
        <v>502</v>
      </c>
      <c r="F79" s="132"/>
      <c r="G79" s="132"/>
      <c r="H79" s="132"/>
      <c r="I79" s="133"/>
      <c r="J79" s="104" t="s">
        <v>503</v>
      </c>
    </row>
    <row r="80" spans="1:10" x14ac:dyDescent="0.3">
      <c r="A80" s="118"/>
      <c r="B80" s="119"/>
      <c r="C80" s="119"/>
      <c r="D80" s="120"/>
      <c r="E80" s="120"/>
      <c r="F80" s="120"/>
      <c r="G80" s="119"/>
      <c r="H80" s="119"/>
      <c r="I80" s="120"/>
      <c r="J80" s="125"/>
    </row>
    <row r="81" spans="1:10" x14ac:dyDescent="0.3">
      <c r="A81" s="128" t="s">
        <v>504</v>
      </c>
      <c r="B81" s="129"/>
      <c r="C81" s="129"/>
      <c r="D81" s="130"/>
      <c r="E81" s="131" t="s">
        <v>505</v>
      </c>
      <c r="F81" s="132"/>
      <c r="G81" s="132"/>
      <c r="H81" s="132"/>
      <c r="I81" s="133"/>
      <c r="J81" s="122" t="s">
        <v>506</v>
      </c>
    </row>
    <row r="82" spans="1:10" x14ac:dyDescent="0.3">
      <c r="A82" s="78"/>
      <c r="B82" s="65"/>
      <c r="C82" s="65"/>
      <c r="D82" s="55"/>
      <c r="E82" s="139"/>
      <c r="F82" s="139"/>
      <c r="G82" s="179"/>
      <c r="H82" s="179"/>
      <c r="I82" s="55"/>
      <c r="J82" s="79" t="s">
        <v>369</v>
      </c>
    </row>
    <row r="83" spans="1:10" x14ac:dyDescent="0.3">
      <c r="A83" s="78"/>
      <c r="B83" s="65"/>
      <c r="C83" s="65"/>
      <c r="D83" s="55"/>
      <c r="E83" s="139"/>
      <c r="F83" s="139"/>
      <c r="G83" s="179"/>
      <c r="H83" s="179"/>
      <c r="I83" s="55"/>
      <c r="J83" s="79" t="s">
        <v>370</v>
      </c>
    </row>
    <row r="84" spans="1:10" x14ac:dyDescent="0.3">
      <c r="A84" s="160" t="s">
        <v>371</v>
      </c>
      <c r="B84" s="144"/>
      <c r="C84" s="146" t="s">
        <v>372</v>
      </c>
      <c r="D84" s="147"/>
      <c r="E84" s="190" t="s">
        <v>373</v>
      </c>
      <c r="F84" s="191"/>
      <c r="G84" s="165"/>
      <c r="H84" s="166"/>
      <c r="I84" s="166"/>
      <c r="J84" s="167"/>
    </row>
    <row r="85" spans="1:10" x14ac:dyDescent="0.3">
      <c r="A85" s="78"/>
      <c r="B85" s="65"/>
      <c r="C85" s="179"/>
      <c r="D85" s="179"/>
      <c r="E85" s="139"/>
      <c r="F85" s="139"/>
      <c r="G85" s="189" t="s">
        <v>374</v>
      </c>
      <c r="H85" s="189"/>
      <c r="I85" s="189"/>
      <c r="J85" s="51"/>
    </row>
    <row r="86" spans="1:10" x14ac:dyDescent="0.3">
      <c r="A86" s="160" t="s">
        <v>375</v>
      </c>
      <c r="B86" s="144"/>
      <c r="C86" s="165" t="s">
        <v>376</v>
      </c>
      <c r="D86" s="166"/>
      <c r="E86" s="166"/>
      <c r="F86" s="166"/>
      <c r="G86" s="166"/>
      <c r="H86" s="166"/>
      <c r="I86" s="166"/>
      <c r="J86" s="167"/>
    </row>
    <row r="87" spans="1:10" x14ac:dyDescent="0.3">
      <c r="A87" s="54"/>
      <c r="B87" s="55"/>
      <c r="C87" s="178" t="s">
        <v>377</v>
      </c>
      <c r="D87" s="178"/>
      <c r="E87" s="178"/>
      <c r="F87" s="178"/>
      <c r="G87" s="178"/>
      <c r="H87" s="178"/>
      <c r="I87" s="178"/>
      <c r="J87" s="61"/>
    </row>
    <row r="88" spans="1:10" x14ac:dyDescent="0.3">
      <c r="A88" s="160" t="s">
        <v>378</v>
      </c>
      <c r="B88" s="144"/>
      <c r="C88" s="196" t="s">
        <v>379</v>
      </c>
      <c r="D88" s="197"/>
      <c r="E88" s="198"/>
      <c r="F88" s="139"/>
      <c r="G88" s="139"/>
      <c r="H88" s="177"/>
      <c r="I88" s="177"/>
      <c r="J88" s="199"/>
    </row>
    <row r="89" spans="1:10" x14ac:dyDescent="0.3">
      <c r="A89" s="54"/>
      <c r="B89" s="55"/>
      <c r="C89" s="65"/>
      <c r="D89" s="55"/>
      <c r="E89" s="139"/>
      <c r="F89" s="139"/>
      <c r="G89" s="139"/>
      <c r="H89" s="139"/>
      <c r="I89" s="55"/>
      <c r="J89" s="61"/>
    </row>
    <row r="90" spans="1:10" x14ac:dyDescent="0.3">
      <c r="A90" s="160" t="s">
        <v>352</v>
      </c>
      <c r="B90" s="144"/>
      <c r="C90" s="192" t="s">
        <v>380</v>
      </c>
      <c r="D90" s="193"/>
      <c r="E90" s="193"/>
      <c r="F90" s="193"/>
      <c r="G90" s="193"/>
      <c r="H90" s="193"/>
      <c r="I90" s="193"/>
      <c r="J90" s="194"/>
    </row>
    <row r="91" spans="1:10" x14ac:dyDescent="0.3">
      <c r="A91" s="54"/>
      <c r="B91" s="55"/>
      <c r="C91" s="55"/>
      <c r="D91" s="55"/>
      <c r="E91" s="139"/>
      <c r="F91" s="139"/>
      <c r="G91" s="139"/>
      <c r="H91" s="139"/>
      <c r="I91" s="55"/>
      <c r="J91" s="61"/>
    </row>
    <row r="92" spans="1:10" x14ac:dyDescent="0.3">
      <c r="A92" s="160" t="s">
        <v>381</v>
      </c>
      <c r="B92" s="144"/>
      <c r="C92" s="192" t="s">
        <v>507</v>
      </c>
      <c r="D92" s="193"/>
      <c r="E92" s="193"/>
      <c r="F92" s="193"/>
      <c r="G92" s="193"/>
      <c r="H92" s="193"/>
      <c r="I92" s="193"/>
      <c r="J92" s="194"/>
    </row>
    <row r="93" spans="1:10" x14ac:dyDescent="0.3">
      <c r="A93" s="54"/>
      <c r="B93" s="55"/>
      <c r="C93" s="189" t="s">
        <v>382</v>
      </c>
      <c r="D93" s="189"/>
      <c r="E93" s="189"/>
      <c r="F93" s="189"/>
      <c r="G93" s="55"/>
      <c r="H93" s="55"/>
      <c r="I93" s="55"/>
      <c r="J93" s="61"/>
    </row>
    <row r="94" spans="1:10" x14ac:dyDescent="0.3">
      <c r="A94" s="160" t="s">
        <v>383</v>
      </c>
      <c r="B94" s="144"/>
      <c r="C94" s="192" t="s">
        <v>508</v>
      </c>
      <c r="D94" s="193"/>
      <c r="E94" s="193"/>
      <c r="F94" s="193"/>
      <c r="G94" s="193"/>
      <c r="H94" s="193"/>
      <c r="I94" s="193"/>
      <c r="J94" s="194"/>
    </row>
    <row r="95" spans="1:10" x14ac:dyDescent="0.3">
      <c r="A95" s="80"/>
      <c r="B95" s="81"/>
      <c r="C95" s="195" t="s">
        <v>384</v>
      </c>
      <c r="D95" s="195"/>
      <c r="E95" s="195"/>
      <c r="F95" s="195"/>
      <c r="G95" s="195"/>
      <c r="H95" s="81"/>
      <c r="I95" s="81"/>
      <c r="J95" s="82"/>
    </row>
  </sheetData>
  <mergeCells count="113">
    <mergeCell ref="C93:F93"/>
    <mergeCell ref="A94:B94"/>
    <mergeCell ref="C94:J94"/>
    <mergeCell ref="C95:G95"/>
    <mergeCell ref="A37:D37"/>
    <mergeCell ref="E37:I37"/>
    <mergeCell ref="D38:I38"/>
    <mergeCell ref="A39:D39"/>
    <mergeCell ref="E39:I39"/>
    <mergeCell ref="E40:F40"/>
    <mergeCell ref="A90:B90"/>
    <mergeCell ref="C90:J90"/>
    <mergeCell ref="E91:F91"/>
    <mergeCell ref="G91:H91"/>
    <mergeCell ref="A92:B92"/>
    <mergeCell ref="C92:J92"/>
    <mergeCell ref="A88:B88"/>
    <mergeCell ref="C88:E88"/>
    <mergeCell ref="F88:G88"/>
    <mergeCell ref="H88:J88"/>
    <mergeCell ref="E89:F89"/>
    <mergeCell ref="G89:H89"/>
    <mergeCell ref="C85:D85"/>
    <mergeCell ref="E85:F85"/>
    <mergeCell ref="G85:I85"/>
    <mergeCell ref="A86:B86"/>
    <mergeCell ref="C86:J86"/>
    <mergeCell ref="C87:I87"/>
    <mergeCell ref="E83:F83"/>
    <mergeCell ref="G83:H83"/>
    <mergeCell ref="A84:B84"/>
    <mergeCell ref="C84:D84"/>
    <mergeCell ref="E84:F84"/>
    <mergeCell ref="G84:J84"/>
    <mergeCell ref="E82:F82"/>
    <mergeCell ref="G82:H82"/>
    <mergeCell ref="E35:F35"/>
    <mergeCell ref="G35:H35"/>
    <mergeCell ref="G40:H40"/>
    <mergeCell ref="A41:D41"/>
    <mergeCell ref="E41:I41"/>
    <mergeCell ref="I31:J31"/>
    <mergeCell ref="A32:B32"/>
    <mergeCell ref="D32:G32"/>
    <mergeCell ref="E33:F33"/>
    <mergeCell ref="G33:H33"/>
    <mergeCell ref="A34:D34"/>
    <mergeCell ref="E34:I34"/>
    <mergeCell ref="A43:D43"/>
    <mergeCell ref="E43:I43"/>
    <mergeCell ref="E29:F29"/>
    <mergeCell ref="G29:H29"/>
    <mergeCell ref="A30:B30"/>
    <mergeCell ref="D30:G30"/>
    <mergeCell ref="A31:B31"/>
    <mergeCell ref="E31:F31"/>
    <mergeCell ref="G31:H31"/>
    <mergeCell ref="E27:F27"/>
    <mergeCell ref="G27:H27"/>
    <mergeCell ref="A28:B28"/>
    <mergeCell ref="E28:F28"/>
    <mergeCell ref="G28:H28"/>
    <mergeCell ref="I28:J28"/>
    <mergeCell ref="A24:B24"/>
    <mergeCell ref="C24:J24"/>
    <mergeCell ref="E25:F25"/>
    <mergeCell ref="G25:H25"/>
    <mergeCell ref="A26:B26"/>
    <mergeCell ref="C26:J26"/>
    <mergeCell ref="E21:F21"/>
    <mergeCell ref="G21:H21"/>
    <mergeCell ref="A22:B22"/>
    <mergeCell ref="C22:J22"/>
    <mergeCell ref="E23:F23"/>
    <mergeCell ref="G23:H23"/>
    <mergeCell ref="E19:F19"/>
    <mergeCell ref="G19:H19"/>
    <mergeCell ref="A20:B20"/>
    <mergeCell ref="C20:D20"/>
    <mergeCell ref="E20:F20"/>
    <mergeCell ref="G20:J20"/>
    <mergeCell ref="E15:F15"/>
    <mergeCell ref="G15:H15"/>
    <mergeCell ref="A16:B16"/>
    <mergeCell ref="C16:D16"/>
    <mergeCell ref="A17:J17"/>
    <mergeCell ref="A18:B18"/>
    <mergeCell ref="C18:J18"/>
    <mergeCell ref="E13:F13"/>
    <mergeCell ref="G13:H13"/>
    <mergeCell ref="A14:B14"/>
    <mergeCell ref="C14:D14"/>
    <mergeCell ref="E14:F14"/>
    <mergeCell ref="H14:I14"/>
    <mergeCell ref="E11:F11"/>
    <mergeCell ref="G11:H11"/>
    <mergeCell ref="A12:B12"/>
    <mergeCell ref="C12:D12"/>
    <mergeCell ref="E12:F12"/>
    <mergeCell ref="G12:H12"/>
    <mergeCell ref="A8:I8"/>
    <mergeCell ref="E9:F9"/>
    <mergeCell ref="G9:H9"/>
    <mergeCell ref="A10:B10"/>
    <mergeCell ref="C10:D10"/>
    <mergeCell ref="F10:G10"/>
    <mergeCell ref="H10:I10"/>
    <mergeCell ref="A1:C1"/>
    <mergeCell ref="A2:J2"/>
    <mergeCell ref="A4:D4"/>
    <mergeCell ref="E4:F4"/>
    <mergeCell ref="H4:I4"/>
    <mergeCell ref="A5:J5"/>
  </mergeCells>
  <dataValidations count="3">
    <dataValidation type="list" allowBlank="1" showInputMessage="1" showErrorMessage="1" sqref="C84:D84" xr:uid="{4AD65E7D-FD97-4423-85AF-50EDFE9B1CC4}">
      <formula1>$J$82:$J$83</formula1>
    </dataValidation>
    <dataValidation type="list" allowBlank="1" showInputMessage="1" showErrorMessage="1" sqref="C30" xr:uid="{DDBD779B-C36E-44E9-8A4D-C9556DA890DF}">
      <formula1>$H$30:$I$30</formula1>
    </dataValidation>
    <dataValidation type="list" allowBlank="1" showInputMessage="1" showErrorMessage="1" sqref="C32" xr:uid="{1E47C5A5-13CD-46DA-B8C0-AF7AC5AA544E}">
      <formula1>$H$32:$I$32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4252-C4AA-4027-90C6-65256909F418}">
  <dimension ref="A1:I134"/>
  <sheetViews>
    <sheetView showGridLines="0" view="pageBreakPreview" zoomScale="90" zoomScaleNormal="100" zoomScaleSheetLayoutView="90" workbookViewId="0">
      <selection sqref="A1:I1"/>
    </sheetView>
  </sheetViews>
  <sheetFormatPr defaultRowHeight="14.4" x14ac:dyDescent="0.3"/>
  <cols>
    <col min="8" max="9" width="10.77734375" bestFit="1" customWidth="1"/>
  </cols>
  <sheetData>
    <row r="1" spans="1:9" x14ac:dyDescent="0.3">
      <c r="A1" s="214" t="s">
        <v>113</v>
      </c>
      <c r="B1" s="215"/>
      <c r="C1" s="215"/>
      <c r="D1" s="215"/>
      <c r="E1" s="215"/>
      <c r="F1" s="215"/>
      <c r="G1" s="215"/>
      <c r="H1" s="215"/>
      <c r="I1" s="215"/>
    </row>
    <row r="2" spans="1:9" x14ac:dyDescent="0.3">
      <c r="A2" s="216" t="s">
        <v>509</v>
      </c>
      <c r="B2" s="217"/>
      <c r="C2" s="217"/>
      <c r="D2" s="217"/>
      <c r="E2" s="217"/>
      <c r="F2" s="217"/>
      <c r="G2" s="217"/>
      <c r="H2" s="217"/>
      <c r="I2" s="217"/>
    </row>
    <row r="3" spans="1:9" x14ac:dyDescent="0.3">
      <c r="A3" s="218" t="s">
        <v>1</v>
      </c>
      <c r="B3" s="218"/>
      <c r="C3" s="218"/>
      <c r="D3" s="218"/>
      <c r="E3" s="218"/>
      <c r="F3" s="218"/>
      <c r="G3" s="218"/>
      <c r="H3" s="218"/>
      <c r="I3" s="218"/>
    </row>
    <row r="4" spans="1:9" x14ac:dyDescent="0.3">
      <c r="A4" s="219" t="s">
        <v>2</v>
      </c>
      <c r="B4" s="220"/>
      <c r="C4" s="220"/>
      <c r="D4" s="220"/>
      <c r="E4" s="220"/>
      <c r="F4" s="220"/>
      <c r="G4" s="220"/>
      <c r="H4" s="220"/>
      <c r="I4" s="221"/>
    </row>
    <row r="5" spans="1:9" ht="51.6" thickBot="1" x14ac:dyDescent="0.35">
      <c r="A5" s="222" t="s">
        <v>3</v>
      </c>
      <c r="B5" s="223"/>
      <c r="C5" s="223"/>
      <c r="D5" s="223"/>
      <c r="E5" s="223"/>
      <c r="F5" s="224"/>
      <c r="G5" s="22" t="s">
        <v>114</v>
      </c>
      <c r="H5" s="23" t="s">
        <v>115</v>
      </c>
      <c r="I5" s="24" t="s">
        <v>116</v>
      </c>
    </row>
    <row r="6" spans="1:9" x14ac:dyDescent="0.3">
      <c r="A6" s="225">
        <v>1</v>
      </c>
      <c r="B6" s="226"/>
      <c r="C6" s="226"/>
      <c r="D6" s="226"/>
      <c r="E6" s="226"/>
      <c r="F6" s="227"/>
      <c r="G6" s="25">
        <v>2</v>
      </c>
      <c r="H6" s="26">
        <v>3</v>
      </c>
      <c r="I6" s="26">
        <v>4</v>
      </c>
    </row>
    <row r="7" spans="1:9" x14ac:dyDescent="0.3">
      <c r="A7" s="200"/>
      <c r="B7" s="200"/>
      <c r="C7" s="200"/>
      <c r="D7" s="200"/>
      <c r="E7" s="200"/>
      <c r="F7" s="200"/>
      <c r="G7" s="200"/>
      <c r="H7" s="200"/>
      <c r="I7" s="201"/>
    </row>
    <row r="8" spans="1:9" x14ac:dyDescent="0.3">
      <c r="A8" s="202" t="s">
        <v>117</v>
      </c>
      <c r="B8" s="203"/>
      <c r="C8" s="203"/>
      <c r="D8" s="203"/>
      <c r="E8" s="203"/>
      <c r="F8" s="204"/>
      <c r="G8" s="7">
        <v>1</v>
      </c>
      <c r="H8" s="8">
        <v>0</v>
      </c>
      <c r="I8" s="8">
        <v>0</v>
      </c>
    </row>
    <row r="9" spans="1:9" x14ac:dyDescent="0.3">
      <c r="A9" s="205" t="s">
        <v>118</v>
      </c>
      <c r="B9" s="206"/>
      <c r="C9" s="206"/>
      <c r="D9" s="206"/>
      <c r="E9" s="206"/>
      <c r="F9" s="207"/>
      <c r="G9" s="9">
        <v>2</v>
      </c>
      <c r="H9" s="10">
        <f>H10+H17+H27+H38+H43</f>
        <v>485864875</v>
      </c>
      <c r="I9" s="10">
        <f>I10+I17+I27+I38+I43</f>
        <v>546369572</v>
      </c>
    </row>
    <row r="10" spans="1:9" x14ac:dyDescent="0.3">
      <c r="A10" s="208" t="s">
        <v>119</v>
      </c>
      <c r="B10" s="209"/>
      <c r="C10" s="209"/>
      <c r="D10" s="209"/>
      <c r="E10" s="209"/>
      <c r="F10" s="210"/>
      <c r="G10" s="9">
        <v>3</v>
      </c>
      <c r="H10" s="10">
        <f>H11+H12+H13+H14+H15+H16</f>
        <v>214394068</v>
      </c>
      <c r="I10" s="10">
        <f>I11+I12+I13+I14+I15+I16</f>
        <v>222443437</v>
      </c>
    </row>
    <row r="11" spans="1:9" x14ac:dyDescent="0.3">
      <c r="A11" s="211" t="s">
        <v>120</v>
      </c>
      <c r="B11" s="212"/>
      <c r="C11" s="212"/>
      <c r="D11" s="212"/>
      <c r="E11" s="212"/>
      <c r="F11" s="213"/>
      <c r="G11" s="7">
        <v>4</v>
      </c>
      <c r="H11" s="8">
        <v>0</v>
      </c>
      <c r="I11" s="8">
        <v>0</v>
      </c>
    </row>
    <row r="12" spans="1:9" x14ac:dyDescent="0.3">
      <c r="A12" s="211" t="s">
        <v>121</v>
      </c>
      <c r="B12" s="212"/>
      <c r="C12" s="212"/>
      <c r="D12" s="212"/>
      <c r="E12" s="212"/>
      <c r="F12" s="213"/>
      <c r="G12" s="7">
        <v>5</v>
      </c>
      <c r="H12" s="8">
        <v>111152644</v>
      </c>
      <c r="I12" s="8">
        <v>120063107</v>
      </c>
    </row>
    <row r="13" spans="1:9" x14ac:dyDescent="0.3">
      <c r="A13" s="211" t="s">
        <v>122</v>
      </c>
      <c r="B13" s="212"/>
      <c r="C13" s="212"/>
      <c r="D13" s="212"/>
      <c r="E13" s="212"/>
      <c r="F13" s="213"/>
      <c r="G13" s="7">
        <v>6</v>
      </c>
      <c r="H13" s="8">
        <v>100897581</v>
      </c>
      <c r="I13" s="8">
        <v>98964490</v>
      </c>
    </row>
    <row r="14" spans="1:9" x14ac:dyDescent="0.3">
      <c r="A14" s="211" t="s">
        <v>123</v>
      </c>
      <c r="B14" s="212"/>
      <c r="C14" s="212"/>
      <c r="D14" s="212"/>
      <c r="E14" s="212"/>
      <c r="F14" s="213"/>
      <c r="G14" s="7">
        <v>7</v>
      </c>
      <c r="H14" s="8">
        <v>0</v>
      </c>
      <c r="I14" s="8">
        <v>0</v>
      </c>
    </row>
    <row r="15" spans="1:9" x14ac:dyDescent="0.3">
      <c r="A15" s="211" t="s">
        <v>124</v>
      </c>
      <c r="B15" s="212"/>
      <c r="C15" s="212"/>
      <c r="D15" s="212"/>
      <c r="E15" s="212"/>
      <c r="F15" s="213"/>
      <c r="G15" s="7">
        <v>8</v>
      </c>
      <c r="H15" s="8">
        <v>2247104</v>
      </c>
      <c r="I15" s="8">
        <v>2840777</v>
      </c>
    </row>
    <row r="16" spans="1:9" x14ac:dyDescent="0.3">
      <c r="A16" s="211" t="s">
        <v>125</v>
      </c>
      <c r="B16" s="212"/>
      <c r="C16" s="212"/>
      <c r="D16" s="212"/>
      <c r="E16" s="212"/>
      <c r="F16" s="213"/>
      <c r="G16" s="7">
        <v>9</v>
      </c>
      <c r="H16" s="8">
        <v>96739</v>
      </c>
      <c r="I16" s="8">
        <v>575063</v>
      </c>
    </row>
    <row r="17" spans="1:9" x14ac:dyDescent="0.3">
      <c r="A17" s="208" t="s">
        <v>126</v>
      </c>
      <c r="B17" s="209"/>
      <c r="C17" s="209"/>
      <c r="D17" s="209"/>
      <c r="E17" s="209"/>
      <c r="F17" s="210"/>
      <c r="G17" s="9">
        <v>10</v>
      </c>
      <c r="H17" s="10">
        <f>H18+H19+H20+H21+H22+H23+H24+H25+H26</f>
        <v>250483086</v>
      </c>
      <c r="I17" s="10">
        <f>I18+I19+I20+I21+I22+I23+I24+I25+I26</f>
        <v>303116278</v>
      </c>
    </row>
    <row r="18" spans="1:9" x14ac:dyDescent="0.3">
      <c r="A18" s="211" t="s">
        <v>127</v>
      </c>
      <c r="B18" s="212"/>
      <c r="C18" s="212"/>
      <c r="D18" s="212"/>
      <c r="E18" s="212"/>
      <c r="F18" s="213"/>
      <c r="G18" s="7">
        <v>11</v>
      </c>
      <c r="H18" s="8">
        <v>13082043</v>
      </c>
      <c r="I18" s="8">
        <v>14533238</v>
      </c>
    </row>
    <row r="19" spans="1:9" x14ac:dyDescent="0.3">
      <c r="A19" s="211" t="s">
        <v>128</v>
      </c>
      <c r="B19" s="212"/>
      <c r="C19" s="212"/>
      <c r="D19" s="212"/>
      <c r="E19" s="212"/>
      <c r="F19" s="213"/>
      <c r="G19" s="7">
        <v>12</v>
      </c>
      <c r="H19" s="8">
        <v>94319618</v>
      </c>
      <c r="I19" s="8">
        <v>122784893</v>
      </c>
    </row>
    <row r="20" spans="1:9" x14ac:dyDescent="0.3">
      <c r="A20" s="211" t="s">
        <v>129</v>
      </c>
      <c r="B20" s="212"/>
      <c r="C20" s="212"/>
      <c r="D20" s="212"/>
      <c r="E20" s="212"/>
      <c r="F20" s="213"/>
      <c r="G20" s="7">
        <v>13</v>
      </c>
      <c r="H20" s="8">
        <v>105901024</v>
      </c>
      <c r="I20" s="8">
        <v>134894060</v>
      </c>
    </row>
    <row r="21" spans="1:9" x14ac:dyDescent="0.3">
      <c r="A21" s="211" t="s">
        <v>130</v>
      </c>
      <c r="B21" s="212"/>
      <c r="C21" s="212"/>
      <c r="D21" s="212"/>
      <c r="E21" s="212"/>
      <c r="F21" s="213"/>
      <c r="G21" s="7">
        <v>14</v>
      </c>
      <c r="H21" s="8">
        <v>0</v>
      </c>
      <c r="I21" s="8">
        <v>0</v>
      </c>
    </row>
    <row r="22" spans="1:9" x14ac:dyDescent="0.3">
      <c r="A22" s="211" t="s">
        <v>131</v>
      </c>
      <c r="B22" s="212"/>
      <c r="C22" s="212"/>
      <c r="D22" s="212"/>
      <c r="E22" s="212"/>
      <c r="F22" s="213"/>
      <c r="G22" s="7">
        <v>15</v>
      </c>
      <c r="H22" s="8">
        <v>0</v>
      </c>
      <c r="I22" s="8">
        <v>0</v>
      </c>
    </row>
    <row r="23" spans="1:9" x14ac:dyDescent="0.3">
      <c r="A23" s="211" t="s">
        <v>132</v>
      </c>
      <c r="B23" s="212"/>
      <c r="C23" s="212"/>
      <c r="D23" s="212"/>
      <c r="E23" s="212"/>
      <c r="F23" s="213"/>
      <c r="G23" s="7">
        <v>16</v>
      </c>
      <c r="H23" s="8">
        <v>7880485</v>
      </c>
      <c r="I23" s="8">
        <v>6035769</v>
      </c>
    </row>
    <row r="24" spans="1:9" x14ac:dyDescent="0.3">
      <c r="A24" s="211" t="s">
        <v>133</v>
      </c>
      <c r="B24" s="212"/>
      <c r="C24" s="212"/>
      <c r="D24" s="212"/>
      <c r="E24" s="212"/>
      <c r="F24" s="213"/>
      <c r="G24" s="7">
        <v>17</v>
      </c>
      <c r="H24" s="8">
        <v>13503643</v>
      </c>
      <c r="I24" s="8">
        <v>14964946</v>
      </c>
    </row>
    <row r="25" spans="1:9" x14ac:dyDescent="0.3">
      <c r="A25" s="211" t="s">
        <v>134</v>
      </c>
      <c r="B25" s="212"/>
      <c r="C25" s="212"/>
      <c r="D25" s="212"/>
      <c r="E25" s="212"/>
      <c r="F25" s="213"/>
      <c r="G25" s="7">
        <v>18</v>
      </c>
      <c r="H25" s="8">
        <v>0</v>
      </c>
      <c r="I25" s="8">
        <v>0</v>
      </c>
    </row>
    <row r="26" spans="1:9" x14ac:dyDescent="0.3">
      <c r="A26" s="211" t="s">
        <v>135</v>
      </c>
      <c r="B26" s="212"/>
      <c r="C26" s="212"/>
      <c r="D26" s="212"/>
      <c r="E26" s="212"/>
      <c r="F26" s="213"/>
      <c r="G26" s="7">
        <v>19</v>
      </c>
      <c r="H26" s="8">
        <v>15796273</v>
      </c>
      <c r="I26" s="8">
        <v>9903372</v>
      </c>
    </row>
    <row r="27" spans="1:9" x14ac:dyDescent="0.3">
      <c r="A27" s="208" t="s">
        <v>136</v>
      </c>
      <c r="B27" s="209"/>
      <c r="C27" s="209"/>
      <c r="D27" s="209"/>
      <c r="E27" s="209"/>
      <c r="F27" s="210"/>
      <c r="G27" s="9">
        <v>20</v>
      </c>
      <c r="H27" s="10">
        <f>SUM(H28:H37)</f>
        <v>8452816</v>
      </c>
      <c r="I27" s="10">
        <f>SUM(I28:I37)</f>
        <v>4287316</v>
      </c>
    </row>
    <row r="28" spans="1:9" x14ac:dyDescent="0.3">
      <c r="A28" s="211" t="s">
        <v>137</v>
      </c>
      <c r="B28" s="212"/>
      <c r="C28" s="212"/>
      <c r="D28" s="212"/>
      <c r="E28" s="212"/>
      <c r="F28" s="213"/>
      <c r="G28" s="7">
        <v>21</v>
      </c>
      <c r="H28" s="8">
        <v>0</v>
      </c>
      <c r="I28" s="8">
        <v>0</v>
      </c>
    </row>
    <row r="29" spans="1:9" x14ac:dyDescent="0.3">
      <c r="A29" s="211" t="s">
        <v>138</v>
      </c>
      <c r="B29" s="212"/>
      <c r="C29" s="212"/>
      <c r="D29" s="212"/>
      <c r="E29" s="212"/>
      <c r="F29" s="213"/>
      <c r="G29" s="7">
        <v>22</v>
      </c>
      <c r="H29" s="8">
        <v>0</v>
      </c>
      <c r="I29" s="8">
        <v>0</v>
      </c>
    </row>
    <row r="30" spans="1:9" x14ac:dyDescent="0.3">
      <c r="A30" s="211" t="s">
        <v>139</v>
      </c>
      <c r="B30" s="212"/>
      <c r="C30" s="212"/>
      <c r="D30" s="212"/>
      <c r="E30" s="212"/>
      <c r="F30" s="213"/>
      <c r="G30" s="7">
        <v>23</v>
      </c>
      <c r="H30" s="8">
        <v>0</v>
      </c>
      <c r="I30" s="8">
        <v>0</v>
      </c>
    </row>
    <row r="31" spans="1:9" x14ac:dyDescent="0.3">
      <c r="A31" s="211" t="s">
        <v>140</v>
      </c>
      <c r="B31" s="212"/>
      <c r="C31" s="212"/>
      <c r="D31" s="212"/>
      <c r="E31" s="212"/>
      <c r="F31" s="213"/>
      <c r="G31" s="7">
        <v>24</v>
      </c>
      <c r="H31" s="8">
        <v>0</v>
      </c>
      <c r="I31" s="8">
        <v>0</v>
      </c>
    </row>
    <row r="32" spans="1:9" x14ac:dyDescent="0.3">
      <c r="A32" s="211" t="s">
        <v>141</v>
      </c>
      <c r="B32" s="212"/>
      <c r="C32" s="212"/>
      <c r="D32" s="212"/>
      <c r="E32" s="212"/>
      <c r="F32" s="213"/>
      <c r="G32" s="7">
        <v>25</v>
      </c>
      <c r="H32" s="8">
        <v>0</v>
      </c>
      <c r="I32" s="8">
        <v>0</v>
      </c>
    </row>
    <row r="33" spans="1:9" x14ac:dyDescent="0.3">
      <c r="A33" s="211" t="s">
        <v>142</v>
      </c>
      <c r="B33" s="212"/>
      <c r="C33" s="212"/>
      <c r="D33" s="212"/>
      <c r="E33" s="212"/>
      <c r="F33" s="213"/>
      <c r="G33" s="7">
        <v>26</v>
      </c>
      <c r="H33" s="8">
        <v>0</v>
      </c>
      <c r="I33" s="8">
        <v>0</v>
      </c>
    </row>
    <row r="34" spans="1:9" x14ac:dyDescent="0.3">
      <c r="A34" s="211" t="s">
        <v>143</v>
      </c>
      <c r="B34" s="212"/>
      <c r="C34" s="212"/>
      <c r="D34" s="212"/>
      <c r="E34" s="212"/>
      <c r="F34" s="213"/>
      <c r="G34" s="7">
        <v>27</v>
      </c>
      <c r="H34" s="8">
        <v>0</v>
      </c>
      <c r="I34" s="8">
        <v>0</v>
      </c>
    </row>
    <row r="35" spans="1:9" x14ac:dyDescent="0.3">
      <c r="A35" s="211" t="s">
        <v>144</v>
      </c>
      <c r="B35" s="212"/>
      <c r="C35" s="212"/>
      <c r="D35" s="212"/>
      <c r="E35" s="212"/>
      <c r="F35" s="213"/>
      <c r="G35" s="7">
        <v>28</v>
      </c>
      <c r="H35" s="8">
        <v>8291595</v>
      </c>
      <c r="I35" s="8">
        <v>4177817</v>
      </c>
    </row>
    <row r="36" spans="1:9" x14ac:dyDescent="0.3">
      <c r="A36" s="211" t="s">
        <v>145</v>
      </c>
      <c r="B36" s="212"/>
      <c r="C36" s="212"/>
      <c r="D36" s="212"/>
      <c r="E36" s="212"/>
      <c r="F36" s="213"/>
      <c r="G36" s="7">
        <v>29</v>
      </c>
      <c r="H36" s="8">
        <v>0</v>
      </c>
      <c r="I36" s="8">
        <v>0</v>
      </c>
    </row>
    <row r="37" spans="1:9" x14ac:dyDescent="0.3">
      <c r="A37" s="211" t="s">
        <v>146</v>
      </c>
      <c r="B37" s="212"/>
      <c r="C37" s="212"/>
      <c r="D37" s="212"/>
      <c r="E37" s="212"/>
      <c r="F37" s="213"/>
      <c r="G37" s="7">
        <v>30</v>
      </c>
      <c r="H37" s="8">
        <v>161221</v>
      </c>
      <c r="I37" s="8">
        <v>109499</v>
      </c>
    </row>
    <row r="38" spans="1:9" x14ac:dyDescent="0.3">
      <c r="A38" s="208" t="s">
        <v>147</v>
      </c>
      <c r="B38" s="209"/>
      <c r="C38" s="209"/>
      <c r="D38" s="209"/>
      <c r="E38" s="209"/>
      <c r="F38" s="210"/>
      <c r="G38" s="9">
        <v>31</v>
      </c>
      <c r="H38" s="10">
        <f>H39+H40+H41+H42</f>
        <v>7007421</v>
      </c>
      <c r="I38" s="10">
        <f>I39+I40+I41+I42</f>
        <v>9715693</v>
      </c>
    </row>
    <row r="39" spans="1:9" x14ac:dyDescent="0.3">
      <c r="A39" s="211" t="s">
        <v>148</v>
      </c>
      <c r="B39" s="212"/>
      <c r="C39" s="212"/>
      <c r="D39" s="212"/>
      <c r="E39" s="212"/>
      <c r="F39" s="213"/>
      <c r="G39" s="7">
        <v>32</v>
      </c>
      <c r="H39" s="8">
        <v>0</v>
      </c>
      <c r="I39" s="8">
        <v>0</v>
      </c>
    </row>
    <row r="40" spans="1:9" x14ac:dyDescent="0.3">
      <c r="A40" s="211" t="s">
        <v>149</v>
      </c>
      <c r="B40" s="212"/>
      <c r="C40" s="212"/>
      <c r="D40" s="212"/>
      <c r="E40" s="212"/>
      <c r="F40" s="213"/>
      <c r="G40" s="7">
        <v>33</v>
      </c>
      <c r="H40" s="8">
        <v>0</v>
      </c>
      <c r="I40" s="8">
        <v>0</v>
      </c>
    </row>
    <row r="41" spans="1:9" x14ac:dyDescent="0.3">
      <c r="A41" s="211" t="s">
        <v>150</v>
      </c>
      <c r="B41" s="212"/>
      <c r="C41" s="212"/>
      <c r="D41" s="212"/>
      <c r="E41" s="212"/>
      <c r="F41" s="213"/>
      <c r="G41" s="7">
        <v>34</v>
      </c>
      <c r="H41" s="8">
        <v>0</v>
      </c>
      <c r="I41" s="8">
        <v>0</v>
      </c>
    </row>
    <row r="42" spans="1:9" x14ac:dyDescent="0.3">
      <c r="A42" s="211" t="s">
        <v>151</v>
      </c>
      <c r="B42" s="212"/>
      <c r="C42" s="212"/>
      <c r="D42" s="212"/>
      <c r="E42" s="212"/>
      <c r="F42" s="213"/>
      <c r="G42" s="7">
        <v>35</v>
      </c>
      <c r="H42" s="8">
        <v>7007421</v>
      </c>
      <c r="I42" s="8">
        <v>9715693</v>
      </c>
    </row>
    <row r="43" spans="1:9" x14ac:dyDescent="0.3">
      <c r="A43" s="228" t="s">
        <v>152</v>
      </c>
      <c r="B43" s="229"/>
      <c r="C43" s="229"/>
      <c r="D43" s="229"/>
      <c r="E43" s="229"/>
      <c r="F43" s="230"/>
      <c r="G43" s="7">
        <v>36</v>
      </c>
      <c r="H43" s="8">
        <v>5527484</v>
      </c>
      <c r="I43" s="8">
        <v>6806848</v>
      </c>
    </row>
    <row r="44" spans="1:9" x14ac:dyDescent="0.3">
      <c r="A44" s="205" t="s">
        <v>153</v>
      </c>
      <c r="B44" s="206"/>
      <c r="C44" s="206"/>
      <c r="D44" s="206"/>
      <c r="E44" s="206"/>
      <c r="F44" s="207"/>
      <c r="G44" s="9">
        <v>37</v>
      </c>
      <c r="H44" s="10">
        <f>H45+H53+H60+H70</f>
        <v>421863629</v>
      </c>
      <c r="I44" s="10">
        <f>I45+I53+I60+I70</f>
        <v>439757364</v>
      </c>
    </row>
    <row r="45" spans="1:9" x14ac:dyDescent="0.3">
      <c r="A45" s="208" t="s">
        <v>154</v>
      </c>
      <c r="B45" s="209"/>
      <c r="C45" s="209"/>
      <c r="D45" s="209"/>
      <c r="E45" s="209"/>
      <c r="F45" s="210"/>
      <c r="G45" s="9">
        <v>38</v>
      </c>
      <c r="H45" s="10">
        <f>SUM(H46:H52)</f>
        <v>109415707</v>
      </c>
      <c r="I45" s="10">
        <f>SUM(I46:I52)</f>
        <v>133749109</v>
      </c>
    </row>
    <row r="46" spans="1:9" x14ac:dyDescent="0.3">
      <c r="A46" s="211" t="s">
        <v>155</v>
      </c>
      <c r="B46" s="212"/>
      <c r="C46" s="212"/>
      <c r="D46" s="212"/>
      <c r="E46" s="212"/>
      <c r="F46" s="213"/>
      <c r="G46" s="7">
        <v>39</v>
      </c>
      <c r="H46" s="8">
        <v>21496428</v>
      </c>
      <c r="I46" s="8">
        <v>26201131</v>
      </c>
    </row>
    <row r="47" spans="1:9" x14ac:dyDescent="0.3">
      <c r="A47" s="211" t="s">
        <v>156</v>
      </c>
      <c r="B47" s="212"/>
      <c r="C47" s="212"/>
      <c r="D47" s="212"/>
      <c r="E47" s="212"/>
      <c r="F47" s="213"/>
      <c r="G47" s="7">
        <v>40</v>
      </c>
      <c r="H47" s="8">
        <v>1356171</v>
      </c>
      <c r="I47" s="8">
        <v>1808476</v>
      </c>
    </row>
    <row r="48" spans="1:9" x14ac:dyDescent="0.3">
      <c r="A48" s="211" t="s">
        <v>157</v>
      </c>
      <c r="B48" s="212"/>
      <c r="C48" s="212"/>
      <c r="D48" s="212"/>
      <c r="E48" s="212"/>
      <c r="F48" s="213"/>
      <c r="G48" s="7">
        <v>41</v>
      </c>
      <c r="H48" s="8">
        <v>37585098</v>
      </c>
      <c r="I48" s="8">
        <v>22756946</v>
      </c>
    </row>
    <row r="49" spans="1:9" x14ac:dyDescent="0.3">
      <c r="A49" s="211" t="s">
        <v>158</v>
      </c>
      <c r="B49" s="212"/>
      <c r="C49" s="212"/>
      <c r="D49" s="212"/>
      <c r="E49" s="212"/>
      <c r="F49" s="213"/>
      <c r="G49" s="7">
        <v>42</v>
      </c>
      <c r="H49" s="8">
        <v>41513273</v>
      </c>
      <c r="I49" s="8">
        <v>75388754</v>
      </c>
    </row>
    <row r="50" spans="1:9" x14ac:dyDescent="0.3">
      <c r="A50" s="211" t="s">
        <v>159</v>
      </c>
      <c r="B50" s="212"/>
      <c r="C50" s="212"/>
      <c r="D50" s="212"/>
      <c r="E50" s="212"/>
      <c r="F50" s="213"/>
      <c r="G50" s="7">
        <v>43</v>
      </c>
      <c r="H50" s="8">
        <v>72516</v>
      </c>
      <c r="I50" s="8">
        <v>201581</v>
      </c>
    </row>
    <row r="51" spans="1:9" x14ac:dyDescent="0.3">
      <c r="A51" s="211" t="s">
        <v>160</v>
      </c>
      <c r="B51" s="212"/>
      <c r="C51" s="212"/>
      <c r="D51" s="212"/>
      <c r="E51" s="212"/>
      <c r="F51" s="213"/>
      <c r="G51" s="7">
        <v>44</v>
      </c>
      <c r="H51" s="8">
        <v>7392221</v>
      </c>
      <c r="I51" s="8">
        <v>7392221</v>
      </c>
    </row>
    <row r="52" spans="1:9" x14ac:dyDescent="0.3">
      <c r="A52" s="211" t="s">
        <v>161</v>
      </c>
      <c r="B52" s="212"/>
      <c r="C52" s="212"/>
      <c r="D52" s="212"/>
      <c r="E52" s="212"/>
      <c r="F52" s="213"/>
      <c r="G52" s="7">
        <v>45</v>
      </c>
      <c r="H52" s="8">
        <v>0</v>
      </c>
      <c r="I52" s="8">
        <v>0</v>
      </c>
    </row>
    <row r="53" spans="1:9" x14ac:dyDescent="0.3">
      <c r="A53" s="208" t="s">
        <v>162</v>
      </c>
      <c r="B53" s="209"/>
      <c r="C53" s="209"/>
      <c r="D53" s="209"/>
      <c r="E53" s="209"/>
      <c r="F53" s="210"/>
      <c r="G53" s="9">
        <v>46</v>
      </c>
      <c r="H53" s="10">
        <f>SUM(H54:H59)</f>
        <v>229983584</v>
      </c>
      <c r="I53" s="10">
        <f>SUM(I54:I59)</f>
        <v>251866715</v>
      </c>
    </row>
    <row r="54" spans="1:9" x14ac:dyDescent="0.3">
      <c r="A54" s="211" t="s">
        <v>163</v>
      </c>
      <c r="B54" s="212"/>
      <c r="C54" s="212"/>
      <c r="D54" s="212"/>
      <c r="E54" s="212"/>
      <c r="F54" s="213"/>
      <c r="G54" s="7">
        <v>47</v>
      </c>
      <c r="H54" s="8">
        <v>0</v>
      </c>
      <c r="I54" s="8">
        <v>0</v>
      </c>
    </row>
    <row r="55" spans="1:9" x14ac:dyDescent="0.3">
      <c r="A55" s="211" t="s">
        <v>164</v>
      </c>
      <c r="B55" s="212"/>
      <c r="C55" s="212"/>
      <c r="D55" s="212"/>
      <c r="E55" s="212"/>
      <c r="F55" s="213"/>
      <c r="G55" s="7">
        <v>48</v>
      </c>
      <c r="H55" s="8">
        <v>0</v>
      </c>
      <c r="I55" s="8">
        <v>0</v>
      </c>
    </row>
    <row r="56" spans="1:9" x14ac:dyDescent="0.3">
      <c r="A56" s="211" t="s">
        <v>165</v>
      </c>
      <c r="B56" s="212"/>
      <c r="C56" s="212"/>
      <c r="D56" s="212"/>
      <c r="E56" s="212"/>
      <c r="F56" s="213"/>
      <c r="G56" s="7">
        <v>49</v>
      </c>
      <c r="H56" s="8">
        <v>191989528</v>
      </c>
      <c r="I56" s="8">
        <v>204844800</v>
      </c>
    </row>
    <row r="57" spans="1:9" x14ac:dyDescent="0.3">
      <c r="A57" s="211" t="s">
        <v>166</v>
      </c>
      <c r="B57" s="212"/>
      <c r="C57" s="212"/>
      <c r="D57" s="212"/>
      <c r="E57" s="212"/>
      <c r="F57" s="213"/>
      <c r="G57" s="7">
        <v>50</v>
      </c>
      <c r="H57" s="8">
        <v>0</v>
      </c>
      <c r="I57" s="8">
        <v>0</v>
      </c>
    </row>
    <row r="58" spans="1:9" x14ac:dyDescent="0.3">
      <c r="A58" s="211" t="s">
        <v>167</v>
      </c>
      <c r="B58" s="212"/>
      <c r="C58" s="212"/>
      <c r="D58" s="212"/>
      <c r="E58" s="212"/>
      <c r="F58" s="213"/>
      <c r="G58" s="7">
        <v>51</v>
      </c>
      <c r="H58" s="8">
        <v>10718651</v>
      </c>
      <c r="I58" s="8">
        <v>14441128</v>
      </c>
    </row>
    <row r="59" spans="1:9" x14ac:dyDescent="0.3">
      <c r="A59" s="211" t="s">
        <v>168</v>
      </c>
      <c r="B59" s="212"/>
      <c r="C59" s="212"/>
      <c r="D59" s="212"/>
      <c r="E59" s="212"/>
      <c r="F59" s="213"/>
      <c r="G59" s="7">
        <v>52</v>
      </c>
      <c r="H59" s="8">
        <v>27275405</v>
      </c>
      <c r="I59" s="8">
        <v>32580787</v>
      </c>
    </row>
    <row r="60" spans="1:9" x14ac:dyDescent="0.3">
      <c r="A60" s="208" t="s">
        <v>169</v>
      </c>
      <c r="B60" s="209"/>
      <c r="C60" s="209"/>
      <c r="D60" s="209"/>
      <c r="E60" s="209"/>
      <c r="F60" s="210"/>
      <c r="G60" s="9">
        <v>53</v>
      </c>
      <c r="H60" s="10">
        <f>SUM(H61:H69)</f>
        <v>9910873</v>
      </c>
      <c r="I60" s="10">
        <f>SUM(I61:I69)</f>
        <v>935632</v>
      </c>
    </row>
    <row r="61" spans="1:9" x14ac:dyDescent="0.3">
      <c r="A61" s="211" t="s">
        <v>137</v>
      </c>
      <c r="B61" s="212"/>
      <c r="C61" s="212"/>
      <c r="D61" s="212"/>
      <c r="E61" s="212"/>
      <c r="F61" s="213"/>
      <c r="G61" s="7">
        <v>54</v>
      </c>
      <c r="H61" s="8">
        <v>0</v>
      </c>
      <c r="I61" s="8">
        <v>0</v>
      </c>
    </row>
    <row r="62" spans="1:9" x14ac:dyDescent="0.3">
      <c r="A62" s="211" t="s">
        <v>138</v>
      </c>
      <c r="B62" s="212"/>
      <c r="C62" s="212"/>
      <c r="D62" s="212"/>
      <c r="E62" s="212"/>
      <c r="F62" s="213"/>
      <c r="G62" s="7">
        <v>55</v>
      </c>
      <c r="H62" s="8">
        <v>0</v>
      </c>
      <c r="I62" s="8">
        <v>0</v>
      </c>
    </row>
    <row r="63" spans="1:9" x14ac:dyDescent="0.3">
      <c r="A63" s="211" t="s">
        <v>139</v>
      </c>
      <c r="B63" s="212"/>
      <c r="C63" s="212"/>
      <c r="D63" s="212"/>
      <c r="E63" s="212"/>
      <c r="F63" s="213"/>
      <c r="G63" s="7">
        <v>56</v>
      </c>
      <c r="H63" s="8">
        <v>0</v>
      </c>
      <c r="I63" s="8">
        <v>0</v>
      </c>
    </row>
    <row r="64" spans="1:9" x14ac:dyDescent="0.3">
      <c r="A64" s="211" t="s">
        <v>140</v>
      </c>
      <c r="B64" s="212"/>
      <c r="C64" s="212"/>
      <c r="D64" s="212"/>
      <c r="E64" s="212"/>
      <c r="F64" s="213"/>
      <c r="G64" s="7">
        <v>57</v>
      </c>
      <c r="H64" s="8">
        <v>0</v>
      </c>
      <c r="I64" s="8">
        <v>0</v>
      </c>
    </row>
    <row r="65" spans="1:9" x14ac:dyDescent="0.3">
      <c r="A65" s="211" t="s">
        <v>141</v>
      </c>
      <c r="B65" s="212"/>
      <c r="C65" s="212"/>
      <c r="D65" s="212"/>
      <c r="E65" s="212"/>
      <c r="F65" s="213"/>
      <c r="G65" s="7">
        <v>58</v>
      </c>
      <c r="H65" s="8">
        <v>0</v>
      </c>
      <c r="I65" s="8">
        <v>0</v>
      </c>
    </row>
    <row r="66" spans="1:9" x14ac:dyDescent="0.3">
      <c r="A66" s="211" t="s">
        <v>142</v>
      </c>
      <c r="B66" s="212"/>
      <c r="C66" s="212"/>
      <c r="D66" s="212"/>
      <c r="E66" s="212"/>
      <c r="F66" s="213"/>
      <c r="G66" s="7">
        <v>59</v>
      </c>
      <c r="H66" s="8">
        <v>0</v>
      </c>
      <c r="I66" s="8">
        <v>0</v>
      </c>
    </row>
    <row r="67" spans="1:9" x14ac:dyDescent="0.3">
      <c r="A67" s="211" t="s">
        <v>143</v>
      </c>
      <c r="B67" s="212"/>
      <c r="C67" s="212"/>
      <c r="D67" s="212"/>
      <c r="E67" s="212"/>
      <c r="F67" s="213"/>
      <c r="G67" s="7">
        <v>60</v>
      </c>
      <c r="H67" s="8">
        <v>0</v>
      </c>
      <c r="I67" s="8">
        <v>0</v>
      </c>
    </row>
    <row r="68" spans="1:9" x14ac:dyDescent="0.3">
      <c r="A68" s="211" t="s">
        <v>144</v>
      </c>
      <c r="B68" s="212"/>
      <c r="C68" s="212"/>
      <c r="D68" s="212"/>
      <c r="E68" s="212"/>
      <c r="F68" s="213"/>
      <c r="G68" s="7">
        <v>61</v>
      </c>
      <c r="H68" s="8">
        <v>9910873</v>
      </c>
      <c r="I68" s="8">
        <v>935632</v>
      </c>
    </row>
    <row r="69" spans="1:9" x14ac:dyDescent="0.3">
      <c r="A69" s="211" t="s">
        <v>170</v>
      </c>
      <c r="B69" s="212"/>
      <c r="C69" s="212"/>
      <c r="D69" s="212"/>
      <c r="E69" s="212"/>
      <c r="F69" s="213"/>
      <c r="G69" s="7">
        <v>62</v>
      </c>
      <c r="H69" s="8">
        <v>0</v>
      </c>
      <c r="I69" s="8">
        <v>0</v>
      </c>
    </row>
    <row r="70" spans="1:9" x14ac:dyDescent="0.3">
      <c r="A70" s="228" t="s">
        <v>171</v>
      </c>
      <c r="B70" s="229"/>
      <c r="C70" s="229"/>
      <c r="D70" s="229"/>
      <c r="E70" s="229"/>
      <c r="F70" s="230"/>
      <c r="G70" s="7">
        <v>63</v>
      </c>
      <c r="H70" s="8">
        <v>72553465</v>
      </c>
      <c r="I70" s="8">
        <v>53205908</v>
      </c>
    </row>
    <row r="71" spans="1:9" x14ac:dyDescent="0.3">
      <c r="A71" s="231" t="s">
        <v>172</v>
      </c>
      <c r="B71" s="232"/>
      <c r="C71" s="232"/>
      <c r="D71" s="232"/>
      <c r="E71" s="232"/>
      <c r="F71" s="233"/>
      <c r="G71" s="7">
        <v>64</v>
      </c>
      <c r="H71" s="8">
        <v>0</v>
      </c>
      <c r="I71" s="8">
        <v>0</v>
      </c>
    </row>
    <row r="72" spans="1:9" x14ac:dyDescent="0.3">
      <c r="A72" s="205" t="s">
        <v>173</v>
      </c>
      <c r="B72" s="206"/>
      <c r="C72" s="206"/>
      <c r="D72" s="206"/>
      <c r="E72" s="206"/>
      <c r="F72" s="207"/>
      <c r="G72" s="9">
        <v>65</v>
      </c>
      <c r="H72" s="10">
        <f>H8+H9+H44+H71</f>
        <v>907728504</v>
      </c>
      <c r="I72" s="10">
        <f>I8+I9+I44+I71</f>
        <v>986126936</v>
      </c>
    </row>
    <row r="73" spans="1:9" x14ac:dyDescent="0.3">
      <c r="A73" s="236" t="s">
        <v>174</v>
      </c>
      <c r="B73" s="237"/>
      <c r="C73" s="237"/>
      <c r="D73" s="237"/>
      <c r="E73" s="237"/>
      <c r="F73" s="238"/>
      <c r="G73" s="19">
        <v>66</v>
      </c>
      <c r="H73" s="27">
        <v>0</v>
      </c>
      <c r="I73" s="27">
        <v>0</v>
      </c>
    </row>
    <row r="74" spans="1:9" x14ac:dyDescent="0.3">
      <c r="A74" s="239" t="s">
        <v>175</v>
      </c>
      <c r="B74" s="240"/>
      <c r="C74" s="240"/>
      <c r="D74" s="240"/>
      <c r="E74" s="240"/>
      <c r="F74" s="240"/>
      <c r="G74" s="240"/>
      <c r="H74" s="240"/>
      <c r="I74" s="240"/>
    </row>
    <row r="75" spans="1:9" x14ac:dyDescent="0.3">
      <c r="A75" s="241" t="s">
        <v>176</v>
      </c>
      <c r="B75" s="242"/>
      <c r="C75" s="242"/>
      <c r="D75" s="242"/>
      <c r="E75" s="242"/>
      <c r="F75" s="242"/>
      <c r="G75" s="9">
        <v>67</v>
      </c>
      <c r="H75" s="10">
        <f>H76+H77+H78+H84+H85+H91+H94+H97</f>
        <v>446258754</v>
      </c>
      <c r="I75" s="10">
        <f>I76+I77+I78+I84+I85+I91+I94+I97</f>
        <v>462019756</v>
      </c>
    </row>
    <row r="76" spans="1:9" x14ac:dyDescent="0.3">
      <c r="A76" s="235" t="s">
        <v>177</v>
      </c>
      <c r="B76" s="235"/>
      <c r="C76" s="235"/>
      <c r="D76" s="235"/>
      <c r="E76" s="235"/>
      <c r="F76" s="235"/>
      <c r="G76" s="7">
        <v>68</v>
      </c>
      <c r="H76" s="28">
        <v>106697600</v>
      </c>
      <c r="I76" s="28">
        <v>106697600</v>
      </c>
    </row>
    <row r="77" spans="1:9" x14ac:dyDescent="0.3">
      <c r="A77" s="235" t="s">
        <v>178</v>
      </c>
      <c r="B77" s="235"/>
      <c r="C77" s="235"/>
      <c r="D77" s="235"/>
      <c r="E77" s="235"/>
      <c r="F77" s="235"/>
      <c r="G77" s="7">
        <v>69</v>
      </c>
      <c r="H77" s="28">
        <v>28760349</v>
      </c>
      <c r="I77" s="28">
        <v>28978963</v>
      </c>
    </row>
    <row r="78" spans="1:9" x14ac:dyDescent="0.3">
      <c r="A78" s="243" t="s">
        <v>179</v>
      </c>
      <c r="B78" s="243"/>
      <c r="C78" s="243"/>
      <c r="D78" s="243"/>
      <c r="E78" s="243"/>
      <c r="F78" s="243"/>
      <c r="G78" s="9">
        <v>70</v>
      </c>
      <c r="H78" s="10">
        <f>SUM(H79:H83)</f>
        <v>8599625</v>
      </c>
      <c r="I78" s="10">
        <f>SUM(I79:I83)</f>
        <v>8731716</v>
      </c>
    </row>
    <row r="79" spans="1:9" x14ac:dyDescent="0.3">
      <c r="A79" s="234" t="s">
        <v>180</v>
      </c>
      <c r="B79" s="234"/>
      <c r="C79" s="234"/>
      <c r="D79" s="234"/>
      <c r="E79" s="234"/>
      <c r="F79" s="234"/>
      <c r="G79" s="7">
        <v>71</v>
      </c>
      <c r="H79" s="28">
        <v>0</v>
      </c>
      <c r="I79" s="28">
        <v>0</v>
      </c>
    </row>
    <row r="80" spans="1:9" x14ac:dyDescent="0.3">
      <c r="A80" s="234" t="s">
        <v>181</v>
      </c>
      <c r="B80" s="234"/>
      <c r="C80" s="234"/>
      <c r="D80" s="234"/>
      <c r="E80" s="234"/>
      <c r="F80" s="234"/>
      <c r="G80" s="7">
        <v>72</v>
      </c>
      <c r="H80" s="28">
        <v>0</v>
      </c>
      <c r="I80" s="28">
        <v>0</v>
      </c>
    </row>
    <row r="81" spans="1:9" x14ac:dyDescent="0.3">
      <c r="A81" s="234" t="s">
        <v>182</v>
      </c>
      <c r="B81" s="234"/>
      <c r="C81" s="234"/>
      <c r="D81" s="234"/>
      <c r="E81" s="234"/>
      <c r="F81" s="234"/>
      <c r="G81" s="7">
        <v>73</v>
      </c>
      <c r="H81" s="28">
        <v>-2509595</v>
      </c>
      <c r="I81" s="28">
        <v>-4346567.0000000009</v>
      </c>
    </row>
    <row r="82" spans="1:9" x14ac:dyDescent="0.3">
      <c r="A82" s="234" t="s">
        <v>183</v>
      </c>
      <c r="B82" s="234"/>
      <c r="C82" s="234"/>
      <c r="D82" s="234"/>
      <c r="E82" s="234"/>
      <c r="F82" s="234"/>
      <c r="G82" s="7">
        <v>74</v>
      </c>
      <c r="H82" s="28">
        <v>0</v>
      </c>
      <c r="I82" s="28">
        <v>0</v>
      </c>
    </row>
    <row r="83" spans="1:9" x14ac:dyDescent="0.3">
      <c r="A83" s="234" t="s">
        <v>184</v>
      </c>
      <c r="B83" s="234"/>
      <c r="C83" s="234"/>
      <c r="D83" s="234"/>
      <c r="E83" s="234"/>
      <c r="F83" s="234"/>
      <c r="G83" s="7">
        <v>75</v>
      </c>
      <c r="H83" s="28">
        <v>11109220</v>
      </c>
      <c r="I83" s="28">
        <v>13078283</v>
      </c>
    </row>
    <row r="84" spans="1:9" x14ac:dyDescent="0.3">
      <c r="A84" s="235" t="s">
        <v>185</v>
      </c>
      <c r="B84" s="235"/>
      <c r="C84" s="235"/>
      <c r="D84" s="235"/>
      <c r="E84" s="235"/>
      <c r="F84" s="235"/>
      <c r="G84" s="7">
        <v>76</v>
      </c>
      <c r="H84" s="28">
        <v>0</v>
      </c>
      <c r="I84" s="28">
        <v>0</v>
      </c>
    </row>
    <row r="85" spans="1:9" x14ac:dyDescent="0.3">
      <c r="A85" s="244" t="s">
        <v>186</v>
      </c>
      <c r="B85" s="243"/>
      <c r="C85" s="243"/>
      <c r="D85" s="243"/>
      <c r="E85" s="243"/>
      <c r="F85" s="243"/>
      <c r="G85" s="9">
        <v>77</v>
      </c>
      <c r="H85" s="10">
        <f>H86+H87+H88+H89+H90</f>
        <v>-11820273</v>
      </c>
      <c r="I85" s="10">
        <f>I86+I87+I88+I89+I90</f>
        <v>-7170298</v>
      </c>
    </row>
    <row r="86" spans="1:9" x14ac:dyDescent="0.3">
      <c r="A86" s="234" t="s">
        <v>187</v>
      </c>
      <c r="B86" s="234"/>
      <c r="C86" s="234"/>
      <c r="D86" s="234"/>
      <c r="E86" s="234"/>
      <c r="F86" s="234"/>
      <c r="G86" s="7">
        <v>78</v>
      </c>
      <c r="H86" s="8">
        <v>0</v>
      </c>
      <c r="I86" s="8">
        <v>0</v>
      </c>
    </row>
    <row r="87" spans="1:9" x14ac:dyDescent="0.3">
      <c r="A87" s="234" t="s">
        <v>188</v>
      </c>
      <c r="B87" s="234"/>
      <c r="C87" s="234"/>
      <c r="D87" s="234"/>
      <c r="E87" s="234"/>
      <c r="F87" s="234"/>
      <c r="G87" s="7">
        <v>79</v>
      </c>
      <c r="H87" s="8">
        <v>-1144256</v>
      </c>
      <c r="I87" s="8">
        <v>3432254</v>
      </c>
    </row>
    <row r="88" spans="1:9" x14ac:dyDescent="0.3">
      <c r="A88" s="234" t="s">
        <v>189</v>
      </c>
      <c r="B88" s="234"/>
      <c r="C88" s="234"/>
      <c r="D88" s="234"/>
      <c r="E88" s="234"/>
      <c r="F88" s="234"/>
      <c r="G88" s="7">
        <v>80</v>
      </c>
      <c r="H88" s="8">
        <v>0</v>
      </c>
      <c r="I88" s="8">
        <v>0</v>
      </c>
    </row>
    <row r="89" spans="1:9" x14ac:dyDescent="0.3">
      <c r="A89" s="234" t="s">
        <v>190</v>
      </c>
      <c r="B89" s="234"/>
      <c r="C89" s="234"/>
      <c r="D89" s="234"/>
      <c r="E89" s="234"/>
      <c r="F89" s="234"/>
      <c r="G89" s="7">
        <v>81</v>
      </c>
      <c r="H89" s="8">
        <v>0</v>
      </c>
      <c r="I89" s="8">
        <v>0</v>
      </c>
    </row>
    <row r="90" spans="1:9" x14ac:dyDescent="0.3">
      <c r="A90" s="234" t="s">
        <v>191</v>
      </c>
      <c r="B90" s="234"/>
      <c r="C90" s="234"/>
      <c r="D90" s="234"/>
      <c r="E90" s="234"/>
      <c r="F90" s="234"/>
      <c r="G90" s="7">
        <v>82</v>
      </c>
      <c r="H90" s="8">
        <v>-10676017</v>
      </c>
      <c r="I90" s="8">
        <v>-10602552</v>
      </c>
    </row>
    <row r="91" spans="1:9" x14ac:dyDescent="0.3">
      <c r="A91" s="244" t="s">
        <v>192</v>
      </c>
      <c r="B91" s="243"/>
      <c r="C91" s="243"/>
      <c r="D91" s="243"/>
      <c r="E91" s="243"/>
      <c r="F91" s="243"/>
      <c r="G91" s="9">
        <v>83</v>
      </c>
      <c r="H91" s="10">
        <f>H92-H93</f>
        <v>281776950</v>
      </c>
      <c r="I91" s="10">
        <f>I92-I93</f>
        <v>297168663</v>
      </c>
    </row>
    <row r="92" spans="1:9" x14ac:dyDescent="0.3">
      <c r="A92" s="234" t="s">
        <v>193</v>
      </c>
      <c r="B92" s="234"/>
      <c r="C92" s="234"/>
      <c r="D92" s="234"/>
      <c r="E92" s="234"/>
      <c r="F92" s="234"/>
      <c r="G92" s="7">
        <v>84</v>
      </c>
      <c r="H92" s="28">
        <v>281776950</v>
      </c>
      <c r="I92" s="28">
        <v>297168663</v>
      </c>
    </row>
    <row r="93" spans="1:9" x14ac:dyDescent="0.3">
      <c r="A93" s="234" t="s">
        <v>194</v>
      </c>
      <c r="B93" s="234"/>
      <c r="C93" s="234"/>
      <c r="D93" s="234"/>
      <c r="E93" s="234"/>
      <c r="F93" s="234"/>
      <c r="G93" s="7">
        <v>85</v>
      </c>
      <c r="H93" s="28">
        <v>0</v>
      </c>
      <c r="I93" s="28">
        <v>0</v>
      </c>
    </row>
    <row r="94" spans="1:9" x14ac:dyDescent="0.3">
      <c r="A94" s="244" t="s">
        <v>195</v>
      </c>
      <c r="B94" s="243"/>
      <c r="C94" s="243"/>
      <c r="D94" s="243"/>
      <c r="E94" s="243"/>
      <c r="F94" s="243"/>
      <c r="G94" s="9">
        <v>86</v>
      </c>
      <c r="H94" s="10">
        <f>H95-H96</f>
        <v>31209653</v>
      </c>
      <c r="I94" s="10">
        <f>I95-I96</f>
        <v>26451491</v>
      </c>
    </row>
    <row r="95" spans="1:9" x14ac:dyDescent="0.3">
      <c r="A95" s="234" t="s">
        <v>196</v>
      </c>
      <c r="B95" s="234"/>
      <c r="C95" s="234"/>
      <c r="D95" s="234"/>
      <c r="E95" s="234"/>
      <c r="F95" s="234"/>
      <c r="G95" s="7">
        <v>87</v>
      </c>
      <c r="H95" s="28">
        <v>31209653</v>
      </c>
      <c r="I95" s="28">
        <v>26451491</v>
      </c>
    </row>
    <row r="96" spans="1:9" x14ac:dyDescent="0.3">
      <c r="A96" s="234" t="s">
        <v>197</v>
      </c>
      <c r="B96" s="234"/>
      <c r="C96" s="234"/>
      <c r="D96" s="234"/>
      <c r="E96" s="234"/>
      <c r="F96" s="234"/>
      <c r="G96" s="7">
        <v>88</v>
      </c>
      <c r="H96" s="28">
        <v>0</v>
      </c>
      <c r="I96" s="28">
        <v>0</v>
      </c>
    </row>
    <row r="97" spans="1:9" x14ac:dyDescent="0.3">
      <c r="A97" s="235" t="s">
        <v>198</v>
      </c>
      <c r="B97" s="235"/>
      <c r="C97" s="235"/>
      <c r="D97" s="235"/>
      <c r="E97" s="235"/>
      <c r="F97" s="235"/>
      <c r="G97" s="7">
        <v>89</v>
      </c>
      <c r="H97" s="28">
        <v>1034850</v>
      </c>
      <c r="I97" s="28">
        <v>1161621</v>
      </c>
    </row>
    <row r="98" spans="1:9" x14ac:dyDescent="0.3">
      <c r="A98" s="241" t="s">
        <v>199</v>
      </c>
      <c r="B98" s="242"/>
      <c r="C98" s="242"/>
      <c r="D98" s="242"/>
      <c r="E98" s="242"/>
      <c r="F98" s="242"/>
      <c r="G98" s="9">
        <v>90</v>
      </c>
      <c r="H98" s="10">
        <f>SUM(H99:H104)</f>
        <v>0</v>
      </c>
      <c r="I98" s="10">
        <f>SUM(I99:I104)</f>
        <v>0</v>
      </c>
    </row>
    <row r="99" spans="1:9" x14ac:dyDescent="0.3">
      <c r="A99" s="234" t="s">
        <v>200</v>
      </c>
      <c r="B99" s="234"/>
      <c r="C99" s="234"/>
      <c r="D99" s="234"/>
      <c r="E99" s="234"/>
      <c r="F99" s="234"/>
      <c r="G99" s="7">
        <v>91</v>
      </c>
      <c r="H99" s="28">
        <v>0</v>
      </c>
      <c r="I99" s="28">
        <v>0</v>
      </c>
    </row>
    <row r="100" spans="1:9" x14ac:dyDescent="0.3">
      <c r="A100" s="234" t="s">
        <v>201</v>
      </c>
      <c r="B100" s="234"/>
      <c r="C100" s="234"/>
      <c r="D100" s="234"/>
      <c r="E100" s="234"/>
      <c r="F100" s="234"/>
      <c r="G100" s="7">
        <v>92</v>
      </c>
      <c r="H100" s="28">
        <v>0</v>
      </c>
      <c r="I100" s="28">
        <v>0</v>
      </c>
    </row>
    <row r="101" spans="1:9" x14ac:dyDescent="0.3">
      <c r="A101" s="234" t="s">
        <v>202</v>
      </c>
      <c r="B101" s="234"/>
      <c r="C101" s="234"/>
      <c r="D101" s="234"/>
      <c r="E101" s="234"/>
      <c r="F101" s="234"/>
      <c r="G101" s="7">
        <v>93</v>
      </c>
      <c r="H101" s="28">
        <v>0</v>
      </c>
      <c r="I101" s="28">
        <v>0</v>
      </c>
    </row>
    <row r="102" spans="1:9" x14ac:dyDescent="0.3">
      <c r="A102" s="234" t="s">
        <v>203</v>
      </c>
      <c r="B102" s="234"/>
      <c r="C102" s="234"/>
      <c r="D102" s="234"/>
      <c r="E102" s="234"/>
      <c r="F102" s="234"/>
      <c r="G102" s="7">
        <v>94</v>
      </c>
      <c r="H102" s="8">
        <v>0</v>
      </c>
      <c r="I102" s="8">
        <v>0</v>
      </c>
    </row>
    <row r="103" spans="1:9" x14ac:dyDescent="0.3">
      <c r="A103" s="234" t="s">
        <v>204</v>
      </c>
      <c r="B103" s="234"/>
      <c r="C103" s="234"/>
      <c r="D103" s="234"/>
      <c r="E103" s="234"/>
      <c r="F103" s="234"/>
      <c r="G103" s="7">
        <v>95</v>
      </c>
      <c r="H103" s="8">
        <v>0</v>
      </c>
      <c r="I103" s="8">
        <v>0</v>
      </c>
    </row>
    <row r="104" spans="1:9" x14ac:dyDescent="0.3">
      <c r="A104" s="234" t="s">
        <v>205</v>
      </c>
      <c r="B104" s="234"/>
      <c r="C104" s="234"/>
      <c r="D104" s="234"/>
      <c r="E104" s="234"/>
      <c r="F104" s="234"/>
      <c r="G104" s="7">
        <v>96</v>
      </c>
      <c r="H104" s="8">
        <v>0</v>
      </c>
      <c r="I104" s="8">
        <v>0</v>
      </c>
    </row>
    <row r="105" spans="1:9" x14ac:dyDescent="0.3">
      <c r="A105" s="241" t="s">
        <v>206</v>
      </c>
      <c r="B105" s="242"/>
      <c r="C105" s="242"/>
      <c r="D105" s="242"/>
      <c r="E105" s="242"/>
      <c r="F105" s="242"/>
      <c r="G105" s="9">
        <v>97</v>
      </c>
      <c r="H105" s="10">
        <f>SUM(H106:H116)</f>
        <v>163918489</v>
      </c>
      <c r="I105" s="10">
        <f>SUM(I106:I116)</f>
        <v>154730820</v>
      </c>
    </row>
    <row r="106" spans="1:9" x14ac:dyDescent="0.3">
      <c r="A106" s="234" t="s">
        <v>207</v>
      </c>
      <c r="B106" s="234"/>
      <c r="C106" s="234"/>
      <c r="D106" s="234"/>
      <c r="E106" s="234"/>
      <c r="F106" s="234"/>
      <c r="G106" s="7">
        <v>98</v>
      </c>
      <c r="H106" s="29">
        <v>0</v>
      </c>
      <c r="I106" s="29">
        <v>0</v>
      </c>
    </row>
    <row r="107" spans="1:9" x14ac:dyDescent="0.3">
      <c r="A107" s="234" t="s">
        <v>208</v>
      </c>
      <c r="B107" s="234"/>
      <c r="C107" s="234"/>
      <c r="D107" s="234"/>
      <c r="E107" s="234"/>
      <c r="F107" s="234"/>
      <c r="G107" s="7">
        <v>99</v>
      </c>
      <c r="H107" s="28">
        <v>0</v>
      </c>
      <c r="I107" s="28">
        <v>0</v>
      </c>
    </row>
    <row r="108" spans="1:9" x14ac:dyDescent="0.3">
      <c r="A108" s="234" t="s">
        <v>209</v>
      </c>
      <c r="B108" s="234"/>
      <c r="C108" s="234"/>
      <c r="D108" s="234"/>
      <c r="E108" s="234"/>
      <c r="F108" s="234"/>
      <c r="G108" s="7">
        <v>100</v>
      </c>
      <c r="H108" s="28">
        <v>0</v>
      </c>
      <c r="I108" s="28">
        <v>0</v>
      </c>
    </row>
    <row r="109" spans="1:9" x14ac:dyDescent="0.3">
      <c r="A109" s="234" t="s">
        <v>210</v>
      </c>
      <c r="B109" s="234"/>
      <c r="C109" s="234"/>
      <c r="D109" s="234"/>
      <c r="E109" s="234"/>
      <c r="F109" s="234"/>
      <c r="G109" s="7">
        <v>101</v>
      </c>
      <c r="H109" s="28">
        <v>0</v>
      </c>
      <c r="I109" s="28">
        <v>0</v>
      </c>
    </row>
    <row r="110" spans="1:9" x14ac:dyDescent="0.3">
      <c r="A110" s="234" t="s">
        <v>211</v>
      </c>
      <c r="B110" s="234"/>
      <c r="C110" s="234"/>
      <c r="D110" s="234"/>
      <c r="E110" s="234"/>
      <c r="F110" s="234"/>
      <c r="G110" s="7">
        <v>102</v>
      </c>
      <c r="H110" s="28">
        <v>0</v>
      </c>
      <c r="I110" s="28">
        <v>0</v>
      </c>
    </row>
    <row r="111" spans="1:9" x14ac:dyDescent="0.3">
      <c r="A111" s="234" t="s">
        <v>212</v>
      </c>
      <c r="B111" s="234"/>
      <c r="C111" s="234"/>
      <c r="D111" s="234"/>
      <c r="E111" s="234"/>
      <c r="F111" s="234"/>
      <c r="G111" s="7">
        <v>103</v>
      </c>
      <c r="H111" s="28">
        <v>95953769</v>
      </c>
      <c r="I111" s="28">
        <v>122175328</v>
      </c>
    </row>
    <row r="112" spans="1:9" x14ac:dyDescent="0.3">
      <c r="A112" s="234" t="s">
        <v>213</v>
      </c>
      <c r="B112" s="234"/>
      <c r="C112" s="234"/>
      <c r="D112" s="234"/>
      <c r="E112" s="234"/>
      <c r="F112" s="234"/>
      <c r="G112" s="7">
        <v>104</v>
      </c>
      <c r="H112" s="28">
        <v>0</v>
      </c>
      <c r="I112" s="28">
        <v>0</v>
      </c>
    </row>
    <row r="113" spans="1:9" x14ac:dyDescent="0.3">
      <c r="A113" s="234" t="s">
        <v>214</v>
      </c>
      <c r="B113" s="234"/>
      <c r="C113" s="234"/>
      <c r="D113" s="234"/>
      <c r="E113" s="234"/>
      <c r="F113" s="234"/>
      <c r="G113" s="7">
        <v>105</v>
      </c>
      <c r="H113" s="29">
        <v>0</v>
      </c>
      <c r="I113" s="29">
        <v>0</v>
      </c>
    </row>
    <row r="114" spans="1:9" x14ac:dyDescent="0.3">
      <c r="A114" s="234" t="s">
        <v>215</v>
      </c>
      <c r="B114" s="234"/>
      <c r="C114" s="234"/>
      <c r="D114" s="234"/>
      <c r="E114" s="234"/>
      <c r="F114" s="234"/>
      <c r="G114" s="7">
        <v>106</v>
      </c>
      <c r="H114" s="28">
        <v>39751769</v>
      </c>
      <c r="I114" s="28">
        <v>0</v>
      </c>
    </row>
    <row r="115" spans="1:9" x14ac:dyDescent="0.3">
      <c r="A115" s="234" t="s">
        <v>216</v>
      </c>
      <c r="B115" s="234"/>
      <c r="C115" s="234"/>
      <c r="D115" s="234"/>
      <c r="E115" s="234"/>
      <c r="F115" s="234"/>
      <c r="G115" s="7">
        <v>107</v>
      </c>
      <c r="H115" s="8">
        <v>8121851</v>
      </c>
      <c r="I115" s="8">
        <v>9823899</v>
      </c>
    </row>
    <row r="116" spans="1:9" x14ac:dyDescent="0.3">
      <c r="A116" s="234" t="s">
        <v>217</v>
      </c>
      <c r="B116" s="234"/>
      <c r="C116" s="234"/>
      <c r="D116" s="234"/>
      <c r="E116" s="234"/>
      <c r="F116" s="234"/>
      <c r="G116" s="7">
        <v>108</v>
      </c>
      <c r="H116" s="8">
        <v>20091100</v>
      </c>
      <c r="I116" s="8">
        <v>22731593</v>
      </c>
    </row>
    <row r="117" spans="1:9" x14ac:dyDescent="0.3">
      <c r="A117" s="241" t="s">
        <v>218</v>
      </c>
      <c r="B117" s="242"/>
      <c r="C117" s="242"/>
      <c r="D117" s="242"/>
      <c r="E117" s="242"/>
      <c r="F117" s="242"/>
      <c r="G117" s="9">
        <v>109</v>
      </c>
      <c r="H117" s="10">
        <f>SUM(H118:H131)</f>
        <v>297551261</v>
      </c>
      <c r="I117" s="10">
        <f>SUM(I118:I131)</f>
        <v>369376360</v>
      </c>
    </row>
    <row r="118" spans="1:9" x14ac:dyDescent="0.3">
      <c r="A118" s="234" t="s">
        <v>207</v>
      </c>
      <c r="B118" s="234"/>
      <c r="C118" s="234"/>
      <c r="D118" s="234"/>
      <c r="E118" s="234"/>
      <c r="F118" s="234"/>
      <c r="G118" s="7">
        <v>110</v>
      </c>
      <c r="H118" s="28">
        <v>0</v>
      </c>
      <c r="I118" s="28">
        <v>0</v>
      </c>
    </row>
    <row r="119" spans="1:9" x14ac:dyDescent="0.3">
      <c r="A119" s="234" t="s">
        <v>208</v>
      </c>
      <c r="B119" s="234"/>
      <c r="C119" s="234"/>
      <c r="D119" s="234"/>
      <c r="E119" s="234"/>
      <c r="F119" s="234"/>
      <c r="G119" s="7">
        <v>111</v>
      </c>
      <c r="H119" s="28">
        <v>0</v>
      </c>
      <c r="I119" s="28">
        <v>0</v>
      </c>
    </row>
    <row r="120" spans="1:9" x14ac:dyDescent="0.3">
      <c r="A120" s="234" t="s">
        <v>209</v>
      </c>
      <c r="B120" s="234"/>
      <c r="C120" s="234"/>
      <c r="D120" s="234"/>
      <c r="E120" s="234"/>
      <c r="F120" s="234"/>
      <c r="G120" s="7">
        <v>112</v>
      </c>
      <c r="H120" s="28">
        <v>0</v>
      </c>
      <c r="I120" s="28">
        <v>0</v>
      </c>
    </row>
    <row r="121" spans="1:9" x14ac:dyDescent="0.3">
      <c r="A121" s="234" t="s">
        <v>210</v>
      </c>
      <c r="B121" s="234"/>
      <c r="C121" s="234"/>
      <c r="D121" s="234"/>
      <c r="E121" s="234"/>
      <c r="F121" s="234"/>
      <c r="G121" s="7">
        <v>113</v>
      </c>
      <c r="H121" s="28">
        <v>0</v>
      </c>
      <c r="I121" s="28">
        <v>0</v>
      </c>
    </row>
    <row r="122" spans="1:9" x14ac:dyDescent="0.3">
      <c r="A122" s="234" t="s">
        <v>211</v>
      </c>
      <c r="B122" s="234"/>
      <c r="C122" s="234"/>
      <c r="D122" s="234"/>
      <c r="E122" s="234"/>
      <c r="F122" s="234"/>
      <c r="G122" s="7">
        <v>114</v>
      </c>
      <c r="H122" s="28">
        <v>0</v>
      </c>
      <c r="I122" s="28">
        <v>0</v>
      </c>
    </row>
    <row r="123" spans="1:9" x14ac:dyDescent="0.3">
      <c r="A123" s="234" t="s">
        <v>212</v>
      </c>
      <c r="B123" s="234"/>
      <c r="C123" s="234"/>
      <c r="D123" s="234"/>
      <c r="E123" s="234"/>
      <c r="F123" s="234"/>
      <c r="G123" s="7">
        <v>115</v>
      </c>
      <c r="H123" s="28">
        <v>86931877</v>
      </c>
      <c r="I123" s="28">
        <v>90419667</v>
      </c>
    </row>
    <row r="124" spans="1:9" x14ac:dyDescent="0.3">
      <c r="A124" s="234" t="s">
        <v>213</v>
      </c>
      <c r="B124" s="234"/>
      <c r="C124" s="234"/>
      <c r="D124" s="234"/>
      <c r="E124" s="234"/>
      <c r="F124" s="234"/>
      <c r="G124" s="7">
        <v>116</v>
      </c>
      <c r="H124" s="28">
        <v>0</v>
      </c>
      <c r="I124" s="28">
        <v>0</v>
      </c>
    </row>
    <row r="125" spans="1:9" x14ac:dyDescent="0.3">
      <c r="A125" s="234" t="s">
        <v>214</v>
      </c>
      <c r="B125" s="234"/>
      <c r="C125" s="234"/>
      <c r="D125" s="234"/>
      <c r="E125" s="234"/>
      <c r="F125" s="234"/>
      <c r="G125" s="7">
        <v>117</v>
      </c>
      <c r="H125" s="28">
        <v>126339771</v>
      </c>
      <c r="I125" s="28">
        <v>147393310</v>
      </c>
    </row>
    <row r="126" spans="1:9" x14ac:dyDescent="0.3">
      <c r="A126" s="234" t="s">
        <v>215</v>
      </c>
      <c r="B126" s="234"/>
      <c r="C126" s="234"/>
      <c r="D126" s="234"/>
      <c r="E126" s="234"/>
      <c r="F126" s="234"/>
      <c r="G126" s="7">
        <v>118</v>
      </c>
      <c r="H126" s="28">
        <v>10877</v>
      </c>
      <c r="I126" s="28">
        <v>39795904</v>
      </c>
    </row>
    <row r="127" spans="1:9" x14ac:dyDescent="0.3">
      <c r="A127" s="234" t="s">
        <v>219</v>
      </c>
      <c r="B127" s="234"/>
      <c r="C127" s="234"/>
      <c r="D127" s="234"/>
      <c r="E127" s="234"/>
      <c r="F127" s="234"/>
      <c r="G127" s="7">
        <v>119</v>
      </c>
      <c r="H127" s="28">
        <v>6470276</v>
      </c>
      <c r="I127" s="28">
        <v>7700248</v>
      </c>
    </row>
    <row r="128" spans="1:9" x14ac:dyDescent="0.3">
      <c r="A128" s="234" t="s">
        <v>220</v>
      </c>
      <c r="B128" s="234"/>
      <c r="C128" s="234"/>
      <c r="D128" s="234"/>
      <c r="E128" s="234"/>
      <c r="F128" s="234"/>
      <c r="G128" s="7">
        <v>120</v>
      </c>
      <c r="H128" s="28">
        <v>9158791</v>
      </c>
      <c r="I128" s="28">
        <v>12479886</v>
      </c>
    </row>
    <row r="129" spans="1:9" x14ac:dyDescent="0.3">
      <c r="A129" s="234" t="s">
        <v>221</v>
      </c>
      <c r="B129" s="234"/>
      <c r="C129" s="234"/>
      <c r="D129" s="234"/>
      <c r="E129" s="234"/>
      <c r="F129" s="234"/>
      <c r="G129" s="7">
        <v>121</v>
      </c>
      <c r="H129" s="28">
        <v>70219</v>
      </c>
      <c r="I129" s="28">
        <v>81954</v>
      </c>
    </row>
    <row r="130" spans="1:9" x14ac:dyDescent="0.3">
      <c r="A130" s="234" t="s">
        <v>222</v>
      </c>
      <c r="B130" s="234"/>
      <c r="C130" s="234"/>
      <c r="D130" s="234"/>
      <c r="E130" s="234"/>
      <c r="F130" s="234"/>
      <c r="G130" s="7">
        <v>122</v>
      </c>
      <c r="H130" s="8">
        <v>0</v>
      </c>
      <c r="I130" s="8">
        <v>0</v>
      </c>
    </row>
    <row r="131" spans="1:9" x14ac:dyDescent="0.3">
      <c r="A131" s="234" t="s">
        <v>223</v>
      </c>
      <c r="B131" s="234"/>
      <c r="C131" s="234"/>
      <c r="D131" s="234"/>
      <c r="E131" s="234"/>
      <c r="F131" s="234"/>
      <c r="G131" s="7">
        <v>123</v>
      </c>
      <c r="H131" s="8">
        <v>68569450</v>
      </c>
      <c r="I131" s="8">
        <v>71505391</v>
      </c>
    </row>
    <row r="132" spans="1:9" x14ac:dyDescent="0.3">
      <c r="A132" s="246" t="s">
        <v>224</v>
      </c>
      <c r="B132" s="246"/>
      <c r="C132" s="246"/>
      <c r="D132" s="246"/>
      <c r="E132" s="246"/>
      <c r="F132" s="246"/>
      <c r="G132" s="7">
        <v>124</v>
      </c>
      <c r="H132" s="8">
        <v>0</v>
      </c>
      <c r="I132" s="8">
        <v>0</v>
      </c>
    </row>
    <row r="133" spans="1:9" x14ac:dyDescent="0.3">
      <c r="A133" s="241" t="s">
        <v>225</v>
      </c>
      <c r="B133" s="242"/>
      <c r="C133" s="242"/>
      <c r="D133" s="242"/>
      <c r="E133" s="242"/>
      <c r="F133" s="242"/>
      <c r="G133" s="9">
        <v>125</v>
      </c>
      <c r="H133" s="10">
        <f>H75+H98+H105+H117+H132</f>
        <v>907728504</v>
      </c>
      <c r="I133" s="10">
        <f>I75+I98+I105+I117+I132</f>
        <v>986126936</v>
      </c>
    </row>
    <row r="134" spans="1:9" x14ac:dyDescent="0.3">
      <c r="A134" s="245" t="s">
        <v>226</v>
      </c>
      <c r="B134" s="245"/>
      <c r="C134" s="245"/>
      <c r="D134" s="245"/>
      <c r="E134" s="245"/>
      <c r="F134" s="245"/>
      <c r="G134" s="19">
        <v>126</v>
      </c>
      <c r="H134" s="27">
        <v>0</v>
      </c>
      <c r="I134" s="27">
        <v>0</v>
      </c>
    </row>
  </sheetData>
  <mergeCells count="134">
    <mergeCell ref="A133:F133"/>
    <mergeCell ref="A134:F134"/>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2">
    <dataValidation type="whole" operator="greaterThanOrEqual" allowBlank="1" showInputMessage="1" showErrorMessage="1" errorTitle="Incorrect entry" error="You can enter only positive whole numbers or a zero" sqref="H76:I76 H8:I73 H95:I96 H92:I93 H98:I134" xr:uid="{DDC180D6-94E9-4622-AA70-FA2F29DE43B6}">
      <formula1>0</formula1>
    </dataValidation>
    <dataValidation type="whole" operator="notEqual" allowBlank="1" showInputMessage="1" showErrorMessage="1" errorTitle="Incorrect entry" error="You can enter only whole numbers or a zero" sqref="H97:I97 H75:I75 H94:I94 H77:I91" xr:uid="{C5D1E312-0290-4A12-890F-90279A16DB0C}">
      <formula1>999999999999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6AC9-1646-420D-B3C4-66AB73ACF6F7}">
  <dimension ref="A1:I112"/>
  <sheetViews>
    <sheetView showGridLines="0" view="pageBreakPreview" zoomScale="90" zoomScaleNormal="90" zoomScaleSheetLayoutView="90" workbookViewId="0">
      <selection sqref="A1:I1"/>
    </sheetView>
  </sheetViews>
  <sheetFormatPr defaultRowHeight="14.4" x14ac:dyDescent="0.3"/>
  <cols>
    <col min="8" max="9" width="12" bestFit="1" customWidth="1"/>
  </cols>
  <sheetData>
    <row r="1" spans="1:9" x14ac:dyDescent="0.3">
      <c r="A1" s="247" t="s">
        <v>0</v>
      </c>
      <c r="B1" s="215"/>
      <c r="C1" s="215"/>
      <c r="D1" s="215"/>
      <c r="E1" s="215"/>
      <c r="F1" s="215"/>
      <c r="G1" s="215"/>
      <c r="H1" s="215"/>
      <c r="I1" s="215"/>
    </row>
    <row r="2" spans="1:9" x14ac:dyDescent="0.3">
      <c r="A2" s="248" t="s">
        <v>510</v>
      </c>
      <c r="B2" s="217"/>
      <c r="C2" s="217"/>
      <c r="D2" s="217"/>
      <c r="E2" s="217"/>
      <c r="F2" s="217"/>
      <c r="G2" s="217"/>
      <c r="H2" s="217"/>
      <c r="I2" s="217"/>
    </row>
    <row r="3" spans="1:9" x14ac:dyDescent="0.3">
      <c r="A3" s="249" t="s">
        <v>1</v>
      </c>
      <c r="B3" s="250"/>
      <c r="C3" s="250"/>
      <c r="D3" s="250"/>
      <c r="E3" s="250"/>
      <c r="F3" s="250"/>
      <c r="G3" s="250"/>
      <c r="H3" s="250"/>
      <c r="I3" s="250"/>
    </row>
    <row r="4" spans="1:9" x14ac:dyDescent="0.3">
      <c r="A4" s="219" t="s">
        <v>2</v>
      </c>
      <c r="B4" s="220"/>
      <c r="C4" s="220"/>
      <c r="D4" s="220"/>
      <c r="E4" s="220"/>
      <c r="F4" s="220"/>
      <c r="G4" s="220"/>
      <c r="H4" s="220"/>
      <c r="I4" s="221"/>
    </row>
    <row r="5" spans="1:9" ht="31.2" thickBot="1" x14ac:dyDescent="0.35">
      <c r="A5" s="251" t="s">
        <v>3</v>
      </c>
      <c r="B5" s="223"/>
      <c r="C5" s="223"/>
      <c r="D5" s="223"/>
      <c r="E5" s="223"/>
      <c r="F5" s="224"/>
      <c r="G5" s="1" t="s">
        <v>4</v>
      </c>
      <c r="H5" s="2" t="s">
        <v>5</v>
      </c>
      <c r="I5" s="2" t="s">
        <v>6</v>
      </c>
    </row>
    <row r="6" spans="1:9" x14ac:dyDescent="0.3">
      <c r="A6" s="252">
        <v>1</v>
      </c>
      <c r="B6" s="226"/>
      <c r="C6" s="226"/>
      <c r="D6" s="226"/>
      <c r="E6" s="226"/>
      <c r="F6" s="227"/>
      <c r="G6" s="3">
        <v>2</v>
      </c>
      <c r="H6" s="4">
        <v>3</v>
      </c>
      <c r="I6" s="4">
        <v>4</v>
      </c>
    </row>
    <row r="7" spans="1:9" x14ac:dyDescent="0.3">
      <c r="A7" s="255" t="s">
        <v>7</v>
      </c>
      <c r="B7" s="256"/>
      <c r="C7" s="256"/>
      <c r="D7" s="256"/>
      <c r="E7" s="256"/>
      <c r="F7" s="256"/>
      <c r="G7" s="5">
        <v>1</v>
      </c>
      <c r="H7" s="6">
        <f>SUM(H8:H12)</f>
        <v>987082033</v>
      </c>
      <c r="I7" s="6">
        <f>SUM(I8:I12)</f>
        <v>1096513448</v>
      </c>
    </row>
    <row r="8" spans="1:9" x14ac:dyDescent="0.3">
      <c r="A8" s="234" t="s">
        <v>8</v>
      </c>
      <c r="B8" s="234"/>
      <c r="C8" s="234"/>
      <c r="D8" s="234"/>
      <c r="E8" s="234"/>
      <c r="F8" s="234"/>
      <c r="G8" s="7">
        <v>2</v>
      </c>
      <c r="H8" s="8">
        <v>0</v>
      </c>
      <c r="I8" s="8">
        <v>0</v>
      </c>
    </row>
    <row r="9" spans="1:9" x14ac:dyDescent="0.3">
      <c r="A9" s="234" t="s">
        <v>9</v>
      </c>
      <c r="B9" s="234"/>
      <c r="C9" s="234"/>
      <c r="D9" s="234"/>
      <c r="E9" s="234"/>
      <c r="F9" s="234"/>
      <c r="G9" s="7">
        <v>3</v>
      </c>
      <c r="H9" s="8">
        <v>973913875</v>
      </c>
      <c r="I9" s="8">
        <v>1080257795</v>
      </c>
    </row>
    <row r="10" spans="1:9" x14ac:dyDescent="0.3">
      <c r="A10" s="234" t="s">
        <v>10</v>
      </c>
      <c r="B10" s="234"/>
      <c r="C10" s="234"/>
      <c r="D10" s="234"/>
      <c r="E10" s="234"/>
      <c r="F10" s="234"/>
      <c r="G10" s="7">
        <v>4</v>
      </c>
      <c r="H10" s="8">
        <v>0</v>
      </c>
      <c r="I10" s="8">
        <v>0</v>
      </c>
    </row>
    <row r="11" spans="1:9" x14ac:dyDescent="0.3">
      <c r="A11" s="234" t="s">
        <v>11</v>
      </c>
      <c r="B11" s="234"/>
      <c r="C11" s="234"/>
      <c r="D11" s="234"/>
      <c r="E11" s="234"/>
      <c r="F11" s="234"/>
      <c r="G11" s="7">
        <v>5</v>
      </c>
      <c r="H11" s="8">
        <v>0</v>
      </c>
      <c r="I11" s="8">
        <v>0</v>
      </c>
    </row>
    <row r="12" spans="1:9" x14ac:dyDescent="0.3">
      <c r="A12" s="234" t="s">
        <v>12</v>
      </c>
      <c r="B12" s="234"/>
      <c r="C12" s="234"/>
      <c r="D12" s="234"/>
      <c r="E12" s="234"/>
      <c r="F12" s="234"/>
      <c r="G12" s="7">
        <v>6</v>
      </c>
      <c r="H12" s="8">
        <v>13168158</v>
      </c>
      <c r="I12" s="8">
        <v>16255653</v>
      </c>
    </row>
    <row r="13" spans="1:9" x14ac:dyDescent="0.3">
      <c r="A13" s="241" t="s">
        <v>13</v>
      </c>
      <c r="B13" s="242"/>
      <c r="C13" s="242"/>
      <c r="D13" s="242"/>
      <c r="E13" s="242"/>
      <c r="F13" s="242"/>
      <c r="G13" s="9">
        <v>7</v>
      </c>
      <c r="H13" s="10">
        <f>H14+H15+H19+H23+H24+H25+H28+H35</f>
        <v>942402106</v>
      </c>
      <c r="I13" s="10">
        <f>I14+I15+I19+I23+I24+I25+I28+I35</f>
        <v>1050701271</v>
      </c>
    </row>
    <row r="14" spans="1:9" x14ac:dyDescent="0.3">
      <c r="A14" s="234" t="s">
        <v>14</v>
      </c>
      <c r="B14" s="234"/>
      <c r="C14" s="234"/>
      <c r="D14" s="234"/>
      <c r="E14" s="234"/>
      <c r="F14" s="234"/>
      <c r="G14" s="7">
        <v>8</v>
      </c>
      <c r="H14" s="8">
        <v>3662042</v>
      </c>
      <c r="I14" s="8">
        <v>3131998</v>
      </c>
    </row>
    <row r="15" spans="1:9" x14ac:dyDescent="0.3">
      <c r="A15" s="253" t="s">
        <v>15</v>
      </c>
      <c r="B15" s="253"/>
      <c r="C15" s="253"/>
      <c r="D15" s="253"/>
      <c r="E15" s="253"/>
      <c r="F15" s="253"/>
      <c r="G15" s="9">
        <v>9</v>
      </c>
      <c r="H15" s="10">
        <f>SUM(H16:H18)</f>
        <v>613403657</v>
      </c>
      <c r="I15" s="10">
        <f>SUM(I16:I18)</f>
        <v>681225534</v>
      </c>
    </row>
    <row r="16" spans="1:9" x14ac:dyDescent="0.3">
      <c r="A16" s="254" t="s">
        <v>16</v>
      </c>
      <c r="B16" s="254"/>
      <c r="C16" s="254"/>
      <c r="D16" s="254"/>
      <c r="E16" s="254"/>
      <c r="F16" s="254"/>
      <c r="G16" s="7">
        <v>10</v>
      </c>
      <c r="H16" s="8">
        <v>309645097</v>
      </c>
      <c r="I16" s="8">
        <v>358714015</v>
      </c>
    </row>
    <row r="17" spans="1:9" x14ac:dyDescent="0.3">
      <c r="A17" s="254" t="s">
        <v>17</v>
      </c>
      <c r="B17" s="254"/>
      <c r="C17" s="254"/>
      <c r="D17" s="254"/>
      <c r="E17" s="254"/>
      <c r="F17" s="254"/>
      <c r="G17" s="7">
        <v>11</v>
      </c>
      <c r="H17" s="8">
        <v>303758560</v>
      </c>
      <c r="I17" s="8">
        <v>322511519</v>
      </c>
    </row>
    <row r="18" spans="1:9" x14ac:dyDescent="0.3">
      <c r="A18" s="254" t="s">
        <v>18</v>
      </c>
      <c r="B18" s="254"/>
      <c r="C18" s="254"/>
      <c r="D18" s="254"/>
      <c r="E18" s="254"/>
      <c r="F18" s="254"/>
      <c r="G18" s="7">
        <v>12</v>
      </c>
      <c r="H18" s="8">
        <v>0</v>
      </c>
      <c r="I18" s="8">
        <v>0</v>
      </c>
    </row>
    <row r="19" spans="1:9" x14ac:dyDescent="0.3">
      <c r="A19" s="253" t="s">
        <v>19</v>
      </c>
      <c r="B19" s="253"/>
      <c r="C19" s="253"/>
      <c r="D19" s="253"/>
      <c r="E19" s="253"/>
      <c r="F19" s="253"/>
      <c r="G19" s="9">
        <v>13</v>
      </c>
      <c r="H19" s="10">
        <f>SUM(H20:H22)</f>
        <v>133475498</v>
      </c>
      <c r="I19" s="10">
        <f>SUM(I20:I22)</f>
        <v>152946895</v>
      </c>
    </row>
    <row r="20" spans="1:9" x14ac:dyDescent="0.3">
      <c r="A20" s="254" t="s">
        <v>20</v>
      </c>
      <c r="B20" s="254"/>
      <c r="C20" s="254"/>
      <c r="D20" s="254"/>
      <c r="E20" s="254"/>
      <c r="F20" s="254"/>
      <c r="G20" s="7">
        <v>14</v>
      </c>
      <c r="H20" s="8">
        <v>86792022</v>
      </c>
      <c r="I20" s="8">
        <v>98923899</v>
      </c>
    </row>
    <row r="21" spans="1:9" x14ac:dyDescent="0.3">
      <c r="A21" s="254" t="s">
        <v>21</v>
      </c>
      <c r="B21" s="254"/>
      <c r="C21" s="254"/>
      <c r="D21" s="254"/>
      <c r="E21" s="254"/>
      <c r="F21" s="254"/>
      <c r="G21" s="7">
        <v>15</v>
      </c>
      <c r="H21" s="8">
        <v>31941327</v>
      </c>
      <c r="I21" s="8">
        <v>36963104</v>
      </c>
    </row>
    <row r="22" spans="1:9" x14ac:dyDescent="0.3">
      <c r="A22" s="254" t="s">
        <v>22</v>
      </c>
      <c r="B22" s="254"/>
      <c r="C22" s="254"/>
      <c r="D22" s="254"/>
      <c r="E22" s="254"/>
      <c r="F22" s="254"/>
      <c r="G22" s="7">
        <v>16</v>
      </c>
      <c r="H22" s="8">
        <v>14742149</v>
      </c>
      <c r="I22" s="8">
        <v>17059892</v>
      </c>
    </row>
    <row r="23" spans="1:9" x14ac:dyDescent="0.3">
      <c r="A23" s="234" t="s">
        <v>23</v>
      </c>
      <c r="B23" s="234"/>
      <c r="C23" s="234"/>
      <c r="D23" s="234"/>
      <c r="E23" s="234"/>
      <c r="F23" s="234"/>
      <c r="G23" s="7">
        <v>17</v>
      </c>
      <c r="H23" s="8">
        <v>41942912</v>
      </c>
      <c r="I23" s="8">
        <v>51212178</v>
      </c>
    </row>
    <row r="24" spans="1:9" x14ac:dyDescent="0.3">
      <c r="A24" s="234" t="s">
        <v>24</v>
      </c>
      <c r="B24" s="234"/>
      <c r="C24" s="234"/>
      <c r="D24" s="234"/>
      <c r="E24" s="234"/>
      <c r="F24" s="234"/>
      <c r="G24" s="7">
        <v>18</v>
      </c>
      <c r="H24" s="8">
        <v>118538790</v>
      </c>
      <c r="I24" s="8">
        <v>137458846</v>
      </c>
    </row>
    <row r="25" spans="1:9" x14ac:dyDescent="0.3">
      <c r="A25" s="253" t="s">
        <v>25</v>
      </c>
      <c r="B25" s="253"/>
      <c r="C25" s="253"/>
      <c r="D25" s="253"/>
      <c r="E25" s="253"/>
      <c r="F25" s="253"/>
      <c r="G25" s="9">
        <v>19</v>
      </c>
      <c r="H25" s="10">
        <f>H26+H27</f>
        <v>0</v>
      </c>
      <c r="I25" s="10">
        <f>I26+I27</f>
        <v>0</v>
      </c>
    </row>
    <row r="26" spans="1:9" x14ac:dyDescent="0.3">
      <c r="A26" s="254" t="s">
        <v>26</v>
      </c>
      <c r="B26" s="254"/>
      <c r="C26" s="254"/>
      <c r="D26" s="254"/>
      <c r="E26" s="254"/>
      <c r="F26" s="254"/>
      <c r="G26" s="7">
        <v>20</v>
      </c>
      <c r="H26" s="8">
        <v>0</v>
      </c>
      <c r="I26" s="8">
        <v>0</v>
      </c>
    </row>
    <row r="27" spans="1:9" x14ac:dyDescent="0.3">
      <c r="A27" s="254" t="s">
        <v>27</v>
      </c>
      <c r="B27" s="254"/>
      <c r="C27" s="254"/>
      <c r="D27" s="254"/>
      <c r="E27" s="254"/>
      <c r="F27" s="254"/>
      <c r="G27" s="7">
        <v>21</v>
      </c>
      <c r="H27" s="8">
        <v>0</v>
      </c>
      <c r="I27" s="8">
        <v>0</v>
      </c>
    </row>
    <row r="28" spans="1:9" x14ac:dyDescent="0.3">
      <c r="A28" s="253" t="s">
        <v>28</v>
      </c>
      <c r="B28" s="253"/>
      <c r="C28" s="253"/>
      <c r="D28" s="253"/>
      <c r="E28" s="253"/>
      <c r="F28" s="253"/>
      <c r="G28" s="9">
        <v>22</v>
      </c>
      <c r="H28" s="10">
        <f>SUM(H29:H34)</f>
        <v>0</v>
      </c>
      <c r="I28" s="10">
        <f>SUM(I29:I34)</f>
        <v>0</v>
      </c>
    </row>
    <row r="29" spans="1:9" x14ac:dyDescent="0.3">
      <c r="A29" s="254" t="s">
        <v>29</v>
      </c>
      <c r="B29" s="254"/>
      <c r="C29" s="254"/>
      <c r="D29" s="254"/>
      <c r="E29" s="254"/>
      <c r="F29" s="254"/>
      <c r="G29" s="7">
        <v>23</v>
      </c>
      <c r="H29" s="8">
        <v>0</v>
      </c>
      <c r="I29" s="8">
        <v>0</v>
      </c>
    </row>
    <row r="30" spans="1:9" x14ac:dyDescent="0.3">
      <c r="A30" s="254" t="s">
        <v>30</v>
      </c>
      <c r="B30" s="254"/>
      <c r="C30" s="254"/>
      <c r="D30" s="254"/>
      <c r="E30" s="254"/>
      <c r="F30" s="254"/>
      <c r="G30" s="7">
        <v>24</v>
      </c>
      <c r="H30" s="8">
        <v>0</v>
      </c>
      <c r="I30" s="8">
        <v>0</v>
      </c>
    </row>
    <row r="31" spans="1:9" x14ac:dyDescent="0.3">
      <c r="A31" s="254" t="s">
        <v>31</v>
      </c>
      <c r="B31" s="254"/>
      <c r="C31" s="254"/>
      <c r="D31" s="254"/>
      <c r="E31" s="254"/>
      <c r="F31" s="254"/>
      <c r="G31" s="7">
        <v>25</v>
      </c>
      <c r="H31" s="8">
        <v>0</v>
      </c>
      <c r="I31" s="8">
        <v>0</v>
      </c>
    </row>
    <row r="32" spans="1:9" x14ac:dyDescent="0.3">
      <c r="A32" s="254" t="s">
        <v>32</v>
      </c>
      <c r="B32" s="254"/>
      <c r="C32" s="254"/>
      <c r="D32" s="254"/>
      <c r="E32" s="254"/>
      <c r="F32" s="254"/>
      <c r="G32" s="7">
        <v>26</v>
      </c>
      <c r="H32" s="8">
        <v>0</v>
      </c>
      <c r="I32" s="8">
        <v>0</v>
      </c>
    </row>
    <row r="33" spans="1:9" x14ac:dyDescent="0.3">
      <c r="A33" s="254" t="s">
        <v>33</v>
      </c>
      <c r="B33" s="254"/>
      <c r="C33" s="254"/>
      <c r="D33" s="254"/>
      <c r="E33" s="254"/>
      <c r="F33" s="254"/>
      <c r="G33" s="7">
        <v>27</v>
      </c>
      <c r="H33" s="8">
        <v>0</v>
      </c>
      <c r="I33" s="8">
        <v>0</v>
      </c>
    </row>
    <row r="34" spans="1:9" x14ac:dyDescent="0.3">
      <c r="A34" s="254" t="s">
        <v>34</v>
      </c>
      <c r="B34" s="254"/>
      <c r="C34" s="254"/>
      <c r="D34" s="254"/>
      <c r="E34" s="254"/>
      <c r="F34" s="254"/>
      <c r="G34" s="7">
        <v>28</v>
      </c>
      <c r="H34" s="8">
        <v>0</v>
      </c>
      <c r="I34" s="8">
        <v>0</v>
      </c>
    </row>
    <row r="35" spans="1:9" x14ac:dyDescent="0.3">
      <c r="A35" s="234" t="s">
        <v>35</v>
      </c>
      <c r="B35" s="234"/>
      <c r="C35" s="234"/>
      <c r="D35" s="234"/>
      <c r="E35" s="234"/>
      <c r="F35" s="234"/>
      <c r="G35" s="7">
        <v>29</v>
      </c>
      <c r="H35" s="8">
        <v>31379207</v>
      </c>
      <c r="I35" s="8">
        <v>24725820</v>
      </c>
    </row>
    <row r="36" spans="1:9" x14ac:dyDescent="0.3">
      <c r="A36" s="241" t="s">
        <v>36</v>
      </c>
      <c r="B36" s="242"/>
      <c r="C36" s="242"/>
      <c r="D36" s="242"/>
      <c r="E36" s="242"/>
      <c r="F36" s="242"/>
      <c r="G36" s="9">
        <v>30</v>
      </c>
      <c r="H36" s="10">
        <f>SUM(H37:H46)</f>
        <v>56238</v>
      </c>
      <c r="I36" s="10">
        <f>SUM(I37:I46)</f>
        <v>108857</v>
      </c>
    </row>
    <row r="37" spans="1:9" x14ac:dyDescent="0.3">
      <c r="A37" s="234" t="s">
        <v>37</v>
      </c>
      <c r="B37" s="234"/>
      <c r="C37" s="234"/>
      <c r="D37" s="234"/>
      <c r="E37" s="234"/>
      <c r="F37" s="234"/>
      <c r="G37" s="7">
        <v>31</v>
      </c>
      <c r="H37" s="8">
        <v>0</v>
      </c>
      <c r="I37" s="8">
        <v>0</v>
      </c>
    </row>
    <row r="38" spans="1:9" x14ac:dyDescent="0.3">
      <c r="A38" s="234" t="s">
        <v>38</v>
      </c>
      <c r="B38" s="234"/>
      <c r="C38" s="234"/>
      <c r="D38" s="234"/>
      <c r="E38" s="234"/>
      <c r="F38" s="234"/>
      <c r="G38" s="7">
        <v>32</v>
      </c>
      <c r="H38" s="8">
        <v>0</v>
      </c>
      <c r="I38" s="8">
        <v>0</v>
      </c>
    </row>
    <row r="39" spans="1:9" x14ac:dyDescent="0.3">
      <c r="A39" s="234" t="s">
        <v>39</v>
      </c>
      <c r="B39" s="234"/>
      <c r="C39" s="234"/>
      <c r="D39" s="234"/>
      <c r="E39" s="234"/>
      <c r="F39" s="234"/>
      <c r="G39" s="7">
        <v>33</v>
      </c>
      <c r="H39" s="8">
        <v>0</v>
      </c>
      <c r="I39" s="8">
        <v>0</v>
      </c>
    </row>
    <row r="40" spans="1:9" x14ac:dyDescent="0.3">
      <c r="A40" s="234" t="s">
        <v>40</v>
      </c>
      <c r="B40" s="234"/>
      <c r="C40" s="234"/>
      <c r="D40" s="234"/>
      <c r="E40" s="234"/>
      <c r="F40" s="234"/>
      <c r="G40" s="7">
        <v>34</v>
      </c>
      <c r="H40" s="8">
        <v>0</v>
      </c>
      <c r="I40" s="8">
        <v>0</v>
      </c>
    </row>
    <row r="41" spans="1:9" x14ac:dyDescent="0.3">
      <c r="A41" s="234" t="s">
        <v>41</v>
      </c>
      <c r="B41" s="234"/>
      <c r="C41" s="234"/>
      <c r="D41" s="234"/>
      <c r="E41" s="234"/>
      <c r="F41" s="234"/>
      <c r="G41" s="7">
        <v>35</v>
      </c>
      <c r="H41" s="8">
        <v>0</v>
      </c>
      <c r="I41" s="8">
        <v>0</v>
      </c>
    </row>
    <row r="42" spans="1:9" x14ac:dyDescent="0.3">
      <c r="A42" s="234" t="s">
        <v>42</v>
      </c>
      <c r="B42" s="234"/>
      <c r="C42" s="234"/>
      <c r="D42" s="234"/>
      <c r="E42" s="234"/>
      <c r="F42" s="234"/>
      <c r="G42" s="7">
        <v>36</v>
      </c>
      <c r="H42" s="8">
        <v>0</v>
      </c>
      <c r="I42" s="8">
        <v>0</v>
      </c>
    </row>
    <row r="43" spans="1:9" x14ac:dyDescent="0.3">
      <c r="A43" s="234" t="s">
        <v>43</v>
      </c>
      <c r="B43" s="234"/>
      <c r="C43" s="234"/>
      <c r="D43" s="234"/>
      <c r="E43" s="234"/>
      <c r="F43" s="234"/>
      <c r="G43" s="7">
        <v>37</v>
      </c>
      <c r="H43" s="8">
        <v>0</v>
      </c>
      <c r="I43" s="8">
        <v>0</v>
      </c>
    </row>
    <row r="44" spans="1:9" x14ac:dyDescent="0.3">
      <c r="A44" s="234" t="s">
        <v>44</v>
      </c>
      <c r="B44" s="234"/>
      <c r="C44" s="234"/>
      <c r="D44" s="234"/>
      <c r="E44" s="234"/>
      <c r="F44" s="234"/>
      <c r="G44" s="7">
        <v>38</v>
      </c>
      <c r="H44" s="8">
        <v>56238</v>
      </c>
      <c r="I44" s="8">
        <v>108857</v>
      </c>
    </row>
    <row r="45" spans="1:9" x14ac:dyDescent="0.3">
      <c r="A45" s="234" t="s">
        <v>45</v>
      </c>
      <c r="B45" s="234"/>
      <c r="C45" s="234"/>
      <c r="D45" s="234"/>
      <c r="E45" s="234"/>
      <c r="F45" s="234"/>
      <c r="G45" s="7">
        <v>39</v>
      </c>
      <c r="H45" s="8">
        <v>0</v>
      </c>
      <c r="I45" s="8">
        <v>0</v>
      </c>
    </row>
    <row r="46" spans="1:9" x14ac:dyDescent="0.3">
      <c r="A46" s="234" t="s">
        <v>46</v>
      </c>
      <c r="B46" s="234"/>
      <c r="C46" s="234"/>
      <c r="D46" s="234"/>
      <c r="E46" s="234"/>
      <c r="F46" s="234"/>
      <c r="G46" s="7">
        <v>40</v>
      </c>
      <c r="H46" s="8">
        <v>0</v>
      </c>
      <c r="I46" s="8">
        <v>0</v>
      </c>
    </row>
    <row r="47" spans="1:9" x14ac:dyDescent="0.3">
      <c r="A47" s="241" t="s">
        <v>47</v>
      </c>
      <c r="B47" s="242"/>
      <c r="C47" s="242"/>
      <c r="D47" s="242"/>
      <c r="E47" s="242"/>
      <c r="F47" s="242"/>
      <c r="G47" s="9">
        <v>41</v>
      </c>
      <c r="H47" s="10">
        <f>SUM(H48:H54)</f>
        <v>6080918</v>
      </c>
      <c r="I47" s="10">
        <f>SUM(I48:I54)</f>
        <v>10092461</v>
      </c>
    </row>
    <row r="48" spans="1:9" x14ac:dyDescent="0.3">
      <c r="A48" s="234" t="s">
        <v>48</v>
      </c>
      <c r="B48" s="234"/>
      <c r="C48" s="234"/>
      <c r="D48" s="234"/>
      <c r="E48" s="234"/>
      <c r="F48" s="234"/>
      <c r="G48" s="7">
        <v>42</v>
      </c>
      <c r="H48" s="8">
        <v>0</v>
      </c>
      <c r="I48" s="8">
        <v>0</v>
      </c>
    </row>
    <row r="49" spans="1:9" x14ac:dyDescent="0.3">
      <c r="A49" s="257" t="s">
        <v>49</v>
      </c>
      <c r="B49" s="257"/>
      <c r="C49" s="257"/>
      <c r="D49" s="257"/>
      <c r="E49" s="257"/>
      <c r="F49" s="257"/>
      <c r="G49" s="7">
        <v>43</v>
      </c>
      <c r="H49" s="8">
        <v>0</v>
      </c>
      <c r="I49" s="8">
        <v>0</v>
      </c>
    </row>
    <row r="50" spans="1:9" x14ac:dyDescent="0.3">
      <c r="A50" s="257" t="s">
        <v>50</v>
      </c>
      <c r="B50" s="257"/>
      <c r="C50" s="257"/>
      <c r="D50" s="257"/>
      <c r="E50" s="257"/>
      <c r="F50" s="257"/>
      <c r="G50" s="7">
        <v>44</v>
      </c>
      <c r="H50" s="8">
        <v>6060193</v>
      </c>
      <c r="I50" s="8">
        <v>10054982</v>
      </c>
    </row>
    <row r="51" spans="1:9" x14ac:dyDescent="0.3">
      <c r="A51" s="257" t="s">
        <v>51</v>
      </c>
      <c r="B51" s="257"/>
      <c r="C51" s="257"/>
      <c r="D51" s="257"/>
      <c r="E51" s="257"/>
      <c r="F51" s="257"/>
      <c r="G51" s="7">
        <v>45</v>
      </c>
      <c r="H51" s="8">
        <v>20725</v>
      </c>
      <c r="I51" s="8">
        <v>37479</v>
      </c>
    </row>
    <row r="52" spans="1:9" x14ac:dyDescent="0.3">
      <c r="A52" s="257" t="s">
        <v>52</v>
      </c>
      <c r="B52" s="257"/>
      <c r="C52" s="257"/>
      <c r="D52" s="257"/>
      <c r="E52" s="257"/>
      <c r="F52" s="257"/>
      <c r="G52" s="7">
        <v>46</v>
      </c>
      <c r="H52" s="8">
        <v>0</v>
      </c>
      <c r="I52" s="8">
        <v>0</v>
      </c>
    </row>
    <row r="53" spans="1:9" x14ac:dyDescent="0.3">
      <c r="A53" s="257" t="s">
        <v>53</v>
      </c>
      <c r="B53" s="257"/>
      <c r="C53" s="257"/>
      <c r="D53" s="257"/>
      <c r="E53" s="257"/>
      <c r="F53" s="257"/>
      <c r="G53" s="7">
        <v>47</v>
      </c>
      <c r="H53" s="8">
        <v>0</v>
      </c>
      <c r="I53" s="8">
        <v>0</v>
      </c>
    </row>
    <row r="54" spans="1:9" x14ac:dyDescent="0.3">
      <c r="A54" s="257" t="s">
        <v>54</v>
      </c>
      <c r="B54" s="257"/>
      <c r="C54" s="257"/>
      <c r="D54" s="257"/>
      <c r="E54" s="257"/>
      <c r="F54" s="257"/>
      <c r="G54" s="7">
        <v>48</v>
      </c>
      <c r="H54" s="8">
        <v>0</v>
      </c>
      <c r="I54" s="8">
        <v>0</v>
      </c>
    </row>
    <row r="55" spans="1:9" x14ac:dyDescent="0.3">
      <c r="A55" s="246" t="s">
        <v>55</v>
      </c>
      <c r="B55" s="246"/>
      <c r="C55" s="246"/>
      <c r="D55" s="246"/>
      <c r="E55" s="246"/>
      <c r="F55" s="246"/>
      <c r="G55" s="7">
        <v>49</v>
      </c>
      <c r="H55" s="8">
        <v>0</v>
      </c>
      <c r="I55" s="8">
        <v>0</v>
      </c>
    </row>
    <row r="56" spans="1:9" x14ac:dyDescent="0.3">
      <c r="A56" s="246" t="s">
        <v>56</v>
      </c>
      <c r="B56" s="246"/>
      <c r="C56" s="246"/>
      <c r="D56" s="246"/>
      <c r="E56" s="246"/>
      <c r="F56" s="246"/>
      <c r="G56" s="7">
        <v>50</v>
      </c>
      <c r="H56" s="8">
        <v>0</v>
      </c>
      <c r="I56" s="8">
        <v>0</v>
      </c>
    </row>
    <row r="57" spans="1:9" x14ac:dyDescent="0.3">
      <c r="A57" s="246" t="s">
        <v>57</v>
      </c>
      <c r="B57" s="246"/>
      <c r="C57" s="246"/>
      <c r="D57" s="246"/>
      <c r="E57" s="246"/>
      <c r="F57" s="246"/>
      <c r="G57" s="7">
        <v>51</v>
      </c>
      <c r="H57" s="8">
        <v>0</v>
      </c>
      <c r="I57" s="8">
        <v>0</v>
      </c>
    </row>
    <row r="58" spans="1:9" x14ac:dyDescent="0.3">
      <c r="A58" s="246" t="s">
        <v>58</v>
      </c>
      <c r="B58" s="246"/>
      <c r="C58" s="246"/>
      <c r="D58" s="246"/>
      <c r="E58" s="246"/>
      <c r="F58" s="246"/>
      <c r="G58" s="7">
        <v>52</v>
      </c>
      <c r="H58" s="8">
        <v>0</v>
      </c>
      <c r="I58" s="8">
        <v>0</v>
      </c>
    </row>
    <row r="59" spans="1:9" x14ac:dyDescent="0.3">
      <c r="A59" s="241" t="s">
        <v>59</v>
      </c>
      <c r="B59" s="242"/>
      <c r="C59" s="242"/>
      <c r="D59" s="242"/>
      <c r="E59" s="242"/>
      <c r="F59" s="242"/>
      <c r="G59" s="9">
        <v>53</v>
      </c>
      <c r="H59" s="10">
        <f>H7+H36+H55+H56</f>
        <v>987138271</v>
      </c>
      <c r="I59" s="10">
        <f>I7+I36+I55+I56</f>
        <v>1096622305</v>
      </c>
    </row>
    <row r="60" spans="1:9" x14ac:dyDescent="0.3">
      <c r="A60" s="241" t="s">
        <v>60</v>
      </c>
      <c r="B60" s="242"/>
      <c r="C60" s="242"/>
      <c r="D60" s="242"/>
      <c r="E60" s="242"/>
      <c r="F60" s="242"/>
      <c r="G60" s="9">
        <v>54</v>
      </c>
      <c r="H60" s="10">
        <f>H13+H47+H57+H58</f>
        <v>948483024</v>
      </c>
      <c r="I60" s="10">
        <f>I13+I47+I57+I58</f>
        <v>1060793732</v>
      </c>
    </row>
    <row r="61" spans="1:9" x14ac:dyDescent="0.3">
      <c r="A61" s="241" t="s">
        <v>61</v>
      </c>
      <c r="B61" s="242"/>
      <c r="C61" s="242"/>
      <c r="D61" s="242"/>
      <c r="E61" s="242"/>
      <c r="F61" s="242"/>
      <c r="G61" s="9">
        <v>55</v>
      </c>
      <c r="H61" s="10">
        <f>H59-H60</f>
        <v>38655247</v>
      </c>
      <c r="I61" s="10">
        <f>I59-I60</f>
        <v>35828573</v>
      </c>
    </row>
    <row r="62" spans="1:9" x14ac:dyDescent="0.3">
      <c r="A62" s="258" t="s">
        <v>62</v>
      </c>
      <c r="B62" s="258"/>
      <c r="C62" s="258"/>
      <c r="D62" s="258"/>
      <c r="E62" s="258"/>
      <c r="F62" s="258"/>
      <c r="G62" s="9">
        <v>56</v>
      </c>
      <c r="H62" s="10">
        <f>+IF((H59-H60)&gt;0,(H59-H60),0)</f>
        <v>38655247</v>
      </c>
      <c r="I62" s="10">
        <f>+IF((I59-I60)&gt;0,(I59-I60),0)</f>
        <v>35828573</v>
      </c>
    </row>
    <row r="63" spans="1:9" x14ac:dyDescent="0.3">
      <c r="A63" s="258" t="s">
        <v>63</v>
      </c>
      <c r="B63" s="258"/>
      <c r="C63" s="258"/>
      <c r="D63" s="258"/>
      <c r="E63" s="258"/>
      <c r="F63" s="258"/>
      <c r="G63" s="9">
        <v>57</v>
      </c>
      <c r="H63" s="10">
        <f>+IF((H59-H60)&lt;0,(H59-H60),0)</f>
        <v>0</v>
      </c>
      <c r="I63" s="10">
        <f>+IF((I59-I60)&lt;0,(I59-I60),0)</f>
        <v>0</v>
      </c>
    </row>
    <row r="64" spans="1:9" x14ac:dyDescent="0.3">
      <c r="A64" s="246" t="s">
        <v>64</v>
      </c>
      <c r="B64" s="246"/>
      <c r="C64" s="246"/>
      <c r="D64" s="246"/>
      <c r="E64" s="246"/>
      <c r="F64" s="246"/>
      <c r="G64" s="7">
        <v>58</v>
      </c>
      <c r="H64" s="8">
        <v>7434628</v>
      </c>
      <c r="I64" s="8">
        <v>9261787</v>
      </c>
    </row>
    <row r="65" spans="1:9" x14ac:dyDescent="0.3">
      <c r="A65" s="241" t="s">
        <v>65</v>
      </c>
      <c r="B65" s="242"/>
      <c r="C65" s="242"/>
      <c r="D65" s="242"/>
      <c r="E65" s="242"/>
      <c r="F65" s="242"/>
      <c r="G65" s="9">
        <v>59</v>
      </c>
      <c r="H65" s="10">
        <f>H61-H64</f>
        <v>31220619</v>
      </c>
      <c r="I65" s="10">
        <f>I61-I64</f>
        <v>26566786</v>
      </c>
    </row>
    <row r="66" spans="1:9" x14ac:dyDescent="0.3">
      <c r="A66" s="258" t="s">
        <v>66</v>
      </c>
      <c r="B66" s="258"/>
      <c r="C66" s="258"/>
      <c r="D66" s="258"/>
      <c r="E66" s="258"/>
      <c r="F66" s="258"/>
      <c r="G66" s="9">
        <v>60</v>
      </c>
      <c r="H66" s="10">
        <f>+IF((H61-H64)&gt;0,(H61-H64),0)</f>
        <v>31220619</v>
      </c>
      <c r="I66" s="10">
        <f>+IF((I61-I64)&gt;0,(I61-I64),0)</f>
        <v>26566786</v>
      </c>
    </row>
    <row r="67" spans="1:9" x14ac:dyDescent="0.3">
      <c r="A67" s="259" t="s">
        <v>67</v>
      </c>
      <c r="B67" s="259"/>
      <c r="C67" s="259"/>
      <c r="D67" s="259"/>
      <c r="E67" s="259"/>
      <c r="F67" s="259"/>
      <c r="G67" s="11">
        <v>61</v>
      </c>
      <c r="H67" s="12">
        <f>+IF((H61-H64)&lt;0,(H61-H64),0)</f>
        <v>0</v>
      </c>
      <c r="I67" s="12">
        <f>+IF((I61-I64)&lt;0,(I61-I64),0)</f>
        <v>0</v>
      </c>
    </row>
    <row r="68" spans="1:9" x14ac:dyDescent="0.3">
      <c r="A68" s="239" t="s">
        <v>68</v>
      </c>
      <c r="B68" s="239"/>
      <c r="C68" s="239"/>
      <c r="D68" s="239"/>
      <c r="E68" s="239"/>
      <c r="F68" s="239"/>
      <c r="G68" s="260"/>
      <c r="H68" s="260"/>
      <c r="I68" s="260"/>
    </row>
    <row r="69" spans="1:9" x14ac:dyDescent="0.3">
      <c r="A69" s="241" t="s">
        <v>69</v>
      </c>
      <c r="B69" s="242"/>
      <c r="C69" s="242"/>
      <c r="D69" s="242"/>
      <c r="E69" s="242"/>
      <c r="F69" s="242"/>
      <c r="G69" s="9">
        <v>62</v>
      </c>
      <c r="H69" s="10">
        <f>H70-H71</f>
        <v>0</v>
      </c>
      <c r="I69" s="10">
        <f>I70-I71</f>
        <v>0</v>
      </c>
    </row>
    <row r="70" spans="1:9" x14ac:dyDescent="0.3">
      <c r="A70" s="257" t="s">
        <v>70</v>
      </c>
      <c r="B70" s="257"/>
      <c r="C70" s="257"/>
      <c r="D70" s="257"/>
      <c r="E70" s="257"/>
      <c r="F70" s="257"/>
      <c r="G70" s="7">
        <v>63</v>
      </c>
      <c r="H70" s="8">
        <v>0</v>
      </c>
      <c r="I70" s="8">
        <v>0</v>
      </c>
    </row>
    <row r="71" spans="1:9" x14ac:dyDescent="0.3">
      <c r="A71" s="257" t="s">
        <v>71</v>
      </c>
      <c r="B71" s="257"/>
      <c r="C71" s="257"/>
      <c r="D71" s="257"/>
      <c r="E71" s="257"/>
      <c r="F71" s="257"/>
      <c r="G71" s="7">
        <v>64</v>
      </c>
      <c r="H71" s="8">
        <v>0</v>
      </c>
      <c r="I71" s="8">
        <v>0</v>
      </c>
    </row>
    <row r="72" spans="1:9" x14ac:dyDescent="0.3">
      <c r="A72" s="246" t="s">
        <v>72</v>
      </c>
      <c r="B72" s="246"/>
      <c r="C72" s="246"/>
      <c r="D72" s="246"/>
      <c r="E72" s="246"/>
      <c r="F72" s="246"/>
      <c r="G72" s="7">
        <v>65</v>
      </c>
      <c r="H72" s="8">
        <v>0</v>
      </c>
      <c r="I72" s="8">
        <v>0</v>
      </c>
    </row>
    <row r="73" spans="1:9" x14ac:dyDescent="0.3">
      <c r="A73" s="258" t="s">
        <v>73</v>
      </c>
      <c r="B73" s="258"/>
      <c r="C73" s="258"/>
      <c r="D73" s="258"/>
      <c r="E73" s="258"/>
      <c r="F73" s="258"/>
      <c r="G73" s="9">
        <v>66</v>
      </c>
      <c r="H73" s="13">
        <v>0</v>
      </c>
      <c r="I73" s="13">
        <v>0</v>
      </c>
    </row>
    <row r="74" spans="1:9" x14ac:dyDescent="0.3">
      <c r="A74" s="259" t="s">
        <v>74</v>
      </c>
      <c r="B74" s="259"/>
      <c r="C74" s="259"/>
      <c r="D74" s="259"/>
      <c r="E74" s="259"/>
      <c r="F74" s="259"/>
      <c r="G74" s="11">
        <v>67</v>
      </c>
      <c r="H74" s="14">
        <v>0</v>
      </c>
      <c r="I74" s="14">
        <v>0</v>
      </c>
    </row>
    <row r="75" spans="1:9" x14ac:dyDescent="0.3">
      <c r="A75" s="239" t="s">
        <v>75</v>
      </c>
      <c r="B75" s="239"/>
      <c r="C75" s="239"/>
      <c r="D75" s="239"/>
      <c r="E75" s="239"/>
      <c r="F75" s="239"/>
      <c r="G75" s="260"/>
      <c r="H75" s="260"/>
      <c r="I75" s="260"/>
    </row>
    <row r="76" spans="1:9" x14ac:dyDescent="0.3">
      <c r="A76" s="241" t="s">
        <v>76</v>
      </c>
      <c r="B76" s="242"/>
      <c r="C76" s="242"/>
      <c r="D76" s="242"/>
      <c r="E76" s="242"/>
      <c r="F76" s="242"/>
      <c r="G76" s="9">
        <v>68</v>
      </c>
      <c r="H76" s="13">
        <v>0</v>
      </c>
      <c r="I76" s="13">
        <v>0</v>
      </c>
    </row>
    <row r="77" spans="1:9" x14ac:dyDescent="0.3">
      <c r="A77" s="261" t="s">
        <v>77</v>
      </c>
      <c r="B77" s="261"/>
      <c r="C77" s="261"/>
      <c r="D77" s="261"/>
      <c r="E77" s="261"/>
      <c r="F77" s="261"/>
      <c r="G77" s="15">
        <v>69</v>
      </c>
      <c r="H77" s="16">
        <v>0</v>
      </c>
      <c r="I77" s="16">
        <v>0</v>
      </c>
    </row>
    <row r="78" spans="1:9" x14ac:dyDescent="0.3">
      <c r="A78" s="261" t="s">
        <v>78</v>
      </c>
      <c r="B78" s="261"/>
      <c r="C78" s="261"/>
      <c r="D78" s="261"/>
      <c r="E78" s="261"/>
      <c r="F78" s="261"/>
      <c r="G78" s="15">
        <v>70</v>
      </c>
      <c r="H78" s="16">
        <v>0</v>
      </c>
      <c r="I78" s="16">
        <v>0</v>
      </c>
    </row>
    <row r="79" spans="1:9" x14ac:dyDescent="0.3">
      <c r="A79" s="241" t="s">
        <v>79</v>
      </c>
      <c r="B79" s="242"/>
      <c r="C79" s="242"/>
      <c r="D79" s="242"/>
      <c r="E79" s="242"/>
      <c r="F79" s="242"/>
      <c r="G79" s="9">
        <v>71</v>
      </c>
      <c r="H79" s="13">
        <v>0</v>
      </c>
      <c r="I79" s="13">
        <v>0</v>
      </c>
    </row>
    <row r="80" spans="1:9" x14ac:dyDescent="0.3">
      <c r="A80" s="241" t="s">
        <v>80</v>
      </c>
      <c r="B80" s="242"/>
      <c r="C80" s="242"/>
      <c r="D80" s="242"/>
      <c r="E80" s="242"/>
      <c r="F80" s="242"/>
      <c r="G80" s="9">
        <v>72</v>
      </c>
      <c r="H80" s="13">
        <v>0</v>
      </c>
      <c r="I80" s="13">
        <v>0</v>
      </c>
    </row>
    <row r="81" spans="1:9" x14ac:dyDescent="0.3">
      <c r="A81" s="258" t="s">
        <v>81</v>
      </c>
      <c r="B81" s="258"/>
      <c r="C81" s="258"/>
      <c r="D81" s="258"/>
      <c r="E81" s="258"/>
      <c r="F81" s="258"/>
      <c r="G81" s="9">
        <v>73</v>
      </c>
      <c r="H81" s="13">
        <v>0</v>
      </c>
      <c r="I81" s="13">
        <v>0</v>
      </c>
    </row>
    <row r="82" spans="1:9" x14ac:dyDescent="0.3">
      <c r="A82" s="259" t="s">
        <v>82</v>
      </c>
      <c r="B82" s="259"/>
      <c r="C82" s="259"/>
      <c r="D82" s="259"/>
      <c r="E82" s="259"/>
      <c r="F82" s="259"/>
      <c r="G82" s="9">
        <v>74</v>
      </c>
      <c r="H82" s="14">
        <v>0</v>
      </c>
      <c r="I82" s="14">
        <v>0</v>
      </c>
    </row>
    <row r="83" spans="1:9" x14ac:dyDescent="0.3">
      <c r="A83" s="239" t="s">
        <v>83</v>
      </c>
      <c r="B83" s="239"/>
      <c r="C83" s="239"/>
      <c r="D83" s="239"/>
      <c r="E83" s="239"/>
      <c r="F83" s="239"/>
      <c r="G83" s="260"/>
      <c r="H83" s="260"/>
      <c r="I83" s="260"/>
    </row>
    <row r="84" spans="1:9" x14ac:dyDescent="0.3">
      <c r="A84" s="268" t="s">
        <v>84</v>
      </c>
      <c r="B84" s="269"/>
      <c r="C84" s="269"/>
      <c r="D84" s="269"/>
      <c r="E84" s="269"/>
      <c r="F84" s="269"/>
      <c r="G84" s="9">
        <v>75</v>
      </c>
      <c r="H84" s="17">
        <f>H85+H86</f>
        <v>31220619</v>
      </c>
      <c r="I84" s="17">
        <f>I85+I86</f>
        <v>26566786</v>
      </c>
    </row>
    <row r="85" spans="1:9" x14ac:dyDescent="0.3">
      <c r="A85" s="262" t="s">
        <v>85</v>
      </c>
      <c r="B85" s="262"/>
      <c r="C85" s="262"/>
      <c r="D85" s="262"/>
      <c r="E85" s="262"/>
      <c r="F85" s="262"/>
      <c r="G85" s="7">
        <v>76</v>
      </c>
      <c r="H85" s="18">
        <v>31209653</v>
      </c>
      <c r="I85" s="18">
        <v>26451491</v>
      </c>
    </row>
    <row r="86" spans="1:9" x14ac:dyDescent="0.3">
      <c r="A86" s="263" t="s">
        <v>86</v>
      </c>
      <c r="B86" s="263"/>
      <c r="C86" s="263"/>
      <c r="D86" s="263"/>
      <c r="E86" s="263"/>
      <c r="F86" s="263"/>
      <c r="G86" s="19">
        <v>77</v>
      </c>
      <c r="H86" s="20">
        <v>10966</v>
      </c>
      <c r="I86" s="20">
        <v>115295</v>
      </c>
    </row>
    <row r="87" spans="1:9" x14ac:dyDescent="0.3">
      <c r="A87" s="264" t="s">
        <v>87</v>
      </c>
      <c r="B87" s="264"/>
      <c r="C87" s="264"/>
      <c r="D87" s="264"/>
      <c r="E87" s="264"/>
      <c r="F87" s="264"/>
      <c r="G87" s="265"/>
      <c r="H87" s="265"/>
      <c r="I87" s="265"/>
    </row>
    <row r="88" spans="1:9" x14ac:dyDescent="0.3">
      <c r="A88" s="266" t="s">
        <v>88</v>
      </c>
      <c r="B88" s="266"/>
      <c r="C88" s="266"/>
      <c r="D88" s="266"/>
      <c r="E88" s="266"/>
      <c r="F88" s="266"/>
      <c r="G88" s="7">
        <v>78</v>
      </c>
      <c r="H88" s="18">
        <v>31220619</v>
      </c>
      <c r="I88" s="18">
        <v>26566786</v>
      </c>
    </row>
    <row r="89" spans="1:9" x14ac:dyDescent="0.3">
      <c r="A89" s="267" t="s">
        <v>89</v>
      </c>
      <c r="B89" s="267"/>
      <c r="C89" s="267"/>
      <c r="D89" s="267"/>
      <c r="E89" s="267"/>
      <c r="F89" s="267"/>
      <c r="G89" s="9">
        <v>79</v>
      </c>
      <c r="H89" s="17">
        <f>H90+H97</f>
        <v>89602</v>
      </c>
      <c r="I89" s="17">
        <f>I90+I97</f>
        <v>4525600</v>
      </c>
    </row>
    <row r="90" spans="1:9" x14ac:dyDescent="0.3">
      <c r="A90" s="267" t="s">
        <v>90</v>
      </c>
      <c r="B90" s="267"/>
      <c r="C90" s="267"/>
      <c r="D90" s="267"/>
      <c r="E90" s="267"/>
      <c r="F90" s="267"/>
      <c r="G90" s="9">
        <v>80</v>
      </c>
      <c r="H90" s="17">
        <f>H91+H92+H93+H94+H95</f>
        <v>-269281</v>
      </c>
      <c r="I90" s="17">
        <f>I91+I92+I93+I94+I95</f>
        <v>-135289</v>
      </c>
    </row>
    <row r="91" spans="1:9" x14ac:dyDescent="0.3">
      <c r="A91" s="257" t="s">
        <v>91</v>
      </c>
      <c r="B91" s="257"/>
      <c r="C91" s="257"/>
      <c r="D91" s="257"/>
      <c r="E91" s="257"/>
      <c r="F91" s="257"/>
      <c r="G91" s="7">
        <v>81</v>
      </c>
      <c r="H91" s="18">
        <v>0</v>
      </c>
      <c r="I91" s="18">
        <v>0</v>
      </c>
    </row>
    <row r="92" spans="1:9" x14ac:dyDescent="0.3">
      <c r="A92" s="257" t="s">
        <v>92</v>
      </c>
      <c r="B92" s="257"/>
      <c r="C92" s="257"/>
      <c r="D92" s="257"/>
      <c r="E92" s="257"/>
      <c r="F92" s="257"/>
      <c r="G92" s="7">
        <v>82</v>
      </c>
      <c r="H92" s="18">
        <v>0</v>
      </c>
      <c r="I92" s="18">
        <v>0</v>
      </c>
    </row>
    <row r="93" spans="1:9" x14ac:dyDescent="0.3">
      <c r="A93" s="257" t="s">
        <v>93</v>
      </c>
      <c r="B93" s="257"/>
      <c r="C93" s="257"/>
      <c r="D93" s="257"/>
      <c r="E93" s="257"/>
      <c r="F93" s="257"/>
      <c r="G93" s="7">
        <v>83</v>
      </c>
      <c r="H93" s="18">
        <v>0</v>
      </c>
      <c r="I93" s="18">
        <v>0</v>
      </c>
    </row>
    <row r="94" spans="1:9" x14ac:dyDescent="0.3">
      <c r="A94" s="257" t="s">
        <v>94</v>
      </c>
      <c r="B94" s="257"/>
      <c r="C94" s="257"/>
      <c r="D94" s="257"/>
      <c r="E94" s="257"/>
      <c r="F94" s="257"/>
      <c r="G94" s="7">
        <v>84</v>
      </c>
      <c r="H94" s="18">
        <v>-269281</v>
      </c>
      <c r="I94" s="18">
        <v>-135289</v>
      </c>
    </row>
    <row r="95" spans="1:9" x14ac:dyDescent="0.3">
      <c r="A95" s="257" t="s">
        <v>95</v>
      </c>
      <c r="B95" s="257"/>
      <c r="C95" s="257"/>
      <c r="D95" s="257"/>
      <c r="E95" s="257"/>
      <c r="F95" s="257"/>
      <c r="G95" s="7">
        <v>85</v>
      </c>
      <c r="H95" s="18">
        <v>0</v>
      </c>
      <c r="I95" s="18">
        <v>0</v>
      </c>
    </row>
    <row r="96" spans="1:9" x14ac:dyDescent="0.3">
      <c r="A96" s="257" t="s">
        <v>96</v>
      </c>
      <c r="B96" s="257"/>
      <c r="C96" s="257"/>
      <c r="D96" s="257"/>
      <c r="E96" s="257"/>
      <c r="F96" s="257"/>
      <c r="G96" s="7">
        <v>86</v>
      </c>
      <c r="H96" s="18">
        <v>0</v>
      </c>
      <c r="I96" s="18">
        <v>0</v>
      </c>
    </row>
    <row r="97" spans="1:9" x14ac:dyDescent="0.3">
      <c r="A97" s="267" t="s">
        <v>97</v>
      </c>
      <c r="B97" s="267"/>
      <c r="C97" s="267"/>
      <c r="D97" s="267"/>
      <c r="E97" s="267"/>
      <c r="F97" s="267"/>
      <c r="G97" s="9">
        <v>87</v>
      </c>
      <c r="H97" s="17">
        <f>H98+H99+H100+H101+H102+H103+H104+H105</f>
        <v>358883</v>
      </c>
      <c r="I97" s="17">
        <f>I98+I99+I100+I101+I102+I103+I104+I105</f>
        <v>4660889</v>
      </c>
    </row>
    <row r="98" spans="1:9" x14ac:dyDescent="0.3">
      <c r="A98" s="257" t="s">
        <v>98</v>
      </c>
      <c r="B98" s="257"/>
      <c r="C98" s="257"/>
      <c r="D98" s="257"/>
      <c r="E98" s="257"/>
      <c r="F98" s="257"/>
      <c r="G98" s="7">
        <v>88</v>
      </c>
      <c r="H98" s="18">
        <v>-840119</v>
      </c>
      <c r="I98" s="18">
        <v>84379</v>
      </c>
    </row>
    <row r="99" spans="1:9" x14ac:dyDescent="0.3">
      <c r="A99" s="257" t="s">
        <v>99</v>
      </c>
      <c r="B99" s="257"/>
      <c r="C99" s="257"/>
      <c r="D99" s="257"/>
      <c r="E99" s="257"/>
      <c r="F99" s="257"/>
      <c r="G99" s="7">
        <v>89</v>
      </c>
      <c r="H99" s="18">
        <v>0</v>
      </c>
      <c r="I99" s="18">
        <v>0</v>
      </c>
    </row>
    <row r="100" spans="1:9" x14ac:dyDescent="0.3">
      <c r="A100" s="257" t="s">
        <v>100</v>
      </c>
      <c r="B100" s="257"/>
      <c r="C100" s="257"/>
      <c r="D100" s="257"/>
      <c r="E100" s="257"/>
      <c r="F100" s="257"/>
      <c r="G100" s="7">
        <v>90</v>
      </c>
      <c r="H100" s="18">
        <v>1199002</v>
      </c>
      <c r="I100" s="18">
        <v>4576510</v>
      </c>
    </row>
    <row r="101" spans="1:9" x14ac:dyDescent="0.3">
      <c r="A101" s="257" t="s">
        <v>101</v>
      </c>
      <c r="B101" s="257"/>
      <c r="C101" s="257"/>
      <c r="D101" s="257"/>
      <c r="E101" s="257"/>
      <c r="F101" s="257"/>
      <c r="G101" s="7">
        <v>91</v>
      </c>
      <c r="H101" s="18">
        <v>0</v>
      </c>
      <c r="I101" s="18">
        <v>0</v>
      </c>
    </row>
    <row r="102" spans="1:9" x14ac:dyDescent="0.3">
      <c r="A102" s="257" t="s">
        <v>102</v>
      </c>
      <c r="B102" s="257"/>
      <c r="C102" s="257"/>
      <c r="D102" s="257"/>
      <c r="E102" s="257"/>
      <c r="F102" s="257"/>
      <c r="G102" s="7">
        <v>92</v>
      </c>
      <c r="H102" s="18">
        <v>0</v>
      </c>
      <c r="I102" s="18">
        <v>0</v>
      </c>
    </row>
    <row r="103" spans="1:9" x14ac:dyDescent="0.3">
      <c r="A103" s="257" t="s">
        <v>103</v>
      </c>
      <c r="B103" s="257"/>
      <c r="C103" s="257"/>
      <c r="D103" s="257"/>
      <c r="E103" s="257"/>
      <c r="F103" s="257"/>
      <c r="G103" s="7">
        <v>93</v>
      </c>
      <c r="H103" s="18">
        <v>0</v>
      </c>
      <c r="I103" s="18">
        <v>0</v>
      </c>
    </row>
    <row r="104" spans="1:9" x14ac:dyDescent="0.3">
      <c r="A104" s="257" t="s">
        <v>104</v>
      </c>
      <c r="B104" s="257"/>
      <c r="C104" s="257"/>
      <c r="D104" s="257"/>
      <c r="E104" s="257"/>
      <c r="F104" s="257"/>
      <c r="G104" s="7">
        <v>94</v>
      </c>
      <c r="H104" s="18">
        <v>0</v>
      </c>
      <c r="I104" s="18">
        <v>0</v>
      </c>
    </row>
    <row r="105" spans="1:9" x14ac:dyDescent="0.3">
      <c r="A105" s="257" t="s">
        <v>105</v>
      </c>
      <c r="B105" s="257"/>
      <c r="C105" s="257"/>
      <c r="D105" s="257"/>
      <c r="E105" s="257"/>
      <c r="F105" s="257"/>
      <c r="G105" s="7">
        <v>95</v>
      </c>
      <c r="H105" s="18">
        <v>0</v>
      </c>
      <c r="I105" s="18">
        <v>0</v>
      </c>
    </row>
    <row r="106" spans="1:9" x14ac:dyDescent="0.3">
      <c r="A106" s="257" t="s">
        <v>106</v>
      </c>
      <c r="B106" s="257"/>
      <c r="C106" s="257"/>
      <c r="D106" s="257"/>
      <c r="E106" s="257"/>
      <c r="F106" s="257"/>
      <c r="G106" s="7">
        <v>96</v>
      </c>
      <c r="H106" s="18">
        <v>0</v>
      </c>
      <c r="I106" s="18">
        <v>0</v>
      </c>
    </row>
    <row r="107" spans="1:9" x14ac:dyDescent="0.3">
      <c r="A107" s="272" t="s">
        <v>107</v>
      </c>
      <c r="B107" s="272"/>
      <c r="C107" s="272"/>
      <c r="D107" s="272"/>
      <c r="E107" s="272"/>
      <c r="F107" s="272"/>
      <c r="G107" s="11">
        <v>97</v>
      </c>
      <c r="H107" s="21">
        <f>H90+H97-H96-H106</f>
        <v>89602</v>
      </c>
      <c r="I107" s="21">
        <f>I90+I97-I96-I106</f>
        <v>4525600</v>
      </c>
    </row>
    <row r="108" spans="1:9" x14ac:dyDescent="0.3">
      <c r="A108" s="272" t="s">
        <v>108</v>
      </c>
      <c r="B108" s="272"/>
      <c r="C108" s="272"/>
      <c r="D108" s="272"/>
      <c r="E108" s="272"/>
      <c r="F108" s="272"/>
      <c r="G108" s="11">
        <v>98</v>
      </c>
      <c r="H108" s="21">
        <f>H88+H107</f>
        <v>31310221</v>
      </c>
      <c r="I108" s="21">
        <f>I88+I107</f>
        <v>31092386</v>
      </c>
    </row>
    <row r="109" spans="1:9" x14ac:dyDescent="0.3">
      <c r="A109" s="239" t="s">
        <v>109</v>
      </c>
      <c r="B109" s="239"/>
      <c r="C109" s="239"/>
      <c r="D109" s="239"/>
      <c r="E109" s="239"/>
      <c r="F109" s="239"/>
      <c r="G109" s="260"/>
      <c r="H109" s="260"/>
      <c r="I109" s="260"/>
    </row>
    <row r="110" spans="1:9" x14ac:dyDescent="0.3">
      <c r="A110" s="268" t="s">
        <v>110</v>
      </c>
      <c r="B110" s="269"/>
      <c r="C110" s="269"/>
      <c r="D110" s="269"/>
      <c r="E110" s="269"/>
      <c r="F110" s="269"/>
      <c r="G110" s="9">
        <v>99</v>
      </c>
      <c r="H110" s="17">
        <f>H111+H112</f>
        <v>31310221</v>
      </c>
      <c r="I110" s="17">
        <f>I111+I112</f>
        <v>31092386</v>
      </c>
    </row>
    <row r="111" spans="1:9" x14ac:dyDescent="0.3">
      <c r="A111" s="270" t="s">
        <v>111</v>
      </c>
      <c r="B111" s="262"/>
      <c r="C111" s="262"/>
      <c r="D111" s="262"/>
      <c r="E111" s="262"/>
      <c r="F111" s="262"/>
      <c r="G111" s="7">
        <v>100</v>
      </c>
      <c r="H111" s="18">
        <v>31302780</v>
      </c>
      <c r="I111" s="18">
        <v>30965615</v>
      </c>
    </row>
    <row r="112" spans="1:9" x14ac:dyDescent="0.3">
      <c r="A112" s="271" t="s">
        <v>112</v>
      </c>
      <c r="B112" s="263"/>
      <c r="C112" s="263"/>
      <c r="D112" s="263"/>
      <c r="E112" s="263"/>
      <c r="F112" s="263"/>
      <c r="G112" s="19">
        <v>101</v>
      </c>
      <c r="H112" s="20">
        <v>7441</v>
      </c>
      <c r="I112" s="20">
        <v>126771</v>
      </c>
    </row>
  </sheetData>
  <mergeCells count="112">
    <mergeCell ref="A109:I109"/>
    <mergeCell ref="A110:F110"/>
    <mergeCell ref="A111:F111"/>
    <mergeCell ref="A112:F11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I87"/>
    <mergeCell ref="A88:F88"/>
    <mergeCell ref="A89:F89"/>
    <mergeCell ref="A90:F90"/>
    <mergeCell ref="A79:F79"/>
    <mergeCell ref="A80:F80"/>
    <mergeCell ref="A81:F81"/>
    <mergeCell ref="A82:F82"/>
    <mergeCell ref="A83:I83"/>
    <mergeCell ref="A84:F84"/>
    <mergeCell ref="A73:F73"/>
    <mergeCell ref="A74:F74"/>
    <mergeCell ref="A75:I75"/>
    <mergeCell ref="A76:F76"/>
    <mergeCell ref="A77:F77"/>
    <mergeCell ref="A78:F78"/>
    <mergeCell ref="A67:F67"/>
    <mergeCell ref="A68:I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6:F16"/>
    <mergeCell ref="A17:F17"/>
    <mergeCell ref="A18:F18"/>
    <mergeCell ref="A7:F7"/>
    <mergeCell ref="A8:F8"/>
    <mergeCell ref="A9:F9"/>
    <mergeCell ref="A10:F10"/>
    <mergeCell ref="A11:F11"/>
    <mergeCell ref="A12:F12"/>
    <mergeCell ref="A1:I1"/>
    <mergeCell ref="A2:I2"/>
    <mergeCell ref="A3:I3"/>
    <mergeCell ref="A4:I4"/>
    <mergeCell ref="A5:F5"/>
    <mergeCell ref="A6:F6"/>
    <mergeCell ref="A13:F13"/>
    <mergeCell ref="A14:F14"/>
    <mergeCell ref="A15:F15"/>
  </mergeCells>
  <dataValidations count="2">
    <dataValidation type="whole" operator="greaterThanOrEqual" allowBlank="1" showInputMessage="1" showErrorMessage="1" errorTitle="Incorrect entry" error="You can enter only positive whole numbers" sqref="H70:I71 H77:I78 H7:I13 H73:I74 H62:I63 H35:I52 H15:I24 H81:I82 H54:I60 H66:I67" xr:uid="{69B4A796-31F2-4719-9A86-3B56B2B5A73E}">
      <formula1>0</formula1>
    </dataValidation>
    <dataValidation type="whole" operator="notEqual" allowBlank="1" showInputMessage="1" showErrorMessage="1" errorTitle="Incorrect entry" error="You can enter only whole numbers" sqref="H14:I14 H61:I61 H53:I53 H25:I34 H64:I65 H110:I112 H72:I72 H69:I69 H76:I76 H79:I80 H84:I86 H88:I108" xr:uid="{16A5DC83-7F69-44C3-917F-98E00A2CABB6}">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B5BFA-D81E-4DF3-B185-5C5ECB4C92D5}">
  <dimension ref="A1:I59"/>
  <sheetViews>
    <sheetView showGridLines="0" view="pageBreakPreview" zoomScale="90" zoomScaleNormal="100" zoomScaleSheetLayoutView="90" workbookViewId="0">
      <selection sqref="A1:I1"/>
    </sheetView>
  </sheetViews>
  <sheetFormatPr defaultRowHeight="14.4" x14ac:dyDescent="0.3"/>
  <cols>
    <col min="8" max="9" width="10.77734375" bestFit="1" customWidth="1"/>
  </cols>
  <sheetData>
    <row r="1" spans="1:9" x14ac:dyDescent="0.3">
      <c r="A1" s="247" t="s">
        <v>227</v>
      </c>
      <c r="B1" s="276"/>
      <c r="C1" s="276"/>
      <c r="D1" s="276"/>
      <c r="E1" s="276"/>
      <c r="F1" s="276"/>
      <c r="G1" s="276"/>
      <c r="H1" s="276"/>
      <c r="I1" s="276"/>
    </row>
    <row r="2" spans="1:9" x14ac:dyDescent="0.3">
      <c r="A2" s="248" t="s">
        <v>510</v>
      </c>
      <c r="B2" s="217"/>
      <c r="C2" s="217"/>
      <c r="D2" s="217"/>
      <c r="E2" s="217"/>
      <c r="F2" s="217"/>
      <c r="G2" s="217"/>
      <c r="H2" s="217"/>
      <c r="I2" s="217"/>
    </row>
    <row r="3" spans="1:9" x14ac:dyDescent="0.3">
      <c r="A3" s="249" t="s">
        <v>1</v>
      </c>
      <c r="B3" s="277"/>
      <c r="C3" s="277"/>
      <c r="D3" s="277"/>
      <c r="E3" s="277"/>
      <c r="F3" s="277"/>
      <c r="G3" s="277"/>
      <c r="H3" s="277"/>
      <c r="I3" s="277"/>
    </row>
    <row r="4" spans="1:9" x14ac:dyDescent="0.3">
      <c r="A4" s="219" t="s">
        <v>2</v>
      </c>
      <c r="B4" s="220"/>
      <c r="C4" s="220"/>
      <c r="D4" s="220"/>
      <c r="E4" s="220"/>
      <c r="F4" s="220"/>
      <c r="G4" s="220"/>
      <c r="H4" s="220"/>
      <c r="I4" s="221"/>
    </row>
    <row r="5" spans="1:9" ht="31.2" thickBot="1" x14ac:dyDescent="0.35">
      <c r="A5" s="278" t="s">
        <v>3</v>
      </c>
      <c r="B5" s="279"/>
      <c r="C5" s="279"/>
      <c r="D5" s="279"/>
      <c r="E5" s="279"/>
      <c r="F5" s="280"/>
      <c r="G5" s="30" t="s">
        <v>228</v>
      </c>
      <c r="H5" s="2" t="s">
        <v>5</v>
      </c>
      <c r="I5" s="2" t="s">
        <v>6</v>
      </c>
    </row>
    <row r="6" spans="1:9" x14ac:dyDescent="0.3">
      <c r="A6" s="273">
        <v>1</v>
      </c>
      <c r="B6" s="274"/>
      <c r="C6" s="274"/>
      <c r="D6" s="274"/>
      <c r="E6" s="274"/>
      <c r="F6" s="275"/>
      <c r="G6" s="4">
        <v>2</v>
      </c>
      <c r="H6" s="4" t="s">
        <v>229</v>
      </c>
      <c r="I6" s="4" t="s">
        <v>230</v>
      </c>
    </row>
    <row r="7" spans="1:9" x14ac:dyDescent="0.3">
      <c r="A7" s="284" t="s">
        <v>231</v>
      </c>
      <c r="B7" s="285"/>
      <c r="C7" s="285"/>
      <c r="D7" s="285"/>
      <c r="E7" s="285"/>
      <c r="F7" s="285"/>
      <c r="G7" s="285"/>
      <c r="H7" s="285"/>
      <c r="I7" s="286"/>
    </row>
    <row r="8" spans="1:9" x14ac:dyDescent="0.3">
      <c r="A8" s="287" t="s">
        <v>232</v>
      </c>
      <c r="B8" s="288"/>
      <c r="C8" s="288"/>
      <c r="D8" s="288"/>
      <c r="E8" s="288"/>
      <c r="F8" s="289"/>
      <c r="G8" s="31">
        <v>1</v>
      </c>
      <c r="H8" s="32">
        <v>38655247</v>
      </c>
      <c r="I8" s="32">
        <v>35828573</v>
      </c>
    </row>
    <row r="9" spans="1:9" x14ac:dyDescent="0.3">
      <c r="A9" s="290" t="s">
        <v>233</v>
      </c>
      <c r="B9" s="291"/>
      <c r="C9" s="291"/>
      <c r="D9" s="291"/>
      <c r="E9" s="291"/>
      <c r="F9" s="292"/>
      <c r="G9" s="9">
        <v>2</v>
      </c>
      <c r="H9" s="33">
        <f>H10+H11+H12+H13+H14+H15+H16+H17</f>
        <v>54795043</v>
      </c>
      <c r="I9" s="33">
        <f>I10+I11+I12+I13+I14+I15+I16+I17</f>
        <v>60537909</v>
      </c>
    </row>
    <row r="10" spans="1:9" x14ac:dyDescent="0.3">
      <c r="A10" s="293" t="s">
        <v>234</v>
      </c>
      <c r="B10" s="294"/>
      <c r="C10" s="294"/>
      <c r="D10" s="294"/>
      <c r="E10" s="294"/>
      <c r="F10" s="295"/>
      <c r="G10" s="15">
        <v>3</v>
      </c>
      <c r="H10" s="34">
        <v>41942912</v>
      </c>
      <c r="I10" s="34">
        <v>51212178</v>
      </c>
    </row>
    <row r="11" spans="1:9" x14ac:dyDescent="0.3">
      <c r="A11" s="293" t="s">
        <v>235</v>
      </c>
      <c r="B11" s="294"/>
      <c r="C11" s="294"/>
      <c r="D11" s="294"/>
      <c r="E11" s="294"/>
      <c r="F11" s="295"/>
      <c r="G11" s="15">
        <v>4</v>
      </c>
      <c r="H11" s="34">
        <v>-3000418</v>
      </c>
      <c r="I11" s="34">
        <v>-579485</v>
      </c>
    </row>
    <row r="12" spans="1:9" x14ac:dyDescent="0.3">
      <c r="A12" s="293" t="s">
        <v>236</v>
      </c>
      <c r="B12" s="294"/>
      <c r="C12" s="294"/>
      <c r="D12" s="294"/>
      <c r="E12" s="294"/>
      <c r="F12" s="295"/>
      <c r="G12" s="15">
        <v>5</v>
      </c>
      <c r="H12" s="34">
        <v>-44506</v>
      </c>
      <c r="I12" s="34">
        <v>-144968.00000000003</v>
      </c>
    </row>
    <row r="13" spans="1:9" x14ac:dyDescent="0.3">
      <c r="A13" s="293" t="s">
        <v>237</v>
      </c>
      <c r="B13" s="294"/>
      <c r="C13" s="294"/>
      <c r="D13" s="294"/>
      <c r="E13" s="294"/>
      <c r="F13" s="295"/>
      <c r="G13" s="15">
        <v>6</v>
      </c>
      <c r="H13" s="34">
        <v>-699420</v>
      </c>
      <c r="I13" s="34">
        <v>-3267579</v>
      </c>
    </row>
    <row r="14" spans="1:9" x14ac:dyDescent="0.3">
      <c r="A14" s="293" t="s">
        <v>238</v>
      </c>
      <c r="B14" s="294"/>
      <c r="C14" s="294"/>
      <c r="D14" s="294"/>
      <c r="E14" s="294"/>
      <c r="F14" s="295"/>
      <c r="G14" s="15">
        <v>7</v>
      </c>
      <c r="H14" s="34">
        <v>6060193</v>
      </c>
      <c r="I14" s="34">
        <v>10054982.000000002</v>
      </c>
    </row>
    <row r="15" spans="1:9" x14ac:dyDescent="0.3">
      <c r="A15" s="293" t="s">
        <v>239</v>
      </c>
      <c r="B15" s="294"/>
      <c r="C15" s="294"/>
      <c r="D15" s="294"/>
      <c r="E15" s="294"/>
      <c r="F15" s="295"/>
      <c r="G15" s="15">
        <v>8</v>
      </c>
      <c r="H15" s="34">
        <v>3873858</v>
      </c>
      <c r="I15" s="34">
        <v>-6309</v>
      </c>
    </row>
    <row r="16" spans="1:9" x14ac:dyDescent="0.3">
      <c r="A16" s="293" t="s">
        <v>240</v>
      </c>
      <c r="B16" s="294"/>
      <c r="C16" s="294"/>
      <c r="D16" s="294"/>
      <c r="E16" s="294"/>
      <c r="F16" s="295"/>
      <c r="G16" s="15">
        <v>9</v>
      </c>
      <c r="H16" s="34">
        <v>125541</v>
      </c>
      <c r="I16" s="34">
        <v>-593983</v>
      </c>
    </row>
    <row r="17" spans="1:9" x14ac:dyDescent="0.3">
      <c r="A17" s="293" t="s">
        <v>241</v>
      </c>
      <c r="B17" s="294"/>
      <c r="C17" s="294"/>
      <c r="D17" s="294"/>
      <c r="E17" s="294"/>
      <c r="F17" s="295"/>
      <c r="G17" s="15">
        <v>10</v>
      </c>
      <c r="H17" s="34">
        <v>6536883</v>
      </c>
      <c r="I17" s="34">
        <v>3863073</v>
      </c>
    </row>
    <row r="18" spans="1:9" x14ac:dyDescent="0.3">
      <c r="A18" s="281" t="s">
        <v>242</v>
      </c>
      <c r="B18" s="282"/>
      <c r="C18" s="282"/>
      <c r="D18" s="282"/>
      <c r="E18" s="282"/>
      <c r="F18" s="283"/>
      <c r="G18" s="9">
        <v>11</v>
      </c>
      <c r="H18" s="33">
        <f>H8+H9</f>
        <v>93450290</v>
      </c>
      <c r="I18" s="33">
        <f>I8+I9</f>
        <v>96366482</v>
      </c>
    </row>
    <row r="19" spans="1:9" x14ac:dyDescent="0.3">
      <c r="A19" s="290" t="s">
        <v>243</v>
      </c>
      <c r="B19" s="291"/>
      <c r="C19" s="291"/>
      <c r="D19" s="291"/>
      <c r="E19" s="291"/>
      <c r="F19" s="292"/>
      <c r="G19" s="9">
        <v>12</v>
      </c>
      <c r="H19" s="33">
        <f>H20+H21+H22+H23</f>
        <v>-23059572</v>
      </c>
      <c r="I19" s="33">
        <f>I20+I21+I22+I23</f>
        <v>-11159418.000000004</v>
      </c>
    </row>
    <row r="20" spans="1:9" x14ac:dyDescent="0.3">
      <c r="A20" s="293" t="s">
        <v>244</v>
      </c>
      <c r="B20" s="294"/>
      <c r="C20" s="294"/>
      <c r="D20" s="294"/>
      <c r="E20" s="294"/>
      <c r="F20" s="295"/>
      <c r="G20" s="15">
        <v>13</v>
      </c>
      <c r="H20" s="34">
        <v>27255754</v>
      </c>
      <c r="I20" s="34">
        <v>22280251.999999993</v>
      </c>
    </row>
    <row r="21" spans="1:9" x14ac:dyDescent="0.3">
      <c r="A21" s="293" t="s">
        <v>245</v>
      </c>
      <c r="B21" s="294"/>
      <c r="C21" s="294"/>
      <c r="D21" s="294"/>
      <c r="E21" s="294"/>
      <c r="F21" s="295"/>
      <c r="G21" s="15">
        <v>14</v>
      </c>
      <c r="H21" s="34">
        <v>-47480854</v>
      </c>
      <c r="I21" s="34">
        <v>-12413077.999999996</v>
      </c>
    </row>
    <row r="22" spans="1:9" x14ac:dyDescent="0.3">
      <c r="A22" s="293" t="s">
        <v>246</v>
      </c>
      <c r="B22" s="294"/>
      <c r="C22" s="294"/>
      <c r="D22" s="294"/>
      <c r="E22" s="294"/>
      <c r="F22" s="295"/>
      <c r="G22" s="15">
        <v>15</v>
      </c>
      <c r="H22" s="34">
        <v>-2834472</v>
      </c>
      <c r="I22" s="34">
        <v>-21026592</v>
      </c>
    </row>
    <row r="23" spans="1:9" x14ac:dyDescent="0.3">
      <c r="A23" s="293" t="s">
        <v>247</v>
      </c>
      <c r="B23" s="294"/>
      <c r="C23" s="294"/>
      <c r="D23" s="294"/>
      <c r="E23" s="294"/>
      <c r="F23" s="295"/>
      <c r="G23" s="15">
        <v>16</v>
      </c>
      <c r="H23" s="34">
        <v>0</v>
      </c>
      <c r="I23" s="34">
        <v>0</v>
      </c>
    </row>
    <row r="24" spans="1:9" x14ac:dyDescent="0.3">
      <c r="A24" s="281" t="s">
        <v>248</v>
      </c>
      <c r="B24" s="282"/>
      <c r="C24" s="282"/>
      <c r="D24" s="282"/>
      <c r="E24" s="282"/>
      <c r="F24" s="283"/>
      <c r="G24" s="9">
        <v>17</v>
      </c>
      <c r="H24" s="33">
        <f>H18+H19</f>
        <v>70390718</v>
      </c>
      <c r="I24" s="33">
        <f>I18+I19</f>
        <v>85207064</v>
      </c>
    </row>
    <row r="25" spans="1:9" x14ac:dyDescent="0.3">
      <c r="A25" s="296" t="s">
        <v>249</v>
      </c>
      <c r="B25" s="297"/>
      <c r="C25" s="297"/>
      <c r="D25" s="297"/>
      <c r="E25" s="297"/>
      <c r="F25" s="298"/>
      <c r="G25" s="15">
        <v>18</v>
      </c>
      <c r="H25" s="34">
        <v>-4493701</v>
      </c>
      <c r="I25" s="34">
        <v>-9527504</v>
      </c>
    </row>
    <row r="26" spans="1:9" x14ac:dyDescent="0.3">
      <c r="A26" s="296" t="s">
        <v>250</v>
      </c>
      <c r="B26" s="297"/>
      <c r="C26" s="297"/>
      <c r="D26" s="297"/>
      <c r="E26" s="297"/>
      <c r="F26" s="298"/>
      <c r="G26" s="15">
        <v>19</v>
      </c>
      <c r="H26" s="34">
        <v>-5942316</v>
      </c>
      <c r="I26" s="34">
        <v>-7767938</v>
      </c>
    </row>
    <row r="27" spans="1:9" x14ac:dyDescent="0.3">
      <c r="A27" s="299" t="s">
        <v>251</v>
      </c>
      <c r="B27" s="300"/>
      <c r="C27" s="300"/>
      <c r="D27" s="300"/>
      <c r="E27" s="300"/>
      <c r="F27" s="301"/>
      <c r="G27" s="11">
        <v>20</v>
      </c>
      <c r="H27" s="35">
        <f>H24+H25+H26</f>
        <v>59954701</v>
      </c>
      <c r="I27" s="35">
        <f>I24+I25+I26</f>
        <v>67911622</v>
      </c>
    </row>
    <row r="28" spans="1:9" x14ac:dyDescent="0.3">
      <c r="A28" s="284" t="s">
        <v>252</v>
      </c>
      <c r="B28" s="285"/>
      <c r="C28" s="285"/>
      <c r="D28" s="285"/>
      <c r="E28" s="285"/>
      <c r="F28" s="285"/>
      <c r="G28" s="285"/>
      <c r="H28" s="285"/>
      <c r="I28" s="286"/>
    </row>
    <row r="29" spans="1:9" x14ac:dyDescent="0.3">
      <c r="A29" s="287" t="s">
        <v>253</v>
      </c>
      <c r="B29" s="288"/>
      <c r="C29" s="288"/>
      <c r="D29" s="288"/>
      <c r="E29" s="288"/>
      <c r="F29" s="289"/>
      <c r="G29" s="31">
        <v>21</v>
      </c>
      <c r="H29" s="36">
        <v>2825542</v>
      </c>
      <c r="I29" s="36">
        <v>3348294.0000000005</v>
      </c>
    </row>
    <row r="30" spans="1:9" x14ac:dyDescent="0.3">
      <c r="A30" s="296" t="s">
        <v>254</v>
      </c>
      <c r="B30" s="297"/>
      <c r="C30" s="297"/>
      <c r="D30" s="297"/>
      <c r="E30" s="297"/>
      <c r="F30" s="298"/>
      <c r="G30" s="15">
        <v>22</v>
      </c>
      <c r="H30" s="18">
        <v>8432</v>
      </c>
      <c r="I30" s="18">
        <v>0</v>
      </c>
    </row>
    <row r="31" spans="1:9" x14ac:dyDescent="0.3">
      <c r="A31" s="296" t="s">
        <v>255</v>
      </c>
      <c r="B31" s="297"/>
      <c r="C31" s="297"/>
      <c r="D31" s="297"/>
      <c r="E31" s="297"/>
      <c r="F31" s="298"/>
      <c r="G31" s="15">
        <v>23</v>
      </c>
      <c r="H31" s="18">
        <v>659556</v>
      </c>
      <c r="I31" s="18">
        <v>3332034</v>
      </c>
    </row>
    <row r="32" spans="1:9" x14ac:dyDescent="0.3">
      <c r="A32" s="296" t="s">
        <v>256</v>
      </c>
      <c r="B32" s="297"/>
      <c r="C32" s="297"/>
      <c r="D32" s="297"/>
      <c r="E32" s="297"/>
      <c r="F32" s="298"/>
      <c r="G32" s="15">
        <v>24</v>
      </c>
      <c r="H32" s="18">
        <v>0</v>
      </c>
      <c r="I32" s="18">
        <v>0</v>
      </c>
    </row>
    <row r="33" spans="1:9" x14ac:dyDescent="0.3">
      <c r="A33" s="296" t="s">
        <v>257</v>
      </c>
      <c r="B33" s="297"/>
      <c r="C33" s="297"/>
      <c r="D33" s="297"/>
      <c r="E33" s="297"/>
      <c r="F33" s="298"/>
      <c r="G33" s="15">
        <v>25</v>
      </c>
      <c r="H33" s="18">
        <v>1561976</v>
      </c>
      <c r="I33" s="18">
        <v>18115016</v>
      </c>
    </row>
    <row r="34" spans="1:9" x14ac:dyDescent="0.3">
      <c r="A34" s="296" t="s">
        <v>258</v>
      </c>
      <c r="B34" s="297"/>
      <c r="C34" s="297"/>
      <c r="D34" s="297"/>
      <c r="E34" s="297"/>
      <c r="F34" s="298"/>
      <c r="G34" s="15">
        <v>26</v>
      </c>
      <c r="H34" s="18">
        <v>0</v>
      </c>
      <c r="I34" s="18">
        <v>0</v>
      </c>
    </row>
    <row r="35" spans="1:9" x14ac:dyDescent="0.3">
      <c r="A35" s="281" t="s">
        <v>259</v>
      </c>
      <c r="B35" s="282"/>
      <c r="C35" s="282"/>
      <c r="D35" s="282"/>
      <c r="E35" s="282"/>
      <c r="F35" s="283"/>
      <c r="G35" s="9">
        <v>27</v>
      </c>
      <c r="H35" s="17">
        <f>H29+H30+H31+H32+H33+H34</f>
        <v>5055506</v>
      </c>
      <c r="I35" s="17">
        <f>I29+I30+I31+I32+I33+I34</f>
        <v>24795344</v>
      </c>
    </row>
    <row r="36" spans="1:9" x14ac:dyDescent="0.3">
      <c r="A36" s="296" t="s">
        <v>260</v>
      </c>
      <c r="B36" s="297"/>
      <c r="C36" s="297"/>
      <c r="D36" s="297"/>
      <c r="E36" s="297"/>
      <c r="F36" s="298"/>
      <c r="G36" s="15">
        <v>28</v>
      </c>
      <c r="H36" s="18">
        <v>-39621425</v>
      </c>
      <c r="I36" s="18">
        <v>-49429916.000000007</v>
      </c>
    </row>
    <row r="37" spans="1:9" x14ac:dyDescent="0.3">
      <c r="A37" s="296" t="s">
        <v>261</v>
      </c>
      <c r="B37" s="297"/>
      <c r="C37" s="297"/>
      <c r="D37" s="297"/>
      <c r="E37" s="297"/>
      <c r="F37" s="298"/>
      <c r="G37" s="15">
        <v>29</v>
      </c>
      <c r="H37" s="18">
        <v>0</v>
      </c>
      <c r="I37" s="18">
        <v>-21919</v>
      </c>
    </row>
    <row r="38" spans="1:9" x14ac:dyDescent="0.3">
      <c r="A38" s="296" t="s">
        <v>262</v>
      </c>
      <c r="B38" s="297"/>
      <c r="C38" s="297"/>
      <c r="D38" s="297"/>
      <c r="E38" s="297"/>
      <c r="F38" s="298"/>
      <c r="G38" s="15">
        <v>30</v>
      </c>
      <c r="H38" s="18">
        <v>-13947829</v>
      </c>
      <c r="I38" s="18">
        <v>-762739</v>
      </c>
    </row>
    <row r="39" spans="1:9" x14ac:dyDescent="0.3">
      <c r="A39" s="296" t="s">
        <v>263</v>
      </c>
      <c r="B39" s="297"/>
      <c r="C39" s="297"/>
      <c r="D39" s="297"/>
      <c r="E39" s="297"/>
      <c r="F39" s="298"/>
      <c r="G39" s="15">
        <v>31</v>
      </c>
      <c r="H39" s="18">
        <v>-27079208</v>
      </c>
      <c r="I39" s="18">
        <v>-35331576</v>
      </c>
    </row>
    <row r="40" spans="1:9" x14ac:dyDescent="0.3">
      <c r="A40" s="296" t="s">
        <v>264</v>
      </c>
      <c r="B40" s="297"/>
      <c r="C40" s="297"/>
      <c r="D40" s="297"/>
      <c r="E40" s="297"/>
      <c r="F40" s="298"/>
      <c r="G40" s="15">
        <v>32</v>
      </c>
      <c r="H40" s="18">
        <v>0</v>
      </c>
      <c r="I40" s="18">
        <v>0</v>
      </c>
    </row>
    <row r="41" spans="1:9" x14ac:dyDescent="0.3">
      <c r="A41" s="281" t="s">
        <v>265</v>
      </c>
      <c r="B41" s="282"/>
      <c r="C41" s="282"/>
      <c r="D41" s="282"/>
      <c r="E41" s="282"/>
      <c r="F41" s="283"/>
      <c r="G41" s="9">
        <v>33</v>
      </c>
      <c r="H41" s="17">
        <f>H36+H37+H38+H39+H40</f>
        <v>-80648462</v>
      </c>
      <c r="I41" s="17">
        <f>I36+I37+I38+I39+I40</f>
        <v>-85546150</v>
      </c>
    </row>
    <row r="42" spans="1:9" x14ac:dyDescent="0.3">
      <c r="A42" s="299" t="s">
        <v>266</v>
      </c>
      <c r="B42" s="300"/>
      <c r="C42" s="300"/>
      <c r="D42" s="300"/>
      <c r="E42" s="300"/>
      <c r="F42" s="301"/>
      <c r="G42" s="11">
        <v>34</v>
      </c>
      <c r="H42" s="21">
        <f>H35+H41</f>
        <v>-75592956</v>
      </c>
      <c r="I42" s="21">
        <f>I35+I41</f>
        <v>-60750806</v>
      </c>
    </row>
    <row r="43" spans="1:9" x14ac:dyDescent="0.3">
      <c r="A43" s="284" t="s">
        <v>267</v>
      </c>
      <c r="B43" s="285"/>
      <c r="C43" s="285"/>
      <c r="D43" s="285"/>
      <c r="E43" s="285"/>
      <c r="F43" s="285"/>
      <c r="G43" s="285"/>
      <c r="H43" s="285"/>
      <c r="I43" s="286"/>
    </row>
    <row r="44" spans="1:9" x14ac:dyDescent="0.3">
      <c r="A44" s="287" t="s">
        <v>268</v>
      </c>
      <c r="B44" s="288"/>
      <c r="C44" s="288"/>
      <c r="D44" s="288"/>
      <c r="E44" s="288"/>
      <c r="F44" s="289"/>
      <c r="G44" s="31">
        <v>35</v>
      </c>
      <c r="H44" s="36">
        <v>0</v>
      </c>
      <c r="I44" s="36">
        <v>0</v>
      </c>
    </row>
    <row r="45" spans="1:9" x14ac:dyDescent="0.3">
      <c r="A45" s="296" t="s">
        <v>269</v>
      </c>
      <c r="B45" s="297"/>
      <c r="C45" s="297"/>
      <c r="D45" s="297"/>
      <c r="E45" s="297"/>
      <c r="F45" s="298"/>
      <c r="G45" s="15">
        <v>36</v>
      </c>
      <c r="H45" s="18">
        <v>0</v>
      </c>
      <c r="I45" s="18">
        <v>0</v>
      </c>
    </row>
    <row r="46" spans="1:9" x14ac:dyDescent="0.3">
      <c r="A46" s="296" t="s">
        <v>270</v>
      </c>
      <c r="B46" s="297"/>
      <c r="C46" s="297"/>
      <c r="D46" s="297"/>
      <c r="E46" s="297"/>
      <c r="F46" s="298"/>
      <c r="G46" s="15">
        <v>37</v>
      </c>
      <c r="H46" s="18">
        <v>114818996</v>
      </c>
      <c r="I46" s="18">
        <v>97101848</v>
      </c>
    </row>
    <row r="47" spans="1:9" x14ac:dyDescent="0.3">
      <c r="A47" s="296" t="s">
        <v>271</v>
      </c>
      <c r="B47" s="297"/>
      <c r="C47" s="297"/>
      <c r="D47" s="297"/>
      <c r="E47" s="297"/>
      <c r="F47" s="298"/>
      <c r="G47" s="15">
        <v>38</v>
      </c>
      <c r="H47" s="18">
        <v>0</v>
      </c>
      <c r="I47" s="18">
        <v>0</v>
      </c>
    </row>
    <row r="48" spans="1:9" x14ac:dyDescent="0.3">
      <c r="A48" s="281" t="s">
        <v>272</v>
      </c>
      <c r="B48" s="282"/>
      <c r="C48" s="282"/>
      <c r="D48" s="282"/>
      <c r="E48" s="282"/>
      <c r="F48" s="283"/>
      <c r="G48" s="9">
        <v>39</v>
      </c>
      <c r="H48" s="17">
        <f>H44+H45+H46+H47</f>
        <v>114818996</v>
      </c>
      <c r="I48" s="17">
        <f>I44+I45+I46+I47</f>
        <v>97101848</v>
      </c>
    </row>
    <row r="49" spans="1:9" x14ac:dyDescent="0.3">
      <c r="A49" s="296" t="s">
        <v>273</v>
      </c>
      <c r="B49" s="297"/>
      <c r="C49" s="297"/>
      <c r="D49" s="297"/>
      <c r="E49" s="297"/>
      <c r="F49" s="298"/>
      <c r="G49" s="15">
        <v>40</v>
      </c>
      <c r="H49" s="18">
        <v>-54583032</v>
      </c>
      <c r="I49" s="18">
        <v>-85867329</v>
      </c>
    </row>
    <row r="50" spans="1:9" x14ac:dyDescent="0.3">
      <c r="A50" s="296" t="s">
        <v>274</v>
      </c>
      <c r="B50" s="297"/>
      <c r="C50" s="297"/>
      <c r="D50" s="297"/>
      <c r="E50" s="297"/>
      <c r="F50" s="298"/>
      <c r="G50" s="15">
        <v>41</v>
      </c>
      <c r="H50" s="18">
        <v>-13308855</v>
      </c>
      <c r="I50" s="18">
        <v>-15915590</v>
      </c>
    </row>
    <row r="51" spans="1:9" x14ac:dyDescent="0.3">
      <c r="A51" s="296" t="s">
        <v>275</v>
      </c>
      <c r="B51" s="297"/>
      <c r="C51" s="297"/>
      <c r="D51" s="297"/>
      <c r="E51" s="297"/>
      <c r="F51" s="298"/>
      <c r="G51" s="15">
        <v>42</v>
      </c>
      <c r="H51" s="18">
        <v>-14400569</v>
      </c>
      <c r="I51" s="18">
        <v>-16521427</v>
      </c>
    </row>
    <row r="52" spans="1:9" x14ac:dyDescent="0.3">
      <c r="A52" s="296" t="s">
        <v>276</v>
      </c>
      <c r="B52" s="297"/>
      <c r="C52" s="297"/>
      <c r="D52" s="297"/>
      <c r="E52" s="297"/>
      <c r="F52" s="298"/>
      <c r="G52" s="15">
        <v>43</v>
      </c>
      <c r="H52" s="18">
        <v>-2608661</v>
      </c>
      <c r="I52" s="18">
        <v>-5250712</v>
      </c>
    </row>
    <row r="53" spans="1:9" x14ac:dyDescent="0.3">
      <c r="A53" s="296" t="s">
        <v>277</v>
      </c>
      <c r="B53" s="297"/>
      <c r="C53" s="297"/>
      <c r="D53" s="297"/>
      <c r="E53" s="297"/>
      <c r="F53" s="298"/>
      <c r="G53" s="15">
        <v>44</v>
      </c>
      <c r="H53" s="18">
        <v>0</v>
      </c>
      <c r="I53" s="18">
        <v>0</v>
      </c>
    </row>
    <row r="54" spans="1:9" x14ac:dyDescent="0.3">
      <c r="A54" s="281" t="s">
        <v>278</v>
      </c>
      <c r="B54" s="282"/>
      <c r="C54" s="282"/>
      <c r="D54" s="282"/>
      <c r="E54" s="282"/>
      <c r="F54" s="283"/>
      <c r="G54" s="9">
        <v>45</v>
      </c>
      <c r="H54" s="17">
        <f>H49+H50+H51+H52+H53</f>
        <v>-84901117</v>
      </c>
      <c r="I54" s="17">
        <f>I49+I50+I51+I52+I53</f>
        <v>-123555058</v>
      </c>
    </row>
    <row r="55" spans="1:9" x14ac:dyDescent="0.3">
      <c r="A55" s="302" t="s">
        <v>279</v>
      </c>
      <c r="B55" s="303"/>
      <c r="C55" s="303"/>
      <c r="D55" s="303"/>
      <c r="E55" s="303"/>
      <c r="F55" s="304"/>
      <c r="G55" s="9">
        <v>46</v>
      </c>
      <c r="H55" s="17">
        <f>H48+H54</f>
        <v>29917879</v>
      </c>
      <c r="I55" s="17">
        <f>I48+I54</f>
        <v>-26453210</v>
      </c>
    </row>
    <row r="56" spans="1:9" x14ac:dyDescent="0.3">
      <c r="A56" s="211" t="s">
        <v>280</v>
      </c>
      <c r="B56" s="212"/>
      <c r="C56" s="212"/>
      <c r="D56" s="212"/>
      <c r="E56" s="212"/>
      <c r="F56" s="213"/>
      <c r="G56" s="15">
        <v>47</v>
      </c>
      <c r="H56" s="18">
        <v>-713338</v>
      </c>
      <c r="I56" s="18">
        <v>-55163</v>
      </c>
    </row>
    <row r="57" spans="1:9" x14ac:dyDescent="0.3">
      <c r="A57" s="302" t="s">
        <v>281</v>
      </c>
      <c r="B57" s="303"/>
      <c r="C57" s="303"/>
      <c r="D57" s="303"/>
      <c r="E57" s="303"/>
      <c r="F57" s="304"/>
      <c r="G57" s="9">
        <v>48</v>
      </c>
      <c r="H57" s="17">
        <f>H27+H42+H55+H56</f>
        <v>13566286</v>
      </c>
      <c r="I57" s="17">
        <f>I27+I42+I55+I56</f>
        <v>-19347557</v>
      </c>
    </row>
    <row r="58" spans="1:9" x14ac:dyDescent="0.3">
      <c r="A58" s="305" t="s">
        <v>282</v>
      </c>
      <c r="B58" s="306"/>
      <c r="C58" s="306"/>
      <c r="D58" s="306"/>
      <c r="E58" s="306"/>
      <c r="F58" s="307"/>
      <c r="G58" s="15">
        <v>49</v>
      </c>
      <c r="H58" s="18">
        <v>58987179</v>
      </c>
      <c r="I58" s="18">
        <v>72553465</v>
      </c>
    </row>
    <row r="59" spans="1:9" x14ac:dyDescent="0.3">
      <c r="A59" s="299" t="s">
        <v>283</v>
      </c>
      <c r="B59" s="300"/>
      <c r="C59" s="300"/>
      <c r="D59" s="300"/>
      <c r="E59" s="300"/>
      <c r="F59" s="301"/>
      <c r="G59" s="11">
        <v>50</v>
      </c>
      <c r="H59" s="21">
        <f>H57+H58</f>
        <v>72553465</v>
      </c>
      <c r="I59" s="21">
        <f>I57+I58</f>
        <v>53205908</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3">
    <dataValidation type="whole" operator="greaterThanOrEqual" allowBlank="1" showInputMessage="1" showErrorMessage="1" errorTitle="Incorrect entry" error="You can enter only positive whole numbers or a zero" sqref="H10:I10 H14:I14 H29:I35 H44:I48 H58:I59" xr:uid="{A2013831-9979-4290-B0DC-01C5467CE94F}">
      <formula1>0</formula1>
    </dataValidation>
    <dataValidation type="whole" operator="lessThanOrEqual" allowBlank="1" showInputMessage="1" showErrorMessage="1" errorTitle="Incorrect entry" error="You can enter only negative whole numbers or a zero" sqref="H13:I13 H25:I25 H36:I38 H40:I41 H49:I54" xr:uid="{012296F3-59B9-4404-B959-F16EE036484C}">
      <formula1>0</formula1>
    </dataValidation>
    <dataValidation type="whole" operator="notEqual" allowBlank="1" showInputMessage="1" showErrorMessage="1" errorTitle="Incorrect entry" error="You can enter only whole numbers or a zero" sqref="H39:I39 H55:I57 H42:I42 H8:I27" xr:uid="{FE9A792B-7120-4FFC-9BEF-FE259042954B}">
      <formula1>999999999999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8A423-245B-43F2-89CE-2487FF89C448}">
  <dimension ref="A1:I53"/>
  <sheetViews>
    <sheetView showGridLines="0" view="pageBreakPreview" zoomScale="90" zoomScaleNormal="100" zoomScaleSheetLayoutView="90" workbookViewId="0">
      <selection sqref="A1:I1"/>
    </sheetView>
  </sheetViews>
  <sheetFormatPr defaultRowHeight="14.4" x14ac:dyDescent="0.3"/>
  <sheetData>
    <row r="1" spans="1:9" x14ac:dyDescent="0.3">
      <c r="A1" s="247" t="s">
        <v>284</v>
      </c>
      <c r="B1" s="276"/>
      <c r="C1" s="276"/>
      <c r="D1" s="276"/>
      <c r="E1" s="276"/>
      <c r="F1" s="276"/>
      <c r="G1" s="276"/>
      <c r="H1" s="276"/>
      <c r="I1" s="276"/>
    </row>
    <row r="2" spans="1:9" x14ac:dyDescent="0.3">
      <c r="A2" s="248" t="s">
        <v>510</v>
      </c>
      <c r="B2" s="217"/>
      <c r="C2" s="217"/>
      <c r="D2" s="217"/>
      <c r="E2" s="217"/>
      <c r="F2" s="217"/>
      <c r="G2" s="217"/>
      <c r="H2" s="217"/>
      <c r="I2" s="217"/>
    </row>
    <row r="3" spans="1:9" x14ac:dyDescent="0.3">
      <c r="A3" s="249" t="s">
        <v>1</v>
      </c>
      <c r="B3" s="308"/>
      <c r="C3" s="308"/>
      <c r="D3" s="308"/>
      <c r="E3" s="308"/>
      <c r="F3" s="308"/>
      <c r="G3" s="308"/>
      <c r="H3" s="308"/>
      <c r="I3" s="308"/>
    </row>
    <row r="4" spans="1:9" x14ac:dyDescent="0.3">
      <c r="A4" s="309" t="s">
        <v>2</v>
      </c>
      <c r="B4" s="220"/>
      <c r="C4" s="220"/>
      <c r="D4" s="220"/>
      <c r="E4" s="220"/>
      <c r="F4" s="220"/>
      <c r="G4" s="220"/>
      <c r="H4" s="220"/>
      <c r="I4" s="221"/>
    </row>
    <row r="5" spans="1:9" ht="51.6" thickBot="1" x14ac:dyDescent="0.35">
      <c r="A5" s="278" t="s">
        <v>3</v>
      </c>
      <c r="B5" s="279"/>
      <c r="C5" s="279"/>
      <c r="D5" s="279"/>
      <c r="E5" s="279"/>
      <c r="F5" s="280"/>
      <c r="G5" s="1" t="s">
        <v>4</v>
      </c>
      <c r="H5" s="2" t="s">
        <v>5</v>
      </c>
      <c r="I5" s="2" t="s">
        <v>6</v>
      </c>
    </row>
    <row r="6" spans="1:9" x14ac:dyDescent="0.3">
      <c r="A6" s="273">
        <v>1</v>
      </c>
      <c r="B6" s="274"/>
      <c r="C6" s="274"/>
      <c r="D6" s="274"/>
      <c r="E6" s="274"/>
      <c r="F6" s="275"/>
      <c r="G6" s="3">
        <v>2</v>
      </c>
      <c r="H6" s="4" t="s">
        <v>229</v>
      </c>
      <c r="I6" s="4" t="s">
        <v>230</v>
      </c>
    </row>
    <row r="7" spans="1:9" x14ac:dyDescent="0.3">
      <c r="A7" s="284" t="s">
        <v>231</v>
      </c>
      <c r="B7" s="310"/>
      <c r="C7" s="310"/>
      <c r="D7" s="310"/>
      <c r="E7" s="310"/>
      <c r="F7" s="310"/>
      <c r="G7" s="310"/>
      <c r="H7" s="310"/>
      <c r="I7" s="311"/>
    </row>
    <row r="8" spans="1:9" x14ac:dyDescent="0.3">
      <c r="A8" s="312" t="s">
        <v>285</v>
      </c>
      <c r="B8" s="312"/>
      <c r="C8" s="312"/>
      <c r="D8" s="312"/>
      <c r="E8" s="312"/>
      <c r="F8" s="312"/>
      <c r="G8" s="37">
        <v>1</v>
      </c>
      <c r="H8" s="36">
        <v>0</v>
      </c>
      <c r="I8" s="36">
        <v>0</v>
      </c>
    </row>
    <row r="9" spans="1:9" x14ac:dyDescent="0.3">
      <c r="A9" s="257" t="s">
        <v>286</v>
      </c>
      <c r="B9" s="257"/>
      <c r="C9" s="257"/>
      <c r="D9" s="257"/>
      <c r="E9" s="257"/>
      <c r="F9" s="257"/>
      <c r="G9" s="7">
        <v>2</v>
      </c>
      <c r="H9" s="18">
        <v>0</v>
      </c>
      <c r="I9" s="18">
        <v>0</v>
      </c>
    </row>
    <row r="10" spans="1:9" x14ac:dyDescent="0.3">
      <c r="A10" s="257" t="s">
        <v>287</v>
      </c>
      <c r="B10" s="257"/>
      <c r="C10" s="257"/>
      <c r="D10" s="257"/>
      <c r="E10" s="257"/>
      <c r="F10" s="257"/>
      <c r="G10" s="7">
        <v>3</v>
      </c>
      <c r="H10" s="18">
        <v>0</v>
      </c>
      <c r="I10" s="18">
        <v>0</v>
      </c>
    </row>
    <row r="11" spans="1:9" x14ac:dyDescent="0.3">
      <c r="A11" s="257" t="s">
        <v>288</v>
      </c>
      <c r="B11" s="257"/>
      <c r="C11" s="257"/>
      <c r="D11" s="257"/>
      <c r="E11" s="257"/>
      <c r="F11" s="257"/>
      <c r="G11" s="7">
        <v>4</v>
      </c>
      <c r="H11" s="18">
        <v>0</v>
      </c>
      <c r="I11" s="18">
        <v>0</v>
      </c>
    </row>
    <row r="12" spans="1:9" x14ac:dyDescent="0.3">
      <c r="A12" s="257" t="s">
        <v>289</v>
      </c>
      <c r="B12" s="257"/>
      <c r="C12" s="257"/>
      <c r="D12" s="257"/>
      <c r="E12" s="257"/>
      <c r="F12" s="257"/>
      <c r="G12" s="7">
        <v>5</v>
      </c>
      <c r="H12" s="18">
        <v>0</v>
      </c>
      <c r="I12" s="18">
        <v>0</v>
      </c>
    </row>
    <row r="13" spans="1:9" x14ac:dyDescent="0.3">
      <c r="A13" s="267" t="s">
        <v>290</v>
      </c>
      <c r="B13" s="267"/>
      <c r="C13" s="267"/>
      <c r="D13" s="267"/>
      <c r="E13" s="267"/>
      <c r="F13" s="267"/>
      <c r="G13" s="9">
        <v>6</v>
      </c>
      <c r="H13" s="17">
        <f>SUM(H8:H12)</f>
        <v>0</v>
      </c>
      <c r="I13" s="17">
        <f>SUM(I8:I12)</f>
        <v>0</v>
      </c>
    </row>
    <row r="14" spans="1:9" x14ac:dyDescent="0.3">
      <c r="A14" s="257" t="s">
        <v>291</v>
      </c>
      <c r="B14" s="257"/>
      <c r="C14" s="257"/>
      <c r="D14" s="257"/>
      <c r="E14" s="257"/>
      <c r="F14" s="257"/>
      <c r="G14" s="7">
        <v>7</v>
      </c>
      <c r="H14" s="18">
        <v>0</v>
      </c>
      <c r="I14" s="18">
        <v>0</v>
      </c>
    </row>
    <row r="15" spans="1:9" x14ac:dyDescent="0.3">
      <c r="A15" s="257" t="s">
        <v>292</v>
      </c>
      <c r="B15" s="257"/>
      <c r="C15" s="257"/>
      <c r="D15" s="257"/>
      <c r="E15" s="257"/>
      <c r="F15" s="257"/>
      <c r="G15" s="7">
        <v>8</v>
      </c>
      <c r="H15" s="18">
        <v>0</v>
      </c>
      <c r="I15" s="18">
        <v>0</v>
      </c>
    </row>
    <row r="16" spans="1:9" x14ac:dyDescent="0.3">
      <c r="A16" s="257" t="s">
        <v>293</v>
      </c>
      <c r="B16" s="257"/>
      <c r="C16" s="257"/>
      <c r="D16" s="257"/>
      <c r="E16" s="257"/>
      <c r="F16" s="257"/>
      <c r="G16" s="7">
        <v>9</v>
      </c>
      <c r="H16" s="18">
        <v>0</v>
      </c>
      <c r="I16" s="18">
        <v>0</v>
      </c>
    </row>
    <row r="17" spans="1:9" x14ac:dyDescent="0.3">
      <c r="A17" s="257" t="s">
        <v>294</v>
      </c>
      <c r="B17" s="257"/>
      <c r="C17" s="257"/>
      <c r="D17" s="257"/>
      <c r="E17" s="257"/>
      <c r="F17" s="257"/>
      <c r="G17" s="7">
        <v>10</v>
      </c>
      <c r="H17" s="18">
        <v>0</v>
      </c>
      <c r="I17" s="18">
        <v>0</v>
      </c>
    </row>
    <row r="18" spans="1:9" x14ac:dyDescent="0.3">
      <c r="A18" s="257" t="s">
        <v>295</v>
      </c>
      <c r="B18" s="257"/>
      <c r="C18" s="257"/>
      <c r="D18" s="257"/>
      <c r="E18" s="257"/>
      <c r="F18" s="257"/>
      <c r="G18" s="7">
        <v>11</v>
      </c>
      <c r="H18" s="18">
        <v>0</v>
      </c>
      <c r="I18" s="18">
        <v>0</v>
      </c>
    </row>
    <row r="19" spans="1:9" x14ac:dyDescent="0.3">
      <c r="A19" s="257" t="s">
        <v>296</v>
      </c>
      <c r="B19" s="257"/>
      <c r="C19" s="257"/>
      <c r="D19" s="257"/>
      <c r="E19" s="257"/>
      <c r="F19" s="257"/>
      <c r="G19" s="7">
        <v>12</v>
      </c>
      <c r="H19" s="18">
        <v>0</v>
      </c>
      <c r="I19" s="18">
        <v>0</v>
      </c>
    </row>
    <row r="20" spans="1:9" x14ac:dyDescent="0.3">
      <c r="A20" s="313" t="s">
        <v>297</v>
      </c>
      <c r="B20" s="314"/>
      <c r="C20" s="314"/>
      <c r="D20" s="314"/>
      <c r="E20" s="314"/>
      <c r="F20" s="314"/>
      <c r="G20" s="11">
        <v>13</v>
      </c>
      <c r="H20" s="21">
        <f>H14+H15+H16+H17+H18+H19</f>
        <v>0</v>
      </c>
      <c r="I20" s="21">
        <f>I14+I15+I16+I17+I18+I19</f>
        <v>0</v>
      </c>
    </row>
    <row r="21" spans="1:9" x14ac:dyDescent="0.3">
      <c r="A21" s="313" t="s">
        <v>298</v>
      </c>
      <c r="B21" s="314"/>
      <c r="C21" s="314"/>
      <c r="D21" s="314"/>
      <c r="E21" s="314"/>
      <c r="F21" s="314"/>
      <c r="G21" s="11">
        <v>14</v>
      </c>
      <c r="H21" s="21">
        <f>H13+H20</f>
        <v>0</v>
      </c>
      <c r="I21" s="21">
        <f>I13+I20</f>
        <v>0</v>
      </c>
    </row>
    <row r="22" spans="1:9" x14ac:dyDescent="0.3">
      <c r="A22" s="284" t="s">
        <v>252</v>
      </c>
      <c r="B22" s="310"/>
      <c r="C22" s="310"/>
      <c r="D22" s="310"/>
      <c r="E22" s="310"/>
      <c r="F22" s="310"/>
      <c r="G22" s="310"/>
      <c r="H22" s="310"/>
      <c r="I22" s="311"/>
    </row>
    <row r="23" spans="1:9" x14ac:dyDescent="0.3">
      <c r="A23" s="312" t="s">
        <v>299</v>
      </c>
      <c r="B23" s="312"/>
      <c r="C23" s="312"/>
      <c r="D23" s="312"/>
      <c r="E23" s="312"/>
      <c r="F23" s="312"/>
      <c r="G23" s="37">
        <v>15</v>
      </c>
      <c r="H23" s="36">
        <v>0</v>
      </c>
      <c r="I23" s="36">
        <v>0</v>
      </c>
    </row>
    <row r="24" spans="1:9" x14ac:dyDescent="0.3">
      <c r="A24" s="257" t="s">
        <v>300</v>
      </c>
      <c r="B24" s="257"/>
      <c r="C24" s="257"/>
      <c r="D24" s="257"/>
      <c r="E24" s="257"/>
      <c r="F24" s="257"/>
      <c r="G24" s="37">
        <v>16</v>
      </c>
      <c r="H24" s="18">
        <v>0</v>
      </c>
      <c r="I24" s="18">
        <v>0</v>
      </c>
    </row>
    <row r="25" spans="1:9" x14ac:dyDescent="0.3">
      <c r="A25" s="257" t="s">
        <v>301</v>
      </c>
      <c r="B25" s="257"/>
      <c r="C25" s="257"/>
      <c r="D25" s="257"/>
      <c r="E25" s="257"/>
      <c r="F25" s="257"/>
      <c r="G25" s="37">
        <v>17</v>
      </c>
      <c r="H25" s="18">
        <v>0</v>
      </c>
      <c r="I25" s="18">
        <v>0</v>
      </c>
    </row>
    <row r="26" spans="1:9" x14ac:dyDescent="0.3">
      <c r="A26" s="257" t="s">
        <v>302</v>
      </c>
      <c r="B26" s="257"/>
      <c r="C26" s="257"/>
      <c r="D26" s="257"/>
      <c r="E26" s="257"/>
      <c r="F26" s="257"/>
      <c r="G26" s="37">
        <v>18</v>
      </c>
      <c r="H26" s="18">
        <v>0</v>
      </c>
      <c r="I26" s="18">
        <v>0</v>
      </c>
    </row>
    <row r="27" spans="1:9" x14ac:dyDescent="0.3">
      <c r="A27" s="257" t="s">
        <v>303</v>
      </c>
      <c r="B27" s="257"/>
      <c r="C27" s="257"/>
      <c r="D27" s="257"/>
      <c r="E27" s="257"/>
      <c r="F27" s="257"/>
      <c r="G27" s="37">
        <v>19</v>
      </c>
      <c r="H27" s="18">
        <v>0</v>
      </c>
      <c r="I27" s="18">
        <v>0</v>
      </c>
    </row>
    <row r="28" spans="1:9" x14ac:dyDescent="0.3">
      <c r="A28" s="257" t="s">
        <v>304</v>
      </c>
      <c r="B28" s="257"/>
      <c r="C28" s="257"/>
      <c r="D28" s="257"/>
      <c r="E28" s="257"/>
      <c r="F28" s="257"/>
      <c r="G28" s="37">
        <v>20</v>
      </c>
      <c r="H28" s="18">
        <v>0</v>
      </c>
      <c r="I28" s="18">
        <v>0</v>
      </c>
    </row>
    <row r="29" spans="1:9" x14ac:dyDescent="0.3">
      <c r="A29" s="267" t="s">
        <v>305</v>
      </c>
      <c r="B29" s="267"/>
      <c r="C29" s="267"/>
      <c r="D29" s="267"/>
      <c r="E29" s="267"/>
      <c r="F29" s="267"/>
      <c r="G29" s="9">
        <v>21</v>
      </c>
      <c r="H29" s="17">
        <f>SUM(H23:H28)</f>
        <v>0</v>
      </c>
      <c r="I29" s="17">
        <f>SUM(I23:I28)</f>
        <v>0</v>
      </c>
    </row>
    <row r="30" spans="1:9" x14ac:dyDescent="0.3">
      <c r="A30" s="257" t="s">
        <v>306</v>
      </c>
      <c r="B30" s="257"/>
      <c r="C30" s="257"/>
      <c r="D30" s="257"/>
      <c r="E30" s="257"/>
      <c r="F30" s="257"/>
      <c r="G30" s="7">
        <v>22</v>
      </c>
      <c r="H30" s="18">
        <v>0</v>
      </c>
      <c r="I30" s="18">
        <v>0</v>
      </c>
    </row>
    <row r="31" spans="1:9" x14ac:dyDescent="0.3">
      <c r="A31" s="257" t="s">
        <v>307</v>
      </c>
      <c r="B31" s="257"/>
      <c r="C31" s="257"/>
      <c r="D31" s="257"/>
      <c r="E31" s="257"/>
      <c r="F31" s="257"/>
      <c r="G31" s="7">
        <v>23</v>
      </c>
      <c r="H31" s="18">
        <v>0</v>
      </c>
      <c r="I31" s="18">
        <v>0</v>
      </c>
    </row>
    <row r="32" spans="1:9" x14ac:dyDescent="0.3">
      <c r="A32" s="257" t="s">
        <v>308</v>
      </c>
      <c r="B32" s="257"/>
      <c r="C32" s="257"/>
      <c r="D32" s="257"/>
      <c r="E32" s="257"/>
      <c r="F32" s="257"/>
      <c r="G32" s="7">
        <v>24</v>
      </c>
      <c r="H32" s="18">
        <v>0</v>
      </c>
      <c r="I32" s="18">
        <v>0</v>
      </c>
    </row>
    <row r="33" spans="1:9" x14ac:dyDescent="0.3">
      <c r="A33" s="257" t="s">
        <v>309</v>
      </c>
      <c r="B33" s="257"/>
      <c r="C33" s="257"/>
      <c r="D33" s="257"/>
      <c r="E33" s="257"/>
      <c r="F33" s="257"/>
      <c r="G33" s="7">
        <v>25</v>
      </c>
      <c r="H33" s="18">
        <v>0</v>
      </c>
      <c r="I33" s="18">
        <v>0</v>
      </c>
    </row>
    <row r="34" spans="1:9" x14ac:dyDescent="0.3">
      <c r="A34" s="257" t="s">
        <v>310</v>
      </c>
      <c r="B34" s="257"/>
      <c r="C34" s="257"/>
      <c r="D34" s="257"/>
      <c r="E34" s="257"/>
      <c r="F34" s="257"/>
      <c r="G34" s="7">
        <v>26</v>
      </c>
      <c r="H34" s="18">
        <v>0</v>
      </c>
      <c r="I34" s="18">
        <v>0</v>
      </c>
    </row>
    <row r="35" spans="1:9" x14ac:dyDescent="0.3">
      <c r="A35" s="267" t="s">
        <v>311</v>
      </c>
      <c r="B35" s="267"/>
      <c r="C35" s="267"/>
      <c r="D35" s="267"/>
      <c r="E35" s="267"/>
      <c r="F35" s="267"/>
      <c r="G35" s="9">
        <v>27</v>
      </c>
      <c r="H35" s="17">
        <f>SUM(H30:H34)</f>
        <v>0</v>
      </c>
      <c r="I35" s="17">
        <f>SUM(I30:I34)</f>
        <v>0</v>
      </c>
    </row>
    <row r="36" spans="1:9" x14ac:dyDescent="0.3">
      <c r="A36" s="313" t="s">
        <v>312</v>
      </c>
      <c r="B36" s="314"/>
      <c r="C36" s="314"/>
      <c r="D36" s="314"/>
      <c r="E36" s="314"/>
      <c r="F36" s="314"/>
      <c r="G36" s="11">
        <v>28</v>
      </c>
      <c r="H36" s="21">
        <f>H29+H35</f>
        <v>0</v>
      </c>
      <c r="I36" s="21">
        <f>I29+I35</f>
        <v>0</v>
      </c>
    </row>
    <row r="37" spans="1:9" x14ac:dyDescent="0.3">
      <c r="A37" s="284" t="s">
        <v>267</v>
      </c>
      <c r="B37" s="310"/>
      <c r="C37" s="310"/>
      <c r="D37" s="310"/>
      <c r="E37" s="310"/>
      <c r="F37" s="310"/>
      <c r="G37" s="310">
        <v>0</v>
      </c>
      <c r="H37" s="310"/>
      <c r="I37" s="311"/>
    </row>
    <row r="38" spans="1:9" x14ac:dyDescent="0.3">
      <c r="A38" s="315" t="s">
        <v>313</v>
      </c>
      <c r="B38" s="315"/>
      <c r="C38" s="315"/>
      <c r="D38" s="315"/>
      <c r="E38" s="315"/>
      <c r="F38" s="315"/>
      <c r="G38" s="37">
        <v>29</v>
      </c>
      <c r="H38" s="36">
        <v>0</v>
      </c>
      <c r="I38" s="36">
        <v>0</v>
      </c>
    </row>
    <row r="39" spans="1:9" x14ac:dyDescent="0.3">
      <c r="A39" s="234" t="s">
        <v>314</v>
      </c>
      <c r="B39" s="234"/>
      <c r="C39" s="234"/>
      <c r="D39" s="234"/>
      <c r="E39" s="234"/>
      <c r="F39" s="234"/>
      <c r="G39" s="37">
        <v>30</v>
      </c>
      <c r="H39" s="36">
        <v>0</v>
      </c>
      <c r="I39" s="36">
        <v>0</v>
      </c>
    </row>
    <row r="40" spans="1:9" x14ac:dyDescent="0.3">
      <c r="A40" s="234" t="s">
        <v>315</v>
      </c>
      <c r="B40" s="234"/>
      <c r="C40" s="234"/>
      <c r="D40" s="234"/>
      <c r="E40" s="234"/>
      <c r="F40" s="234"/>
      <c r="G40" s="37">
        <v>31</v>
      </c>
      <c r="H40" s="36">
        <v>0</v>
      </c>
      <c r="I40" s="36">
        <v>0</v>
      </c>
    </row>
    <row r="41" spans="1:9" x14ac:dyDescent="0.3">
      <c r="A41" s="234" t="s">
        <v>316</v>
      </c>
      <c r="B41" s="234"/>
      <c r="C41" s="234"/>
      <c r="D41" s="234"/>
      <c r="E41" s="234"/>
      <c r="F41" s="234"/>
      <c r="G41" s="37">
        <v>32</v>
      </c>
      <c r="H41" s="36">
        <v>0</v>
      </c>
      <c r="I41" s="36">
        <v>0</v>
      </c>
    </row>
    <row r="42" spans="1:9" x14ac:dyDescent="0.3">
      <c r="A42" s="267" t="s">
        <v>317</v>
      </c>
      <c r="B42" s="267"/>
      <c r="C42" s="267"/>
      <c r="D42" s="267"/>
      <c r="E42" s="267"/>
      <c r="F42" s="267"/>
      <c r="G42" s="9">
        <v>33</v>
      </c>
      <c r="H42" s="17">
        <f>H41+H40+H39+H38</f>
        <v>0</v>
      </c>
      <c r="I42" s="17">
        <f>I41+I40+I39+I38</f>
        <v>0</v>
      </c>
    </row>
    <row r="43" spans="1:9" x14ac:dyDescent="0.3">
      <c r="A43" s="234" t="s">
        <v>318</v>
      </c>
      <c r="B43" s="234"/>
      <c r="C43" s="234"/>
      <c r="D43" s="234"/>
      <c r="E43" s="234"/>
      <c r="F43" s="234"/>
      <c r="G43" s="7">
        <v>34</v>
      </c>
      <c r="H43" s="18">
        <v>0</v>
      </c>
      <c r="I43" s="18">
        <v>0</v>
      </c>
    </row>
    <row r="44" spans="1:9" x14ac:dyDescent="0.3">
      <c r="A44" s="234" t="s">
        <v>319</v>
      </c>
      <c r="B44" s="234"/>
      <c r="C44" s="234"/>
      <c r="D44" s="234"/>
      <c r="E44" s="234"/>
      <c r="F44" s="234"/>
      <c r="G44" s="7">
        <v>35</v>
      </c>
      <c r="H44" s="18">
        <v>0</v>
      </c>
      <c r="I44" s="18">
        <v>0</v>
      </c>
    </row>
    <row r="45" spans="1:9" x14ac:dyDescent="0.3">
      <c r="A45" s="234" t="s">
        <v>320</v>
      </c>
      <c r="B45" s="234"/>
      <c r="C45" s="234"/>
      <c r="D45" s="234"/>
      <c r="E45" s="234"/>
      <c r="F45" s="234"/>
      <c r="G45" s="7">
        <v>36</v>
      </c>
      <c r="H45" s="18">
        <v>0</v>
      </c>
      <c r="I45" s="18">
        <v>0</v>
      </c>
    </row>
    <row r="46" spans="1:9" x14ac:dyDescent="0.3">
      <c r="A46" s="234" t="s">
        <v>321</v>
      </c>
      <c r="B46" s="234"/>
      <c r="C46" s="234"/>
      <c r="D46" s="234"/>
      <c r="E46" s="234"/>
      <c r="F46" s="234"/>
      <c r="G46" s="7">
        <v>37</v>
      </c>
      <c r="H46" s="18">
        <v>0</v>
      </c>
      <c r="I46" s="18">
        <v>0</v>
      </c>
    </row>
    <row r="47" spans="1:9" x14ac:dyDescent="0.3">
      <c r="A47" s="234" t="s">
        <v>322</v>
      </c>
      <c r="B47" s="234"/>
      <c r="C47" s="234"/>
      <c r="D47" s="234"/>
      <c r="E47" s="234"/>
      <c r="F47" s="234"/>
      <c r="G47" s="7">
        <v>38</v>
      </c>
      <c r="H47" s="18">
        <v>0</v>
      </c>
      <c r="I47" s="18">
        <v>0</v>
      </c>
    </row>
    <row r="48" spans="1:9" x14ac:dyDescent="0.3">
      <c r="A48" s="267" t="s">
        <v>323</v>
      </c>
      <c r="B48" s="267"/>
      <c r="C48" s="267"/>
      <c r="D48" s="267"/>
      <c r="E48" s="267"/>
      <c r="F48" s="267"/>
      <c r="G48" s="9">
        <v>39</v>
      </c>
      <c r="H48" s="17">
        <f>H47+H46+H45+H44+H43</f>
        <v>0</v>
      </c>
      <c r="I48" s="17">
        <f>I47+I46+I45+I44+I43</f>
        <v>0</v>
      </c>
    </row>
    <row r="49" spans="1:9" x14ac:dyDescent="0.3">
      <c r="A49" s="268" t="s">
        <v>324</v>
      </c>
      <c r="B49" s="269"/>
      <c r="C49" s="269"/>
      <c r="D49" s="269"/>
      <c r="E49" s="269"/>
      <c r="F49" s="269"/>
      <c r="G49" s="9">
        <v>40</v>
      </c>
      <c r="H49" s="17">
        <f>H48+H42</f>
        <v>0</v>
      </c>
      <c r="I49" s="17">
        <f>I48+I42</f>
        <v>0</v>
      </c>
    </row>
    <row r="50" spans="1:9" x14ac:dyDescent="0.3">
      <c r="A50" s="257" t="s">
        <v>325</v>
      </c>
      <c r="B50" s="257"/>
      <c r="C50" s="257"/>
      <c r="D50" s="257"/>
      <c r="E50" s="257"/>
      <c r="F50" s="257"/>
      <c r="G50" s="7">
        <v>41</v>
      </c>
      <c r="H50" s="18">
        <v>0</v>
      </c>
      <c r="I50" s="18">
        <v>0</v>
      </c>
    </row>
    <row r="51" spans="1:9" x14ac:dyDescent="0.3">
      <c r="A51" s="268" t="s">
        <v>326</v>
      </c>
      <c r="B51" s="269"/>
      <c r="C51" s="269"/>
      <c r="D51" s="269"/>
      <c r="E51" s="269"/>
      <c r="F51" s="269"/>
      <c r="G51" s="9">
        <v>42</v>
      </c>
      <c r="H51" s="17">
        <f>H21+H36+H49+H50</f>
        <v>0</v>
      </c>
      <c r="I51" s="17">
        <f>I21+I36+I49+I50</f>
        <v>0</v>
      </c>
    </row>
    <row r="52" spans="1:9" x14ac:dyDescent="0.3">
      <c r="A52" s="316" t="s">
        <v>327</v>
      </c>
      <c r="B52" s="317"/>
      <c r="C52" s="317"/>
      <c r="D52" s="317"/>
      <c r="E52" s="317"/>
      <c r="F52" s="317"/>
      <c r="G52" s="7">
        <v>43</v>
      </c>
      <c r="H52" s="18">
        <v>0</v>
      </c>
      <c r="I52" s="18">
        <v>0</v>
      </c>
    </row>
    <row r="53" spans="1:9" x14ac:dyDescent="0.3">
      <c r="A53" s="318" t="s">
        <v>328</v>
      </c>
      <c r="B53" s="319"/>
      <c r="C53" s="319"/>
      <c r="D53" s="319"/>
      <c r="E53" s="319"/>
      <c r="F53" s="319"/>
      <c r="G53" s="19">
        <v>44</v>
      </c>
      <c r="H53" s="38">
        <f>H52+H51</f>
        <v>0</v>
      </c>
      <c r="I53" s="38">
        <f>I52+I51</f>
        <v>0</v>
      </c>
    </row>
  </sheetData>
  <mergeCells count="53">
    <mergeCell ref="A49:F49"/>
    <mergeCell ref="A50:F50"/>
    <mergeCell ref="A51:F51"/>
    <mergeCell ref="A52:F52"/>
    <mergeCell ref="A53:F53"/>
    <mergeCell ref="A48:F48"/>
    <mergeCell ref="A37:I37"/>
    <mergeCell ref="A38:F38"/>
    <mergeCell ref="A39:F39"/>
    <mergeCell ref="A40:F40"/>
    <mergeCell ref="A41:F41"/>
    <mergeCell ref="A42:F42"/>
    <mergeCell ref="A43:F43"/>
    <mergeCell ref="A44:F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I22"/>
    <mergeCell ref="A23:F23"/>
    <mergeCell ref="A12:F12"/>
    <mergeCell ref="A1:I1"/>
    <mergeCell ref="A2:I2"/>
    <mergeCell ref="A3:I3"/>
    <mergeCell ref="A4:I4"/>
    <mergeCell ref="A5:F5"/>
    <mergeCell ref="A6:F6"/>
    <mergeCell ref="A7:I7"/>
    <mergeCell ref="A8:F8"/>
    <mergeCell ref="A9:F9"/>
    <mergeCell ref="A10:F10"/>
    <mergeCell ref="A11:F11"/>
  </mergeCells>
  <dataValidations count="5">
    <dataValidation operator="lessThanOrEqual" allowBlank="1" showInputMessage="1" showErrorMessage="1" errorTitle="Incorrect entry" error="You can enter only negative whole numbers or a zero" sqref="H12:I12 H14:I14 H30:I32 H34:I34 H43:I47" xr:uid="{7E349BCC-14FF-448A-9238-9C60D202F5BD}"/>
    <dataValidation type="whole" operator="greaterThanOrEqual" allowBlank="1" showInputMessage="1" showErrorMessage="1" errorTitle="Incorrect entry" error="You can enter only positive whole numbers" sqref="H8:I11 H52:I53 H23:I29 H38:I42" xr:uid="{D819E456-0494-4580-9A69-3699AAD91E43}">
      <formula1>0</formula1>
    </dataValidation>
    <dataValidation type="whole" operator="lessThanOrEqual" allowBlank="1" showInputMessage="1" showErrorMessage="1" errorTitle="Incorrect entry" error="You can enter only negative whole numbers or a zero" sqref="H35:I35 H48:I48" xr:uid="{11226EB9-49B0-4FB2-B25D-3EB089E9D161}">
      <formula1>0</formula1>
    </dataValidation>
    <dataValidation type="whole" operator="notEqual" allowBlank="1" showInputMessage="1" showErrorMessage="1" errorTitle="Incorrect entry" error="You can enter only whole numbers" sqref="H36:I36 H33:I33 H13:I13 H49:I51 H15:I21" xr:uid="{C1E6EAEE-6AB1-42E3-830B-39E59607FEBC}">
      <formula1>999999999999</formula1>
    </dataValidation>
    <dataValidation type="whole" operator="greaterThanOrEqual" allowBlank="1" showInputMessage="1" showErrorMessage="1" errorTitle="Incorrect entry" error="You can enter only positive whole numbers." sqref="H22:I22 H37:I37" xr:uid="{FE09A797-9C34-460D-9894-538F18059DC1}">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19C6-979E-403A-B498-9DB653780916}">
  <dimension ref="A1:Y63"/>
  <sheetViews>
    <sheetView showGridLines="0" view="pageBreakPreview" zoomScale="90" zoomScaleNormal="100" zoomScaleSheetLayoutView="90" workbookViewId="0">
      <selection sqref="A1:J1"/>
    </sheetView>
  </sheetViews>
  <sheetFormatPr defaultRowHeight="14.4" x14ac:dyDescent="0.3"/>
  <cols>
    <col min="7" max="7" width="10.33203125" bestFit="1" customWidth="1"/>
    <col min="8" max="25" width="12.77734375" customWidth="1"/>
  </cols>
  <sheetData>
    <row r="1" spans="1:25" x14ac:dyDescent="0.3">
      <c r="A1" s="320" t="s">
        <v>385</v>
      </c>
      <c r="B1" s="321"/>
      <c r="C1" s="321"/>
      <c r="D1" s="321"/>
      <c r="E1" s="321"/>
      <c r="F1" s="321"/>
      <c r="G1" s="321"/>
      <c r="H1" s="321"/>
      <c r="I1" s="321"/>
      <c r="J1" s="321"/>
      <c r="K1" s="83"/>
      <c r="L1" s="84"/>
      <c r="M1" s="84"/>
      <c r="N1" s="84"/>
      <c r="O1" s="84"/>
      <c r="P1" s="84"/>
      <c r="Q1" s="84"/>
      <c r="R1" s="84"/>
      <c r="S1" s="84"/>
      <c r="T1" s="84"/>
      <c r="U1" s="84"/>
      <c r="V1" s="84"/>
      <c r="W1" s="84"/>
      <c r="X1" s="84"/>
      <c r="Y1" s="84"/>
    </row>
    <row r="2" spans="1:25" ht="15.6" x14ac:dyDescent="0.3">
      <c r="A2" s="85"/>
      <c r="B2" s="86"/>
      <c r="C2" s="322" t="s">
        <v>386</v>
      </c>
      <c r="D2" s="322"/>
      <c r="E2" s="87">
        <v>45292</v>
      </c>
      <c r="F2" s="88" t="s">
        <v>387</v>
      </c>
      <c r="G2" s="87">
        <v>45657</v>
      </c>
      <c r="H2" s="89"/>
      <c r="I2" s="89"/>
      <c r="J2" s="89"/>
      <c r="K2" s="83"/>
      <c r="L2" s="84"/>
      <c r="M2" s="84"/>
      <c r="N2" s="84"/>
      <c r="O2" s="84"/>
      <c r="P2" s="84"/>
      <c r="Q2" s="84"/>
      <c r="R2" s="84"/>
      <c r="S2" s="84"/>
      <c r="T2" s="84"/>
      <c r="U2" s="84"/>
      <c r="V2" s="84"/>
      <c r="W2" s="84"/>
      <c r="X2" s="84" t="s">
        <v>1</v>
      </c>
      <c r="Y2" s="84"/>
    </row>
    <row r="3" spans="1:25" ht="15" thickBot="1" x14ac:dyDescent="0.35">
      <c r="A3" s="323" t="s">
        <v>388</v>
      </c>
      <c r="B3" s="324"/>
      <c r="C3" s="324"/>
      <c r="D3" s="324"/>
      <c r="E3" s="324"/>
      <c r="F3" s="324"/>
      <c r="G3" s="327" t="s">
        <v>389</v>
      </c>
      <c r="H3" s="329" t="s">
        <v>390</v>
      </c>
      <c r="I3" s="329"/>
      <c r="J3" s="329"/>
      <c r="K3" s="329"/>
      <c r="L3" s="329"/>
      <c r="M3" s="329"/>
      <c r="N3" s="329"/>
      <c r="O3" s="329"/>
      <c r="P3" s="329"/>
      <c r="Q3" s="329"/>
      <c r="R3" s="329"/>
      <c r="S3" s="329"/>
      <c r="T3" s="329"/>
      <c r="U3" s="329"/>
      <c r="V3" s="329"/>
      <c r="W3" s="329"/>
      <c r="X3" s="329" t="s">
        <v>391</v>
      </c>
      <c r="Y3" s="331" t="s">
        <v>392</v>
      </c>
    </row>
    <row r="4" spans="1:25" ht="72" thickBot="1" x14ac:dyDescent="0.35">
      <c r="A4" s="325"/>
      <c r="B4" s="326"/>
      <c r="C4" s="326"/>
      <c r="D4" s="326"/>
      <c r="E4" s="326"/>
      <c r="F4" s="326"/>
      <c r="G4" s="328"/>
      <c r="H4" s="90" t="s">
        <v>393</v>
      </c>
      <c r="I4" s="90" t="s">
        <v>394</v>
      </c>
      <c r="J4" s="90" t="s">
        <v>395</v>
      </c>
      <c r="K4" s="90" t="s">
        <v>396</v>
      </c>
      <c r="L4" s="90" t="s">
        <v>397</v>
      </c>
      <c r="M4" s="90" t="s">
        <v>398</v>
      </c>
      <c r="N4" s="90" t="s">
        <v>399</v>
      </c>
      <c r="O4" s="90" t="s">
        <v>400</v>
      </c>
      <c r="P4" s="91" t="s">
        <v>401</v>
      </c>
      <c r="Q4" s="90" t="s">
        <v>402</v>
      </c>
      <c r="R4" s="90" t="s">
        <v>403</v>
      </c>
      <c r="S4" s="91" t="s">
        <v>404</v>
      </c>
      <c r="T4" s="91" t="s">
        <v>405</v>
      </c>
      <c r="U4" s="90" t="s">
        <v>406</v>
      </c>
      <c r="V4" s="90" t="s">
        <v>407</v>
      </c>
      <c r="W4" s="90" t="s">
        <v>408</v>
      </c>
      <c r="X4" s="339"/>
      <c r="Y4" s="332"/>
    </row>
    <row r="5" spans="1:25" ht="20.399999999999999" x14ac:dyDescent="0.3">
      <c r="A5" s="333">
        <v>1</v>
      </c>
      <c r="B5" s="334"/>
      <c r="C5" s="334"/>
      <c r="D5" s="334"/>
      <c r="E5" s="334"/>
      <c r="F5" s="334"/>
      <c r="G5" s="92">
        <v>2</v>
      </c>
      <c r="H5" s="93" t="s">
        <v>409</v>
      </c>
      <c r="I5" s="94" t="s">
        <v>410</v>
      </c>
      <c r="J5" s="93" t="s">
        <v>411</v>
      </c>
      <c r="K5" s="94" t="s">
        <v>412</v>
      </c>
      <c r="L5" s="93" t="s">
        <v>413</v>
      </c>
      <c r="M5" s="94" t="s">
        <v>414</v>
      </c>
      <c r="N5" s="93" t="s">
        <v>415</v>
      </c>
      <c r="O5" s="94" t="s">
        <v>416</v>
      </c>
      <c r="P5" s="93" t="s">
        <v>417</v>
      </c>
      <c r="Q5" s="94" t="s">
        <v>418</v>
      </c>
      <c r="R5" s="93" t="s">
        <v>419</v>
      </c>
      <c r="S5" s="93" t="s">
        <v>420</v>
      </c>
      <c r="T5" s="93" t="s">
        <v>421</v>
      </c>
      <c r="U5" s="93" t="s">
        <v>422</v>
      </c>
      <c r="V5" s="93" t="s">
        <v>423</v>
      </c>
      <c r="W5" s="93" t="s">
        <v>424</v>
      </c>
      <c r="X5" s="93">
        <v>19</v>
      </c>
      <c r="Y5" s="95" t="s">
        <v>425</v>
      </c>
    </row>
    <row r="6" spans="1:25" x14ac:dyDescent="0.3">
      <c r="A6" s="335" t="s">
        <v>426</v>
      </c>
      <c r="B6" s="335"/>
      <c r="C6" s="335"/>
      <c r="D6" s="335"/>
      <c r="E6" s="335"/>
      <c r="F6" s="335"/>
      <c r="G6" s="335"/>
      <c r="H6" s="335"/>
      <c r="I6" s="335"/>
      <c r="J6" s="335"/>
      <c r="K6" s="335"/>
      <c r="L6" s="335"/>
      <c r="M6" s="335"/>
      <c r="N6" s="336"/>
      <c r="O6" s="336"/>
      <c r="P6" s="336"/>
      <c r="Q6" s="336"/>
      <c r="R6" s="336"/>
      <c r="S6" s="336"/>
      <c r="T6" s="336"/>
      <c r="U6" s="336"/>
      <c r="V6" s="336"/>
      <c r="W6" s="336"/>
      <c r="X6" s="336"/>
      <c r="Y6" s="337"/>
    </row>
    <row r="7" spans="1:25" x14ac:dyDescent="0.3">
      <c r="A7" s="338" t="s">
        <v>427</v>
      </c>
      <c r="B7" s="338"/>
      <c r="C7" s="338"/>
      <c r="D7" s="338"/>
      <c r="E7" s="338"/>
      <c r="F7" s="338"/>
      <c r="G7" s="96">
        <v>1</v>
      </c>
      <c r="H7" s="97">
        <v>17701506</v>
      </c>
      <c r="I7" s="97">
        <v>117662693</v>
      </c>
      <c r="J7" s="97">
        <v>0</v>
      </c>
      <c r="K7" s="97">
        <v>0</v>
      </c>
      <c r="L7" s="97">
        <v>2409540</v>
      </c>
      <c r="M7" s="97">
        <v>0</v>
      </c>
      <c r="N7" s="97">
        <v>7721270</v>
      </c>
      <c r="O7" s="97">
        <v>0</v>
      </c>
      <c r="P7" s="97">
        <v>0</v>
      </c>
      <c r="Q7" s="97">
        <v>-2343258</v>
      </c>
      <c r="R7" s="97">
        <v>0</v>
      </c>
      <c r="S7" s="97">
        <v>0</v>
      </c>
      <c r="T7" s="97">
        <v>-9836557</v>
      </c>
      <c r="U7" s="97">
        <v>269624121</v>
      </c>
      <c r="V7" s="97">
        <v>26017054</v>
      </c>
      <c r="W7" s="98">
        <f>H7+I7+J7+K7-L7+M7+N7+O7+P7+Q7+R7+U7+V7+S7+T7</f>
        <v>424137289</v>
      </c>
      <c r="X7" s="97">
        <v>1027409</v>
      </c>
      <c r="Y7" s="98">
        <f>W7+X7</f>
        <v>425164698</v>
      </c>
    </row>
    <row r="8" spans="1:25" x14ac:dyDescent="0.3">
      <c r="A8" s="330" t="s">
        <v>428</v>
      </c>
      <c r="B8" s="330"/>
      <c r="C8" s="330"/>
      <c r="D8" s="330"/>
      <c r="E8" s="330"/>
      <c r="F8" s="330"/>
      <c r="G8" s="96">
        <v>2</v>
      </c>
      <c r="H8" s="97">
        <v>0</v>
      </c>
      <c r="I8" s="97">
        <v>0</v>
      </c>
      <c r="J8" s="97">
        <v>0</v>
      </c>
      <c r="K8" s="97">
        <v>0</v>
      </c>
      <c r="L8" s="97">
        <v>0</v>
      </c>
      <c r="M8" s="97">
        <v>0</v>
      </c>
      <c r="N8" s="97">
        <v>0</v>
      </c>
      <c r="O8" s="97">
        <v>0</v>
      </c>
      <c r="P8" s="97">
        <v>0</v>
      </c>
      <c r="Q8" s="97">
        <v>0</v>
      </c>
      <c r="R8" s="97">
        <v>0</v>
      </c>
      <c r="S8" s="97">
        <v>0</v>
      </c>
      <c r="T8" s="97">
        <v>0</v>
      </c>
      <c r="U8" s="97">
        <v>0</v>
      </c>
      <c r="V8" s="97">
        <v>0</v>
      </c>
      <c r="W8" s="98">
        <f t="shared" ref="W8:W9" si="0">H8+I8+J8+K8-L8+M8+N8+O8+P8+Q8+R8+U8+V8+S8+T8</f>
        <v>0</v>
      </c>
      <c r="X8" s="97">
        <v>0</v>
      </c>
      <c r="Y8" s="98">
        <f t="shared" ref="Y8:Y9" si="1">W8+X8</f>
        <v>0</v>
      </c>
    </row>
    <row r="9" spans="1:25" x14ac:dyDescent="0.3">
      <c r="A9" s="330" t="s">
        <v>429</v>
      </c>
      <c r="B9" s="330"/>
      <c r="C9" s="330"/>
      <c r="D9" s="330"/>
      <c r="E9" s="330"/>
      <c r="F9" s="330"/>
      <c r="G9" s="96">
        <v>3</v>
      </c>
      <c r="H9" s="97">
        <v>0</v>
      </c>
      <c r="I9" s="97">
        <v>0</v>
      </c>
      <c r="J9" s="97">
        <v>0</v>
      </c>
      <c r="K9" s="97">
        <v>0</v>
      </c>
      <c r="L9" s="97">
        <v>0</v>
      </c>
      <c r="M9" s="97">
        <v>0</v>
      </c>
      <c r="N9" s="97">
        <v>0</v>
      </c>
      <c r="O9" s="97">
        <v>0</v>
      </c>
      <c r="P9" s="97">
        <v>0</v>
      </c>
      <c r="Q9" s="97">
        <v>0</v>
      </c>
      <c r="R9" s="97">
        <v>0</v>
      </c>
      <c r="S9" s="97">
        <v>0</v>
      </c>
      <c r="T9" s="97">
        <v>0</v>
      </c>
      <c r="U9" s="97">
        <v>0</v>
      </c>
      <c r="V9" s="97">
        <v>0</v>
      </c>
      <c r="W9" s="98">
        <f t="shared" si="0"/>
        <v>0</v>
      </c>
      <c r="X9" s="97">
        <v>0</v>
      </c>
      <c r="Y9" s="98">
        <f t="shared" si="1"/>
        <v>0</v>
      </c>
    </row>
    <row r="10" spans="1:25" x14ac:dyDescent="0.3">
      <c r="A10" s="340" t="s">
        <v>430</v>
      </c>
      <c r="B10" s="340"/>
      <c r="C10" s="340"/>
      <c r="D10" s="340"/>
      <c r="E10" s="340"/>
      <c r="F10" s="340"/>
      <c r="G10" s="99">
        <v>4</v>
      </c>
      <c r="H10" s="100">
        <f>H7+H8+H9</f>
        <v>17701506</v>
      </c>
      <c r="I10" s="100">
        <f t="shared" ref="I10:Y10" si="2">I7+I8+I9</f>
        <v>117662693</v>
      </c>
      <c r="J10" s="100">
        <f t="shared" si="2"/>
        <v>0</v>
      </c>
      <c r="K10" s="100">
        <f t="shared" si="2"/>
        <v>0</v>
      </c>
      <c r="L10" s="100">
        <f t="shared" si="2"/>
        <v>2409540</v>
      </c>
      <c r="M10" s="100">
        <f t="shared" si="2"/>
        <v>0</v>
      </c>
      <c r="N10" s="100">
        <f t="shared" si="2"/>
        <v>7721270</v>
      </c>
      <c r="O10" s="100">
        <f t="shared" si="2"/>
        <v>0</v>
      </c>
      <c r="P10" s="100">
        <f t="shared" si="2"/>
        <v>0</v>
      </c>
      <c r="Q10" s="100">
        <f t="shared" si="2"/>
        <v>-2343258</v>
      </c>
      <c r="R10" s="100">
        <f t="shared" si="2"/>
        <v>0</v>
      </c>
      <c r="S10" s="100">
        <f t="shared" si="2"/>
        <v>0</v>
      </c>
      <c r="T10" s="100">
        <f t="shared" si="2"/>
        <v>-9836557</v>
      </c>
      <c r="U10" s="100">
        <f t="shared" si="2"/>
        <v>269624121</v>
      </c>
      <c r="V10" s="100">
        <f t="shared" si="2"/>
        <v>26017054</v>
      </c>
      <c r="W10" s="100">
        <f t="shared" si="2"/>
        <v>424137289</v>
      </c>
      <c r="X10" s="100">
        <f t="shared" si="2"/>
        <v>1027409</v>
      </c>
      <c r="Y10" s="100">
        <f t="shared" si="2"/>
        <v>425164698</v>
      </c>
    </row>
    <row r="11" spans="1:25" x14ac:dyDescent="0.3">
      <c r="A11" s="330" t="s">
        <v>431</v>
      </c>
      <c r="B11" s="330"/>
      <c r="C11" s="330"/>
      <c r="D11" s="330"/>
      <c r="E11" s="330"/>
      <c r="F11" s="330"/>
      <c r="G11" s="96">
        <v>5</v>
      </c>
      <c r="H11" s="101">
        <v>0</v>
      </c>
      <c r="I11" s="101">
        <v>0</v>
      </c>
      <c r="J11" s="101">
        <v>0</v>
      </c>
      <c r="K11" s="101">
        <v>0</v>
      </c>
      <c r="L11" s="101">
        <v>0</v>
      </c>
      <c r="M11" s="101">
        <v>0</v>
      </c>
      <c r="N11" s="101">
        <v>0</v>
      </c>
      <c r="O11" s="101">
        <v>0</v>
      </c>
      <c r="P11" s="101">
        <v>0</v>
      </c>
      <c r="Q11" s="101">
        <v>0</v>
      </c>
      <c r="R11" s="101">
        <v>0</v>
      </c>
      <c r="S11" s="101"/>
      <c r="T11" s="101"/>
      <c r="U11" s="101">
        <v>0</v>
      </c>
      <c r="V11" s="97">
        <v>31209653</v>
      </c>
      <c r="W11" s="98">
        <f t="shared" ref="W11:W29" si="3">H11+I11+J11+K11-L11+M11+N11+O11+P11+Q11+R11+U11+V11+S11+T11</f>
        <v>31209653</v>
      </c>
      <c r="X11" s="97">
        <v>10966</v>
      </c>
      <c r="Y11" s="98">
        <f t="shared" ref="Y11:Y29" si="4">W11+X11</f>
        <v>31220619</v>
      </c>
    </row>
    <row r="12" spans="1:25" x14ac:dyDescent="0.3">
      <c r="A12" s="330" t="s">
        <v>432</v>
      </c>
      <c r="B12" s="330"/>
      <c r="C12" s="330"/>
      <c r="D12" s="330"/>
      <c r="E12" s="330"/>
      <c r="F12" s="330"/>
      <c r="G12" s="96">
        <v>6</v>
      </c>
      <c r="H12" s="101">
        <v>0</v>
      </c>
      <c r="I12" s="101">
        <v>0</v>
      </c>
      <c r="J12" s="101">
        <v>0</v>
      </c>
      <c r="K12" s="101">
        <v>0</v>
      </c>
      <c r="L12" s="101">
        <v>0</v>
      </c>
      <c r="M12" s="101">
        <v>0</v>
      </c>
      <c r="N12" s="97">
        <v>0</v>
      </c>
      <c r="O12" s="101">
        <v>0</v>
      </c>
      <c r="P12" s="101">
        <v>0</v>
      </c>
      <c r="Q12" s="101">
        <v>0</v>
      </c>
      <c r="R12" s="101">
        <v>0</v>
      </c>
      <c r="S12" s="101"/>
      <c r="T12" s="101">
        <v>-839460</v>
      </c>
      <c r="U12" s="101">
        <v>0</v>
      </c>
      <c r="V12" s="101">
        <v>0</v>
      </c>
      <c r="W12" s="98">
        <f t="shared" si="3"/>
        <v>-839460</v>
      </c>
      <c r="X12" s="97">
        <v>-659</v>
      </c>
      <c r="Y12" s="98">
        <f t="shared" si="4"/>
        <v>-840119</v>
      </c>
    </row>
    <row r="13" spans="1:25" x14ac:dyDescent="0.3">
      <c r="A13" s="330" t="s">
        <v>433</v>
      </c>
      <c r="B13" s="330"/>
      <c r="C13" s="330"/>
      <c r="D13" s="330"/>
      <c r="E13" s="330"/>
      <c r="F13" s="330"/>
      <c r="G13" s="96">
        <v>7</v>
      </c>
      <c r="H13" s="101">
        <v>0</v>
      </c>
      <c r="I13" s="101">
        <v>0</v>
      </c>
      <c r="J13" s="101">
        <v>0</v>
      </c>
      <c r="K13" s="101">
        <v>0</v>
      </c>
      <c r="L13" s="101">
        <v>0</v>
      </c>
      <c r="M13" s="101">
        <v>0</v>
      </c>
      <c r="N13" s="101">
        <v>0</v>
      </c>
      <c r="O13" s="97">
        <v>0</v>
      </c>
      <c r="P13" s="101">
        <v>0</v>
      </c>
      <c r="Q13" s="101">
        <v>0</v>
      </c>
      <c r="R13" s="101">
        <v>0</v>
      </c>
      <c r="S13" s="101"/>
      <c r="T13" s="101"/>
      <c r="U13" s="97">
        <v>0</v>
      </c>
      <c r="V13" s="97">
        <v>0</v>
      </c>
      <c r="W13" s="98">
        <f t="shared" si="3"/>
        <v>0</v>
      </c>
      <c r="X13" s="97">
        <v>0</v>
      </c>
      <c r="Y13" s="98">
        <f t="shared" si="4"/>
        <v>0</v>
      </c>
    </row>
    <row r="14" spans="1:25" x14ac:dyDescent="0.3">
      <c r="A14" s="330" t="s">
        <v>434</v>
      </c>
      <c r="B14" s="330"/>
      <c r="C14" s="330"/>
      <c r="D14" s="330"/>
      <c r="E14" s="330"/>
      <c r="F14" s="330"/>
      <c r="G14" s="96">
        <v>8</v>
      </c>
      <c r="H14" s="101">
        <v>0</v>
      </c>
      <c r="I14" s="101">
        <v>0</v>
      </c>
      <c r="J14" s="101">
        <v>0</v>
      </c>
      <c r="K14" s="101">
        <v>0</v>
      </c>
      <c r="L14" s="101">
        <v>0</v>
      </c>
      <c r="M14" s="101">
        <v>0</v>
      </c>
      <c r="N14" s="101">
        <v>0</v>
      </c>
      <c r="O14" s="101">
        <v>0</v>
      </c>
      <c r="P14" s="97">
        <v>0</v>
      </c>
      <c r="Q14" s="101">
        <v>0</v>
      </c>
      <c r="R14" s="101">
        <v>0</v>
      </c>
      <c r="S14" s="101"/>
      <c r="T14" s="101"/>
      <c r="U14" s="97">
        <v>0</v>
      </c>
      <c r="V14" s="97">
        <v>0</v>
      </c>
      <c r="W14" s="98">
        <f t="shared" si="3"/>
        <v>0</v>
      </c>
      <c r="X14" s="97">
        <v>0</v>
      </c>
      <c r="Y14" s="98">
        <f t="shared" si="4"/>
        <v>0</v>
      </c>
    </row>
    <row r="15" spans="1:25" x14ac:dyDescent="0.3">
      <c r="A15" s="330" t="s">
        <v>435</v>
      </c>
      <c r="B15" s="330"/>
      <c r="C15" s="330"/>
      <c r="D15" s="330"/>
      <c r="E15" s="330"/>
      <c r="F15" s="330"/>
      <c r="G15" s="96">
        <v>9</v>
      </c>
      <c r="H15" s="101">
        <v>0</v>
      </c>
      <c r="I15" s="101">
        <v>0</v>
      </c>
      <c r="J15" s="101">
        <v>0</v>
      </c>
      <c r="K15" s="101">
        <v>0</v>
      </c>
      <c r="L15" s="101">
        <v>0</v>
      </c>
      <c r="M15" s="101">
        <v>0</v>
      </c>
      <c r="N15" s="101">
        <v>0</v>
      </c>
      <c r="O15" s="101">
        <v>0</v>
      </c>
      <c r="P15" s="101">
        <v>0</v>
      </c>
      <c r="Q15" s="97">
        <v>1199002</v>
      </c>
      <c r="R15" s="101">
        <v>0</v>
      </c>
      <c r="S15" s="101"/>
      <c r="T15" s="101"/>
      <c r="U15" s="97">
        <v>0</v>
      </c>
      <c r="V15" s="97">
        <v>0</v>
      </c>
      <c r="W15" s="98">
        <f t="shared" si="3"/>
        <v>1199002</v>
      </c>
      <c r="X15" s="97">
        <v>0</v>
      </c>
      <c r="Y15" s="98">
        <f t="shared" si="4"/>
        <v>1199002</v>
      </c>
    </row>
    <row r="16" spans="1:25" x14ac:dyDescent="0.3">
      <c r="A16" s="330" t="s">
        <v>436</v>
      </c>
      <c r="B16" s="330"/>
      <c r="C16" s="330"/>
      <c r="D16" s="330"/>
      <c r="E16" s="330"/>
      <c r="F16" s="330"/>
      <c r="G16" s="96">
        <v>10</v>
      </c>
      <c r="H16" s="101">
        <v>0</v>
      </c>
      <c r="I16" s="101">
        <v>0</v>
      </c>
      <c r="J16" s="101">
        <v>0</v>
      </c>
      <c r="K16" s="101">
        <v>0</v>
      </c>
      <c r="L16" s="101">
        <v>0</v>
      </c>
      <c r="M16" s="101">
        <v>0</v>
      </c>
      <c r="N16" s="101">
        <v>0</v>
      </c>
      <c r="O16" s="101">
        <v>0</v>
      </c>
      <c r="P16" s="101">
        <v>0</v>
      </c>
      <c r="Q16" s="101">
        <v>0</v>
      </c>
      <c r="R16" s="97">
        <v>0</v>
      </c>
      <c r="S16" s="97">
        <v>0</v>
      </c>
      <c r="T16" s="97">
        <v>0</v>
      </c>
      <c r="U16" s="97">
        <v>0</v>
      </c>
      <c r="V16" s="97">
        <v>0</v>
      </c>
      <c r="W16" s="98">
        <f t="shared" si="3"/>
        <v>0</v>
      </c>
      <c r="X16" s="97">
        <v>0</v>
      </c>
      <c r="Y16" s="98">
        <f t="shared" si="4"/>
        <v>0</v>
      </c>
    </row>
    <row r="17" spans="1:25" x14ac:dyDescent="0.3">
      <c r="A17" s="330" t="s">
        <v>437</v>
      </c>
      <c r="B17" s="330"/>
      <c r="C17" s="330"/>
      <c r="D17" s="330"/>
      <c r="E17" s="330"/>
      <c r="F17" s="330"/>
      <c r="G17" s="96">
        <v>11</v>
      </c>
      <c r="H17" s="101">
        <v>0</v>
      </c>
      <c r="I17" s="101">
        <v>0</v>
      </c>
      <c r="J17" s="101">
        <v>0</v>
      </c>
      <c r="K17" s="101">
        <v>0</v>
      </c>
      <c r="L17" s="101">
        <v>0</v>
      </c>
      <c r="M17" s="101">
        <v>0</v>
      </c>
      <c r="N17" s="97">
        <v>0</v>
      </c>
      <c r="O17" s="97">
        <v>0</v>
      </c>
      <c r="P17" s="97">
        <v>0</v>
      </c>
      <c r="Q17" s="97">
        <v>0</v>
      </c>
      <c r="R17" s="97">
        <v>0</v>
      </c>
      <c r="S17" s="97">
        <v>0</v>
      </c>
      <c r="T17" s="97">
        <v>0</v>
      </c>
      <c r="U17" s="97">
        <v>0</v>
      </c>
      <c r="V17" s="97">
        <v>0</v>
      </c>
      <c r="W17" s="98">
        <f t="shared" si="3"/>
        <v>0</v>
      </c>
      <c r="X17" s="97">
        <v>0</v>
      </c>
      <c r="Y17" s="98">
        <f t="shared" si="4"/>
        <v>0</v>
      </c>
    </row>
    <row r="18" spans="1:25" x14ac:dyDescent="0.3">
      <c r="A18" s="330" t="s">
        <v>438</v>
      </c>
      <c r="B18" s="330"/>
      <c r="C18" s="330"/>
      <c r="D18" s="330"/>
      <c r="E18" s="330"/>
      <c r="F18" s="330"/>
      <c r="G18" s="96">
        <v>12</v>
      </c>
      <c r="H18" s="101">
        <v>0</v>
      </c>
      <c r="I18" s="101">
        <v>0</v>
      </c>
      <c r="J18" s="101">
        <v>0</v>
      </c>
      <c r="K18" s="101">
        <v>0</v>
      </c>
      <c r="L18" s="101">
        <v>0</v>
      </c>
      <c r="M18" s="101">
        <v>0</v>
      </c>
      <c r="N18" s="97">
        <v>0</v>
      </c>
      <c r="O18" s="97">
        <v>0</v>
      </c>
      <c r="P18" s="97">
        <v>0</v>
      </c>
      <c r="Q18" s="97">
        <v>0</v>
      </c>
      <c r="R18" s="97">
        <v>0</v>
      </c>
      <c r="S18" s="97">
        <v>0</v>
      </c>
      <c r="T18" s="97">
        <v>0</v>
      </c>
      <c r="U18" s="97">
        <v>-266415</v>
      </c>
      <c r="V18" s="97">
        <v>0</v>
      </c>
      <c r="W18" s="98">
        <f t="shared" si="3"/>
        <v>-266415</v>
      </c>
      <c r="X18" s="97">
        <v>-2866</v>
      </c>
      <c r="Y18" s="98">
        <f t="shared" si="4"/>
        <v>-269281</v>
      </c>
    </row>
    <row r="19" spans="1:25" x14ac:dyDescent="0.3">
      <c r="A19" s="330" t="s">
        <v>439</v>
      </c>
      <c r="B19" s="330"/>
      <c r="C19" s="330"/>
      <c r="D19" s="330"/>
      <c r="E19" s="330"/>
      <c r="F19" s="330"/>
      <c r="G19" s="96">
        <v>13</v>
      </c>
      <c r="H19" s="97">
        <v>88996094</v>
      </c>
      <c r="I19" s="97">
        <v>-88990472</v>
      </c>
      <c r="J19" s="97">
        <v>0</v>
      </c>
      <c r="K19" s="97">
        <v>0</v>
      </c>
      <c r="L19" s="97">
        <v>5622</v>
      </c>
      <c r="M19" s="97">
        <v>0</v>
      </c>
      <c r="N19" s="97">
        <v>0</v>
      </c>
      <c r="O19" s="97">
        <v>0</v>
      </c>
      <c r="P19" s="97">
        <v>0</v>
      </c>
      <c r="Q19" s="97">
        <v>0</v>
      </c>
      <c r="R19" s="97">
        <v>0</v>
      </c>
      <c r="S19" s="97">
        <v>0</v>
      </c>
      <c r="T19" s="97">
        <v>0</v>
      </c>
      <c r="U19" s="97">
        <v>0</v>
      </c>
      <c r="V19" s="97">
        <v>0</v>
      </c>
      <c r="W19" s="98">
        <f t="shared" si="3"/>
        <v>0</v>
      </c>
      <c r="X19" s="97">
        <v>0</v>
      </c>
      <c r="Y19" s="98">
        <f t="shared" si="4"/>
        <v>0</v>
      </c>
    </row>
    <row r="20" spans="1:25" x14ac:dyDescent="0.3">
      <c r="A20" s="330" t="s">
        <v>440</v>
      </c>
      <c r="B20" s="330"/>
      <c r="C20" s="330"/>
      <c r="D20" s="330"/>
      <c r="E20" s="330"/>
      <c r="F20" s="330"/>
      <c r="G20" s="96">
        <v>14</v>
      </c>
      <c r="H20" s="101">
        <v>0</v>
      </c>
      <c r="I20" s="101">
        <v>0</v>
      </c>
      <c r="J20" s="101">
        <v>0</v>
      </c>
      <c r="K20" s="101">
        <v>0</v>
      </c>
      <c r="L20" s="101">
        <v>0</v>
      </c>
      <c r="M20" s="101">
        <v>0</v>
      </c>
      <c r="N20" s="97">
        <v>0</v>
      </c>
      <c r="O20" s="97">
        <v>0</v>
      </c>
      <c r="P20" s="97">
        <v>0</v>
      </c>
      <c r="Q20" s="97">
        <v>0</v>
      </c>
      <c r="R20" s="97">
        <v>0</v>
      </c>
      <c r="S20" s="97">
        <v>0</v>
      </c>
      <c r="T20" s="97">
        <v>0</v>
      </c>
      <c r="U20" s="97">
        <v>0</v>
      </c>
      <c r="V20" s="97">
        <v>0</v>
      </c>
      <c r="W20" s="98">
        <f t="shared" si="3"/>
        <v>0</v>
      </c>
      <c r="X20" s="97">
        <v>0</v>
      </c>
      <c r="Y20" s="98">
        <f t="shared" si="4"/>
        <v>0</v>
      </c>
    </row>
    <row r="21" spans="1:25" x14ac:dyDescent="0.3">
      <c r="A21" s="330" t="s">
        <v>441</v>
      </c>
      <c r="B21" s="330"/>
      <c r="C21" s="330"/>
      <c r="D21" s="330"/>
      <c r="E21" s="330"/>
      <c r="F21" s="330"/>
      <c r="G21" s="96">
        <v>15</v>
      </c>
      <c r="H21" s="97">
        <v>0</v>
      </c>
      <c r="I21" s="97">
        <v>0</v>
      </c>
      <c r="J21" s="97">
        <v>0</v>
      </c>
      <c r="K21" s="97">
        <v>0</v>
      </c>
      <c r="L21" s="97">
        <v>0</v>
      </c>
      <c r="M21" s="97">
        <v>0</v>
      </c>
      <c r="N21" s="97">
        <v>0</v>
      </c>
      <c r="O21" s="97">
        <v>0</v>
      </c>
      <c r="P21" s="97">
        <v>0</v>
      </c>
      <c r="Q21" s="97">
        <v>0</v>
      </c>
      <c r="R21" s="97">
        <v>0</v>
      </c>
      <c r="S21" s="97">
        <v>0</v>
      </c>
      <c r="T21" s="97">
        <v>0</v>
      </c>
      <c r="U21" s="97">
        <v>0</v>
      </c>
      <c r="V21" s="97">
        <v>0</v>
      </c>
      <c r="W21" s="98">
        <f t="shared" si="3"/>
        <v>0</v>
      </c>
      <c r="X21" s="97">
        <v>0</v>
      </c>
      <c r="Y21" s="98">
        <f t="shared" si="4"/>
        <v>0</v>
      </c>
    </row>
    <row r="22" spans="1:25" x14ac:dyDescent="0.3">
      <c r="A22" s="330" t="s">
        <v>442</v>
      </c>
      <c r="B22" s="330"/>
      <c r="C22" s="330"/>
      <c r="D22" s="330"/>
      <c r="E22" s="330"/>
      <c r="F22" s="330"/>
      <c r="G22" s="96">
        <v>16</v>
      </c>
      <c r="H22" s="97">
        <v>0</v>
      </c>
      <c r="I22" s="97">
        <v>0</v>
      </c>
      <c r="J22" s="97">
        <v>0</v>
      </c>
      <c r="K22" s="97">
        <v>0</v>
      </c>
      <c r="L22" s="97">
        <v>0</v>
      </c>
      <c r="M22" s="97">
        <v>0</v>
      </c>
      <c r="N22" s="97">
        <v>0</v>
      </c>
      <c r="O22" s="97">
        <v>0</v>
      </c>
      <c r="P22" s="97">
        <v>0</v>
      </c>
      <c r="Q22" s="97">
        <v>0</v>
      </c>
      <c r="R22" s="97">
        <v>0</v>
      </c>
      <c r="S22" s="97">
        <v>0</v>
      </c>
      <c r="T22" s="97">
        <v>0</v>
      </c>
      <c r="U22" s="97">
        <v>0</v>
      </c>
      <c r="V22" s="97">
        <v>0</v>
      </c>
      <c r="W22" s="98">
        <f t="shared" si="3"/>
        <v>0</v>
      </c>
      <c r="X22" s="97">
        <v>0</v>
      </c>
      <c r="Y22" s="98">
        <f t="shared" si="4"/>
        <v>0</v>
      </c>
    </row>
    <row r="23" spans="1:25" x14ac:dyDescent="0.3">
      <c r="A23" s="330" t="s">
        <v>443</v>
      </c>
      <c r="B23" s="330"/>
      <c r="C23" s="330"/>
      <c r="D23" s="330"/>
      <c r="E23" s="330"/>
      <c r="F23" s="330"/>
      <c r="G23" s="96">
        <v>17</v>
      </c>
      <c r="H23" s="97">
        <v>0</v>
      </c>
      <c r="I23" s="97">
        <v>0</v>
      </c>
      <c r="J23" s="97">
        <v>0</v>
      </c>
      <c r="K23" s="97">
        <v>0</v>
      </c>
      <c r="L23" s="97">
        <v>0</v>
      </c>
      <c r="M23" s="97">
        <v>0</v>
      </c>
      <c r="N23" s="97">
        <v>0</v>
      </c>
      <c r="O23" s="97">
        <v>0</v>
      </c>
      <c r="P23" s="97">
        <v>0</v>
      </c>
      <c r="Q23" s="97">
        <v>0</v>
      </c>
      <c r="R23" s="97">
        <v>0</v>
      </c>
      <c r="S23" s="97">
        <v>0</v>
      </c>
      <c r="T23" s="97">
        <v>0</v>
      </c>
      <c r="U23" s="97">
        <v>0</v>
      </c>
      <c r="V23" s="97">
        <v>0</v>
      </c>
      <c r="W23" s="98">
        <f t="shared" si="3"/>
        <v>0</v>
      </c>
      <c r="X23" s="97">
        <v>0</v>
      </c>
      <c r="Y23" s="98">
        <f t="shared" si="4"/>
        <v>0</v>
      </c>
    </row>
    <row r="24" spans="1:25" x14ac:dyDescent="0.3">
      <c r="A24" s="330" t="s">
        <v>444</v>
      </c>
      <c r="B24" s="330"/>
      <c r="C24" s="330"/>
      <c r="D24" s="330"/>
      <c r="E24" s="330"/>
      <c r="F24" s="330"/>
      <c r="G24" s="96">
        <v>18</v>
      </c>
      <c r="H24" s="97">
        <v>0</v>
      </c>
      <c r="I24" s="97">
        <v>0</v>
      </c>
      <c r="J24" s="97">
        <v>0</v>
      </c>
      <c r="K24" s="97">
        <v>0</v>
      </c>
      <c r="L24" s="97">
        <v>2608661</v>
      </c>
      <c r="M24" s="97">
        <v>0</v>
      </c>
      <c r="N24" s="97">
        <v>0</v>
      </c>
      <c r="O24" s="97">
        <v>0</v>
      </c>
      <c r="P24" s="97">
        <v>0</v>
      </c>
      <c r="Q24" s="97">
        <v>0</v>
      </c>
      <c r="R24" s="97">
        <v>0</v>
      </c>
      <c r="S24" s="97">
        <v>0</v>
      </c>
      <c r="T24" s="97">
        <v>0</v>
      </c>
      <c r="U24" s="97">
        <v>0</v>
      </c>
      <c r="V24" s="97">
        <v>0</v>
      </c>
      <c r="W24" s="98">
        <f t="shared" si="3"/>
        <v>-2608661</v>
      </c>
      <c r="X24" s="97">
        <v>0</v>
      </c>
      <c r="Y24" s="98">
        <f t="shared" si="4"/>
        <v>-2608661</v>
      </c>
    </row>
    <row r="25" spans="1:25" x14ac:dyDescent="0.3">
      <c r="A25" s="330" t="s">
        <v>445</v>
      </c>
      <c r="B25" s="330"/>
      <c r="C25" s="330"/>
      <c r="D25" s="330"/>
      <c r="E25" s="330"/>
      <c r="F25" s="330"/>
      <c r="G25" s="96">
        <v>19</v>
      </c>
      <c r="H25" s="97">
        <v>0</v>
      </c>
      <c r="I25" s="97">
        <v>0</v>
      </c>
      <c r="J25" s="97">
        <v>0</v>
      </c>
      <c r="K25" s="97">
        <v>0</v>
      </c>
      <c r="L25" s="97">
        <v>0</v>
      </c>
      <c r="M25" s="97">
        <v>0</v>
      </c>
      <c r="N25" s="97">
        <v>0</v>
      </c>
      <c r="O25" s="97">
        <v>0</v>
      </c>
      <c r="P25" s="97">
        <v>0</v>
      </c>
      <c r="Q25" s="97">
        <v>0</v>
      </c>
      <c r="R25" s="97">
        <v>0</v>
      </c>
      <c r="S25" s="97">
        <v>0</v>
      </c>
      <c r="T25" s="97">
        <v>0</v>
      </c>
      <c r="U25" s="97">
        <v>0</v>
      </c>
      <c r="V25" s="97">
        <v>0</v>
      </c>
      <c r="W25" s="98">
        <f t="shared" si="3"/>
        <v>0</v>
      </c>
      <c r="X25" s="97">
        <v>0</v>
      </c>
      <c r="Y25" s="98">
        <f t="shared" si="4"/>
        <v>0</v>
      </c>
    </row>
    <row r="26" spans="1:25" x14ac:dyDescent="0.3">
      <c r="A26" s="330" t="s">
        <v>446</v>
      </c>
      <c r="B26" s="330"/>
      <c r="C26" s="330"/>
      <c r="D26" s="330"/>
      <c r="E26" s="330"/>
      <c r="F26" s="330"/>
      <c r="G26" s="96">
        <v>20</v>
      </c>
      <c r="H26" s="97">
        <v>0</v>
      </c>
      <c r="I26" s="97">
        <v>0</v>
      </c>
      <c r="J26" s="97">
        <v>0</v>
      </c>
      <c r="K26" s="97">
        <v>0</v>
      </c>
      <c r="L26" s="97">
        <v>0</v>
      </c>
      <c r="M26" s="97">
        <v>0</v>
      </c>
      <c r="N26" s="97">
        <v>0</v>
      </c>
      <c r="O26" s="97">
        <v>0</v>
      </c>
      <c r="P26" s="97">
        <v>0</v>
      </c>
      <c r="Q26" s="97">
        <v>0</v>
      </c>
      <c r="R26" s="97">
        <v>0</v>
      </c>
      <c r="S26" s="97">
        <v>0</v>
      </c>
      <c r="T26" s="97">
        <v>0</v>
      </c>
      <c r="U26" s="97">
        <v>-13308855</v>
      </c>
      <c r="V26" s="97">
        <v>0</v>
      </c>
      <c r="W26" s="98">
        <f t="shared" si="3"/>
        <v>-13308855</v>
      </c>
      <c r="X26" s="97">
        <v>0</v>
      </c>
      <c r="Y26" s="98">
        <f t="shared" si="4"/>
        <v>-13308855</v>
      </c>
    </row>
    <row r="27" spans="1:25" x14ac:dyDescent="0.3">
      <c r="A27" s="330" t="s">
        <v>447</v>
      </c>
      <c r="B27" s="330"/>
      <c r="C27" s="330"/>
      <c r="D27" s="330"/>
      <c r="E27" s="330"/>
      <c r="F27" s="330"/>
      <c r="G27" s="96">
        <v>21</v>
      </c>
      <c r="H27" s="97">
        <v>0</v>
      </c>
      <c r="I27" s="97">
        <v>88128</v>
      </c>
      <c r="J27" s="97">
        <v>0</v>
      </c>
      <c r="K27" s="97">
        <v>0</v>
      </c>
      <c r="L27" s="97">
        <v>-2514228</v>
      </c>
      <c r="M27" s="97">
        <v>0</v>
      </c>
      <c r="N27" s="97">
        <v>3098995</v>
      </c>
      <c r="O27" s="97">
        <v>0</v>
      </c>
      <c r="P27" s="97">
        <v>0</v>
      </c>
      <c r="Q27" s="97">
        <v>0</v>
      </c>
      <c r="R27" s="97">
        <v>0</v>
      </c>
      <c r="S27" s="97">
        <v>0</v>
      </c>
      <c r="T27" s="97">
        <v>0</v>
      </c>
      <c r="U27" s="97">
        <v>0</v>
      </c>
      <c r="V27" s="97">
        <v>0</v>
      </c>
      <c r="W27" s="98">
        <f t="shared" si="3"/>
        <v>5701351</v>
      </c>
      <c r="X27" s="97">
        <v>0</v>
      </c>
      <c r="Y27" s="98">
        <f t="shared" si="4"/>
        <v>5701351</v>
      </c>
    </row>
    <row r="28" spans="1:25" x14ac:dyDescent="0.3">
      <c r="A28" s="330" t="s">
        <v>448</v>
      </c>
      <c r="B28" s="330"/>
      <c r="C28" s="330"/>
      <c r="D28" s="330"/>
      <c r="E28" s="330"/>
      <c r="F28" s="330"/>
      <c r="G28" s="96">
        <v>22</v>
      </c>
      <c r="H28" s="97">
        <v>0</v>
      </c>
      <c r="I28" s="97">
        <v>0</v>
      </c>
      <c r="J28" s="97">
        <v>0</v>
      </c>
      <c r="K28" s="97">
        <v>0</v>
      </c>
      <c r="L28" s="97">
        <v>0</v>
      </c>
      <c r="M28" s="97">
        <v>0</v>
      </c>
      <c r="N28" s="97">
        <v>288955</v>
      </c>
      <c r="O28" s="97">
        <v>0</v>
      </c>
      <c r="P28" s="97">
        <v>0</v>
      </c>
      <c r="Q28" s="97">
        <v>0</v>
      </c>
      <c r="R28" s="97">
        <v>0</v>
      </c>
      <c r="S28" s="97">
        <v>0</v>
      </c>
      <c r="T28" s="97">
        <v>0</v>
      </c>
      <c r="U28" s="97">
        <v>25728099</v>
      </c>
      <c r="V28" s="97">
        <v>-26017054</v>
      </c>
      <c r="W28" s="98">
        <f t="shared" si="3"/>
        <v>0</v>
      </c>
      <c r="X28" s="97">
        <v>0</v>
      </c>
      <c r="Y28" s="98">
        <f t="shared" si="4"/>
        <v>0</v>
      </c>
    </row>
    <row r="29" spans="1:25" x14ac:dyDescent="0.3">
      <c r="A29" s="330" t="s">
        <v>449</v>
      </c>
      <c r="B29" s="330"/>
      <c r="C29" s="330"/>
      <c r="D29" s="330"/>
      <c r="E29" s="330"/>
      <c r="F29" s="330"/>
      <c r="G29" s="96">
        <v>23</v>
      </c>
      <c r="H29" s="97">
        <v>0</v>
      </c>
      <c r="I29" s="97">
        <v>0</v>
      </c>
      <c r="J29" s="97">
        <v>0</v>
      </c>
      <c r="K29" s="97">
        <v>0</v>
      </c>
      <c r="L29" s="97">
        <v>0</v>
      </c>
      <c r="M29" s="97">
        <v>0</v>
      </c>
      <c r="N29" s="97">
        <v>0</v>
      </c>
      <c r="O29" s="97">
        <v>0</v>
      </c>
      <c r="P29" s="97">
        <v>0</v>
      </c>
      <c r="Q29" s="97">
        <v>0</v>
      </c>
      <c r="R29" s="97">
        <v>0</v>
      </c>
      <c r="S29" s="97">
        <v>0</v>
      </c>
      <c r="T29" s="97">
        <v>0</v>
      </c>
      <c r="U29" s="97">
        <v>0</v>
      </c>
      <c r="V29" s="97">
        <v>0</v>
      </c>
      <c r="W29" s="98">
        <f t="shared" si="3"/>
        <v>0</v>
      </c>
      <c r="X29" s="97">
        <v>0</v>
      </c>
      <c r="Y29" s="98">
        <f t="shared" si="4"/>
        <v>0</v>
      </c>
    </row>
    <row r="30" spans="1:25" x14ac:dyDescent="0.3">
      <c r="A30" s="341" t="s">
        <v>450</v>
      </c>
      <c r="B30" s="341"/>
      <c r="C30" s="341"/>
      <c r="D30" s="341"/>
      <c r="E30" s="341"/>
      <c r="F30" s="341"/>
      <c r="G30" s="102">
        <v>24</v>
      </c>
      <c r="H30" s="103">
        <f>SUM(H10:H29)</f>
        <v>106697600</v>
      </c>
      <c r="I30" s="103">
        <f t="shared" ref="I30:Y30" si="5">SUM(I10:I29)</f>
        <v>28760349</v>
      </c>
      <c r="J30" s="103">
        <f t="shared" si="5"/>
        <v>0</v>
      </c>
      <c r="K30" s="103">
        <f t="shared" si="5"/>
        <v>0</v>
      </c>
      <c r="L30" s="103">
        <f t="shared" si="5"/>
        <v>2509595</v>
      </c>
      <c r="M30" s="103">
        <f t="shared" si="5"/>
        <v>0</v>
      </c>
      <c r="N30" s="103">
        <f t="shared" si="5"/>
        <v>11109220</v>
      </c>
      <c r="O30" s="103">
        <f t="shared" si="5"/>
        <v>0</v>
      </c>
      <c r="P30" s="103">
        <f t="shared" si="5"/>
        <v>0</v>
      </c>
      <c r="Q30" s="103">
        <f t="shared" si="5"/>
        <v>-1144256</v>
      </c>
      <c r="R30" s="103">
        <f t="shared" si="5"/>
        <v>0</v>
      </c>
      <c r="S30" s="103">
        <f t="shared" si="5"/>
        <v>0</v>
      </c>
      <c r="T30" s="103">
        <f t="shared" si="5"/>
        <v>-10676017</v>
      </c>
      <c r="U30" s="103">
        <f t="shared" si="5"/>
        <v>281776950</v>
      </c>
      <c r="V30" s="103">
        <f t="shared" si="5"/>
        <v>31209653</v>
      </c>
      <c r="W30" s="103">
        <f t="shared" si="5"/>
        <v>445223904</v>
      </c>
      <c r="X30" s="103">
        <f t="shared" si="5"/>
        <v>1034850</v>
      </c>
      <c r="Y30" s="103">
        <f t="shared" si="5"/>
        <v>446258754</v>
      </c>
    </row>
    <row r="31" spans="1:25" x14ac:dyDescent="0.3">
      <c r="A31" s="342" t="s">
        <v>451</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row>
    <row r="32" spans="1:25" x14ac:dyDescent="0.3">
      <c r="A32" s="344" t="s">
        <v>452</v>
      </c>
      <c r="B32" s="345"/>
      <c r="C32" s="345"/>
      <c r="D32" s="345"/>
      <c r="E32" s="345"/>
      <c r="F32" s="345"/>
      <c r="G32" s="99">
        <v>25</v>
      </c>
      <c r="H32" s="100">
        <f>SUM(H12:H20)</f>
        <v>88996094</v>
      </c>
      <c r="I32" s="100">
        <f t="shared" ref="I32:Y32" si="6">SUM(I12:I20)</f>
        <v>-88990472</v>
      </c>
      <c r="J32" s="100">
        <f t="shared" si="6"/>
        <v>0</v>
      </c>
      <c r="K32" s="100">
        <f t="shared" si="6"/>
        <v>0</v>
      </c>
      <c r="L32" s="100">
        <f t="shared" si="6"/>
        <v>5622</v>
      </c>
      <c r="M32" s="100">
        <f t="shared" si="6"/>
        <v>0</v>
      </c>
      <c r="N32" s="100">
        <f t="shared" si="6"/>
        <v>0</v>
      </c>
      <c r="O32" s="100">
        <f t="shared" si="6"/>
        <v>0</v>
      </c>
      <c r="P32" s="100">
        <f t="shared" si="6"/>
        <v>0</v>
      </c>
      <c r="Q32" s="100">
        <f t="shared" si="6"/>
        <v>1199002</v>
      </c>
      <c r="R32" s="100">
        <f t="shared" si="6"/>
        <v>0</v>
      </c>
      <c r="S32" s="100">
        <f t="shared" si="6"/>
        <v>0</v>
      </c>
      <c r="T32" s="100">
        <f t="shared" si="6"/>
        <v>-839460</v>
      </c>
      <c r="U32" s="100">
        <f t="shared" si="6"/>
        <v>-266415</v>
      </c>
      <c r="V32" s="100">
        <f t="shared" si="6"/>
        <v>0</v>
      </c>
      <c r="W32" s="100">
        <f t="shared" si="6"/>
        <v>93127</v>
      </c>
      <c r="X32" s="100">
        <f t="shared" si="6"/>
        <v>-3525</v>
      </c>
      <c r="Y32" s="100">
        <f t="shared" si="6"/>
        <v>89602</v>
      </c>
    </row>
    <row r="33" spans="1:25" x14ac:dyDescent="0.3">
      <c r="A33" s="344" t="s">
        <v>453</v>
      </c>
      <c r="B33" s="345"/>
      <c r="C33" s="345"/>
      <c r="D33" s="345"/>
      <c r="E33" s="345"/>
      <c r="F33" s="345"/>
      <c r="G33" s="99">
        <v>26</v>
      </c>
      <c r="H33" s="100">
        <f>H11+H32</f>
        <v>88996094</v>
      </c>
      <c r="I33" s="100">
        <f t="shared" ref="I33:Y33" si="7">I11+I32</f>
        <v>-88990472</v>
      </c>
      <c r="J33" s="100">
        <f t="shared" si="7"/>
        <v>0</v>
      </c>
      <c r="K33" s="100">
        <f t="shared" si="7"/>
        <v>0</v>
      </c>
      <c r="L33" s="100">
        <f t="shared" si="7"/>
        <v>5622</v>
      </c>
      <c r="M33" s="100">
        <f t="shared" si="7"/>
        <v>0</v>
      </c>
      <c r="N33" s="100">
        <f t="shared" si="7"/>
        <v>0</v>
      </c>
      <c r="O33" s="100">
        <f t="shared" si="7"/>
        <v>0</v>
      </c>
      <c r="P33" s="100">
        <f t="shared" si="7"/>
        <v>0</v>
      </c>
      <c r="Q33" s="100">
        <f t="shared" si="7"/>
        <v>1199002</v>
      </c>
      <c r="R33" s="100">
        <f t="shared" si="7"/>
        <v>0</v>
      </c>
      <c r="S33" s="100">
        <f t="shared" si="7"/>
        <v>0</v>
      </c>
      <c r="T33" s="100">
        <f t="shared" si="7"/>
        <v>-839460</v>
      </c>
      <c r="U33" s="100">
        <f t="shared" si="7"/>
        <v>-266415</v>
      </c>
      <c r="V33" s="100">
        <f t="shared" si="7"/>
        <v>31209653</v>
      </c>
      <c r="W33" s="100">
        <f t="shared" si="7"/>
        <v>31302780</v>
      </c>
      <c r="X33" s="100">
        <f t="shared" si="7"/>
        <v>7441</v>
      </c>
      <c r="Y33" s="100">
        <f t="shared" si="7"/>
        <v>31310221</v>
      </c>
    </row>
    <row r="34" spans="1:25" x14ac:dyDescent="0.3">
      <c r="A34" s="346" t="s">
        <v>454</v>
      </c>
      <c r="B34" s="347"/>
      <c r="C34" s="347"/>
      <c r="D34" s="347"/>
      <c r="E34" s="347"/>
      <c r="F34" s="347"/>
      <c r="G34" s="99">
        <v>27</v>
      </c>
      <c r="H34" s="103">
        <f>SUM(H21:H29)</f>
        <v>0</v>
      </c>
      <c r="I34" s="103">
        <f t="shared" ref="I34:Y34" si="8">SUM(I21:I29)</f>
        <v>88128</v>
      </c>
      <c r="J34" s="103">
        <f t="shared" si="8"/>
        <v>0</v>
      </c>
      <c r="K34" s="103">
        <f t="shared" si="8"/>
        <v>0</v>
      </c>
      <c r="L34" s="103">
        <f t="shared" si="8"/>
        <v>94433</v>
      </c>
      <c r="M34" s="103">
        <f t="shared" si="8"/>
        <v>0</v>
      </c>
      <c r="N34" s="103">
        <f t="shared" si="8"/>
        <v>3387950</v>
      </c>
      <c r="O34" s="103">
        <f t="shared" si="8"/>
        <v>0</v>
      </c>
      <c r="P34" s="103">
        <f t="shared" si="8"/>
        <v>0</v>
      </c>
      <c r="Q34" s="103">
        <f t="shared" si="8"/>
        <v>0</v>
      </c>
      <c r="R34" s="103">
        <f t="shared" si="8"/>
        <v>0</v>
      </c>
      <c r="S34" s="103">
        <f t="shared" si="8"/>
        <v>0</v>
      </c>
      <c r="T34" s="103">
        <f t="shared" si="8"/>
        <v>0</v>
      </c>
      <c r="U34" s="103">
        <f t="shared" si="8"/>
        <v>12419244</v>
      </c>
      <c r="V34" s="103">
        <f t="shared" si="8"/>
        <v>-26017054</v>
      </c>
      <c r="W34" s="103">
        <f t="shared" si="8"/>
        <v>-10216165</v>
      </c>
      <c r="X34" s="103">
        <f t="shared" si="8"/>
        <v>0</v>
      </c>
      <c r="Y34" s="103">
        <f t="shared" si="8"/>
        <v>-10216165</v>
      </c>
    </row>
    <row r="35" spans="1:25" x14ac:dyDescent="0.3">
      <c r="A35" s="342" t="s">
        <v>455</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row>
    <row r="36" spans="1:25" x14ac:dyDescent="0.3">
      <c r="A36" s="338" t="s">
        <v>456</v>
      </c>
      <c r="B36" s="338"/>
      <c r="C36" s="338"/>
      <c r="D36" s="338"/>
      <c r="E36" s="338"/>
      <c r="F36" s="338"/>
      <c r="G36" s="96">
        <v>28</v>
      </c>
      <c r="H36" s="97">
        <v>106697600</v>
      </c>
      <c r="I36" s="97">
        <v>28760349</v>
      </c>
      <c r="J36" s="97">
        <v>0</v>
      </c>
      <c r="K36" s="97">
        <v>0</v>
      </c>
      <c r="L36" s="97">
        <v>2509595</v>
      </c>
      <c r="M36" s="97">
        <v>0</v>
      </c>
      <c r="N36" s="97">
        <v>11109220</v>
      </c>
      <c r="O36" s="97">
        <v>0</v>
      </c>
      <c r="P36" s="97">
        <v>0</v>
      </c>
      <c r="Q36" s="97">
        <v>-1144256</v>
      </c>
      <c r="R36" s="97">
        <v>0</v>
      </c>
      <c r="S36" s="97">
        <v>0</v>
      </c>
      <c r="T36" s="97">
        <v>-10676017</v>
      </c>
      <c r="U36" s="97">
        <v>281776950</v>
      </c>
      <c r="V36" s="97">
        <v>31209653</v>
      </c>
      <c r="W36" s="98">
        <f>H36+I36+J36+K36-L36+M36+N36+O36+P36+Q36+R36+U36+V36+S36+T36</f>
        <v>445223904</v>
      </c>
      <c r="X36" s="97">
        <v>1034850</v>
      </c>
      <c r="Y36" s="98">
        <f t="shared" ref="Y36:Y38" si="9">W36+X36</f>
        <v>446258754</v>
      </c>
    </row>
    <row r="37" spans="1:25" x14ac:dyDescent="0.3">
      <c r="A37" s="330" t="s">
        <v>428</v>
      </c>
      <c r="B37" s="330"/>
      <c r="C37" s="330"/>
      <c r="D37" s="330"/>
      <c r="E37" s="330"/>
      <c r="F37" s="330"/>
      <c r="G37" s="96">
        <v>29</v>
      </c>
      <c r="H37" s="97">
        <v>0</v>
      </c>
      <c r="I37" s="97">
        <v>0</v>
      </c>
      <c r="J37" s="97">
        <v>0</v>
      </c>
      <c r="K37" s="97">
        <v>0</v>
      </c>
      <c r="L37" s="97">
        <v>0</v>
      </c>
      <c r="M37" s="97">
        <v>0</v>
      </c>
      <c r="N37" s="97">
        <v>0</v>
      </c>
      <c r="O37" s="97">
        <v>0</v>
      </c>
      <c r="P37" s="97">
        <v>0</v>
      </c>
      <c r="Q37" s="97">
        <v>0</v>
      </c>
      <c r="R37" s="97">
        <v>0</v>
      </c>
      <c r="S37" s="97">
        <v>0</v>
      </c>
      <c r="T37" s="97">
        <v>0</v>
      </c>
      <c r="U37" s="97">
        <v>0</v>
      </c>
      <c r="V37" s="97">
        <v>0</v>
      </c>
      <c r="W37" s="98">
        <f>H37+I37+J37+K37-L37+M37+N37+O37+P37+Q37+R37+U37+V37</f>
        <v>0</v>
      </c>
      <c r="X37" s="97">
        <v>0</v>
      </c>
      <c r="Y37" s="98">
        <f t="shared" si="9"/>
        <v>0</v>
      </c>
    </row>
    <row r="38" spans="1:25" x14ac:dyDescent="0.3">
      <c r="A38" s="330" t="s">
        <v>429</v>
      </c>
      <c r="B38" s="330"/>
      <c r="C38" s="330"/>
      <c r="D38" s="330"/>
      <c r="E38" s="330"/>
      <c r="F38" s="330"/>
      <c r="G38" s="96">
        <v>30</v>
      </c>
      <c r="H38" s="97">
        <v>0</v>
      </c>
      <c r="I38" s="97">
        <v>0</v>
      </c>
      <c r="J38" s="97">
        <v>0</v>
      </c>
      <c r="K38" s="97">
        <v>0</v>
      </c>
      <c r="L38" s="97">
        <v>0</v>
      </c>
      <c r="M38" s="97">
        <v>0</v>
      </c>
      <c r="N38" s="97">
        <v>0</v>
      </c>
      <c r="O38" s="97">
        <v>0</v>
      </c>
      <c r="P38" s="97">
        <v>0</v>
      </c>
      <c r="Q38" s="97">
        <v>0</v>
      </c>
      <c r="R38" s="97">
        <v>0</v>
      </c>
      <c r="S38" s="97">
        <v>0</v>
      </c>
      <c r="T38" s="97">
        <v>0</v>
      </c>
      <c r="U38" s="97">
        <v>0</v>
      </c>
      <c r="V38" s="97">
        <v>0</v>
      </c>
      <c r="W38" s="98">
        <f>H38+I38+J38+K38-L38+M38+N38+O38+P38+Q38+R38+U38+V38</f>
        <v>0</v>
      </c>
      <c r="X38" s="97">
        <v>0</v>
      </c>
      <c r="Y38" s="98">
        <f t="shared" si="9"/>
        <v>0</v>
      </c>
    </row>
    <row r="39" spans="1:25" x14ac:dyDescent="0.3">
      <c r="A39" s="340" t="s">
        <v>457</v>
      </c>
      <c r="B39" s="340"/>
      <c r="C39" s="340"/>
      <c r="D39" s="340"/>
      <c r="E39" s="340"/>
      <c r="F39" s="340"/>
      <c r="G39" s="99">
        <v>31</v>
      </c>
      <c r="H39" s="100">
        <f>H36+H37+H38</f>
        <v>106697600</v>
      </c>
      <c r="I39" s="100">
        <f t="shared" ref="I39:Y39" si="10">I36+I37+I38</f>
        <v>28760349</v>
      </c>
      <c r="J39" s="100">
        <f t="shared" si="10"/>
        <v>0</v>
      </c>
      <c r="K39" s="100">
        <f t="shared" si="10"/>
        <v>0</v>
      </c>
      <c r="L39" s="100">
        <f t="shared" si="10"/>
        <v>2509595</v>
      </c>
      <c r="M39" s="100">
        <f t="shared" si="10"/>
        <v>0</v>
      </c>
      <c r="N39" s="100">
        <f t="shared" si="10"/>
        <v>11109220</v>
      </c>
      <c r="O39" s="100">
        <f t="shared" si="10"/>
        <v>0</v>
      </c>
      <c r="P39" s="100">
        <f t="shared" si="10"/>
        <v>0</v>
      </c>
      <c r="Q39" s="100">
        <f t="shared" si="10"/>
        <v>-1144256</v>
      </c>
      <c r="R39" s="100">
        <f t="shared" si="10"/>
        <v>0</v>
      </c>
      <c r="S39" s="100">
        <f t="shared" si="10"/>
        <v>0</v>
      </c>
      <c r="T39" s="100">
        <f t="shared" si="10"/>
        <v>-10676017</v>
      </c>
      <c r="U39" s="100">
        <f t="shared" si="10"/>
        <v>281776950</v>
      </c>
      <c r="V39" s="100">
        <f t="shared" si="10"/>
        <v>31209653</v>
      </c>
      <c r="W39" s="100">
        <f t="shared" si="10"/>
        <v>445223904</v>
      </c>
      <c r="X39" s="100">
        <f t="shared" si="10"/>
        <v>1034850</v>
      </c>
      <c r="Y39" s="100">
        <f t="shared" si="10"/>
        <v>446258754</v>
      </c>
    </row>
    <row r="40" spans="1:25" x14ac:dyDescent="0.3">
      <c r="A40" s="330" t="s">
        <v>431</v>
      </c>
      <c r="B40" s="330"/>
      <c r="C40" s="330"/>
      <c r="D40" s="330"/>
      <c r="E40" s="330"/>
      <c r="F40" s="330"/>
      <c r="G40" s="96">
        <v>32</v>
      </c>
      <c r="H40" s="101">
        <v>0</v>
      </c>
      <c r="I40" s="101">
        <v>0</v>
      </c>
      <c r="J40" s="101">
        <v>0</v>
      </c>
      <c r="K40" s="101">
        <v>0</v>
      </c>
      <c r="L40" s="101">
        <v>0</v>
      </c>
      <c r="M40" s="101">
        <v>0</v>
      </c>
      <c r="N40" s="101">
        <v>0</v>
      </c>
      <c r="O40" s="101">
        <v>0</v>
      </c>
      <c r="P40" s="101">
        <v>0</v>
      </c>
      <c r="Q40" s="101">
        <v>0</v>
      </c>
      <c r="R40" s="101">
        <v>0</v>
      </c>
      <c r="S40" s="101">
        <v>0</v>
      </c>
      <c r="T40" s="101">
        <v>0</v>
      </c>
      <c r="U40" s="101">
        <v>0</v>
      </c>
      <c r="V40" s="97">
        <v>26451491</v>
      </c>
      <c r="W40" s="98">
        <f t="shared" ref="W40:W58" si="11">H40+I40+J40+K40-L40+M40+N40+O40+P40+Q40+R40+U40+V40+S40+T40</f>
        <v>26451491</v>
      </c>
      <c r="X40" s="97">
        <v>115295</v>
      </c>
      <c r="Y40" s="98">
        <f t="shared" ref="Y40:Y58" si="12">W40+X40</f>
        <v>26566786</v>
      </c>
    </row>
    <row r="41" spans="1:25" x14ac:dyDescent="0.3">
      <c r="A41" s="330" t="s">
        <v>432</v>
      </c>
      <c r="B41" s="330"/>
      <c r="C41" s="330"/>
      <c r="D41" s="330"/>
      <c r="E41" s="330"/>
      <c r="F41" s="330"/>
      <c r="G41" s="96">
        <v>33</v>
      </c>
      <c r="H41" s="101">
        <v>0</v>
      </c>
      <c r="I41" s="101">
        <v>0</v>
      </c>
      <c r="J41" s="101">
        <v>0</v>
      </c>
      <c r="K41" s="101">
        <v>0</v>
      </c>
      <c r="L41" s="101">
        <v>0</v>
      </c>
      <c r="M41" s="101">
        <v>0</v>
      </c>
      <c r="N41" s="97">
        <v>0</v>
      </c>
      <c r="O41" s="101">
        <v>0</v>
      </c>
      <c r="P41" s="101">
        <v>0</v>
      </c>
      <c r="Q41" s="101">
        <v>0</v>
      </c>
      <c r="R41" s="101">
        <v>0</v>
      </c>
      <c r="S41" s="101">
        <v>0</v>
      </c>
      <c r="T41" s="101">
        <v>73465</v>
      </c>
      <c r="U41" s="101">
        <v>0</v>
      </c>
      <c r="V41" s="101">
        <v>0</v>
      </c>
      <c r="W41" s="98">
        <f t="shared" si="11"/>
        <v>73465</v>
      </c>
      <c r="X41" s="97">
        <v>10914</v>
      </c>
      <c r="Y41" s="98">
        <f t="shared" si="12"/>
        <v>84379</v>
      </c>
    </row>
    <row r="42" spans="1:25" x14ac:dyDescent="0.3">
      <c r="A42" s="330" t="s">
        <v>433</v>
      </c>
      <c r="B42" s="330"/>
      <c r="C42" s="330"/>
      <c r="D42" s="330"/>
      <c r="E42" s="330"/>
      <c r="F42" s="330"/>
      <c r="G42" s="96">
        <v>34</v>
      </c>
      <c r="H42" s="101">
        <v>0</v>
      </c>
      <c r="I42" s="101">
        <v>0</v>
      </c>
      <c r="J42" s="101">
        <v>0</v>
      </c>
      <c r="K42" s="101">
        <v>0</v>
      </c>
      <c r="L42" s="101">
        <v>0</v>
      </c>
      <c r="M42" s="101">
        <v>0</v>
      </c>
      <c r="N42" s="101">
        <v>0</v>
      </c>
      <c r="O42" s="97">
        <v>0</v>
      </c>
      <c r="P42" s="101">
        <v>0</v>
      </c>
      <c r="Q42" s="101">
        <v>0</v>
      </c>
      <c r="R42" s="101">
        <v>0</v>
      </c>
      <c r="S42" s="101">
        <v>0</v>
      </c>
      <c r="T42" s="101">
        <v>0</v>
      </c>
      <c r="U42" s="97">
        <v>0</v>
      </c>
      <c r="V42" s="97">
        <v>0</v>
      </c>
      <c r="W42" s="98">
        <f t="shared" si="11"/>
        <v>0</v>
      </c>
      <c r="X42" s="97">
        <v>0</v>
      </c>
      <c r="Y42" s="98">
        <f t="shared" si="12"/>
        <v>0</v>
      </c>
    </row>
    <row r="43" spans="1:25" x14ac:dyDescent="0.3">
      <c r="A43" s="330" t="s">
        <v>434</v>
      </c>
      <c r="B43" s="330"/>
      <c r="C43" s="330"/>
      <c r="D43" s="330"/>
      <c r="E43" s="330"/>
      <c r="F43" s="330"/>
      <c r="G43" s="96">
        <v>35</v>
      </c>
      <c r="H43" s="101">
        <v>0</v>
      </c>
      <c r="I43" s="101">
        <v>0</v>
      </c>
      <c r="J43" s="101">
        <v>0</v>
      </c>
      <c r="K43" s="101">
        <v>0</v>
      </c>
      <c r="L43" s="101">
        <v>0</v>
      </c>
      <c r="M43" s="101">
        <v>0</v>
      </c>
      <c r="N43" s="101">
        <v>0</v>
      </c>
      <c r="O43" s="101">
        <v>0</v>
      </c>
      <c r="P43" s="97">
        <v>0</v>
      </c>
      <c r="Q43" s="101">
        <v>0</v>
      </c>
      <c r="R43" s="101">
        <v>0</v>
      </c>
      <c r="S43" s="101">
        <v>0</v>
      </c>
      <c r="T43" s="101">
        <v>0</v>
      </c>
      <c r="U43" s="97">
        <v>0</v>
      </c>
      <c r="V43" s="97">
        <v>0</v>
      </c>
      <c r="W43" s="98">
        <f t="shared" si="11"/>
        <v>0</v>
      </c>
      <c r="X43" s="97">
        <v>0</v>
      </c>
      <c r="Y43" s="98">
        <f t="shared" si="12"/>
        <v>0</v>
      </c>
    </row>
    <row r="44" spans="1:25" x14ac:dyDescent="0.3">
      <c r="A44" s="330" t="s">
        <v>435</v>
      </c>
      <c r="B44" s="330"/>
      <c r="C44" s="330"/>
      <c r="D44" s="330"/>
      <c r="E44" s="330"/>
      <c r="F44" s="330"/>
      <c r="G44" s="96">
        <v>36</v>
      </c>
      <c r="H44" s="101">
        <v>0</v>
      </c>
      <c r="I44" s="101">
        <v>0</v>
      </c>
      <c r="J44" s="101">
        <v>0</v>
      </c>
      <c r="K44" s="101">
        <v>0</v>
      </c>
      <c r="L44" s="101">
        <v>0</v>
      </c>
      <c r="M44" s="101">
        <v>0</v>
      </c>
      <c r="N44" s="101">
        <v>0</v>
      </c>
      <c r="O44" s="101">
        <v>0</v>
      </c>
      <c r="P44" s="101">
        <v>0</v>
      </c>
      <c r="Q44" s="97">
        <v>4576510</v>
      </c>
      <c r="R44" s="101">
        <v>0</v>
      </c>
      <c r="S44" s="101">
        <v>0</v>
      </c>
      <c r="T44" s="101">
        <v>0</v>
      </c>
      <c r="U44" s="97">
        <v>0</v>
      </c>
      <c r="V44" s="97">
        <v>0</v>
      </c>
      <c r="W44" s="98">
        <f t="shared" si="11"/>
        <v>4576510</v>
      </c>
      <c r="X44" s="97">
        <v>0</v>
      </c>
      <c r="Y44" s="98">
        <f t="shared" si="12"/>
        <v>4576510</v>
      </c>
    </row>
    <row r="45" spans="1:25" x14ac:dyDescent="0.3">
      <c r="A45" s="330" t="s">
        <v>436</v>
      </c>
      <c r="B45" s="330"/>
      <c r="C45" s="330"/>
      <c r="D45" s="330"/>
      <c r="E45" s="330"/>
      <c r="F45" s="330"/>
      <c r="G45" s="96">
        <v>37</v>
      </c>
      <c r="H45" s="101">
        <v>0</v>
      </c>
      <c r="I45" s="101">
        <v>0</v>
      </c>
      <c r="J45" s="101">
        <v>0</v>
      </c>
      <c r="K45" s="101">
        <v>0</v>
      </c>
      <c r="L45" s="101">
        <v>0</v>
      </c>
      <c r="M45" s="101">
        <v>0</v>
      </c>
      <c r="N45" s="101">
        <v>0</v>
      </c>
      <c r="O45" s="101">
        <v>0</v>
      </c>
      <c r="P45" s="101">
        <v>0</v>
      </c>
      <c r="Q45" s="101">
        <v>0</v>
      </c>
      <c r="R45" s="97">
        <v>0</v>
      </c>
      <c r="S45" s="97">
        <v>0</v>
      </c>
      <c r="T45" s="97">
        <v>0</v>
      </c>
      <c r="U45" s="97">
        <v>0</v>
      </c>
      <c r="V45" s="97">
        <v>0</v>
      </c>
      <c r="W45" s="98">
        <f t="shared" si="11"/>
        <v>0</v>
      </c>
      <c r="X45" s="97">
        <v>0</v>
      </c>
      <c r="Y45" s="98">
        <f t="shared" si="12"/>
        <v>0</v>
      </c>
    </row>
    <row r="46" spans="1:25" x14ac:dyDescent="0.3">
      <c r="A46" s="330" t="s">
        <v>437</v>
      </c>
      <c r="B46" s="330"/>
      <c r="C46" s="330"/>
      <c r="D46" s="330"/>
      <c r="E46" s="330"/>
      <c r="F46" s="330"/>
      <c r="G46" s="96">
        <v>38</v>
      </c>
      <c r="H46" s="101">
        <v>0</v>
      </c>
      <c r="I46" s="101">
        <v>0</v>
      </c>
      <c r="J46" s="101">
        <v>0</v>
      </c>
      <c r="K46" s="101">
        <v>0</v>
      </c>
      <c r="L46" s="101">
        <v>0</v>
      </c>
      <c r="M46" s="101">
        <v>0</v>
      </c>
      <c r="N46" s="97">
        <v>0</v>
      </c>
      <c r="O46" s="97">
        <v>0</v>
      </c>
      <c r="P46" s="97">
        <v>0</v>
      </c>
      <c r="Q46" s="97">
        <v>0</v>
      </c>
      <c r="R46" s="97">
        <v>0</v>
      </c>
      <c r="S46" s="97">
        <v>0</v>
      </c>
      <c r="T46" s="97">
        <v>0</v>
      </c>
      <c r="U46" s="97">
        <v>0</v>
      </c>
      <c r="V46" s="97">
        <v>0</v>
      </c>
      <c r="W46" s="98">
        <f t="shared" si="11"/>
        <v>0</v>
      </c>
      <c r="X46" s="97">
        <v>0</v>
      </c>
      <c r="Y46" s="98">
        <f t="shared" si="12"/>
        <v>0</v>
      </c>
    </row>
    <row r="47" spans="1:25" x14ac:dyDescent="0.3">
      <c r="A47" s="330" t="s">
        <v>458</v>
      </c>
      <c r="B47" s="330"/>
      <c r="C47" s="330"/>
      <c r="D47" s="330"/>
      <c r="E47" s="330"/>
      <c r="F47" s="330"/>
      <c r="G47" s="96">
        <v>39</v>
      </c>
      <c r="H47" s="101">
        <v>0</v>
      </c>
      <c r="I47" s="101">
        <v>0</v>
      </c>
      <c r="J47" s="101">
        <v>0</v>
      </c>
      <c r="K47" s="101">
        <v>0</v>
      </c>
      <c r="L47" s="101">
        <v>0</v>
      </c>
      <c r="M47" s="101">
        <v>0</v>
      </c>
      <c r="N47" s="97">
        <v>0</v>
      </c>
      <c r="O47" s="97">
        <v>0</v>
      </c>
      <c r="P47" s="97">
        <v>0</v>
      </c>
      <c r="Q47" s="97">
        <v>0</v>
      </c>
      <c r="R47" s="97">
        <v>0</v>
      </c>
      <c r="S47" s="97">
        <v>0</v>
      </c>
      <c r="T47" s="97">
        <v>0</v>
      </c>
      <c r="U47" s="97">
        <v>-135851</v>
      </c>
      <c r="V47" s="97">
        <v>0</v>
      </c>
      <c r="W47" s="98">
        <f t="shared" si="11"/>
        <v>-135851</v>
      </c>
      <c r="X47" s="97">
        <v>562</v>
      </c>
      <c r="Y47" s="98">
        <f t="shared" si="12"/>
        <v>-135289</v>
      </c>
    </row>
    <row r="48" spans="1:25" x14ac:dyDescent="0.3">
      <c r="A48" s="330" t="s">
        <v>439</v>
      </c>
      <c r="B48" s="330"/>
      <c r="C48" s="330"/>
      <c r="D48" s="330"/>
      <c r="E48" s="330"/>
      <c r="F48" s="330"/>
      <c r="G48" s="96">
        <v>40</v>
      </c>
      <c r="H48" s="97">
        <v>0</v>
      </c>
      <c r="I48" s="97">
        <v>0</v>
      </c>
      <c r="J48" s="97">
        <v>0</v>
      </c>
      <c r="K48" s="97">
        <v>0</v>
      </c>
      <c r="L48" s="97">
        <v>0</v>
      </c>
      <c r="M48" s="97">
        <v>0</v>
      </c>
      <c r="N48" s="97">
        <v>0</v>
      </c>
      <c r="O48" s="97">
        <v>0</v>
      </c>
      <c r="P48" s="97">
        <v>0</v>
      </c>
      <c r="Q48" s="97">
        <v>0</v>
      </c>
      <c r="R48" s="97">
        <v>0</v>
      </c>
      <c r="S48" s="97">
        <v>0</v>
      </c>
      <c r="T48" s="97">
        <v>0</v>
      </c>
      <c r="U48" s="97">
        <v>0</v>
      </c>
      <c r="V48" s="97">
        <v>0</v>
      </c>
      <c r="W48" s="98">
        <f t="shared" si="11"/>
        <v>0</v>
      </c>
      <c r="X48" s="97">
        <v>0</v>
      </c>
      <c r="Y48" s="98">
        <f t="shared" si="12"/>
        <v>0</v>
      </c>
    </row>
    <row r="49" spans="1:25" x14ac:dyDescent="0.3">
      <c r="A49" s="330" t="s">
        <v>459</v>
      </c>
      <c r="B49" s="330"/>
      <c r="C49" s="330"/>
      <c r="D49" s="330"/>
      <c r="E49" s="330"/>
      <c r="F49" s="330"/>
      <c r="G49" s="96">
        <v>41</v>
      </c>
      <c r="H49" s="101">
        <v>0</v>
      </c>
      <c r="I49" s="101">
        <v>0</v>
      </c>
      <c r="J49" s="101">
        <v>0</v>
      </c>
      <c r="K49" s="101">
        <v>0</v>
      </c>
      <c r="L49" s="101">
        <v>0</v>
      </c>
      <c r="M49" s="101">
        <v>0</v>
      </c>
      <c r="N49" s="97">
        <v>0</v>
      </c>
      <c r="O49" s="97">
        <v>0</v>
      </c>
      <c r="P49" s="97">
        <v>0</v>
      </c>
      <c r="Q49" s="97">
        <v>0</v>
      </c>
      <c r="R49" s="97">
        <v>0</v>
      </c>
      <c r="S49" s="97">
        <v>0</v>
      </c>
      <c r="T49" s="97">
        <v>0</v>
      </c>
      <c r="U49" s="97">
        <v>0</v>
      </c>
      <c r="V49" s="97">
        <v>0</v>
      </c>
      <c r="W49" s="98">
        <f t="shared" si="11"/>
        <v>0</v>
      </c>
      <c r="X49" s="97">
        <v>0</v>
      </c>
      <c r="Y49" s="98">
        <f t="shared" si="12"/>
        <v>0</v>
      </c>
    </row>
    <row r="50" spans="1:25" x14ac:dyDescent="0.3">
      <c r="A50" s="330" t="s">
        <v>460</v>
      </c>
      <c r="B50" s="330"/>
      <c r="C50" s="330"/>
      <c r="D50" s="330"/>
      <c r="E50" s="330"/>
      <c r="F50" s="330"/>
      <c r="G50" s="96">
        <v>42</v>
      </c>
      <c r="H50" s="97">
        <v>0</v>
      </c>
      <c r="I50" s="97">
        <v>0</v>
      </c>
      <c r="J50" s="97">
        <v>0</v>
      </c>
      <c r="K50" s="97">
        <v>0</v>
      </c>
      <c r="L50" s="97">
        <v>0</v>
      </c>
      <c r="M50" s="97">
        <v>0</v>
      </c>
      <c r="N50" s="97">
        <v>0</v>
      </c>
      <c r="O50" s="97">
        <v>0</v>
      </c>
      <c r="P50" s="97">
        <v>0</v>
      </c>
      <c r="Q50" s="97">
        <v>0</v>
      </c>
      <c r="R50" s="97">
        <v>0</v>
      </c>
      <c r="S50" s="97">
        <v>0</v>
      </c>
      <c r="T50" s="97">
        <v>0</v>
      </c>
      <c r="U50" s="97">
        <v>0</v>
      </c>
      <c r="V50" s="97">
        <v>0</v>
      </c>
      <c r="W50" s="98">
        <f t="shared" si="11"/>
        <v>0</v>
      </c>
      <c r="X50" s="97">
        <v>0</v>
      </c>
      <c r="Y50" s="98">
        <f t="shared" si="12"/>
        <v>0</v>
      </c>
    </row>
    <row r="51" spans="1:25" x14ac:dyDescent="0.3">
      <c r="A51" s="330" t="s">
        <v>442</v>
      </c>
      <c r="B51" s="330"/>
      <c r="C51" s="330"/>
      <c r="D51" s="330"/>
      <c r="E51" s="330"/>
      <c r="F51" s="330"/>
      <c r="G51" s="96">
        <v>43</v>
      </c>
      <c r="H51" s="97">
        <v>0</v>
      </c>
      <c r="I51" s="97">
        <v>0</v>
      </c>
      <c r="J51" s="97">
        <v>0</v>
      </c>
      <c r="K51" s="97">
        <v>0</v>
      </c>
      <c r="L51" s="97">
        <v>0</v>
      </c>
      <c r="M51" s="97">
        <v>0</v>
      </c>
      <c r="N51" s="97">
        <v>0</v>
      </c>
      <c r="O51" s="97">
        <v>0</v>
      </c>
      <c r="P51" s="97">
        <v>0</v>
      </c>
      <c r="Q51" s="97">
        <v>0</v>
      </c>
      <c r="R51" s="97">
        <v>0</v>
      </c>
      <c r="S51" s="97">
        <v>0</v>
      </c>
      <c r="T51" s="97">
        <v>0</v>
      </c>
      <c r="U51" s="97">
        <v>0</v>
      </c>
      <c r="V51" s="97">
        <v>0</v>
      </c>
      <c r="W51" s="98">
        <f t="shared" si="11"/>
        <v>0</v>
      </c>
      <c r="X51" s="97">
        <v>0</v>
      </c>
      <c r="Y51" s="98">
        <f t="shared" si="12"/>
        <v>0</v>
      </c>
    </row>
    <row r="52" spans="1:25" x14ac:dyDescent="0.3">
      <c r="A52" s="330" t="s">
        <v>461</v>
      </c>
      <c r="B52" s="330"/>
      <c r="C52" s="330"/>
      <c r="D52" s="330"/>
      <c r="E52" s="330"/>
      <c r="F52" s="330"/>
      <c r="G52" s="96">
        <v>44</v>
      </c>
      <c r="H52" s="97">
        <v>0</v>
      </c>
      <c r="I52" s="97">
        <v>0</v>
      </c>
      <c r="J52" s="97">
        <v>0</v>
      </c>
      <c r="K52" s="97">
        <v>0</v>
      </c>
      <c r="L52" s="97">
        <v>0</v>
      </c>
      <c r="M52" s="97">
        <v>0</v>
      </c>
      <c r="N52" s="97">
        <v>0</v>
      </c>
      <c r="O52" s="97">
        <v>0</v>
      </c>
      <c r="P52" s="97">
        <v>0</v>
      </c>
      <c r="Q52" s="97">
        <v>0</v>
      </c>
      <c r="R52" s="97">
        <v>0</v>
      </c>
      <c r="S52" s="97">
        <v>0</v>
      </c>
      <c r="T52" s="97">
        <v>0</v>
      </c>
      <c r="U52" s="97">
        <v>0</v>
      </c>
      <c r="V52" s="97">
        <v>0</v>
      </c>
      <c r="W52" s="98">
        <f t="shared" si="11"/>
        <v>0</v>
      </c>
      <c r="X52" s="97">
        <v>0</v>
      </c>
      <c r="Y52" s="98">
        <f t="shared" si="12"/>
        <v>0</v>
      </c>
    </row>
    <row r="53" spans="1:25" x14ac:dyDescent="0.3">
      <c r="A53" s="330" t="s">
        <v>462</v>
      </c>
      <c r="B53" s="330"/>
      <c r="C53" s="330"/>
      <c r="D53" s="330"/>
      <c r="E53" s="330"/>
      <c r="F53" s="330"/>
      <c r="G53" s="96">
        <v>45</v>
      </c>
      <c r="H53" s="97">
        <v>0</v>
      </c>
      <c r="I53" s="97">
        <v>0</v>
      </c>
      <c r="J53" s="97">
        <v>0</v>
      </c>
      <c r="K53" s="97">
        <v>0</v>
      </c>
      <c r="L53" s="97">
        <v>5250712.0000000009</v>
      </c>
      <c r="M53" s="97">
        <v>0</v>
      </c>
      <c r="N53" s="97">
        <v>0</v>
      </c>
      <c r="O53" s="97">
        <v>0</v>
      </c>
      <c r="P53" s="97">
        <v>0</v>
      </c>
      <c r="Q53" s="97">
        <v>0</v>
      </c>
      <c r="R53" s="97">
        <v>0</v>
      </c>
      <c r="S53" s="97">
        <v>0</v>
      </c>
      <c r="T53" s="97">
        <v>0</v>
      </c>
      <c r="U53" s="97">
        <v>0</v>
      </c>
      <c r="V53" s="97">
        <v>0</v>
      </c>
      <c r="W53" s="98">
        <f t="shared" si="11"/>
        <v>-5250712.0000000009</v>
      </c>
      <c r="X53" s="97">
        <v>0</v>
      </c>
      <c r="Y53" s="98">
        <f t="shared" si="12"/>
        <v>-5250712.0000000009</v>
      </c>
    </row>
    <row r="54" spans="1:25" x14ac:dyDescent="0.3">
      <c r="A54" s="330" t="s">
        <v>445</v>
      </c>
      <c r="B54" s="330"/>
      <c r="C54" s="330"/>
      <c r="D54" s="330"/>
      <c r="E54" s="330"/>
      <c r="F54" s="330"/>
      <c r="G54" s="96">
        <v>46</v>
      </c>
      <c r="H54" s="97">
        <v>0</v>
      </c>
      <c r="I54" s="97">
        <v>0</v>
      </c>
      <c r="J54" s="97">
        <v>0</v>
      </c>
      <c r="K54" s="97">
        <v>0</v>
      </c>
      <c r="L54" s="97">
        <v>0</v>
      </c>
      <c r="M54" s="97">
        <v>0</v>
      </c>
      <c r="N54" s="97">
        <v>0</v>
      </c>
      <c r="O54" s="97">
        <v>0</v>
      </c>
      <c r="P54" s="97">
        <v>0</v>
      </c>
      <c r="Q54" s="97">
        <v>0</v>
      </c>
      <c r="R54" s="97">
        <v>0</v>
      </c>
      <c r="S54" s="97">
        <v>0</v>
      </c>
      <c r="T54" s="97">
        <v>0</v>
      </c>
      <c r="U54" s="97">
        <v>0</v>
      </c>
      <c r="V54" s="97">
        <v>0</v>
      </c>
      <c r="W54" s="98">
        <f t="shared" si="11"/>
        <v>0</v>
      </c>
      <c r="X54" s="97">
        <v>0</v>
      </c>
      <c r="Y54" s="98">
        <f t="shared" si="12"/>
        <v>0</v>
      </c>
    </row>
    <row r="55" spans="1:25" x14ac:dyDescent="0.3">
      <c r="A55" s="330" t="s">
        <v>446</v>
      </c>
      <c r="B55" s="330"/>
      <c r="C55" s="330"/>
      <c r="D55" s="330"/>
      <c r="E55" s="330"/>
      <c r="F55" s="330"/>
      <c r="G55" s="96">
        <v>47</v>
      </c>
      <c r="H55" s="97">
        <v>0</v>
      </c>
      <c r="I55" s="97">
        <v>0</v>
      </c>
      <c r="J55" s="97">
        <v>0</v>
      </c>
      <c r="K55" s="97">
        <v>0</v>
      </c>
      <c r="L55" s="97">
        <v>0</v>
      </c>
      <c r="M55" s="97">
        <v>0</v>
      </c>
      <c r="N55" s="97">
        <v>0</v>
      </c>
      <c r="O55" s="97">
        <v>0</v>
      </c>
      <c r="P55" s="97">
        <v>0</v>
      </c>
      <c r="Q55" s="97">
        <v>0</v>
      </c>
      <c r="R55" s="97">
        <v>0</v>
      </c>
      <c r="S55" s="97">
        <v>0</v>
      </c>
      <c r="T55" s="97">
        <v>0</v>
      </c>
      <c r="U55" s="97">
        <v>-15915590</v>
      </c>
      <c r="V55" s="97">
        <v>0</v>
      </c>
      <c r="W55" s="98">
        <f t="shared" si="11"/>
        <v>-15915590</v>
      </c>
      <c r="X55" s="97">
        <v>0</v>
      </c>
      <c r="Y55" s="98">
        <f t="shared" si="12"/>
        <v>-15915590</v>
      </c>
    </row>
    <row r="56" spans="1:25" x14ac:dyDescent="0.3">
      <c r="A56" s="330" t="s">
        <v>447</v>
      </c>
      <c r="B56" s="330"/>
      <c r="C56" s="330"/>
      <c r="D56" s="330"/>
      <c r="E56" s="330"/>
      <c r="F56" s="330"/>
      <c r="G56" s="96">
        <v>48</v>
      </c>
      <c r="H56" s="97">
        <v>0</v>
      </c>
      <c r="I56" s="97">
        <v>218614</v>
      </c>
      <c r="J56" s="97">
        <v>0</v>
      </c>
      <c r="K56" s="97">
        <v>0</v>
      </c>
      <c r="L56" s="97">
        <v>-3413740</v>
      </c>
      <c r="M56" s="97">
        <v>0</v>
      </c>
      <c r="N56" s="97">
        <v>2202564</v>
      </c>
      <c r="O56" s="97">
        <v>0</v>
      </c>
      <c r="P56" s="97">
        <v>0</v>
      </c>
      <c r="Q56" s="97">
        <v>0</v>
      </c>
      <c r="R56" s="97">
        <v>0</v>
      </c>
      <c r="S56" s="97">
        <v>0</v>
      </c>
      <c r="T56" s="97">
        <v>0</v>
      </c>
      <c r="U56" s="97">
        <v>0</v>
      </c>
      <c r="V56" s="97">
        <v>0</v>
      </c>
      <c r="W56" s="98">
        <f t="shared" si="11"/>
        <v>5834918</v>
      </c>
      <c r="X56" s="97">
        <v>0</v>
      </c>
      <c r="Y56" s="98">
        <f t="shared" si="12"/>
        <v>5834918</v>
      </c>
    </row>
    <row r="57" spans="1:25" x14ac:dyDescent="0.3">
      <c r="A57" s="330" t="s">
        <v>463</v>
      </c>
      <c r="B57" s="330"/>
      <c r="C57" s="330"/>
      <c r="D57" s="330"/>
      <c r="E57" s="330"/>
      <c r="F57" s="330"/>
      <c r="G57" s="96">
        <v>49</v>
      </c>
      <c r="H57" s="97">
        <v>0</v>
      </c>
      <c r="I57" s="97">
        <v>0</v>
      </c>
      <c r="J57" s="97">
        <v>0</v>
      </c>
      <c r="K57" s="97">
        <v>0</v>
      </c>
      <c r="L57" s="97">
        <v>0</v>
      </c>
      <c r="M57" s="97">
        <v>0</v>
      </c>
      <c r="N57" s="97">
        <v>-233501.00000000003</v>
      </c>
      <c r="O57" s="97">
        <v>0</v>
      </c>
      <c r="P57" s="97">
        <v>0</v>
      </c>
      <c r="Q57" s="97">
        <v>0</v>
      </c>
      <c r="R57" s="97">
        <v>0</v>
      </c>
      <c r="S57" s="97">
        <v>0</v>
      </c>
      <c r="T57" s="97">
        <v>0</v>
      </c>
      <c r="U57" s="97">
        <v>31443154</v>
      </c>
      <c r="V57" s="97">
        <v>-31209653</v>
      </c>
      <c r="W57" s="98">
        <f t="shared" si="11"/>
        <v>0</v>
      </c>
      <c r="X57" s="97">
        <v>0</v>
      </c>
      <c r="Y57" s="98">
        <f t="shared" si="12"/>
        <v>0</v>
      </c>
    </row>
    <row r="58" spans="1:25" x14ac:dyDescent="0.3">
      <c r="A58" s="330" t="s">
        <v>449</v>
      </c>
      <c r="B58" s="330"/>
      <c r="C58" s="330"/>
      <c r="D58" s="330"/>
      <c r="E58" s="330"/>
      <c r="F58" s="330"/>
      <c r="G58" s="96">
        <v>50</v>
      </c>
      <c r="H58" s="97">
        <v>0</v>
      </c>
      <c r="I58" s="97">
        <v>0</v>
      </c>
      <c r="J58" s="97">
        <v>0</v>
      </c>
      <c r="K58" s="97">
        <v>0</v>
      </c>
      <c r="L58" s="97">
        <v>0</v>
      </c>
      <c r="M58" s="97">
        <v>0</v>
      </c>
      <c r="N58" s="97">
        <v>0</v>
      </c>
      <c r="O58" s="97">
        <v>0</v>
      </c>
      <c r="P58" s="97">
        <v>0</v>
      </c>
      <c r="Q58" s="97">
        <v>0</v>
      </c>
      <c r="R58" s="97">
        <v>0</v>
      </c>
      <c r="S58" s="97">
        <v>0</v>
      </c>
      <c r="T58" s="97">
        <v>0</v>
      </c>
      <c r="U58" s="97">
        <v>0</v>
      </c>
      <c r="V58" s="97">
        <v>0</v>
      </c>
      <c r="W58" s="98">
        <f t="shared" si="11"/>
        <v>0</v>
      </c>
      <c r="X58" s="97">
        <v>0</v>
      </c>
      <c r="Y58" s="98">
        <f t="shared" si="12"/>
        <v>0</v>
      </c>
    </row>
    <row r="59" spans="1:25" x14ac:dyDescent="0.3">
      <c r="A59" s="341" t="s">
        <v>464</v>
      </c>
      <c r="B59" s="341"/>
      <c r="C59" s="341"/>
      <c r="D59" s="341"/>
      <c r="E59" s="341"/>
      <c r="F59" s="341"/>
      <c r="G59" s="102">
        <v>51</v>
      </c>
      <c r="H59" s="103">
        <f t="shared" ref="H59:T59" si="13">SUM(H39:H58)</f>
        <v>106697600</v>
      </c>
      <c r="I59" s="103">
        <f t="shared" si="13"/>
        <v>28978963</v>
      </c>
      <c r="J59" s="103">
        <f t="shared" si="13"/>
        <v>0</v>
      </c>
      <c r="K59" s="103">
        <f t="shared" si="13"/>
        <v>0</v>
      </c>
      <c r="L59" s="103">
        <f t="shared" si="13"/>
        <v>4346567.0000000009</v>
      </c>
      <c r="M59" s="103">
        <f t="shared" si="13"/>
        <v>0</v>
      </c>
      <c r="N59" s="103">
        <f t="shared" si="13"/>
        <v>13078283</v>
      </c>
      <c r="O59" s="103">
        <f t="shared" si="13"/>
        <v>0</v>
      </c>
      <c r="P59" s="103">
        <f t="shared" si="13"/>
        <v>0</v>
      </c>
      <c r="Q59" s="103">
        <f t="shared" si="13"/>
        <v>3432254</v>
      </c>
      <c r="R59" s="103">
        <f t="shared" si="13"/>
        <v>0</v>
      </c>
      <c r="S59" s="103">
        <f t="shared" si="13"/>
        <v>0</v>
      </c>
      <c r="T59" s="103">
        <f t="shared" si="13"/>
        <v>-10602552</v>
      </c>
      <c r="U59" s="103">
        <f>SUM(U39:U58)</f>
        <v>297168663</v>
      </c>
      <c r="V59" s="103">
        <f>SUM(V39:V58)</f>
        <v>26451491</v>
      </c>
      <c r="W59" s="103">
        <f>SUM(W39:W58)</f>
        <v>460858135</v>
      </c>
      <c r="X59" s="103">
        <f>SUM(X39:X58)</f>
        <v>1161621</v>
      </c>
      <c r="Y59" s="103">
        <f>SUM(Y39:Y58)</f>
        <v>462019756</v>
      </c>
    </row>
    <row r="60" spans="1:25" x14ac:dyDescent="0.3">
      <c r="A60" s="342" t="s">
        <v>451</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row>
    <row r="61" spans="1:25" x14ac:dyDescent="0.3">
      <c r="A61" s="345" t="s">
        <v>465</v>
      </c>
      <c r="B61" s="345"/>
      <c r="C61" s="345"/>
      <c r="D61" s="345"/>
      <c r="E61" s="345"/>
      <c r="F61" s="345"/>
      <c r="G61" s="99">
        <v>52</v>
      </c>
      <c r="H61" s="100">
        <f t="shared" ref="H61:T61" si="14">SUM(H41:H49)</f>
        <v>0</v>
      </c>
      <c r="I61" s="100">
        <f t="shared" si="14"/>
        <v>0</v>
      </c>
      <c r="J61" s="100">
        <f t="shared" si="14"/>
        <v>0</v>
      </c>
      <c r="K61" s="100">
        <f t="shared" si="14"/>
        <v>0</v>
      </c>
      <c r="L61" s="100">
        <f t="shared" si="14"/>
        <v>0</v>
      </c>
      <c r="M61" s="100">
        <f t="shared" si="14"/>
        <v>0</v>
      </c>
      <c r="N61" s="100">
        <f t="shared" si="14"/>
        <v>0</v>
      </c>
      <c r="O61" s="100">
        <f t="shared" si="14"/>
        <v>0</v>
      </c>
      <c r="P61" s="100">
        <f t="shared" si="14"/>
        <v>0</v>
      </c>
      <c r="Q61" s="100">
        <f t="shared" si="14"/>
        <v>4576510</v>
      </c>
      <c r="R61" s="100">
        <f t="shared" si="14"/>
        <v>0</v>
      </c>
      <c r="S61" s="100">
        <f t="shared" si="14"/>
        <v>0</v>
      </c>
      <c r="T61" s="100">
        <f t="shared" si="14"/>
        <v>73465</v>
      </c>
      <c r="U61" s="100">
        <f>SUM(U41:U49)</f>
        <v>-135851</v>
      </c>
      <c r="V61" s="100">
        <f>SUM(V41:V49)</f>
        <v>0</v>
      </c>
      <c r="W61" s="100">
        <f>SUM(W41:W49)</f>
        <v>4514124</v>
      </c>
      <c r="X61" s="100">
        <f>SUM(X41:X49)</f>
        <v>11476</v>
      </c>
      <c r="Y61" s="100">
        <f>SUM(Y41:Y49)</f>
        <v>4525600</v>
      </c>
    </row>
    <row r="62" spans="1:25" x14ac:dyDescent="0.3">
      <c r="A62" s="345" t="s">
        <v>466</v>
      </c>
      <c r="B62" s="345"/>
      <c r="C62" s="345"/>
      <c r="D62" s="345"/>
      <c r="E62" s="345"/>
      <c r="F62" s="345"/>
      <c r="G62" s="99">
        <v>53</v>
      </c>
      <c r="H62" s="100">
        <f t="shared" ref="H62:T62" si="15">H40+H61</f>
        <v>0</v>
      </c>
      <c r="I62" s="100">
        <f t="shared" si="15"/>
        <v>0</v>
      </c>
      <c r="J62" s="100">
        <f t="shared" si="15"/>
        <v>0</v>
      </c>
      <c r="K62" s="100">
        <f t="shared" si="15"/>
        <v>0</v>
      </c>
      <c r="L62" s="100">
        <f t="shared" si="15"/>
        <v>0</v>
      </c>
      <c r="M62" s="100">
        <f t="shared" si="15"/>
        <v>0</v>
      </c>
      <c r="N62" s="100">
        <f t="shared" si="15"/>
        <v>0</v>
      </c>
      <c r="O62" s="100">
        <f t="shared" si="15"/>
        <v>0</v>
      </c>
      <c r="P62" s="100">
        <f t="shared" si="15"/>
        <v>0</v>
      </c>
      <c r="Q62" s="100">
        <f t="shared" si="15"/>
        <v>4576510</v>
      </c>
      <c r="R62" s="100">
        <f t="shared" si="15"/>
        <v>0</v>
      </c>
      <c r="S62" s="100">
        <f t="shared" si="15"/>
        <v>0</v>
      </c>
      <c r="T62" s="100">
        <f t="shared" si="15"/>
        <v>73465</v>
      </c>
      <c r="U62" s="100">
        <f>U40+U61</f>
        <v>-135851</v>
      </c>
      <c r="V62" s="100">
        <f>V40+V61</f>
        <v>26451491</v>
      </c>
      <c r="W62" s="100">
        <f>W40+W61</f>
        <v>30965615</v>
      </c>
      <c r="X62" s="100">
        <f>X40+X61</f>
        <v>126771</v>
      </c>
      <c r="Y62" s="100">
        <f>Y40+Y61</f>
        <v>31092386</v>
      </c>
    </row>
    <row r="63" spans="1:25" x14ac:dyDescent="0.3">
      <c r="A63" s="347" t="s">
        <v>467</v>
      </c>
      <c r="B63" s="347"/>
      <c r="C63" s="347"/>
      <c r="D63" s="347"/>
      <c r="E63" s="347"/>
      <c r="F63" s="347"/>
      <c r="G63" s="102">
        <v>54</v>
      </c>
      <c r="H63" s="103">
        <f t="shared" ref="H63:T63" si="16">SUM(H50:H58)</f>
        <v>0</v>
      </c>
      <c r="I63" s="103">
        <f t="shared" si="16"/>
        <v>218614</v>
      </c>
      <c r="J63" s="103">
        <f t="shared" si="16"/>
        <v>0</v>
      </c>
      <c r="K63" s="103">
        <f t="shared" si="16"/>
        <v>0</v>
      </c>
      <c r="L63" s="103">
        <f t="shared" si="16"/>
        <v>1836972.0000000009</v>
      </c>
      <c r="M63" s="103">
        <f t="shared" si="16"/>
        <v>0</v>
      </c>
      <c r="N63" s="103">
        <f t="shared" si="16"/>
        <v>1969063</v>
      </c>
      <c r="O63" s="103">
        <f t="shared" si="16"/>
        <v>0</v>
      </c>
      <c r="P63" s="103">
        <f t="shared" si="16"/>
        <v>0</v>
      </c>
      <c r="Q63" s="103">
        <f t="shared" si="16"/>
        <v>0</v>
      </c>
      <c r="R63" s="103">
        <f t="shared" si="16"/>
        <v>0</v>
      </c>
      <c r="S63" s="103">
        <f t="shared" si="16"/>
        <v>0</v>
      </c>
      <c r="T63" s="103">
        <f t="shared" si="16"/>
        <v>0</v>
      </c>
      <c r="U63" s="103">
        <f>SUM(U50:U58)</f>
        <v>15527564</v>
      </c>
      <c r="V63" s="103">
        <f>SUM(V50:V58)</f>
        <v>-31209653</v>
      </c>
      <c r="W63" s="103">
        <f>SUM(W50:W58)</f>
        <v>-15331384</v>
      </c>
      <c r="X63" s="103">
        <f>SUM(X50:X58)</f>
        <v>0</v>
      </c>
      <c r="Y63" s="103">
        <f>SUM(Y50:Y58)</f>
        <v>-15331384</v>
      </c>
    </row>
  </sheetData>
  <protectedRanges>
    <protectedRange sqref="E2" name="Range1_1"/>
    <protectedRange sqref="G2" name="Range1"/>
  </protectedRanges>
  <mergeCells count="66">
    <mergeCell ref="A63:F63"/>
    <mergeCell ref="A52:F52"/>
    <mergeCell ref="A53:F53"/>
    <mergeCell ref="A54:F54"/>
    <mergeCell ref="A55:F55"/>
    <mergeCell ref="A56:F56"/>
    <mergeCell ref="A57:F57"/>
    <mergeCell ref="A58:F58"/>
    <mergeCell ref="A59:F59"/>
    <mergeCell ref="A60:Y60"/>
    <mergeCell ref="A61:F61"/>
    <mergeCell ref="A62:F62"/>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F30"/>
    <mergeCell ref="A31:Y31"/>
    <mergeCell ref="A32:F32"/>
    <mergeCell ref="A33:F33"/>
    <mergeCell ref="A34:F34"/>
    <mergeCell ref="A35:Y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4">
    <dataValidation type="whole" operator="notEqual" allowBlank="1" showInputMessage="1" showErrorMessage="1" errorTitle="Invalid entry" error="You can enter only whole rounded numbers (positive or negative) and a zero." sqref="H32:Y34 H7:Y30 H61:Y63 H36:M59 O36:Y59 N36:N55 N58:N59" xr:uid="{9121B0E3-50E0-4975-9FBA-A2734E2D70D2}">
      <formula1>9999999999</formula1>
    </dataValidation>
    <dataValidation type="whole" operator="greaterThanOrEqual" allowBlank="1" showInputMessage="1" showErrorMessage="1" errorTitle="Incorrect entry" error="You can enter only positive whole numbers." sqref="P6:X6" xr:uid="{8E933F3E-82BC-4BA6-B4DF-B5DD3DA2EC7C}">
      <formula1>0</formula1>
    </dataValidation>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G2" xr:uid="{5BB7AF61-92C6-4307-8322-05773EE17B2B}">
      <formula1>39448</formula1>
    </dataValidation>
    <dataValidation type="whole" operator="notEqual" allowBlank="1" showInputMessage="1" showErrorMessage="1" errorTitle="Nedopušten upis" error="Dopušten je upis samo cjelobrojnih zaokruženih vrijednosti (pozitivnih ili negativnih) te nule." sqref="N56:N57" xr:uid="{D8B29552-C3C8-4F8A-A3F4-B52AED31D328}">
      <formula1>9999999999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B30F-C311-4B66-BC55-747501CAEAAC}">
  <dimension ref="A1:J169"/>
  <sheetViews>
    <sheetView showGridLines="0" zoomScale="90" zoomScaleNormal="90" workbookViewId="0">
      <selection activeCell="S55" sqref="S55"/>
    </sheetView>
  </sheetViews>
  <sheetFormatPr defaultRowHeight="14.4" x14ac:dyDescent="0.3"/>
  <cols>
    <col min="10" max="10" width="86" customWidth="1"/>
  </cols>
  <sheetData>
    <row r="1" spans="1:10" x14ac:dyDescent="0.3">
      <c r="A1" s="349" t="s">
        <v>511</v>
      </c>
      <c r="B1" s="350"/>
      <c r="C1" s="350"/>
      <c r="D1" s="350"/>
      <c r="E1" s="350"/>
      <c r="F1" s="350"/>
      <c r="G1" s="350"/>
      <c r="H1" s="350"/>
      <c r="I1" s="350"/>
      <c r="J1" s="350"/>
    </row>
    <row r="2" spans="1:10" x14ac:dyDescent="0.3">
      <c r="A2" s="350"/>
      <c r="B2" s="350"/>
      <c r="C2" s="350"/>
      <c r="D2" s="350"/>
      <c r="E2" s="350"/>
      <c r="F2" s="350"/>
      <c r="G2" s="350"/>
      <c r="H2" s="350"/>
      <c r="I2" s="350"/>
      <c r="J2" s="350"/>
    </row>
    <row r="3" spans="1:10" x14ac:dyDescent="0.3">
      <c r="A3" s="350"/>
      <c r="B3" s="350"/>
      <c r="C3" s="350"/>
      <c r="D3" s="350"/>
      <c r="E3" s="350"/>
      <c r="F3" s="350"/>
      <c r="G3" s="350"/>
      <c r="H3" s="350"/>
      <c r="I3" s="350"/>
      <c r="J3" s="350"/>
    </row>
    <row r="4" spans="1:10" x14ac:dyDescent="0.3">
      <c r="A4" s="350"/>
      <c r="B4" s="350"/>
      <c r="C4" s="350"/>
      <c r="D4" s="350"/>
      <c r="E4" s="350"/>
      <c r="F4" s="350"/>
      <c r="G4" s="350"/>
      <c r="H4" s="350"/>
      <c r="I4" s="350"/>
      <c r="J4" s="350"/>
    </row>
    <row r="5" spans="1:10" x14ac:dyDescent="0.3">
      <c r="A5" s="350"/>
      <c r="B5" s="350"/>
      <c r="C5" s="350"/>
      <c r="D5" s="350"/>
      <c r="E5" s="350"/>
      <c r="F5" s="350"/>
      <c r="G5" s="350"/>
      <c r="H5" s="350"/>
      <c r="I5" s="350"/>
      <c r="J5" s="350"/>
    </row>
    <row r="6" spans="1:10" x14ac:dyDescent="0.3">
      <c r="A6" s="350"/>
      <c r="B6" s="350"/>
      <c r="C6" s="350"/>
      <c r="D6" s="350"/>
      <c r="E6" s="350"/>
      <c r="F6" s="350"/>
      <c r="G6" s="350"/>
      <c r="H6" s="350"/>
      <c r="I6" s="350"/>
      <c r="J6" s="350"/>
    </row>
    <row r="7" spans="1:10" x14ac:dyDescent="0.3">
      <c r="A7" s="350"/>
      <c r="B7" s="350"/>
      <c r="C7" s="350"/>
      <c r="D7" s="350"/>
      <c r="E7" s="350"/>
      <c r="F7" s="350"/>
      <c r="G7" s="350"/>
      <c r="H7" s="350"/>
      <c r="I7" s="350"/>
      <c r="J7" s="350"/>
    </row>
    <row r="8" spans="1:10" x14ac:dyDescent="0.3">
      <c r="A8" s="350"/>
      <c r="B8" s="350"/>
      <c r="C8" s="350"/>
      <c r="D8" s="350"/>
      <c r="E8" s="350"/>
      <c r="F8" s="350"/>
      <c r="G8" s="350"/>
      <c r="H8" s="350"/>
      <c r="I8" s="350"/>
      <c r="J8" s="350"/>
    </row>
    <row r="9" spans="1:10" x14ac:dyDescent="0.3">
      <c r="A9" s="350"/>
      <c r="B9" s="350"/>
      <c r="C9" s="350"/>
      <c r="D9" s="350"/>
      <c r="E9" s="350"/>
      <c r="F9" s="350"/>
      <c r="G9" s="350"/>
      <c r="H9" s="350"/>
      <c r="I9" s="350"/>
      <c r="J9" s="350"/>
    </row>
    <row r="10" spans="1:10" x14ac:dyDescent="0.3">
      <c r="A10" s="350"/>
      <c r="B10" s="350"/>
      <c r="C10" s="350"/>
      <c r="D10" s="350"/>
      <c r="E10" s="350"/>
      <c r="F10" s="350"/>
      <c r="G10" s="350"/>
      <c r="H10" s="350"/>
      <c r="I10" s="350"/>
      <c r="J10" s="350"/>
    </row>
    <row r="11" spans="1:10" x14ac:dyDescent="0.3">
      <c r="A11" s="350"/>
      <c r="B11" s="350"/>
      <c r="C11" s="350"/>
      <c r="D11" s="350"/>
      <c r="E11" s="350"/>
      <c r="F11" s="350"/>
      <c r="G11" s="350"/>
      <c r="H11" s="350"/>
      <c r="I11" s="350"/>
      <c r="J11" s="350"/>
    </row>
    <row r="12" spans="1:10" x14ac:dyDescent="0.3">
      <c r="A12" s="350"/>
      <c r="B12" s="350"/>
      <c r="C12" s="350"/>
      <c r="D12" s="350"/>
      <c r="E12" s="350"/>
      <c r="F12" s="350"/>
      <c r="G12" s="350"/>
      <c r="H12" s="350"/>
      <c r="I12" s="350"/>
      <c r="J12" s="350"/>
    </row>
    <row r="13" spans="1:10" x14ac:dyDescent="0.3">
      <c r="A13" s="350"/>
      <c r="B13" s="350"/>
      <c r="C13" s="350"/>
      <c r="D13" s="350"/>
      <c r="E13" s="350"/>
      <c r="F13" s="350"/>
      <c r="G13" s="350"/>
      <c r="H13" s="350"/>
      <c r="I13" s="350"/>
      <c r="J13" s="350"/>
    </row>
    <row r="14" spans="1:10" ht="106.5" customHeight="1" x14ac:dyDescent="0.3">
      <c r="A14" s="350"/>
      <c r="B14" s="350"/>
      <c r="C14" s="350"/>
      <c r="D14" s="350"/>
      <c r="E14" s="350"/>
      <c r="F14" s="350"/>
      <c r="G14" s="350"/>
      <c r="H14" s="350"/>
      <c r="I14" s="350"/>
      <c r="J14" s="350"/>
    </row>
    <row r="15" spans="1:10" x14ac:dyDescent="0.3">
      <c r="A15" s="350"/>
      <c r="B15" s="350"/>
      <c r="C15" s="350"/>
      <c r="D15" s="350"/>
      <c r="E15" s="350"/>
      <c r="F15" s="350"/>
      <c r="G15" s="350"/>
      <c r="H15" s="350"/>
      <c r="I15" s="350"/>
      <c r="J15" s="350"/>
    </row>
    <row r="16" spans="1:10" ht="72.75" customHeight="1" x14ac:dyDescent="0.3">
      <c r="A16" s="350"/>
      <c r="B16" s="350"/>
      <c r="C16" s="350"/>
      <c r="D16" s="350"/>
      <c r="E16" s="350"/>
      <c r="F16" s="350"/>
      <c r="G16" s="350"/>
      <c r="H16" s="350"/>
      <c r="I16" s="350"/>
      <c r="J16" s="350"/>
    </row>
    <row r="17" spans="1:10" x14ac:dyDescent="0.3">
      <c r="A17" s="350"/>
      <c r="B17" s="350"/>
      <c r="C17" s="350"/>
      <c r="D17" s="350"/>
      <c r="E17" s="350"/>
      <c r="F17" s="350"/>
      <c r="G17" s="350"/>
      <c r="H17" s="350"/>
      <c r="I17" s="350"/>
      <c r="J17" s="350"/>
    </row>
    <row r="18" spans="1:10" x14ac:dyDescent="0.3">
      <c r="A18" s="350"/>
      <c r="B18" s="350"/>
      <c r="C18" s="350"/>
      <c r="D18" s="350"/>
      <c r="E18" s="350"/>
      <c r="F18" s="350"/>
      <c r="G18" s="350"/>
      <c r="H18" s="350"/>
      <c r="I18" s="350"/>
      <c r="J18" s="350"/>
    </row>
    <row r="19" spans="1:10" x14ac:dyDescent="0.3">
      <c r="A19" s="350"/>
      <c r="B19" s="350"/>
      <c r="C19" s="350"/>
      <c r="D19" s="350"/>
      <c r="E19" s="350"/>
      <c r="F19" s="350"/>
      <c r="G19" s="350"/>
      <c r="H19" s="350"/>
      <c r="I19" s="350"/>
      <c r="J19" s="350"/>
    </row>
    <row r="20" spans="1:10" ht="58.5" customHeight="1" x14ac:dyDescent="0.3">
      <c r="A20" s="350"/>
      <c r="B20" s="350"/>
      <c r="C20" s="350"/>
      <c r="D20" s="350"/>
      <c r="E20" s="350"/>
      <c r="F20" s="350"/>
      <c r="G20" s="350"/>
      <c r="H20" s="350"/>
      <c r="I20" s="350"/>
      <c r="J20" s="350"/>
    </row>
    <row r="21" spans="1:10" ht="60.75" customHeight="1" x14ac:dyDescent="0.3">
      <c r="A21" s="350"/>
      <c r="B21" s="350"/>
      <c r="C21" s="350"/>
      <c r="D21" s="350"/>
      <c r="E21" s="350"/>
      <c r="F21" s="350"/>
      <c r="G21" s="350"/>
      <c r="H21" s="350"/>
      <c r="I21" s="350"/>
      <c r="J21" s="350"/>
    </row>
    <row r="22" spans="1:10" ht="58.5" customHeight="1" x14ac:dyDescent="0.3">
      <c r="A22" s="350"/>
      <c r="B22" s="350"/>
      <c r="C22" s="350"/>
      <c r="D22" s="350"/>
      <c r="E22" s="350"/>
      <c r="F22" s="350"/>
      <c r="G22" s="350"/>
      <c r="H22" s="350"/>
      <c r="I22" s="350"/>
      <c r="J22" s="350"/>
    </row>
    <row r="23" spans="1:10" ht="52.5" customHeight="1" x14ac:dyDescent="0.3">
      <c r="A23" s="350"/>
      <c r="B23" s="350"/>
      <c r="C23" s="350"/>
      <c r="D23" s="350"/>
      <c r="E23" s="350"/>
      <c r="F23" s="350"/>
      <c r="G23" s="350"/>
      <c r="H23" s="350"/>
      <c r="I23" s="350"/>
      <c r="J23" s="350"/>
    </row>
    <row r="24" spans="1:10" x14ac:dyDescent="0.3">
      <c r="A24" s="350"/>
      <c r="B24" s="350"/>
      <c r="C24" s="350"/>
      <c r="D24" s="350"/>
      <c r="E24" s="350"/>
      <c r="F24" s="350"/>
      <c r="G24" s="350"/>
      <c r="H24" s="350"/>
      <c r="I24" s="350"/>
      <c r="J24" s="350"/>
    </row>
    <row r="25" spans="1:10" x14ac:dyDescent="0.3">
      <c r="A25" s="350"/>
      <c r="B25" s="350"/>
      <c r="C25" s="350"/>
      <c r="D25" s="350"/>
      <c r="E25" s="350"/>
      <c r="F25" s="350"/>
      <c r="G25" s="350"/>
      <c r="H25" s="350"/>
      <c r="I25" s="350"/>
      <c r="J25" s="350"/>
    </row>
    <row r="26" spans="1:10" x14ac:dyDescent="0.3">
      <c r="A26" s="350"/>
      <c r="B26" s="350"/>
      <c r="C26" s="350"/>
      <c r="D26" s="350"/>
      <c r="E26" s="350"/>
      <c r="F26" s="350"/>
      <c r="G26" s="350"/>
      <c r="H26" s="350"/>
      <c r="I26" s="350"/>
      <c r="J26" s="350"/>
    </row>
    <row r="27" spans="1:10" ht="407.55" customHeight="1" x14ac:dyDescent="0.3">
      <c r="A27" s="350"/>
      <c r="B27" s="350"/>
      <c r="C27" s="350"/>
      <c r="D27" s="350"/>
      <c r="E27" s="350"/>
      <c r="F27" s="350"/>
      <c r="G27" s="350"/>
      <c r="H27" s="350"/>
      <c r="I27" s="350"/>
      <c r="J27" s="350"/>
    </row>
    <row r="169" customFormat="1" ht="21" customHeight="1" x14ac:dyDescent="0.3"/>
  </sheetData>
  <mergeCells count="1">
    <mergeCell ref="A1:J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data</vt:lpstr>
      <vt:lpstr>Balance sheet</vt:lpstr>
      <vt:lpstr>P&amp;L</vt:lpstr>
      <vt:lpstr>CF_I</vt:lpstr>
      <vt:lpstr>CF_D</vt:lpstr>
      <vt:lpstr>SOCE</vt:lpstr>
      <vt:lpstr>Notes</vt:lpstr>
    </vt:vector>
  </TitlesOfParts>
  <Company>Atlantic Grupa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Nikša Milan Sinčić</dc:creator>
  <cp:lastModifiedBy>Filip Brkljačić</cp:lastModifiedBy>
  <dcterms:created xsi:type="dcterms:W3CDTF">2024-03-26T07:42:00Z</dcterms:created>
  <dcterms:modified xsi:type="dcterms:W3CDTF">2025-03-28T16:00:45Z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98c205-7cf8-427e-abf8-9da10f7c14d6_Enabled">
    <vt:lpwstr>true</vt:lpwstr>
  </property>
  <property fmtid="{D5CDD505-2E9C-101B-9397-08002B2CF9AE}" pid="3" name="MSIP_Label_9198c205-7cf8-427e-abf8-9da10f7c14d6_SetDate">
    <vt:lpwstr>2025-03-26T16:52:58Z</vt:lpwstr>
  </property>
  <property fmtid="{D5CDD505-2E9C-101B-9397-08002B2CF9AE}" pid="4" name="MSIP_Label_9198c205-7cf8-427e-abf8-9da10f7c14d6_Method">
    <vt:lpwstr>Privileged</vt:lpwstr>
  </property>
  <property fmtid="{D5CDD505-2E9C-101B-9397-08002B2CF9AE}" pid="5" name="MSIP_Label_9198c205-7cf8-427e-abf8-9da10f7c14d6_Name">
    <vt:lpwstr>9198c205-7cf8-427e-abf8-9da10f7c14d6</vt:lpwstr>
  </property>
  <property fmtid="{D5CDD505-2E9C-101B-9397-08002B2CF9AE}" pid="6" name="MSIP_Label_9198c205-7cf8-427e-abf8-9da10f7c14d6_SiteId">
    <vt:lpwstr>607b92b1-0d9e-499e-b3b4-1716eddd7139</vt:lpwstr>
  </property>
  <property fmtid="{D5CDD505-2E9C-101B-9397-08002B2CF9AE}" pid="7" name="MSIP_Label_9198c205-7cf8-427e-abf8-9da10f7c14d6_ActionId">
    <vt:lpwstr>5d07d81e-ad88-4843-ae72-e7d7903a0c23</vt:lpwstr>
  </property>
  <property fmtid="{D5CDD505-2E9C-101B-9397-08002B2CF9AE}" pid="8" name="MSIP_Label_9198c205-7cf8-427e-abf8-9da10f7c14d6_ContentBits">
    <vt:lpwstr>0</vt:lpwstr>
  </property>
</Properties>
</file>