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1\Objave rezultata\2021 YE\"/>
    </mc:Choice>
  </mc:AlternateContent>
  <xr:revisionPtr revIDLastSave="0" documentId="13_ncr:1_{31E8DD58-41F8-46B9-B4D7-8FDDB9546451}"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5"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5" l="1"/>
  <c r="V63" i="25"/>
  <c r="U63" i="25"/>
  <c r="T63" i="25"/>
  <c r="S63" i="25"/>
  <c r="R63" i="25"/>
  <c r="Q63" i="25"/>
  <c r="P63" i="25"/>
  <c r="O63" i="25"/>
  <c r="N63" i="25"/>
  <c r="M63" i="25"/>
  <c r="L63" i="25"/>
  <c r="K63" i="25"/>
  <c r="J63" i="25"/>
  <c r="I63" i="25"/>
  <c r="H63" i="25"/>
  <c r="J62" i="25"/>
  <c r="X61" i="25"/>
  <c r="X62" i="25" s="1"/>
  <c r="V61" i="25"/>
  <c r="V62" i="25" s="1"/>
  <c r="U61" i="25"/>
  <c r="U62" i="25" s="1"/>
  <c r="T61" i="25"/>
  <c r="T62" i="25" s="1"/>
  <c r="S61" i="25"/>
  <c r="S62" i="25" s="1"/>
  <c r="R61" i="25"/>
  <c r="R62" i="25" s="1"/>
  <c r="Q61" i="25"/>
  <c r="Q62" i="25" s="1"/>
  <c r="P61" i="25"/>
  <c r="P62" i="25" s="1"/>
  <c r="O61" i="25"/>
  <c r="O62" i="25" s="1"/>
  <c r="N61" i="25"/>
  <c r="N62" i="25" s="1"/>
  <c r="M61" i="25"/>
  <c r="M62" i="25" s="1"/>
  <c r="L61" i="25"/>
  <c r="L62" i="25" s="1"/>
  <c r="K61" i="25"/>
  <c r="K62" i="25" s="1"/>
  <c r="J61" i="25"/>
  <c r="I61" i="25"/>
  <c r="I62" i="25" s="1"/>
  <c r="H61" i="25"/>
  <c r="H62" i="25" s="1"/>
  <c r="W58" i="25"/>
  <c r="Y58" i="25" s="1"/>
  <c r="W57" i="25"/>
  <c r="Y57" i="25" s="1"/>
  <c r="W56" i="25"/>
  <c r="Y56" i="25" s="1"/>
  <c r="W55" i="25"/>
  <c r="Y55" i="25" s="1"/>
  <c r="W54" i="25"/>
  <c r="Y54" i="25" s="1"/>
  <c r="W53" i="25"/>
  <c r="Y53" i="25" s="1"/>
  <c r="W52" i="25"/>
  <c r="Y52" i="25" s="1"/>
  <c r="W51" i="25"/>
  <c r="Y51" i="25" s="1"/>
  <c r="W50" i="25"/>
  <c r="W49" i="25"/>
  <c r="Y49" i="25" s="1"/>
  <c r="W48" i="25"/>
  <c r="Y48" i="25" s="1"/>
  <c r="W47" i="25"/>
  <c r="Y47" i="25" s="1"/>
  <c r="W46" i="25"/>
  <c r="Y46" i="25" s="1"/>
  <c r="W45" i="25"/>
  <c r="Y45" i="25" s="1"/>
  <c r="W44" i="25"/>
  <c r="Y44" i="25" s="1"/>
  <c r="W43" i="25"/>
  <c r="Y43" i="25" s="1"/>
  <c r="W42" i="25"/>
  <c r="Y42" i="25" s="1"/>
  <c r="W41" i="25"/>
  <c r="Y41" i="25" s="1"/>
  <c r="W40" i="25"/>
  <c r="X39" i="25"/>
  <c r="X59" i="25" s="1"/>
  <c r="V39" i="25"/>
  <c r="V59" i="25" s="1"/>
  <c r="U39" i="25"/>
  <c r="U59" i="25" s="1"/>
  <c r="T39" i="25"/>
  <c r="T59" i="25" s="1"/>
  <c r="S39" i="25"/>
  <c r="S59" i="25" s="1"/>
  <c r="R39" i="25"/>
  <c r="R59" i="25" s="1"/>
  <c r="Q39" i="25"/>
  <c r="Q59" i="25" s="1"/>
  <c r="P39" i="25"/>
  <c r="P59" i="25" s="1"/>
  <c r="O39" i="25"/>
  <c r="O59" i="25" s="1"/>
  <c r="N39" i="25"/>
  <c r="N59" i="25" s="1"/>
  <c r="M39" i="25"/>
  <c r="M59" i="25" s="1"/>
  <c r="L39" i="25"/>
  <c r="L59" i="25" s="1"/>
  <c r="K39" i="25"/>
  <c r="K59" i="25" s="1"/>
  <c r="J39" i="25"/>
  <c r="J59" i="25" s="1"/>
  <c r="I39" i="25"/>
  <c r="I59" i="25" s="1"/>
  <c r="H39" i="25"/>
  <c r="H59" i="25" s="1"/>
  <c r="W38" i="25"/>
  <c r="Y38" i="25" s="1"/>
  <c r="W37" i="25"/>
  <c r="Y37" i="25" s="1"/>
  <c r="W36" i="25"/>
  <c r="Y36" i="25" s="1"/>
  <c r="X34" i="25"/>
  <c r="V34" i="25"/>
  <c r="U34" i="25"/>
  <c r="T34" i="25"/>
  <c r="S34" i="25"/>
  <c r="R34" i="25"/>
  <c r="Q34" i="25"/>
  <c r="P34" i="25"/>
  <c r="O34" i="25"/>
  <c r="N34" i="25"/>
  <c r="M34" i="25"/>
  <c r="L34" i="25"/>
  <c r="K34" i="25"/>
  <c r="J34" i="25"/>
  <c r="I34" i="25"/>
  <c r="H34" i="25"/>
  <c r="T33" i="25"/>
  <c r="X32" i="25"/>
  <c r="X33" i="25" s="1"/>
  <c r="V32" i="25"/>
  <c r="V33" i="25" s="1"/>
  <c r="U32" i="25"/>
  <c r="U33" i="25" s="1"/>
  <c r="T32" i="25"/>
  <c r="S32" i="25"/>
  <c r="S33" i="25" s="1"/>
  <c r="R32" i="25"/>
  <c r="R33" i="25" s="1"/>
  <c r="Q32" i="25"/>
  <c r="Q33" i="25" s="1"/>
  <c r="P32" i="25"/>
  <c r="P33" i="25" s="1"/>
  <c r="O32" i="25"/>
  <c r="O33" i="25" s="1"/>
  <c r="N32" i="25"/>
  <c r="N33" i="25" s="1"/>
  <c r="M32" i="25"/>
  <c r="M33" i="25" s="1"/>
  <c r="L32" i="25"/>
  <c r="L33" i="25" s="1"/>
  <c r="K32" i="25"/>
  <c r="K33" i="25" s="1"/>
  <c r="J32" i="25"/>
  <c r="J33" i="25" s="1"/>
  <c r="I32" i="25"/>
  <c r="I33" i="25" s="1"/>
  <c r="H32" i="25"/>
  <c r="H33" i="25" s="1"/>
  <c r="W29" i="25"/>
  <c r="Y29" i="25" s="1"/>
  <c r="W28" i="25"/>
  <c r="Y28" i="25" s="1"/>
  <c r="W27" i="25"/>
  <c r="Y27" i="25" s="1"/>
  <c r="W26" i="25"/>
  <c r="Y26" i="25" s="1"/>
  <c r="W25" i="25"/>
  <c r="Y25" i="25" s="1"/>
  <c r="W24" i="25"/>
  <c r="W23" i="25"/>
  <c r="Y23" i="25" s="1"/>
  <c r="W22" i="25"/>
  <c r="Y22" i="25" s="1"/>
  <c r="W21" i="25"/>
  <c r="Y21" i="25" s="1"/>
  <c r="W20" i="25"/>
  <c r="Y20" i="25" s="1"/>
  <c r="W19" i="25"/>
  <c r="Y19" i="25" s="1"/>
  <c r="W18" i="25"/>
  <c r="Y18" i="25" s="1"/>
  <c r="W17" i="25"/>
  <c r="Y17" i="25" s="1"/>
  <c r="W16" i="25"/>
  <c r="Y16" i="25" s="1"/>
  <c r="W15" i="25"/>
  <c r="Y15" i="25" s="1"/>
  <c r="W14" i="25"/>
  <c r="Y14" i="25" s="1"/>
  <c r="W13" i="25"/>
  <c r="Y13" i="25" s="1"/>
  <c r="W12" i="25"/>
  <c r="W11" i="25"/>
  <c r="Y11" i="25" s="1"/>
  <c r="X10" i="25"/>
  <c r="X30" i="25" s="1"/>
  <c r="V10" i="25"/>
  <c r="V30" i="25" s="1"/>
  <c r="U10" i="25"/>
  <c r="U30" i="25" s="1"/>
  <c r="T10" i="25"/>
  <c r="T30" i="25" s="1"/>
  <c r="S10" i="25"/>
  <c r="S30" i="25" s="1"/>
  <c r="R10" i="25"/>
  <c r="R30" i="25" s="1"/>
  <c r="Q10" i="25"/>
  <c r="Q30" i="25" s="1"/>
  <c r="P10" i="25"/>
  <c r="P30" i="25" s="1"/>
  <c r="O10" i="25"/>
  <c r="O30" i="25" s="1"/>
  <c r="N10" i="25"/>
  <c r="N30" i="25" s="1"/>
  <c r="M10" i="25"/>
  <c r="M30" i="25" s="1"/>
  <c r="L10" i="25"/>
  <c r="L30" i="25" s="1"/>
  <c r="K10" i="25"/>
  <c r="K30" i="25" s="1"/>
  <c r="J10" i="25"/>
  <c r="J30" i="25" s="1"/>
  <c r="I10" i="25"/>
  <c r="I30" i="25" s="1"/>
  <c r="H10" i="25"/>
  <c r="H30" i="25" s="1"/>
  <c r="W9" i="25"/>
  <c r="Y9" i="25" s="1"/>
  <c r="W8" i="25"/>
  <c r="Y8" i="25" s="1"/>
  <c r="W7" i="25"/>
  <c r="Y7" i="25" s="1"/>
  <c r="Y10" i="25" s="1"/>
  <c r="I90" i="19"/>
  <c r="H90" i="19"/>
  <c r="I97" i="19"/>
  <c r="I89" i="19" s="1"/>
  <c r="H97" i="19"/>
  <c r="W61" i="25" l="1"/>
  <c r="W62" i="25" s="1"/>
  <c r="W63" i="25"/>
  <c r="W32" i="25"/>
  <c r="W33" i="25" s="1"/>
  <c r="W34" i="25"/>
  <c r="Y61" i="25"/>
  <c r="Y39" i="25"/>
  <c r="Y12" i="25"/>
  <c r="Y32" i="25" s="1"/>
  <c r="Y33" i="25" s="1"/>
  <c r="Y24" i="25"/>
  <c r="Y34" i="25" s="1"/>
  <c r="W39" i="25"/>
  <c r="W59" i="25" s="1"/>
  <c r="Y50" i="25"/>
  <c r="Y63" i="25" s="1"/>
  <c r="W10" i="25"/>
  <c r="W30" i="25" s="1"/>
  <c r="Y40" i="25"/>
  <c r="H107" i="19"/>
  <c r="H108" i="19" s="1"/>
  <c r="I107" i="19"/>
  <c r="I108" i="19" s="1"/>
  <c r="H89" i="19"/>
  <c r="I20" i="21"/>
  <c r="H20" i="21"/>
  <c r="I13" i="21"/>
  <c r="H13" i="21"/>
  <c r="I85" i="18"/>
  <c r="H85" i="18"/>
  <c r="Y62" i="25" l="1"/>
  <c r="Y59" i="25"/>
  <c r="Y30" i="25"/>
  <c r="I21" i="21"/>
  <c r="H21" i="21"/>
  <c r="I69" i="19" l="1"/>
  <c r="I78" i="18" l="1"/>
  <c r="H78" i="18"/>
  <c r="I48" i="21" l="1"/>
  <c r="H48" i="21"/>
  <c r="I42" i="21"/>
  <c r="H42" i="21"/>
  <c r="H49" i="21" l="1"/>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57" i="20" s="1"/>
  <c r="H59" i="20" s="1"/>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<sst xmlns="http://schemas.openxmlformats.org/spreadsheetml/2006/main" count="544" uniqueCount="473">
  <si>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</si>
  <si>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</si>
  <si>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</si>
  <si>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</si>
  <si>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</si>
  <si>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</si>
  <si>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</si>
  <si>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</si>
  <si>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</si>
  <si>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</si>
  <si>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</si>
  <si>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</si>
  <si>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</si>
  <si>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</si>
  <si>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</si>
  <si>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</si>
  <si>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</si>
  <si>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</si>
  <si>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</si>
  <si>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</si>
  <si>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</si>
  <si>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</si>
  <si>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</si>
  <si>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</si>
  <si>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</si>
  <si>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</si>
  <si>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</si>
  <si>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</si>
  <si>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</si>
  <si>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</si>
  <si>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</si>
  <si>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</si>
  <si>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</si>
  <si>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</si>
  <si>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</si>
  <si>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</si>
  <si>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</si>
  <si>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</si>
  <si>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</si>
  <si>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</si>
  <si>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</si>
  <si>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</si>
  <si>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</si>
  <si>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</si>
  <si>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</si>
  <si>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</si>
  <si>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</si>
  <si>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</si>
  <si>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</si>
  <si>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</si>
  <si>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</si>
  <si>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</si>
  <si>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</si>
  <si>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</si>
  <si>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</si>
  <si>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</si>
  <si>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</si>
  <si>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</si>
  <si>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</si>
  <si>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</si>
  <si>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</si>
  <si>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</si>
  <si>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</si>
  <si>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</si>
  <si>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</si>
  <si>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</si>
  <si>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</si>
  <si>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</si>
  <si>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</si>
  <si>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</si>
  <si>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</si>
  <si>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</si>
  <si>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</si>
  <si>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</si>
  <si>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</si>
  <si>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</si>
  <si>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</si>
  <si>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</si>
  <si>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</si>
  <si>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</si>
  <si>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</si>
  <si>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</si>
  <si>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</si>
  <si>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</si>
  <si>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</si>
  <si>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</si>
  <si>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</si>
  <si>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</si>
  <si>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</si>
  <si>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</si>
  <si>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</si>
  <si>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</si>
  <si>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</si>
  <si>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</si>
  <si>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</si>
  <si>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</si>
  <si>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</si>
  <si>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</si>
  <si>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</si>
  <si>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</si>
  <si>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</si>
  <si>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</si>
  <si>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</si>
  <si>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</si>
  <si>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</si>
  <si>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</si>
  <si>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</si>
  <si>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</si>
  <si>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</si>
  <si>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</si>
  <si>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</si>
  <si>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</si>
  <si>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</si>
  <si>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</si>
  <si>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</si>
  <si>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</si>
  <si>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</si>
  <si>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</si>
  <si>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</si>
  <si>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</si>
  <si>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</si>
  <si>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</si>
  <si>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</si>
  <si>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</si>
  <si>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</si>
  <si>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</si>
  <si>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</si>
  <si>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</si>
  <si>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</si>
  <si>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</si>
  <si>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</si>
  <si>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</si>
  <si>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</si>
  <si>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</si>
  <si>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</si>
  <si>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</si>
  <si>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</si>
  <si>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</si>
  <si>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</si>
  <si>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</si>
  <si>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</si>
  <si>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</si>
  <si>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</si>
  <si>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</si>
  <si>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</si>
  <si>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</si>
  <si>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</si>
  <si>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</si>
  <si>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</si>
  <si>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</si>
  <si>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</si>
  <si>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</si>
  <si>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</si>
  <si>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</si>
  <si>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</si>
  <si>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</si>
  <si>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</si>
  <si>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</si>
  <si>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</si>
  <si>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</si>
  <si>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</si>
  <si>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</si>
  <si>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</si>
  <si>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</si>
  <si>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</si>
  <si>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</si>
  <si>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</si>
  <si>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</si>
  <si>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</si>
  <si>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</si>
  <si>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</si>
  <si>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</si>
  <si>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</si>
  <si>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</si>
  <si>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</si>
  <si>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</si>
  <si>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</si>
  <si>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</si>
  <si>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</si>
  <si>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</si>
  <si>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</si>
  <si>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</si>
  <si>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</si>
  <si>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</si>
  <si>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</si>
  <si>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</si>
  <si>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</si>
  <si>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</si>
  <si>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</si>
  <si>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</si>
  <si>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</si>
  <si>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</si>
  <si>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</si>
  <si>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</si>
  <si>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</si>
  <si>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</si>
  <si>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</si>
  <si>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</si>
  <si>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</si>
  <si>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</si>
  <si>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</si>
  <si>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</si>
  <si>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</si>
  <si>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</si>
  <si>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</si>
  <si>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</si>
  <si>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</si>
  <si>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</si>
  <si>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</si>
  <si>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</si>
  <si>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</si>
  <si>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</si>
  <si>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</si>
  <si>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</si>
  <si>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</si>
  <si>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</si>
  <si>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</si>
  <si>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</si>
  <si>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</si>
  <si>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</si>
  <si>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</si>
  <si>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</si>
  <si>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</si>
  <si>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</si>
  <si>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</si>
  <si>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</si>
  <si>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</si>
  <si>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</si>
  <si>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</si>
  <si>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</si>
  <si>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</si>
  <si>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</si>
  <si>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</si>
  <si>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</si>
  <si>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</si>
  <si>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</si>
  <si>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</si>
  <si>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</si>
  <si>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</si>
  <si>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</si>
  <si>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</si>
  <si>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</si>
  <si>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</si>
  <si>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</si>
  <si>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</si>
  <si>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</si>
  <si>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</si>
  <si>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</si>
  <si>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</si>
  <si>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</si>
  <si>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</si>
  <si>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</si>
  <si>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</si>
  <si>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</si>
  <si>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</si>
  <si>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</si>
  <si>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</si>
  <si>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</si>
  <si>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</si>
  <si>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</si>
  <si>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</si>
  <si>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</si>
  <si>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</si>
  <si>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</si>
  <si>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</si>
  <si>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</si>
  <si>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</si>
  <si>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</si>
  <si>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</si>
  <si>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</si>
  <si>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</si>
  <si>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</si>
  <si>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</si>
  <si>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</si>
  <si>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</si>
  <si>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</si>
  <si>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</si>
  <si>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</si>
  <si>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</si>
  <si>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</si>
  <si>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</si>
  <si>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</si>
  <si>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</si>
  <si>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</si>
  <si>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</si>
  <si>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</si>
  <si>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</si>
  <si>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</si>
  <si>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</si>
  <si>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</si>
  <si>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</si>
  <si>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</si>
  <si>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</si>
  <si>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</si>
  <si>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</si>
  <si>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</si>
  <si>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</si>
  <si>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</si>
  <si>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</si>
  <si>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</si>
  <si>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</si>
  <si>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</si>
  <si>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</si>
  <si>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</si>
  <si>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</si>
  <si>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</si>
  <si>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</si>
  <si>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</si>
  <si>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</si>
  <si>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</si>
  <si>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</si>
  <si>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</si>
  <si>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</si>
  <si>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</si>
  <si>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</si>
  <si>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</si>
  <si>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</si>
  <si>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</si>
  <si>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</si>
  <si>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</si>
  <si>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</si>
  <si>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</si>
  <si>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</si>
  <si>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</si>
  <si>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</si>
  <si>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</si>
  <si>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</si>
  <si>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</si>
  <si>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</si>
  <si>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</si>
  <si>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</si>
  <si>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</si>
  <si>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</si>
  <si>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</si>
  <si>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</si>
  <si>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</si>
  <si>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</si>
  <si>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</si>
  <si>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</si>
  <si>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</si>
  <si>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</si>
  <si>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</si>
  <si>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</si>
  <si>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</si>
  <si>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</si>
  <si>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</si>
  <si>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</si>
  <si>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</si>
  <si>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</si>
  <si>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</si>
  <si>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</si>
  <si>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</si>
  <si>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</si>
  <si>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</si>
  <si>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</si>
  <si>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</si>
  <si>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</si>
  <si>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</si>
  <si>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</si>
  <si>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</si>
  <si>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</si>
  <si>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</si>
  <si>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</si>
  <si>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</si>
  <si>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</si>
  <si>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</si>
  <si>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</si>
  <si>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</si>
  <si>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</si>
  <si>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</si>
  <si>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</si>
  <si>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</si>
  <si>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</si>
  <si>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</si>
  <si>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</si>
  <si>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</si>
  <si>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</si>
  <si>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</si>
  <si>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</si>
  <si>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</si>
  <si>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</si>
  <si>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</si>
  <si>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</si>
  <si>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</si>
  <si>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</si>
  <si>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</si>
  <si>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</si>
  <si>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</si>
  <si>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</si>
  <si>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</si>
  <si>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</si>
  <si>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</si>
  <si>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</si>
  <si>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</si>
  <si>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</si>
  <si>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</si>
  <si>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</si>
  <si>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</si>
  <si>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</si>
  <si>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</si>
  <si>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</si>
  <si>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</si>
  <si>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</si>
  <si>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</si>
  <si>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</si>
  <si>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</si>
  <si>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</si>
  <si>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</si>
  <si>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</si>
  <si>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</si>
  <si>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</si>
  <si>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</si>
  <si>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</si>
  <si>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</si>
  <si>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</si>
  <si>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</si>
  <si>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</si>
  <si>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</si>
  <si>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</si>
  <si>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</si>
  <si>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</si>
  <si>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</si>
  <si>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</si>
  <si>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</si>
  <si>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</si>
  <si>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</si>
  <si>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</si>
  <si>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</si>
  <si>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</si>
  <si>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</si>
  <si>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</si>
  <si>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</si>
  <si>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</si>
  <si>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</si>
  <si>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</si>
  <si>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</si>
  <si>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</si>
  <si>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</si>
  <si>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</si>
  <si>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</si>
  <si>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</si>
  <si>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</si>
  <si>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</si>
  <si>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</si>
  <si>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01671910</t>
  </si>
  <si>
    <t>080245039</t>
  </si>
  <si>
    <t>71149912416</t>
  </si>
  <si>
    <t>2588</t>
  </si>
  <si>
    <t>HR</t>
  </si>
  <si>
    <t>3157002G3ENYCZEB1A25</t>
  </si>
  <si>
    <t>Atlantic Grupa d.d.</t>
  </si>
  <si>
    <t>Zagreb</t>
  </si>
  <si>
    <t>Miramarska 23</t>
  </si>
  <si>
    <t>grupa@atlanticgrupa.com</t>
  </si>
  <si>
    <t>www.atlanticgrupa.com</t>
  </si>
  <si>
    <t>Atlantic Trade d.o.o.</t>
  </si>
  <si>
    <t>Ljubljana</t>
  </si>
  <si>
    <t>Beograd</t>
  </si>
  <si>
    <t>Atlantic Droga Kolinska d.o.o.</t>
  </si>
  <si>
    <t>Atlantic Grand d.o.o.</t>
  </si>
  <si>
    <t>Atlantic Štark d.o.o.</t>
  </si>
  <si>
    <t>Atlantic Cedevita d.o.o.</t>
  </si>
  <si>
    <t>Ilinčić Tatjana</t>
  </si>
  <si>
    <t>012413927</t>
  </si>
  <si>
    <t>tatjana.ilincic@atlanticgrupa.com</t>
  </si>
  <si>
    <t>Berislav Horvat, Janja Kulić</t>
  </si>
  <si>
    <t>stanje na dan 31.12.2021.</t>
  </si>
  <si>
    <t>Obveznik: Atlantic Grupa d.d.</t>
  </si>
  <si>
    <t>u razdoblju 1.1.2021. do 31.12.2021.</t>
  </si>
  <si>
    <t>03785793</t>
  </si>
  <si>
    <t>07026447</t>
  </si>
  <si>
    <t xml:space="preserve">BILJEŠKE UZ FINANCIJSKE IZVJEŠTAJE - GFI
Naziv izdavatelja: Atlantic Grupa d.d.
OIB:  71149912416
Izvještajno razdoblje: 1. siječnja 2021. - 31. prosinca 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</si>
  <si>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Ernst &amp; Young Croatia d.o.o., Kulić i Sperk Revizija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</si>
</sst>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55">
    <xf numFmtId="0" fontId="0" fillId="0" borderId="0" xfId="0"/>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0" fontId="4" fillId="11" borderId="29" xfId="4" applyFont="1" applyFill="1" applyBorder="1" applyAlignment="1" applyProtection="1">
      <alignment horizontal="center" vertical="center"/>
      <protection locked="0"/>
    </xf>
    <xf numFmtId="3" fontId="2" fillId="0" borderId="0" xfId="1" applyNumberFormat="1" applyFont="1" applyAlignment="1">
      <alignment wrapText="1"/>
    </xf>
    <xf numFmtId="3" fontId="2" fillId="0" borderId="0" xfId="5" applyNumberFormat="1"/>
    <xf numFmtId="4" fontId="2" fillId="0" borderId="0" xfId="5" applyNumberFormat="1"/>
    <xf numFmtId="0" fontId="8" fillId="0" borderId="0" xfId="1" applyFont="1" applyAlignment="1">
      <alignment horizontal="center" vertical="center" wrapText="1"/>
    </xf>
    <xf numFmtId="0" fontId="2" fillId="0" borderId="0" xfId="5"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3" fontId="2" fillId="0" borderId="0" xfId="5" applyNumberFormat="1" applyAlignment="1">
      <alignment horizontal="center" vertical="center" wrapText="1"/>
    </xf>
    <xf numFmtId="3" fontId="9" fillId="3" borderId="20" xfId="0" applyNumberFormat="1" applyFont="1" applyFill="1" applyBorder="1" applyAlignment="1">
      <alignment horizontal="center" vertical="center" wrapText="1"/>
    </xf>
    <xf numFmtId="3" fontId="38" fillId="3" borderId="20"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165" fontId="18" fillId="9" borderId="23" xfId="0" applyNumberFormat="1" applyFont="1" applyFill="1" applyBorder="1" applyAlignment="1">
      <alignment horizontal="center" vertical="center"/>
    </xf>
    <xf numFmtId="3" fontId="23" fillId="9" borderId="23"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165" fontId="18" fillId="9" borderId="24" xfId="0" applyNumberFormat="1" applyFont="1" applyFill="1" applyBorder="1" applyAlignment="1">
      <alignment horizontal="center" vertical="center"/>
    </xf>
    <xf numFmtId="3" fontId="23" fillId="9" borderId="24" xfId="0" applyNumberFormat="1" applyFont="1" applyFill="1" applyBorder="1" applyAlignment="1">
      <alignment vertical="center" shrinkToFit="1"/>
    </xf>
    <xf numFmtId="0" fontId="2" fillId="0" borderId="0" xfId="5"/>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18" fillId="9" borderId="23" xfId="0" applyFont="1" applyFill="1" applyBorder="1" applyAlignment="1">
      <alignment horizontal="left" vertical="center" wrapText="1"/>
    </xf>
    <xf numFmtId="0" fontId="3" fillId="0" borderId="25" xfId="0" applyFont="1" applyBorder="1"/>
    <xf numFmtId="0" fontId="18" fillId="0" borderId="23" xfId="0" applyFont="1" applyBorder="1" applyAlignment="1">
      <alignment horizontal="left" vertical="center" wrapText="1"/>
    </xf>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3" fontId="9" fillId="3" borderId="9" xfId="0" applyNumberFormat="1" applyFont="1" applyFill="1" applyBorder="1" applyAlignment="1">
      <alignment horizontal="center" vertical="center" wrapText="1"/>
    </xf>
    <xf numFmtId="3" fontId="3" fillId="0" borderId="20" xfId="0" applyNumberFormat="1" applyFont="1" applyBorder="1"/>
    <xf numFmtId="0" fontId="8" fillId="0" borderId="0" xfId="1" applyFont="1" applyAlignment="1">
      <alignment horizontal="center" vertical="center" wrapText="1"/>
    </xf>
    <xf numFmtId="0" fontId="2" fillId="0" borderId="0" xfId="5"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3DDE03AC-70E3-4BDE-A0A5-10C09495245F}"/>
    <cellStyle name="Normal 3" xfId="4" xr:uid="{2A4045DE-DEBC-4E71-93E0-EEB7C3CFBC8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19050</xdr:colOff>
      <xdr:row>31</xdr:row>
      <xdr:rowOff>3173</xdr:rowOff>
    </xdr:from>
    <xdr:to>
      <xdr:col>10</xdr:col>
      <xdr:colOff>907</xdr:colOff>
      <xdr:row>50</xdr:row>
      <xdr:rowOff>95250</xdr:rowOff>
    </xdr:to>
    <xdr:sp macro="" textlink="">
      <xdr:nvSpPr>
        <xdr:cNvPr id="2" name="TextBox 1">
          <a:extLst>
            <a:ext uri="{FF2B5EF4-FFF2-40B4-BE49-F238E27FC236}">
              <a16:creationId xmlns:a16="http://schemas.microsoft.com/office/drawing/2014/main" id="{C1FECCA9-DDB4-4B28-86A0-445FCC233883}"/>
            </a:ext>
          </a:extLst>
        </xdr:cNvPr>
        <xdr:cNvSpPr txBox="1"/>
      </xdr:nvSpPr>
      <xdr:spPr>
        <a:xfrm>
          <a:off x="19050" y="12338048"/>
          <a:ext cx="14421757" cy="3168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Konsolidirani financijski izvještaji Grupe sastavljeni su sukladno Međunarodnim standardima financijskog izvještavanja (MSFI), koje je usvojila Europska unija (EU), primjenom metode povijesnog troška, koji su promijenjeni za revalorizaciju financijske imovine po fer vrijednosti kroz ostalu sveobuhvatnu dobit te derivativnih financijskih instrumenata.</a:t>
          </a:r>
        </a:p>
        <a:p>
          <a:r>
            <a:rPr lang="hr-HR" sz="1000">
              <a:solidFill>
                <a:schemeClr val="dk1"/>
              </a:solidFill>
              <a:effectLst/>
              <a:latin typeface="Arial" panose="020B0604020202020204" pitchFamily="34" charset="0"/>
              <a:ea typeface="+mn-ea"/>
              <a:cs typeface="Arial" panose="020B0604020202020204" pitchFamily="34" charset="0"/>
            </a:rPr>
            <a:t> </a:t>
          </a:r>
        </a:p>
        <a:p>
          <a:r>
            <a:rPr lang="hr-HR" sz="1000">
              <a:solidFill>
                <a:schemeClr val="dk1"/>
              </a:solidFill>
              <a:effectLst/>
              <a:latin typeface="Arial" panose="020B0604020202020204" pitchFamily="34" charset="0"/>
              <a:ea typeface="+mn-ea"/>
              <a:cs typeface="Arial" panose="020B0604020202020204" pitchFamily="34" charset="0"/>
            </a:rPr>
            <a:t>Sastavljanje konsolidiranih financijskih izvještaja sukladno Međunarodnim standardima financijskog izvještavanja (MSFI) usvojenim od strane Europske unije (EU) zahtijeva upotrebu određenih ključnih računovodstvenih procjena. Također se od Uprave zahtijeva da se služi prosudbama u procesu primjene računovodstvenih politika Grupe. Područja koja uključuju viši stupanj prosudbe ili složenosti, odnosno područja gdje su pretpostavke i procjene značajne za konsolidirane financijske izvještaje prikazana su u bilješci 4 uz revidirane konsolidirane financijske</a:t>
          </a:r>
          <a:r>
            <a:rPr lang="hr-HR" sz="1000" baseline="0">
              <a:solidFill>
                <a:schemeClr val="dk1"/>
              </a:solidFill>
              <a:effectLst/>
              <a:latin typeface="Arial" panose="020B0604020202020204" pitchFamily="34" charset="0"/>
              <a:ea typeface="+mn-ea"/>
              <a:cs typeface="Arial" panose="020B0604020202020204" pitchFamily="34" charset="0"/>
            </a:rPr>
            <a:t> izvještaje</a:t>
          </a:r>
          <a:r>
            <a:rPr lang="hr-HR"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Informacije koje prema MSFI-a treba objaviti,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3 do 31 uz revidirane konsolidirane financijske izvještaje.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bilješki 1 uz revidirane konsolidirane financijske izvještaje.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Usvojene računovodstvene politike pojašnjene su u bilješkama 2.2. do 2.26</a:t>
          </a:r>
          <a:r>
            <a:rPr lang="hr-HR" sz="1000" baseline="0">
              <a:solidFill>
                <a:schemeClr val="dk1"/>
              </a:solidFill>
              <a:effectLst/>
              <a:latin typeface="Arial" panose="020B0604020202020204" pitchFamily="34" charset="0"/>
              <a:ea typeface="+mn-ea"/>
              <a:cs typeface="Arial" panose="020B0604020202020204" pitchFamily="34" charset="0"/>
            </a:rPr>
            <a:t> uz revidirane konsolidirane financijske izvještaje. </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Po dovršetku postupka alokacije kupovne cijene akvizicije društva Procaffe d.o.o., Dugopolje prepravljene su pozicije bilance na dan 31. prosinca 2020. godine  - nematerijalna imovina (goodwill) i odgođena porezna obveza uvećani su za 1.732 tisuće kuna. Budući da ove promjene nisu imale utjecaja na bilancu na dan 1. siječnja 2020. godine, dodatna bilanca i pripadajuće bilješke s početnim stanjima najranijeg razdoblja usporedbe nisu prezentirani.</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Grupa nema predujmova i odobrenih kredita članovima administrativnih, upravljačkih i nadzornih tijela kao ni obveza dogovorenih u njihovu korist preko bilo kakvih jamstava.</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1</xdr:colOff>
      <xdr:row>51</xdr:row>
      <xdr:rowOff>104775</xdr:rowOff>
    </xdr:from>
    <xdr:to>
      <xdr:col>9</xdr:col>
      <xdr:colOff>8942918</xdr:colOff>
      <xdr:row>97</xdr:row>
      <xdr:rowOff>139700</xdr:rowOff>
    </xdr:to>
    <xdr:sp macro="" textlink="">
      <xdr:nvSpPr>
        <xdr:cNvPr id="3" name="TextBox 2">
          <a:extLst>
            <a:ext uri="{FF2B5EF4-FFF2-40B4-BE49-F238E27FC236}">
              <a16:creationId xmlns:a16="http://schemas.microsoft.com/office/drawing/2014/main" id="{6FB7A09A-43E1-47A3-A039-6FBDEC600280}"/>
            </a:ext>
          </a:extLst>
        </xdr:cNvPr>
        <xdr:cNvSpPr txBox="1"/>
      </xdr:nvSpPr>
      <xdr:spPr>
        <a:xfrm>
          <a:off x="1" y="15678150"/>
          <a:ext cx="14429317" cy="748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72</xdr:row>
      <xdr:rowOff>142345</xdr:rowOff>
    </xdr:from>
    <xdr:to>
      <xdr:col>8</xdr:col>
      <xdr:colOff>417847</xdr:colOff>
      <xdr:row>93</xdr:row>
      <xdr:rowOff>63500</xdr:rowOff>
    </xdr:to>
    <xdr:pic>
      <xdr:nvPicPr>
        <xdr:cNvPr id="4" name="Picture 3">
          <a:extLst>
            <a:ext uri="{FF2B5EF4-FFF2-40B4-BE49-F238E27FC236}">
              <a16:creationId xmlns:a16="http://schemas.microsoft.com/office/drawing/2014/main" id="{FD52DA00-6C74-4308-9585-109FF5995464}"/>
            </a:ext>
          </a:extLst>
        </xdr:cNvPr>
        <xdr:cNvPicPr>
          <a:picLocks noChangeAspect="1"/>
        </xdr:cNvPicPr>
      </xdr:nvPicPr>
      <xdr:blipFill>
        <a:blip xmlns:r="http://schemas.openxmlformats.org/officeDocument/2006/relationships" r:embed="rId1"/>
        <a:stretch>
          <a:fillRect/>
        </a:stretch>
      </xdr:blipFill>
      <xdr:spPr>
        <a:xfrm>
          <a:off x="76200" y="19116145"/>
          <a:ext cx="5218447" cy="3324755"/>
        </a:xfrm>
        <a:prstGeom prst="rect">
          <a:avLst/>
        </a:prstGeom>
      </xdr:spPr>
    </xdr:pic>
    <xdr:clientData/>
  </xdr:twoCellAnchor>
  <xdr:twoCellAnchor editAs="oneCell">
    <xdr:from>
      <xdr:col>9</xdr:col>
      <xdr:colOff>1857376</xdr:colOff>
      <xdr:row>71</xdr:row>
      <xdr:rowOff>145520</xdr:rowOff>
    </xdr:from>
    <xdr:to>
      <xdr:col>9</xdr:col>
      <xdr:colOff>7839075</xdr:colOff>
      <xdr:row>97</xdr:row>
      <xdr:rowOff>124534</xdr:rowOff>
    </xdr:to>
    <xdr:pic>
      <xdr:nvPicPr>
        <xdr:cNvPr id="6" name="Picture 5">
          <a:extLst>
            <a:ext uri="{FF2B5EF4-FFF2-40B4-BE49-F238E27FC236}">
              <a16:creationId xmlns:a16="http://schemas.microsoft.com/office/drawing/2014/main" id="{167CF345-9920-4E55-8F89-C5BC4E64E98D}"/>
            </a:ext>
          </a:extLst>
        </xdr:cNvPr>
        <xdr:cNvPicPr>
          <a:picLocks noChangeAspect="1"/>
        </xdr:cNvPicPr>
      </xdr:nvPicPr>
      <xdr:blipFill>
        <a:blip xmlns:r="http://schemas.openxmlformats.org/officeDocument/2006/relationships" r:embed="rId2"/>
        <a:stretch>
          <a:fillRect/>
        </a:stretch>
      </xdr:blipFill>
      <xdr:spPr>
        <a:xfrm>
          <a:off x="7343776" y="18957395"/>
          <a:ext cx="5978524" cy="4185889"/>
        </a:xfrm>
        <a:prstGeom prst="rect">
          <a:avLst/>
        </a:prstGeom>
      </xdr:spPr>
    </xdr:pic>
    <xdr:clientData/>
  </xdr:twoCellAnchor>
  <xdr:twoCellAnchor editAs="oneCell">
    <xdr:from>
      <xdr:col>0</xdr:col>
      <xdr:colOff>74613</xdr:colOff>
      <xdr:row>51</xdr:row>
      <xdr:rowOff>155045</xdr:rowOff>
    </xdr:from>
    <xdr:to>
      <xdr:col>9</xdr:col>
      <xdr:colOff>574674</xdr:colOff>
      <xdr:row>72</xdr:row>
      <xdr:rowOff>84980</xdr:rowOff>
    </xdr:to>
    <xdr:pic>
      <xdr:nvPicPr>
        <xdr:cNvPr id="7" name="Picture 6">
          <a:extLst>
            <a:ext uri="{FF2B5EF4-FFF2-40B4-BE49-F238E27FC236}">
              <a16:creationId xmlns:a16="http://schemas.microsoft.com/office/drawing/2014/main" id="{C7BB25CC-833E-460F-8F78-289CF6C03F98}"/>
            </a:ext>
          </a:extLst>
        </xdr:cNvPr>
        <xdr:cNvPicPr>
          <a:picLocks noChangeAspect="1"/>
        </xdr:cNvPicPr>
      </xdr:nvPicPr>
      <xdr:blipFill>
        <a:blip xmlns:r="http://schemas.openxmlformats.org/officeDocument/2006/relationships" r:embed="rId3"/>
        <a:stretch>
          <a:fillRect/>
        </a:stretch>
      </xdr:blipFill>
      <xdr:spPr>
        <a:xfrm>
          <a:off x="74613" y="15728420"/>
          <a:ext cx="5986461" cy="3333535"/>
        </a:xfrm>
        <a:prstGeom prst="rect">
          <a:avLst/>
        </a:prstGeom>
      </xdr:spPr>
    </xdr:pic>
    <xdr:clientData/>
  </xdr:twoCellAnchor>
  <xdr:twoCellAnchor editAs="oneCell">
    <xdr:from>
      <xdr:col>9</xdr:col>
      <xdr:colOff>1858963</xdr:colOff>
      <xdr:row>51</xdr:row>
      <xdr:rowOff>112183</xdr:rowOff>
    </xdr:from>
    <xdr:to>
      <xdr:col>9</xdr:col>
      <xdr:colOff>7854950</xdr:colOff>
      <xdr:row>71</xdr:row>
      <xdr:rowOff>16190</xdr:rowOff>
    </xdr:to>
    <xdr:pic>
      <xdr:nvPicPr>
        <xdr:cNvPr id="8" name="Picture 7">
          <a:extLst>
            <a:ext uri="{FF2B5EF4-FFF2-40B4-BE49-F238E27FC236}">
              <a16:creationId xmlns:a16="http://schemas.microsoft.com/office/drawing/2014/main" id="{D9A0FBB6-5424-4BA0-80E4-B41BFBEA8F66}"/>
            </a:ext>
          </a:extLst>
        </xdr:cNvPr>
        <xdr:cNvPicPr>
          <a:picLocks noChangeAspect="1"/>
        </xdr:cNvPicPr>
      </xdr:nvPicPr>
      <xdr:blipFill>
        <a:blip xmlns:r="http://schemas.openxmlformats.org/officeDocument/2006/relationships" r:embed="rId4"/>
        <a:stretch>
          <a:fillRect/>
        </a:stretch>
      </xdr:blipFill>
      <xdr:spPr>
        <a:xfrm>
          <a:off x="7345363" y="15685558"/>
          <a:ext cx="5999162" cy="3142507"/>
        </a:xfrm>
        <a:prstGeom prst="rect">
          <a:avLst/>
        </a:prstGeom>
      </xdr:spPr>
    </xdr:pic>
    <xdr:clientData/>
  </xdr:twoCellAnchor>
  <xdr:twoCellAnchor>
    <xdr:from>
      <xdr:col>0</xdr:col>
      <xdr:colOff>0</xdr:colOff>
      <xdr:row>99</xdr:row>
      <xdr:rowOff>0</xdr:rowOff>
    </xdr:from>
    <xdr:to>
      <xdr:col>10</xdr:col>
      <xdr:colOff>30842</xdr:colOff>
      <xdr:row>166</xdr:row>
      <xdr:rowOff>133350</xdr:rowOff>
    </xdr:to>
    <xdr:sp macro="" textlink="">
      <xdr:nvSpPr>
        <xdr:cNvPr id="9" name="TextBox 8">
          <a:extLst>
            <a:ext uri="{FF2B5EF4-FFF2-40B4-BE49-F238E27FC236}">
              <a16:creationId xmlns:a16="http://schemas.microsoft.com/office/drawing/2014/main" id="{8D0B55AE-9E2A-4919-92C5-DC03E129053A}"/>
            </a:ext>
          </a:extLst>
        </xdr:cNvPr>
        <xdr:cNvSpPr txBox="1"/>
      </xdr:nvSpPr>
      <xdr:spPr>
        <a:xfrm>
          <a:off x="0" y="23336250"/>
          <a:ext cx="14061167" cy="1098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Dugovanja Grupe koja</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dospijevaju nakon više od pet godina odnose</a:t>
          </a:r>
          <a:r>
            <a:rPr lang="hr-HR" sz="1000" baseline="0">
              <a:latin typeface="Arial" panose="020B0604020202020204" pitchFamily="34" charset="0"/>
              <a:cs typeface="Arial" panose="020B0604020202020204" pitchFamily="34" charset="0"/>
            </a:rPr>
            <a:t> se na obveze po najmovima.</a:t>
          </a: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 dan 31. prosinca</a:t>
          </a:r>
          <a:r>
            <a:rPr lang="hr-HR" sz="1000" baseline="0">
              <a:solidFill>
                <a:schemeClr val="dk1"/>
              </a:solidFill>
              <a:effectLst/>
              <a:latin typeface="Arial" panose="020B0604020202020204" pitchFamily="34" charset="0"/>
              <a:ea typeface="+mn-ea"/>
              <a:cs typeface="Arial" panose="020B0604020202020204" pitchFamily="34" charset="0"/>
            </a:rPr>
            <a:t> 2021. godine, Grupa nema k</a:t>
          </a:r>
          <a:r>
            <a:rPr lang="hr-HR" sz="1000">
              <a:solidFill>
                <a:schemeClr val="dk1"/>
              </a:solidFill>
              <a:effectLst/>
              <a:latin typeface="Arial" panose="020B0604020202020204" pitchFamily="34" charset="0"/>
              <a:ea typeface="+mn-ea"/>
              <a:cs typeface="Arial" panose="020B0604020202020204" pitchFamily="34" charset="0"/>
            </a:rPr>
            <a:t>redita financijskih ustanova koji su osigurani zalogom,</a:t>
          </a:r>
          <a:r>
            <a:rPr lang="hr-HR" sz="1000" baseline="0">
              <a:solidFill>
                <a:schemeClr val="dk1"/>
              </a:solidFill>
              <a:effectLst/>
              <a:latin typeface="Arial" panose="020B0604020202020204" pitchFamily="34" charset="0"/>
              <a:ea typeface="+mn-ea"/>
              <a:cs typeface="Arial" panose="020B0604020202020204" pitchFamily="34" charset="0"/>
            </a:rPr>
            <a:t> dok su na dan 31. prosinca 2020. godine krediti financijskih ustanova bili osigurani zalogom </a:t>
          </a:r>
          <a:r>
            <a:rPr lang="hr-HR" sz="1000">
              <a:solidFill>
                <a:schemeClr val="dk1"/>
              </a:solidFill>
              <a:effectLst/>
              <a:latin typeface="Arial" panose="020B0604020202020204" pitchFamily="34" charset="0"/>
              <a:ea typeface="+mn-ea"/>
              <a:cs typeface="Arial" panose="020B0604020202020204" pitchFamily="34" charset="0"/>
            </a:rPr>
            <a:t>nad nekretninama, postrojenjem i opremom čija</a:t>
          </a:r>
          <a:r>
            <a:rPr lang="hr-HR" sz="1000" baseline="0">
              <a:solidFill>
                <a:schemeClr val="dk1"/>
              </a:solidFill>
              <a:effectLst/>
              <a:latin typeface="Arial" panose="020B0604020202020204" pitchFamily="34" charset="0"/>
              <a:ea typeface="+mn-ea"/>
              <a:cs typeface="Arial" panose="020B0604020202020204" pitchFamily="34" charset="0"/>
            </a:rPr>
            <a:t> je </a:t>
          </a:r>
          <a:r>
            <a:rPr lang="hr-HR" sz="1000">
              <a:solidFill>
                <a:schemeClr val="dk1"/>
              </a:solidFill>
              <a:effectLst/>
              <a:latin typeface="Arial" panose="020B0604020202020204" pitchFamily="34" charset="0"/>
              <a:ea typeface="+mn-ea"/>
              <a:cs typeface="Arial" panose="020B0604020202020204" pitchFamily="34" charset="0"/>
            </a:rPr>
            <a:t>neto knjigovodstvena vrijednost iznosila 177.509 tisuća kuna,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nematerijalnom imovinom čija je neto knjigovodstvena vrijednost </a:t>
          </a:r>
          <a:r>
            <a:rPr lang="hr-HR" sz="1000" baseline="0">
              <a:solidFill>
                <a:schemeClr val="dk1"/>
              </a:solidFill>
              <a:effectLst/>
              <a:latin typeface="Arial" panose="020B0604020202020204" pitchFamily="34" charset="0"/>
              <a:ea typeface="+mn-ea"/>
              <a:cs typeface="Arial" panose="020B0604020202020204" pitchFamily="34" charset="0"/>
            </a:rPr>
            <a:t>iznosi 565.252 tisuće kuna </a:t>
          </a:r>
          <a:r>
            <a:rPr lang="hr-HR" sz="1000">
              <a:solidFill>
                <a:schemeClr val="dk1"/>
              </a:solidFill>
              <a:effectLst/>
              <a:latin typeface="Arial" panose="020B0604020202020204" pitchFamily="34" charset="0"/>
              <a:ea typeface="+mn-ea"/>
              <a:cs typeface="Arial" panose="020B0604020202020204" pitchFamily="34" charset="0"/>
            </a:rPr>
            <a:t>i udjelima u ovisnom društvu Atlantic Trade d.o.o. Zagreb te njegovim ovisnim društvima: Atlantic Droga Kolinska d.o.o., Ljubljana, Atlantic Grand d.o.o., Beograd i Atlantic Štark d.o.o., Beograd. Ukupna vrijednost neto imovine Atlantic Trade d.o.o. na sub-konsolidiranoj razini na dan 31. prosinca 2020. godine iznosila je 2.156.122 tisuće kuna.</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2021. godini u Grupi je bilo zaposleno prosječno 5.460 radnika (2020.: 5.409).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2021. godini.</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2021. godini članovi Uprave po osnovi plaće i godišnjeg bonusa zaprimili su ukupan bruto iznos od 20.119 tisuća kuna (2020.: 17.794 tisuće kuna).</a:t>
          </a: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Članovi Nadzornog odbora Društva nagrađeni su za svoj rad te imaju pravo na nagradu koja je primjerena vremenu njihova angažmana, poslovima koje obavljaju te stanju i poslovanju Društva. Slijedom navedenog, u 2021. godini članovima Nadzornog odbora isplaćene su naknade u sljedećim bruto iznosima: g. Zdenku Adroviću ukupno bruto 360.000,00 kuna; g. Siniši Petroviću ukupno bruto 240.000,00 kuna; gđi. Anji Svetini Nabergoj ukupno bruto 180.000,00 kuna, gđi. Moniki Schulze ukupno bruto 180.000,00 kuna, g. Franzu Jozefu Flosbachu ukupno bruto 180.000,00 kuna; g. Aleksandru Pekeču ukupno bruto 180.000,00 kuna, te g. Larsu Peteru Håkanssonu ukupno 180.000,00 kuna. </a:t>
          </a: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Članovi Komisija Nadzornog odbora, koji nisu ujedno i članovi Nadzornog odbora, za svoj rad i doprinos funkcioniranju Nadzornog odbora Atlantic Grupe ostvarili su pravo na naknadu. U 2021. godini na ime naknade je isplaćeno gđi. Nini Tepeš ukupno bruto 30.000,00 kuna, g. Marku Lesiću ukupno bruto 12.000,00 kuna, a g. Zoranu Sušnju ukupno bruto 30.000,00 kuna.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poslovne godine i kretanja tih stanja tijekom poslovne godine prikazana su u bilješki 25 uz revidirane konsolidirane</a:t>
          </a:r>
          <a:r>
            <a:rPr lang="hr-HR" sz="1000" baseline="0">
              <a:latin typeface="Arial" panose="020B0604020202020204" pitchFamily="34" charset="0"/>
              <a:cs typeface="Arial" panose="020B0604020202020204" pitchFamily="34" charset="0"/>
            </a:rPr>
            <a:t> financijske izvještaje.</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r>
            <a:rPr lang="hr-HR" sz="1000" baseline="0">
              <a:latin typeface="Arial" panose="020B0604020202020204" pitchFamily="34" charset="0"/>
              <a:cs typeface="Arial" panose="020B0604020202020204" pitchFamily="34" charset="0"/>
            </a:rPr>
            <a:t>NIje bilo transakcija upisa dionica niti udjela tijekom poslovne godine u okviru odobrenog kapitala.</a:t>
          </a:r>
        </a:p>
        <a:p>
          <a:r>
            <a:rPr lang="hr-HR" sz="1000" baseline="0">
              <a:latin typeface="Arial" panose="020B0604020202020204" pitchFamily="34" charset="0"/>
              <a:cs typeface="Arial" panose="020B0604020202020204" pitchFamily="34" charset="0"/>
            </a:rPr>
            <a:t>Ne postoji više redova dionica.</a:t>
          </a:r>
        </a:p>
        <a:p>
          <a:r>
            <a:rPr lang="hr-HR" sz="1000" baseline="0">
              <a:latin typeface="Arial" panose="020B0604020202020204" pitchFamily="34" charset="0"/>
              <a:cs typeface="Arial" panose="020B0604020202020204" pitchFamily="34" charset="0"/>
            </a:rPr>
            <a:t>Grupa nema potvrda o sudjelovanja, konvertibilnih zadužnica, jamstava, opcija ili sličnih vrijednosnica ili prava.</a:t>
          </a:r>
        </a:p>
        <a:p>
          <a:r>
            <a:rPr lang="hr-HR" sz="1000" baseline="0">
              <a:latin typeface="Arial" panose="020B0604020202020204" pitchFamily="34" charset="0"/>
              <a:cs typeface="Arial" panose="020B0604020202020204" pitchFamily="34" charset="0"/>
            </a:rPr>
            <a:t>Grupa nema udjela u društvima s neograničenom odgovornosti.</a:t>
          </a: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Revidirani odvojeni i konsolidirani financijski izvještaji za 2021. godinu će se uputiti Nadzornom odboru na ispitivanje i predložiti da Nadzorni odbor da svoju suglasnost na iste na sjednici zakazanoj prema objavljenom kalendaru događanja (4. svibnja 2022.). Po donošenju odluke Nadzornog odbora, Uprava Društva će istovremeno, na sjednici Nadzornog odbora zakazanoj prema objavljenom kalendaru događanja (4. svibnja 2022.), Nadzornom odboru uputiti Prijedlog odluke o upotrebi dobiti radi zauzimanja stava. Odluka Nadzornog odbora Društva o suglasnosti na godišnje izvještaje i, posljedično, prijedlog Uprave i Nadzornog odbora o upotrebi dobiti, objavit će se sukladno članku 463. stavku 4. Zakona o tržišta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ostalim povezanim stranama objavljene su u bilješki 29 uz revidirane konsolidirane financijske izvještaje.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Naknade za zakonom propisanu reviziju financijskih izvještaja Grupe iznosile su 3.311 tisuća kuna (2020.: 3.009 tisuća kuna) dok su naknade za ostale usluge iznosile 160 tisuća kuna (2020.: 153 tisuće kuna). Ostale usluge odnose se na pretplatu na online platformu za edukaciju, Izvješće o primicima Uprave i Nadzornog odbora, izvještaje o povezanim stranama te na dogovorene postupke vezane uz primljene državne poticaje</a:t>
          </a:r>
          <a:r>
            <a:rPr lang="hr-HR" sz="1000" baseline="0">
              <a:solidFill>
                <a:schemeClr val="dk1"/>
              </a:solidFill>
              <a:effectLst/>
              <a:latin typeface="Arial" panose="020B0604020202020204" pitchFamily="34" charset="0"/>
              <a:ea typeface="+mn-ea"/>
              <a:cs typeface="Arial" panose="020B0604020202020204" pitchFamily="34" charset="0"/>
            </a:rPr>
            <a:t> u Republici Srbiji</a:t>
          </a:r>
          <a:r>
            <a:rPr lang="hr-HR" sz="1000">
              <a:solidFill>
                <a:schemeClr val="dk1"/>
              </a:solidFill>
              <a:effectLst/>
              <a:latin typeface="Arial" panose="020B0604020202020204" pitchFamily="34" charset="0"/>
              <a:ea typeface="+mn-ea"/>
              <a:cs typeface="Arial" panose="020B0604020202020204" pitchFamily="34" charset="0"/>
            </a:rPr>
            <a:t>. Naknada za porezne usluge u 2021. godini nije</a:t>
          </a:r>
          <a:r>
            <a:rPr lang="hr-HR" sz="1000" baseline="0">
              <a:solidFill>
                <a:schemeClr val="dk1"/>
              </a:solidFill>
              <a:effectLst/>
              <a:latin typeface="Arial" panose="020B0604020202020204" pitchFamily="34" charset="0"/>
              <a:ea typeface="+mn-ea"/>
              <a:cs typeface="Arial" panose="020B0604020202020204" pitchFamily="34" charset="0"/>
            </a:rPr>
            <a:t> bilo, a u 2020. godini one su </a:t>
          </a:r>
          <a:r>
            <a:rPr lang="hr-HR" sz="1000">
              <a:solidFill>
                <a:schemeClr val="dk1"/>
              </a:solidFill>
              <a:effectLst/>
              <a:latin typeface="Arial" panose="020B0604020202020204" pitchFamily="34" charset="0"/>
              <a:ea typeface="+mn-ea"/>
              <a:cs typeface="Arial" panose="020B0604020202020204" pitchFamily="34" charset="0"/>
            </a:rPr>
            <a:t>iznosile </a:t>
          </a:r>
          <a:r>
            <a:rPr lang="hr-HR" sz="1000" baseline="0">
              <a:solidFill>
                <a:schemeClr val="dk1"/>
              </a:solidFill>
              <a:effectLst/>
              <a:latin typeface="Arial" panose="020B0604020202020204" pitchFamily="34" charset="0"/>
              <a:ea typeface="+mn-ea"/>
              <a:cs typeface="Arial" panose="020B0604020202020204" pitchFamily="34" charset="0"/>
            </a:rPr>
            <a:t>319 tisuća kuna.</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Detalji za rezerviranja su objavljeni u bilješki 26 uz revidirane konsolidirane financijske izvještaje.</a:t>
          </a:r>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100</xdr:row>
      <xdr:rowOff>57602</xdr:rowOff>
    </xdr:from>
    <xdr:to>
      <xdr:col>7</xdr:col>
      <xdr:colOff>112508</xdr:colOff>
      <xdr:row>112</xdr:row>
      <xdr:rowOff>38100</xdr:rowOff>
    </xdr:to>
    <xdr:pic>
      <xdr:nvPicPr>
        <xdr:cNvPr id="10" name="Picture 9">
          <a:extLst>
            <a:ext uri="{FF2B5EF4-FFF2-40B4-BE49-F238E27FC236}">
              <a16:creationId xmlns:a16="http://schemas.microsoft.com/office/drawing/2014/main" id="{AF1B342E-7FB1-44B0-83B4-89C6E94DBF96}"/>
            </a:ext>
          </a:extLst>
        </xdr:cNvPr>
        <xdr:cNvPicPr>
          <a:picLocks noChangeAspect="1"/>
        </xdr:cNvPicPr>
      </xdr:nvPicPr>
      <xdr:blipFill>
        <a:blip xmlns:r="http://schemas.openxmlformats.org/officeDocument/2006/relationships" r:embed="rId5"/>
        <a:stretch>
          <a:fillRect/>
        </a:stretch>
      </xdr:blipFill>
      <xdr:spPr>
        <a:xfrm>
          <a:off x="0" y="23555777"/>
          <a:ext cx="4379708" cy="1923597"/>
        </a:xfrm>
        <a:prstGeom prst="rect">
          <a:avLst/>
        </a:prstGeom>
      </xdr:spPr>
    </xdr:pic>
    <xdr:clientData/>
  </xdr:twoCellAnchor>
  <xdr:twoCellAnchor editAs="oneCell">
    <xdr:from>
      <xdr:col>0</xdr:col>
      <xdr:colOff>170439</xdr:colOff>
      <xdr:row>149</xdr:row>
      <xdr:rowOff>75746</xdr:rowOff>
    </xdr:from>
    <xdr:to>
      <xdr:col>6</xdr:col>
      <xdr:colOff>437243</xdr:colOff>
      <xdr:row>165</xdr:row>
      <xdr:rowOff>68358</xdr:rowOff>
    </xdr:to>
    <xdr:pic>
      <xdr:nvPicPr>
        <xdr:cNvPr id="11" name="Picture 10">
          <a:extLst>
            <a:ext uri="{FF2B5EF4-FFF2-40B4-BE49-F238E27FC236}">
              <a16:creationId xmlns:a16="http://schemas.microsoft.com/office/drawing/2014/main" id="{7A5C0F99-3491-4412-B879-03B8D893B2FA}"/>
            </a:ext>
          </a:extLst>
        </xdr:cNvPr>
        <xdr:cNvPicPr>
          <a:picLocks noChangeAspect="1"/>
        </xdr:cNvPicPr>
      </xdr:nvPicPr>
      <xdr:blipFill>
        <a:blip xmlns:r="http://schemas.openxmlformats.org/officeDocument/2006/relationships" r:embed="rId6"/>
        <a:stretch>
          <a:fillRect/>
        </a:stretch>
      </xdr:blipFill>
      <xdr:spPr>
        <a:xfrm>
          <a:off x="170439" y="31508246"/>
          <a:ext cx="3924404" cy="258023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C1"/>
    </sheetView>
  </sheetViews>
  <sheetFormatPr defaultRowHeight="12.75" x14ac:dyDescent="0.2"/>
  <cols>
    <col min="9" max="9" width="13.42578125" customWidth="1"/>
  </cols>
  <sheetData>
    <row r="1" spans="1:10" ht="15.75" x14ac:dyDescent="0.2">
      <c r="A1" s="144"/>
      <c r="B1" s="145"/>
      <c r="C1" s="145"/>
      <c r="D1" s="7"/>
      <c r="E1" s="7"/>
      <c r="F1" s="7"/>
      <c r="G1" s="7"/>
      <c r="H1" s="7"/>
      <c r="I1" s="7"/>
      <c r="J1" s="8"/>
    </row>
    <row r="2" spans="1:10" ht="14.45" customHeight="1" x14ac:dyDescent="0.2">
      <c r="A2" s="146" t="s">
        <v>317</v>
      </c>
      <c r="B2" s="147"/>
      <c r="C2" s="147"/>
      <c r="D2" s="147"/>
      <c r="E2" s="147"/>
      <c r="F2" s="147"/>
      <c r="G2" s="147"/>
      <c r="H2" s="147"/>
      <c r="I2" s="147"/>
      <c r="J2" s="148"/>
    </row>
    <row r="3" spans="1:10" ht="15" x14ac:dyDescent="0.2">
      <c r="A3" s="31"/>
      <c r="B3" s="32"/>
      <c r="C3" s="32"/>
      <c r="D3" s="32"/>
      <c r="E3" s="32"/>
      <c r="F3" s="32"/>
      <c r="G3" s="32"/>
      <c r="H3" s="32"/>
      <c r="I3" s="32"/>
      <c r="J3" s="33"/>
    </row>
    <row r="4" spans="1:10" ht="33.6" customHeight="1" x14ac:dyDescent="0.2">
      <c r="A4" s="149" t="s">
        <v>302</v>
      </c>
      <c r="B4" s="150"/>
      <c r="C4" s="150"/>
      <c r="D4" s="150"/>
      <c r="E4" s="151">
        <v>44197</v>
      </c>
      <c r="F4" s="152"/>
      <c r="G4" s="39" t="s">
        <v>0</v>
      </c>
      <c r="H4" s="151">
        <v>44561</v>
      </c>
      <c r="I4" s="152"/>
      <c r="J4" s="9"/>
    </row>
    <row r="5" spans="1:10" s="44" customFormat="1" ht="10.15" customHeight="1" x14ac:dyDescent="0.25">
      <c r="A5" s="153"/>
      <c r="B5" s="154"/>
      <c r="C5" s="154"/>
      <c r="D5" s="154"/>
      <c r="E5" s="154"/>
      <c r="F5" s="154"/>
      <c r="G5" s="154"/>
      <c r="H5" s="154"/>
      <c r="I5" s="154"/>
      <c r="J5" s="155"/>
    </row>
    <row r="6" spans="1:10" ht="20.45" customHeight="1" x14ac:dyDescent="0.2">
      <c r="A6" s="34"/>
      <c r="B6" s="45" t="s">
        <v>322</v>
      </c>
      <c r="C6" s="35"/>
      <c r="D6" s="35"/>
      <c r="E6" s="57">
        <v>2021</v>
      </c>
      <c r="F6" s="46"/>
      <c r="G6" s="39"/>
      <c r="H6" s="46"/>
      <c r="I6" s="46"/>
      <c r="J6" s="18"/>
    </row>
    <row r="7" spans="1:10" s="48" customFormat="1" ht="10.9" customHeight="1" x14ac:dyDescent="0.2">
      <c r="A7" s="34"/>
      <c r="B7" s="35"/>
      <c r="C7" s="35"/>
      <c r="D7" s="35"/>
      <c r="E7" s="47"/>
      <c r="F7" s="47"/>
      <c r="G7" s="39"/>
      <c r="H7" s="47"/>
      <c r="I7" s="47"/>
      <c r="J7" s="18"/>
    </row>
    <row r="8" spans="1:10" ht="37.9" customHeight="1" x14ac:dyDescent="0.2">
      <c r="A8" s="157" t="s">
        <v>323</v>
      </c>
      <c r="B8" s="158"/>
      <c r="C8" s="158"/>
      <c r="D8" s="158"/>
      <c r="E8" s="158"/>
      <c r="F8" s="158"/>
      <c r="G8" s="158"/>
      <c r="H8" s="158"/>
      <c r="I8" s="158"/>
      <c r="J8" s="10"/>
    </row>
    <row r="9" spans="1:10" ht="14.25" x14ac:dyDescent="0.2">
      <c r="A9" s="11"/>
      <c r="B9" s="27"/>
      <c r="C9" s="27"/>
      <c r="D9" s="27"/>
      <c r="E9" s="156"/>
      <c r="F9" s="156"/>
      <c r="G9" s="106"/>
      <c r="H9" s="106"/>
      <c r="I9" s="37"/>
      <c r="J9" s="38"/>
    </row>
    <row r="10" spans="1:10" ht="25.9" customHeight="1" x14ac:dyDescent="0.2">
      <c r="A10" s="124" t="s">
        <v>303</v>
      </c>
      <c r="B10" s="125"/>
      <c r="C10" s="136" t="s">
        <v>444</v>
      </c>
      <c r="D10" s="137"/>
      <c r="E10" s="29"/>
      <c r="F10" s="159" t="s">
        <v>324</v>
      </c>
      <c r="G10" s="160"/>
      <c r="H10" s="118" t="s">
        <v>448</v>
      </c>
      <c r="I10" s="119"/>
      <c r="J10" s="12"/>
    </row>
    <row r="11" spans="1:10" ht="15.6" customHeight="1" x14ac:dyDescent="0.2">
      <c r="A11" s="11"/>
      <c r="B11" s="27"/>
      <c r="C11" s="27"/>
      <c r="D11" s="27"/>
      <c r="E11" s="143"/>
      <c r="F11" s="143"/>
      <c r="G11" s="143"/>
      <c r="H11" s="143"/>
      <c r="I11" s="30"/>
      <c r="J11" s="12"/>
    </row>
    <row r="12" spans="1:10" ht="21" customHeight="1" x14ac:dyDescent="0.2">
      <c r="A12" s="108" t="s">
        <v>318</v>
      </c>
      <c r="B12" s="125"/>
      <c r="C12" s="136" t="s">
        <v>445</v>
      </c>
      <c r="D12" s="137"/>
      <c r="E12" s="142"/>
      <c r="F12" s="143"/>
      <c r="G12" s="143"/>
      <c r="H12" s="143"/>
      <c r="I12" s="30"/>
      <c r="J12" s="12"/>
    </row>
    <row r="13" spans="1:10" ht="10.9" customHeight="1" x14ac:dyDescent="0.2">
      <c r="A13" s="29"/>
      <c r="B13" s="30"/>
      <c r="C13" s="27"/>
      <c r="D13" s="27"/>
      <c r="E13" s="106"/>
      <c r="F13" s="106"/>
      <c r="G13" s="106"/>
      <c r="H13" s="106"/>
      <c r="I13" s="27"/>
      <c r="J13" s="13"/>
    </row>
    <row r="14" spans="1:10" ht="22.9" customHeight="1" x14ac:dyDescent="0.2">
      <c r="A14" s="108" t="s">
        <v>304</v>
      </c>
      <c r="B14" s="135"/>
      <c r="C14" s="136" t="s">
        <v>446</v>
      </c>
      <c r="D14" s="137"/>
      <c r="E14" s="141"/>
      <c r="F14" s="126"/>
      <c r="G14" s="43" t="s">
        <v>325</v>
      </c>
      <c r="H14" s="118" t="s">
        <v>449</v>
      </c>
      <c r="I14" s="119"/>
      <c r="J14" s="40"/>
    </row>
    <row r="15" spans="1:10" ht="14.45" customHeight="1" x14ac:dyDescent="0.2">
      <c r="A15" s="29"/>
      <c r="B15" s="30"/>
      <c r="C15" s="27"/>
      <c r="D15" s="27"/>
      <c r="E15" s="106"/>
      <c r="F15" s="106"/>
      <c r="G15" s="106"/>
      <c r="H15" s="106"/>
      <c r="I15" s="27"/>
      <c r="J15" s="13"/>
    </row>
    <row r="16" spans="1:10" ht="13.15" customHeight="1" x14ac:dyDescent="0.2">
      <c r="A16" s="108" t="s">
        <v>326</v>
      </c>
      <c r="B16" s="135"/>
      <c r="C16" s="136" t="s">
        <v>447</v>
      </c>
      <c r="D16" s="137"/>
      <c r="E16" s="36"/>
      <c r="F16" s="36"/>
      <c r="G16" s="36"/>
      <c r="H16" s="36"/>
      <c r="I16" s="36"/>
      <c r="J16" s="40"/>
    </row>
    <row r="17" spans="1:10" ht="14.45" customHeight="1" x14ac:dyDescent="0.2">
      <c r="A17" s="138"/>
      <c r="B17" s="139"/>
      <c r="C17" s="139"/>
      <c r="D17" s="139"/>
      <c r="E17" s="139"/>
      <c r="F17" s="139"/>
      <c r="G17" s="139"/>
      <c r="H17" s="139"/>
      <c r="I17" s="139"/>
      <c r="J17" s="140"/>
    </row>
    <row r="18" spans="1:10" x14ac:dyDescent="0.2">
      <c r="A18" s="124" t="s">
        <v>305</v>
      </c>
      <c r="B18" s="125"/>
      <c r="C18" s="110" t="s">
        <v>450</v>
      </c>
      <c r="D18" s="111"/>
      <c r="E18" s="111"/>
      <c r="F18" s="111"/>
      <c r="G18" s="111"/>
      <c r="H18" s="111"/>
      <c r="I18" s="111"/>
      <c r="J18" s="112"/>
    </row>
    <row r="19" spans="1:10" ht="14.25" x14ac:dyDescent="0.2">
      <c r="A19" s="11"/>
      <c r="B19" s="27"/>
      <c r="C19" s="42"/>
      <c r="D19" s="27"/>
      <c r="E19" s="106"/>
      <c r="F19" s="106"/>
      <c r="G19" s="106"/>
      <c r="H19" s="106"/>
      <c r="I19" s="27"/>
      <c r="J19" s="13"/>
    </row>
    <row r="20" spans="1:10" ht="14.25" x14ac:dyDescent="0.2">
      <c r="A20" s="124" t="s">
        <v>306</v>
      </c>
      <c r="B20" s="125"/>
      <c r="C20" s="118">
        <v>10000</v>
      </c>
      <c r="D20" s="119"/>
      <c r="E20" s="106"/>
      <c r="F20" s="106"/>
      <c r="G20" s="110" t="s">
        <v>451</v>
      </c>
      <c r="H20" s="111"/>
      <c r="I20" s="111"/>
      <c r="J20" s="112"/>
    </row>
    <row r="21" spans="1:10" ht="14.25" x14ac:dyDescent="0.2">
      <c r="A21" s="11"/>
      <c r="B21" s="27"/>
      <c r="C21" s="27"/>
      <c r="D21" s="27"/>
      <c r="E21" s="106"/>
      <c r="F21" s="106"/>
      <c r="G21" s="106"/>
      <c r="H21" s="106"/>
      <c r="I21" s="27"/>
      <c r="J21" s="13"/>
    </row>
    <row r="22" spans="1:10" x14ac:dyDescent="0.2">
      <c r="A22" s="124" t="s">
        <v>307</v>
      </c>
      <c r="B22" s="125"/>
      <c r="C22" s="110" t="s">
        <v>452</v>
      </c>
      <c r="D22" s="111"/>
      <c r="E22" s="111"/>
      <c r="F22" s="111"/>
      <c r="G22" s="111"/>
      <c r="H22" s="111"/>
      <c r="I22" s="111"/>
      <c r="J22" s="112"/>
    </row>
    <row r="23" spans="1:10" ht="14.25" x14ac:dyDescent="0.2">
      <c r="A23" s="11"/>
      <c r="B23" s="27"/>
      <c r="C23" s="27"/>
      <c r="D23" s="27"/>
      <c r="E23" s="106"/>
      <c r="F23" s="106"/>
      <c r="G23" s="106"/>
      <c r="H23" s="106"/>
      <c r="I23" s="27"/>
      <c r="J23" s="13"/>
    </row>
    <row r="24" spans="1:10" ht="14.25" x14ac:dyDescent="0.2">
      <c r="A24" s="124" t="s">
        <v>308</v>
      </c>
      <c r="B24" s="125"/>
      <c r="C24" s="130" t="s">
        <v>453</v>
      </c>
      <c r="D24" s="131"/>
      <c r="E24" s="131"/>
      <c r="F24" s="131"/>
      <c r="G24" s="131"/>
      <c r="H24" s="131"/>
      <c r="I24" s="131"/>
      <c r="J24" s="132"/>
    </row>
    <row r="25" spans="1:10" ht="14.25" x14ac:dyDescent="0.2">
      <c r="A25" s="11"/>
      <c r="B25" s="27"/>
      <c r="C25" s="42"/>
      <c r="D25" s="27"/>
      <c r="E25" s="106"/>
      <c r="F25" s="106"/>
      <c r="G25" s="106"/>
      <c r="H25" s="106"/>
      <c r="I25" s="27"/>
      <c r="J25" s="13"/>
    </row>
    <row r="26" spans="1:10" ht="14.25" x14ac:dyDescent="0.2">
      <c r="A26" s="124" t="s">
        <v>309</v>
      </c>
      <c r="B26" s="125"/>
      <c r="C26" s="130" t="s">
        <v>454</v>
      </c>
      <c r="D26" s="131"/>
      <c r="E26" s="131"/>
      <c r="F26" s="131"/>
      <c r="G26" s="131"/>
      <c r="H26" s="131"/>
      <c r="I26" s="131"/>
      <c r="J26" s="132"/>
    </row>
    <row r="27" spans="1:10" ht="13.9" customHeight="1" x14ac:dyDescent="0.2">
      <c r="A27" s="11"/>
      <c r="B27" s="27"/>
      <c r="C27" s="42"/>
      <c r="D27" s="27"/>
      <c r="E27" s="106"/>
      <c r="F27" s="106"/>
      <c r="G27" s="106"/>
      <c r="H27" s="106"/>
      <c r="I27" s="27"/>
      <c r="J27" s="13"/>
    </row>
    <row r="28" spans="1:10" ht="22.9" customHeight="1" x14ac:dyDescent="0.2">
      <c r="A28" s="108" t="s">
        <v>319</v>
      </c>
      <c r="B28" s="125"/>
      <c r="C28" s="26">
        <v>5399</v>
      </c>
      <c r="D28" s="14"/>
      <c r="E28" s="129"/>
      <c r="F28" s="129"/>
      <c r="G28" s="129"/>
      <c r="H28" s="129"/>
      <c r="I28" s="133"/>
      <c r="J28" s="134"/>
    </row>
    <row r="29" spans="1:10" ht="14.25" x14ac:dyDescent="0.2">
      <c r="A29" s="11"/>
      <c r="B29" s="27"/>
      <c r="C29" s="27"/>
      <c r="D29" s="27"/>
      <c r="E29" s="106"/>
      <c r="F29" s="106"/>
      <c r="G29" s="106"/>
      <c r="H29" s="106"/>
      <c r="I29" s="27"/>
      <c r="J29" s="13"/>
    </row>
    <row r="30" spans="1:10" ht="15" x14ac:dyDescent="0.2">
      <c r="A30" s="124" t="s">
        <v>310</v>
      </c>
      <c r="B30" s="125"/>
      <c r="C30" s="56" t="s">
        <v>329</v>
      </c>
      <c r="D30" s="120" t="s">
        <v>327</v>
      </c>
      <c r="E30" s="121"/>
      <c r="F30" s="121"/>
      <c r="G30" s="121"/>
      <c r="H30" s="49" t="s">
        <v>328</v>
      </c>
      <c r="I30" s="50" t="s">
        <v>329</v>
      </c>
      <c r="J30" s="51"/>
    </row>
    <row r="31" spans="1:10" x14ac:dyDescent="0.2">
      <c r="A31" s="124"/>
      <c r="B31" s="125"/>
      <c r="C31" s="15"/>
      <c r="D31" s="39"/>
      <c r="E31" s="126"/>
      <c r="F31" s="126"/>
      <c r="G31" s="126"/>
      <c r="H31" s="126"/>
      <c r="I31" s="127"/>
      <c r="J31" s="128"/>
    </row>
    <row r="32" spans="1:10" x14ac:dyDescent="0.2">
      <c r="A32" s="124" t="s">
        <v>320</v>
      </c>
      <c r="B32" s="125"/>
      <c r="C32" s="26" t="s">
        <v>332</v>
      </c>
      <c r="D32" s="120" t="s">
        <v>330</v>
      </c>
      <c r="E32" s="121"/>
      <c r="F32" s="121"/>
      <c r="G32" s="121"/>
      <c r="H32" s="52" t="s">
        <v>331</v>
      </c>
      <c r="I32" s="53" t="s">
        <v>332</v>
      </c>
      <c r="J32" s="54"/>
    </row>
    <row r="33" spans="1:10" ht="14.25" x14ac:dyDescent="0.2">
      <c r="A33" s="11"/>
      <c r="B33" s="27"/>
      <c r="C33" s="27"/>
      <c r="D33" s="27"/>
      <c r="E33" s="106"/>
      <c r="F33" s="106"/>
      <c r="G33" s="106"/>
      <c r="H33" s="106"/>
      <c r="I33" s="27"/>
      <c r="J33" s="13"/>
    </row>
    <row r="34" spans="1:10" x14ac:dyDescent="0.2">
      <c r="A34" s="120" t="s">
        <v>321</v>
      </c>
      <c r="B34" s="121"/>
      <c r="C34" s="121"/>
      <c r="D34" s="121"/>
      <c r="E34" s="121" t="s">
        <v>311</v>
      </c>
      <c r="F34" s="121"/>
      <c r="G34" s="121"/>
      <c r="H34" s="121"/>
      <c r="I34" s="121"/>
      <c r="J34" s="16" t="s">
        <v>312</v>
      </c>
    </row>
    <row r="35" spans="1:10" ht="14.25" x14ac:dyDescent="0.2">
      <c r="A35" s="11"/>
      <c r="B35" s="27"/>
      <c r="C35" s="27"/>
      <c r="D35" s="27"/>
      <c r="E35" s="106"/>
      <c r="F35" s="106"/>
      <c r="G35" s="106"/>
      <c r="H35" s="106"/>
      <c r="I35" s="27"/>
      <c r="J35" s="38"/>
    </row>
    <row r="36" spans="1:10" x14ac:dyDescent="0.2">
      <c r="A36" s="113" t="s">
        <v>455</v>
      </c>
      <c r="B36" s="114"/>
      <c r="C36" s="114"/>
      <c r="D36" s="114"/>
      <c r="E36" s="113" t="s">
        <v>451</v>
      </c>
      <c r="F36" s="114"/>
      <c r="G36" s="114"/>
      <c r="H36" s="114"/>
      <c r="I36" s="115"/>
      <c r="J36" s="28" t="s">
        <v>469</v>
      </c>
    </row>
    <row r="37" spans="1:10" ht="14.25" x14ac:dyDescent="0.2">
      <c r="A37" s="11"/>
      <c r="B37" s="27"/>
      <c r="C37" s="42"/>
      <c r="D37" s="123"/>
      <c r="E37" s="123"/>
      <c r="F37" s="123"/>
      <c r="G37" s="123"/>
      <c r="H37" s="123"/>
      <c r="I37" s="123"/>
      <c r="J37" s="13"/>
    </row>
    <row r="38" spans="1:10" x14ac:dyDescent="0.2">
      <c r="A38" s="113" t="s">
        <v>458</v>
      </c>
      <c r="B38" s="114"/>
      <c r="C38" s="114"/>
      <c r="D38" s="115"/>
      <c r="E38" s="113" t="s">
        <v>456</v>
      </c>
      <c r="F38" s="114"/>
      <c r="G38" s="114"/>
      <c r="H38" s="114"/>
      <c r="I38" s="115"/>
      <c r="J38" s="26">
        <v>2114011000</v>
      </c>
    </row>
    <row r="39" spans="1:10" ht="14.25" x14ac:dyDescent="0.2">
      <c r="A39" s="11"/>
      <c r="B39" s="27"/>
      <c r="C39" s="42"/>
      <c r="D39" s="41"/>
      <c r="E39" s="123"/>
      <c r="F39" s="123"/>
      <c r="G39" s="123"/>
      <c r="H39" s="123"/>
      <c r="I39" s="30"/>
      <c r="J39" s="13"/>
    </row>
    <row r="40" spans="1:10" x14ac:dyDescent="0.2">
      <c r="A40" s="113" t="s">
        <v>459</v>
      </c>
      <c r="B40" s="114"/>
      <c r="C40" s="114"/>
      <c r="D40" s="115"/>
      <c r="E40" s="113" t="s">
        <v>457</v>
      </c>
      <c r="F40" s="114"/>
      <c r="G40" s="114"/>
      <c r="H40" s="114"/>
      <c r="I40" s="115"/>
      <c r="J40" s="81">
        <v>17173006</v>
      </c>
    </row>
    <row r="41" spans="1:10" ht="14.25" x14ac:dyDescent="0.2">
      <c r="A41" s="11"/>
      <c r="B41" s="59"/>
      <c r="C41" s="58"/>
      <c r="D41" s="60"/>
      <c r="E41" s="60"/>
      <c r="F41" s="60"/>
      <c r="G41" s="60"/>
      <c r="H41" s="60"/>
      <c r="I41" s="61"/>
      <c r="J41" s="13"/>
    </row>
    <row r="42" spans="1:10" x14ac:dyDescent="0.2">
      <c r="A42" s="113" t="s">
        <v>460</v>
      </c>
      <c r="B42" s="114"/>
      <c r="C42" s="114"/>
      <c r="D42" s="115"/>
      <c r="E42" s="113" t="s">
        <v>457</v>
      </c>
      <c r="F42" s="114"/>
      <c r="G42" s="114"/>
      <c r="H42" s="114"/>
      <c r="I42" s="115"/>
      <c r="J42" s="26" t="s">
        <v>470</v>
      </c>
    </row>
    <row r="43" spans="1:10" ht="14.25" x14ac:dyDescent="0.2">
      <c r="A43" s="17"/>
      <c r="B43" s="42"/>
      <c r="C43" s="105"/>
      <c r="D43" s="105"/>
      <c r="E43" s="106"/>
      <c r="F43" s="106"/>
      <c r="G43" s="105"/>
      <c r="H43" s="105"/>
      <c r="I43" s="105"/>
      <c r="J43" s="13"/>
    </row>
    <row r="44" spans="1:10" x14ac:dyDescent="0.2">
      <c r="A44" s="113" t="s">
        <v>455</v>
      </c>
      <c r="B44" s="114"/>
      <c r="C44" s="114"/>
      <c r="D44" s="115"/>
      <c r="E44" s="113" t="s">
        <v>456</v>
      </c>
      <c r="F44" s="114"/>
      <c r="G44" s="114"/>
      <c r="H44" s="114"/>
      <c r="I44" s="115"/>
      <c r="J44" s="26">
        <v>17861640000</v>
      </c>
    </row>
    <row r="45" spans="1:10" ht="14.25" x14ac:dyDescent="0.2">
      <c r="A45" s="17"/>
      <c r="B45" s="42"/>
      <c r="C45" s="42"/>
      <c r="D45" s="27"/>
      <c r="E45" s="122"/>
      <c r="F45" s="122"/>
      <c r="G45" s="105"/>
      <c r="H45" s="105"/>
      <c r="I45" s="27"/>
      <c r="J45" s="13"/>
    </row>
    <row r="46" spans="1:10" x14ac:dyDescent="0.2">
      <c r="A46" s="113" t="s">
        <v>461</v>
      </c>
      <c r="B46" s="114"/>
      <c r="C46" s="114"/>
      <c r="D46" s="115"/>
      <c r="E46" s="113" t="s">
        <v>451</v>
      </c>
      <c r="F46" s="114"/>
      <c r="G46" s="114"/>
      <c r="H46" s="114"/>
      <c r="I46" s="115"/>
      <c r="J46" s="26">
        <v>1473948</v>
      </c>
    </row>
    <row r="47" spans="1:10" ht="14.25" x14ac:dyDescent="0.2">
      <c r="A47" s="17"/>
      <c r="B47" s="42"/>
      <c r="C47" s="42"/>
      <c r="D47" s="27"/>
      <c r="E47" s="106"/>
      <c r="F47" s="106"/>
      <c r="G47" s="105"/>
      <c r="H47" s="105"/>
      <c r="I47" s="27"/>
      <c r="J47" s="55" t="s">
        <v>333</v>
      </c>
    </row>
    <row r="48" spans="1:10" ht="14.25" x14ac:dyDescent="0.2">
      <c r="A48" s="17"/>
      <c r="B48" s="42"/>
      <c r="C48" s="42"/>
      <c r="D48" s="27"/>
      <c r="E48" s="106"/>
      <c r="F48" s="106"/>
      <c r="G48" s="105"/>
      <c r="H48" s="105"/>
      <c r="I48" s="27"/>
      <c r="J48" s="55" t="s">
        <v>334</v>
      </c>
    </row>
    <row r="49" spans="1:10" ht="14.45" customHeight="1" x14ac:dyDescent="0.2">
      <c r="A49" s="108" t="s">
        <v>313</v>
      </c>
      <c r="B49" s="109"/>
      <c r="C49" s="118" t="s">
        <v>334</v>
      </c>
      <c r="D49" s="119"/>
      <c r="E49" s="116" t="s">
        <v>335</v>
      </c>
      <c r="F49" s="117"/>
      <c r="G49" s="110"/>
      <c r="H49" s="111"/>
      <c r="I49" s="111"/>
      <c r="J49" s="112"/>
    </row>
    <row r="50" spans="1:10" ht="14.25" x14ac:dyDescent="0.2">
      <c r="A50" s="17"/>
      <c r="B50" s="42"/>
      <c r="C50" s="105"/>
      <c r="D50" s="105"/>
      <c r="E50" s="106"/>
      <c r="F50" s="106"/>
      <c r="G50" s="107" t="s">
        <v>336</v>
      </c>
      <c r="H50" s="107"/>
      <c r="I50" s="107"/>
      <c r="J50" s="18"/>
    </row>
    <row r="51" spans="1:10" ht="13.9" customHeight="1" x14ac:dyDescent="0.2">
      <c r="A51" s="108" t="s">
        <v>314</v>
      </c>
      <c r="B51" s="109"/>
      <c r="C51" s="110" t="s">
        <v>462</v>
      </c>
      <c r="D51" s="111"/>
      <c r="E51" s="111"/>
      <c r="F51" s="111"/>
      <c r="G51" s="111"/>
      <c r="H51" s="111"/>
      <c r="I51" s="111"/>
      <c r="J51" s="112"/>
    </row>
    <row r="52" spans="1:10" ht="14.25" x14ac:dyDescent="0.2">
      <c r="A52" s="11"/>
      <c r="B52" s="27"/>
      <c r="C52" s="129" t="s">
        <v>315</v>
      </c>
      <c r="D52" s="129"/>
      <c r="E52" s="129"/>
      <c r="F52" s="129"/>
      <c r="G52" s="129"/>
      <c r="H52" s="129"/>
      <c r="I52" s="129"/>
      <c r="J52" s="13"/>
    </row>
    <row r="53" spans="1:10" ht="14.25" x14ac:dyDescent="0.2">
      <c r="A53" s="108" t="s">
        <v>316</v>
      </c>
      <c r="B53" s="109"/>
      <c r="C53" s="165" t="s">
        <v>463</v>
      </c>
      <c r="D53" s="166"/>
      <c r="E53" s="167"/>
      <c r="F53" s="106"/>
      <c r="G53" s="106"/>
      <c r="H53" s="121"/>
      <c r="I53" s="121"/>
      <c r="J53" s="168"/>
    </row>
    <row r="54" spans="1:10" ht="14.25" x14ac:dyDescent="0.2">
      <c r="A54" s="11"/>
      <c r="B54" s="27"/>
      <c r="C54" s="42"/>
      <c r="D54" s="27"/>
      <c r="E54" s="106"/>
      <c r="F54" s="106"/>
      <c r="G54" s="106"/>
      <c r="H54" s="106"/>
      <c r="I54" s="27"/>
      <c r="J54" s="13"/>
    </row>
    <row r="55" spans="1:10" ht="14.45" customHeight="1" x14ac:dyDescent="0.2">
      <c r="A55" s="108" t="s">
        <v>308</v>
      </c>
      <c r="B55" s="109"/>
      <c r="C55" s="161" t="s">
        <v>464</v>
      </c>
      <c r="D55" s="162"/>
      <c r="E55" s="162"/>
      <c r="F55" s="162"/>
      <c r="G55" s="162"/>
      <c r="H55" s="162"/>
      <c r="I55" s="162"/>
      <c r="J55" s="163"/>
    </row>
    <row r="56" spans="1:10" ht="14.25" x14ac:dyDescent="0.2">
      <c r="A56" s="11"/>
      <c r="B56" s="27"/>
      <c r="C56" s="27"/>
      <c r="D56" s="27"/>
      <c r="E56" s="106"/>
      <c r="F56" s="106"/>
      <c r="G56" s="106"/>
      <c r="H56" s="106"/>
      <c r="I56" s="27"/>
      <c r="J56" s="13"/>
    </row>
    <row r="57" spans="1:10" ht="14.25" x14ac:dyDescent="0.2">
      <c r="A57" s="108" t="s">
        <v>337</v>
      </c>
      <c r="B57" s="109"/>
      <c r="C57" s="161" t="s">
        <v>472</v>
      </c>
      <c r="D57" s="162"/>
      <c r="E57" s="162"/>
      <c r="F57" s="162"/>
      <c r="G57" s="162"/>
      <c r="H57" s="162"/>
      <c r="I57" s="162"/>
      <c r="J57" s="163"/>
    </row>
    <row r="58" spans="1:10" ht="14.45" customHeight="1" x14ac:dyDescent="0.2">
      <c r="A58" s="11"/>
      <c r="B58" s="27"/>
      <c r="C58" s="107" t="s">
        <v>338</v>
      </c>
      <c r="D58" s="107"/>
      <c r="E58" s="107"/>
      <c r="F58" s="107"/>
      <c r="G58" s="27"/>
      <c r="H58" s="27"/>
      <c r="I58" s="27"/>
      <c r="J58" s="13"/>
    </row>
    <row r="59" spans="1:10" ht="14.25" x14ac:dyDescent="0.2">
      <c r="A59" s="108" t="s">
        <v>339</v>
      </c>
      <c r="B59" s="109"/>
      <c r="C59" s="161" t="s">
        <v>465</v>
      </c>
      <c r="D59" s="162"/>
      <c r="E59" s="162"/>
      <c r="F59" s="162"/>
      <c r="G59" s="162"/>
      <c r="H59" s="162"/>
      <c r="I59" s="162"/>
      <c r="J59" s="163"/>
    </row>
    <row r="60" spans="1:10" ht="14.45" customHeight="1" x14ac:dyDescent="0.2">
      <c r="A60" s="19"/>
      <c r="B60" s="20"/>
      <c r="C60" s="164" t="s">
        <v>340</v>
      </c>
      <c r="D60" s="164"/>
      <c r="E60" s="164"/>
      <c r="F60" s="164"/>
      <c r="G60" s="164"/>
      <c r="H60" s="20"/>
      <c r="I60" s="20"/>
      <c r="J60" s="2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3"/>
    <col min="8" max="9" width="15.7109375" style="25" customWidth="1"/>
    <col min="10" max="10" width="10.28515625" style="3" bestFit="1" customWidth="1"/>
    <col min="11" max="16384" width="8.85546875" style="3"/>
  </cols>
  <sheetData>
    <row r="1" spans="1:9" x14ac:dyDescent="0.2">
      <c r="A1" s="173" t="s">
        <v>1</v>
      </c>
      <c r="B1" s="174"/>
      <c r="C1" s="174"/>
      <c r="D1" s="174"/>
      <c r="E1" s="174"/>
      <c r="F1" s="174"/>
      <c r="G1" s="174"/>
      <c r="H1" s="174"/>
      <c r="I1" s="174"/>
    </row>
    <row r="2" spans="1:9" x14ac:dyDescent="0.2">
      <c r="A2" s="175" t="s">
        <v>466</v>
      </c>
      <c r="B2" s="176"/>
      <c r="C2" s="176"/>
      <c r="D2" s="176"/>
      <c r="E2" s="176"/>
      <c r="F2" s="176"/>
      <c r="G2" s="176"/>
      <c r="H2" s="176"/>
      <c r="I2" s="176"/>
    </row>
    <row r="3" spans="1:9" x14ac:dyDescent="0.2">
      <c r="A3" s="177" t="s">
        <v>279</v>
      </c>
      <c r="B3" s="178"/>
      <c r="C3" s="178"/>
      <c r="D3" s="178"/>
      <c r="E3" s="178"/>
      <c r="F3" s="178"/>
      <c r="G3" s="178"/>
      <c r="H3" s="178"/>
      <c r="I3" s="178"/>
    </row>
    <row r="4" spans="1:9" x14ac:dyDescent="0.2">
      <c r="A4" s="179" t="s">
        <v>467</v>
      </c>
      <c r="B4" s="180"/>
      <c r="C4" s="180"/>
      <c r="D4" s="180"/>
      <c r="E4" s="180"/>
      <c r="F4" s="180"/>
      <c r="G4" s="180"/>
      <c r="H4" s="180"/>
      <c r="I4" s="181"/>
    </row>
    <row r="5" spans="1:9" ht="34.5" thickBot="1" x14ac:dyDescent="0.25">
      <c r="A5" s="185" t="s">
        <v>2</v>
      </c>
      <c r="B5" s="186"/>
      <c r="C5" s="186"/>
      <c r="D5" s="186"/>
      <c r="E5" s="186"/>
      <c r="F5" s="187"/>
      <c r="G5" s="4" t="s">
        <v>104</v>
      </c>
      <c r="H5" s="23" t="s">
        <v>292</v>
      </c>
      <c r="I5" s="24" t="s">
        <v>297</v>
      </c>
    </row>
    <row r="6" spans="1:9" x14ac:dyDescent="0.2">
      <c r="A6" s="182">
        <v>1</v>
      </c>
      <c r="B6" s="183"/>
      <c r="C6" s="183"/>
      <c r="D6" s="183"/>
      <c r="E6" s="183"/>
      <c r="F6" s="184"/>
      <c r="G6" s="5">
        <v>2</v>
      </c>
      <c r="H6" s="6">
        <v>3</v>
      </c>
      <c r="I6" s="6">
        <v>4</v>
      </c>
    </row>
    <row r="7" spans="1:9" x14ac:dyDescent="0.2">
      <c r="A7" s="188"/>
      <c r="B7" s="188"/>
      <c r="C7" s="188"/>
      <c r="D7" s="188"/>
      <c r="E7" s="188"/>
      <c r="F7" s="188"/>
      <c r="G7" s="188"/>
      <c r="H7" s="188"/>
      <c r="I7" s="189"/>
    </row>
    <row r="8" spans="1:9" ht="12.75" customHeight="1" x14ac:dyDescent="0.2">
      <c r="A8" s="190" t="s">
        <v>4</v>
      </c>
      <c r="B8" s="190"/>
      <c r="C8" s="190"/>
      <c r="D8" s="190"/>
      <c r="E8" s="190"/>
      <c r="F8" s="190"/>
      <c r="G8" s="62">
        <v>1</v>
      </c>
      <c r="H8" s="63">
        <v>0</v>
      </c>
      <c r="I8" s="63">
        <v>0</v>
      </c>
    </row>
    <row r="9" spans="1:9" ht="12.75" customHeight="1" x14ac:dyDescent="0.2">
      <c r="A9" s="171" t="s">
        <v>5</v>
      </c>
      <c r="B9" s="171"/>
      <c r="C9" s="171"/>
      <c r="D9" s="171"/>
      <c r="E9" s="171"/>
      <c r="F9" s="171"/>
      <c r="G9" s="64">
        <v>2</v>
      </c>
      <c r="H9" s="65">
        <f>H10+H17+H27+H38+H43</f>
        <v>3153938769</v>
      </c>
      <c r="I9" s="65">
        <f>I10+I17+I27+I38+I43</f>
        <v>3165377338</v>
      </c>
    </row>
    <row r="10" spans="1:9" ht="12.75" customHeight="1" x14ac:dyDescent="0.2">
      <c r="A10" s="170" t="s">
        <v>6</v>
      </c>
      <c r="B10" s="170"/>
      <c r="C10" s="170"/>
      <c r="D10" s="170"/>
      <c r="E10" s="170"/>
      <c r="F10" s="170"/>
      <c r="G10" s="64">
        <v>3</v>
      </c>
      <c r="H10" s="65">
        <f>H11+H12+H13+H14+H15+H16</f>
        <v>1658757757</v>
      </c>
      <c r="I10" s="65">
        <f>I11+I12+I13+I14+I15+I16</f>
        <v>1640347741</v>
      </c>
    </row>
    <row r="11" spans="1:9" ht="12.75" customHeight="1" x14ac:dyDescent="0.2">
      <c r="A11" s="169" t="s">
        <v>7</v>
      </c>
      <c r="B11" s="169"/>
      <c r="C11" s="169"/>
      <c r="D11" s="169"/>
      <c r="E11" s="169"/>
      <c r="F11" s="169"/>
      <c r="G11" s="62">
        <v>4</v>
      </c>
      <c r="H11" s="63">
        <v>0</v>
      </c>
      <c r="I11" s="63">
        <v>0</v>
      </c>
    </row>
    <row r="12" spans="1:9" ht="23.45" customHeight="1" x14ac:dyDescent="0.2">
      <c r="A12" s="169" t="s">
        <v>8</v>
      </c>
      <c r="B12" s="169"/>
      <c r="C12" s="169"/>
      <c r="D12" s="169"/>
      <c r="E12" s="169"/>
      <c r="F12" s="169"/>
      <c r="G12" s="62">
        <v>5</v>
      </c>
      <c r="H12" s="63">
        <v>838606162</v>
      </c>
      <c r="I12" s="63">
        <v>828906332</v>
      </c>
    </row>
    <row r="13" spans="1:9" ht="12.75" customHeight="1" x14ac:dyDescent="0.2">
      <c r="A13" s="169" t="s">
        <v>9</v>
      </c>
      <c r="B13" s="169"/>
      <c r="C13" s="169"/>
      <c r="D13" s="169"/>
      <c r="E13" s="169"/>
      <c r="F13" s="169"/>
      <c r="G13" s="62">
        <v>6</v>
      </c>
      <c r="H13" s="63">
        <v>806719208</v>
      </c>
      <c r="I13" s="63">
        <v>788741090</v>
      </c>
    </row>
    <row r="14" spans="1:9" ht="12.75" customHeight="1" x14ac:dyDescent="0.2">
      <c r="A14" s="169" t="s">
        <v>10</v>
      </c>
      <c r="B14" s="169"/>
      <c r="C14" s="169"/>
      <c r="D14" s="169"/>
      <c r="E14" s="169"/>
      <c r="F14" s="169"/>
      <c r="G14" s="62">
        <v>7</v>
      </c>
      <c r="H14" s="63">
        <v>0</v>
      </c>
      <c r="I14" s="63">
        <v>0</v>
      </c>
    </row>
    <row r="15" spans="1:9" ht="12.75" customHeight="1" x14ac:dyDescent="0.2">
      <c r="A15" s="169" t="s">
        <v>11</v>
      </c>
      <c r="B15" s="169"/>
      <c r="C15" s="169"/>
      <c r="D15" s="169"/>
      <c r="E15" s="169"/>
      <c r="F15" s="169"/>
      <c r="G15" s="62">
        <v>8</v>
      </c>
      <c r="H15" s="63">
        <v>8325687</v>
      </c>
      <c r="I15" s="63">
        <v>7299412</v>
      </c>
    </row>
    <row r="16" spans="1:9" ht="12.75" customHeight="1" x14ac:dyDescent="0.2">
      <c r="A16" s="169" t="s">
        <v>12</v>
      </c>
      <c r="B16" s="169"/>
      <c r="C16" s="169"/>
      <c r="D16" s="169"/>
      <c r="E16" s="169"/>
      <c r="F16" s="169"/>
      <c r="G16" s="62">
        <v>9</v>
      </c>
      <c r="H16" s="63">
        <v>5106700</v>
      </c>
      <c r="I16" s="63">
        <v>15400907</v>
      </c>
    </row>
    <row r="17" spans="1:9" ht="12.75" customHeight="1" x14ac:dyDescent="0.2">
      <c r="A17" s="170" t="s">
        <v>13</v>
      </c>
      <c r="B17" s="170"/>
      <c r="C17" s="170"/>
      <c r="D17" s="170"/>
      <c r="E17" s="170"/>
      <c r="F17" s="170"/>
      <c r="G17" s="64">
        <v>10</v>
      </c>
      <c r="H17" s="65">
        <f>H18+H19+H20+H21+H22+H23+H24+H25+H26</f>
        <v>1409492258</v>
      </c>
      <c r="I17" s="65">
        <f>I18+I19+I20+I21+I22+I23+I24+I25+I26</f>
        <v>1439426417</v>
      </c>
    </row>
    <row r="18" spans="1:9" ht="12.75" customHeight="1" x14ac:dyDescent="0.2">
      <c r="A18" s="169" t="s">
        <v>14</v>
      </c>
      <c r="B18" s="169"/>
      <c r="C18" s="169"/>
      <c r="D18" s="169"/>
      <c r="E18" s="169"/>
      <c r="F18" s="169"/>
      <c r="G18" s="62">
        <v>11</v>
      </c>
      <c r="H18" s="63">
        <v>136797100</v>
      </c>
      <c r="I18" s="63">
        <v>130285293</v>
      </c>
    </row>
    <row r="19" spans="1:9" ht="12.75" customHeight="1" x14ac:dyDescent="0.2">
      <c r="A19" s="169" t="s">
        <v>15</v>
      </c>
      <c r="B19" s="169"/>
      <c r="C19" s="169"/>
      <c r="D19" s="169"/>
      <c r="E19" s="169"/>
      <c r="F19" s="169"/>
      <c r="G19" s="62">
        <v>12</v>
      </c>
      <c r="H19" s="63">
        <v>623618584</v>
      </c>
      <c r="I19" s="63">
        <v>573455535</v>
      </c>
    </row>
    <row r="20" spans="1:9" ht="12.75" customHeight="1" x14ac:dyDescent="0.2">
      <c r="A20" s="169" t="s">
        <v>16</v>
      </c>
      <c r="B20" s="169"/>
      <c r="C20" s="169"/>
      <c r="D20" s="169"/>
      <c r="E20" s="169"/>
      <c r="F20" s="169"/>
      <c r="G20" s="62">
        <v>13</v>
      </c>
      <c r="H20" s="63">
        <v>485676221</v>
      </c>
      <c r="I20" s="63">
        <v>597401325</v>
      </c>
    </row>
    <row r="21" spans="1:9" ht="12.75" customHeight="1" x14ac:dyDescent="0.2">
      <c r="A21" s="169" t="s">
        <v>17</v>
      </c>
      <c r="B21" s="169"/>
      <c r="C21" s="169"/>
      <c r="D21" s="169"/>
      <c r="E21" s="169"/>
      <c r="F21" s="169"/>
      <c r="G21" s="62">
        <v>14</v>
      </c>
      <c r="H21" s="63">
        <v>0</v>
      </c>
      <c r="I21" s="63">
        <v>0</v>
      </c>
    </row>
    <row r="22" spans="1:9" ht="12.75" customHeight="1" x14ac:dyDescent="0.2">
      <c r="A22" s="169" t="s">
        <v>18</v>
      </c>
      <c r="B22" s="169"/>
      <c r="C22" s="169"/>
      <c r="D22" s="169"/>
      <c r="E22" s="169"/>
      <c r="F22" s="169"/>
      <c r="G22" s="62">
        <v>15</v>
      </c>
      <c r="H22" s="63">
        <v>0</v>
      </c>
      <c r="I22" s="63">
        <v>0</v>
      </c>
    </row>
    <row r="23" spans="1:9" ht="12.75" customHeight="1" x14ac:dyDescent="0.2">
      <c r="A23" s="169" t="s">
        <v>19</v>
      </c>
      <c r="B23" s="169"/>
      <c r="C23" s="169"/>
      <c r="D23" s="169"/>
      <c r="E23" s="169"/>
      <c r="F23" s="169"/>
      <c r="G23" s="62">
        <v>16</v>
      </c>
      <c r="H23" s="63">
        <v>30432032</v>
      </c>
      <c r="I23" s="63">
        <v>33213368.000000004</v>
      </c>
    </row>
    <row r="24" spans="1:9" ht="12.75" customHeight="1" x14ac:dyDescent="0.2">
      <c r="A24" s="169" t="s">
        <v>20</v>
      </c>
      <c r="B24" s="169"/>
      <c r="C24" s="169"/>
      <c r="D24" s="169"/>
      <c r="E24" s="169"/>
      <c r="F24" s="169"/>
      <c r="G24" s="62">
        <v>17</v>
      </c>
      <c r="H24" s="63">
        <v>132652502.00000001</v>
      </c>
      <c r="I24" s="63">
        <v>104263881</v>
      </c>
    </row>
    <row r="25" spans="1:9" ht="12.75" customHeight="1" x14ac:dyDescent="0.2">
      <c r="A25" s="169" t="s">
        <v>21</v>
      </c>
      <c r="B25" s="169"/>
      <c r="C25" s="169"/>
      <c r="D25" s="169"/>
      <c r="E25" s="169"/>
      <c r="F25" s="169"/>
      <c r="G25" s="62">
        <v>18</v>
      </c>
      <c r="H25" s="63">
        <v>0</v>
      </c>
      <c r="I25" s="63">
        <v>0</v>
      </c>
    </row>
    <row r="26" spans="1:9" ht="12.75" customHeight="1" x14ac:dyDescent="0.2">
      <c r="A26" s="169" t="s">
        <v>22</v>
      </c>
      <c r="B26" s="169"/>
      <c r="C26" s="169"/>
      <c r="D26" s="169"/>
      <c r="E26" s="169"/>
      <c r="F26" s="169"/>
      <c r="G26" s="62">
        <v>19</v>
      </c>
      <c r="H26" s="63">
        <v>315819</v>
      </c>
      <c r="I26" s="63">
        <v>807015</v>
      </c>
    </row>
    <row r="27" spans="1:9" ht="12.75" customHeight="1" x14ac:dyDescent="0.2">
      <c r="A27" s="170" t="s">
        <v>23</v>
      </c>
      <c r="B27" s="170"/>
      <c r="C27" s="170"/>
      <c r="D27" s="170"/>
      <c r="E27" s="170"/>
      <c r="F27" s="170"/>
      <c r="G27" s="64">
        <v>20</v>
      </c>
      <c r="H27" s="65">
        <f>SUM(H28:H37)</f>
        <v>42846044</v>
      </c>
      <c r="I27" s="65">
        <f>SUM(I28:I37)</f>
        <v>37714039.999999993</v>
      </c>
    </row>
    <row r="28" spans="1:9" ht="12.75" customHeight="1" x14ac:dyDescent="0.2">
      <c r="A28" s="169" t="s">
        <v>24</v>
      </c>
      <c r="B28" s="169"/>
      <c r="C28" s="169"/>
      <c r="D28" s="169"/>
      <c r="E28" s="169"/>
      <c r="F28" s="169"/>
      <c r="G28" s="62">
        <v>21</v>
      </c>
      <c r="H28" s="63">
        <v>0</v>
      </c>
      <c r="I28" s="63">
        <v>0</v>
      </c>
    </row>
    <row r="29" spans="1:9" ht="12.75" customHeight="1" x14ac:dyDescent="0.2">
      <c r="A29" s="169" t="s">
        <v>25</v>
      </c>
      <c r="B29" s="169"/>
      <c r="C29" s="169"/>
      <c r="D29" s="169"/>
      <c r="E29" s="169"/>
      <c r="F29" s="169"/>
      <c r="G29" s="62">
        <v>22</v>
      </c>
      <c r="H29" s="63">
        <v>0</v>
      </c>
      <c r="I29" s="63">
        <v>0</v>
      </c>
    </row>
    <row r="30" spans="1:9" ht="12.75" customHeight="1" x14ac:dyDescent="0.2">
      <c r="A30" s="169" t="s">
        <v>26</v>
      </c>
      <c r="B30" s="169"/>
      <c r="C30" s="169"/>
      <c r="D30" s="169"/>
      <c r="E30" s="169"/>
      <c r="F30" s="169"/>
      <c r="G30" s="62">
        <v>23</v>
      </c>
      <c r="H30" s="63">
        <v>0</v>
      </c>
      <c r="I30" s="63">
        <v>0</v>
      </c>
    </row>
    <row r="31" spans="1:9" ht="24.6" customHeight="1" x14ac:dyDescent="0.2">
      <c r="A31" s="169" t="s">
        <v>27</v>
      </c>
      <c r="B31" s="169"/>
      <c r="C31" s="169"/>
      <c r="D31" s="169"/>
      <c r="E31" s="169"/>
      <c r="F31" s="169"/>
      <c r="G31" s="62">
        <v>24</v>
      </c>
      <c r="H31" s="63">
        <v>0</v>
      </c>
      <c r="I31" s="63">
        <v>0</v>
      </c>
    </row>
    <row r="32" spans="1:9" ht="24" customHeight="1" x14ac:dyDescent="0.2">
      <c r="A32" s="169" t="s">
        <v>28</v>
      </c>
      <c r="B32" s="169"/>
      <c r="C32" s="169"/>
      <c r="D32" s="169"/>
      <c r="E32" s="169"/>
      <c r="F32" s="169"/>
      <c r="G32" s="62">
        <v>25</v>
      </c>
      <c r="H32" s="63">
        <v>0</v>
      </c>
      <c r="I32" s="63">
        <v>0</v>
      </c>
    </row>
    <row r="33" spans="1:9" ht="26.45" customHeight="1" x14ac:dyDescent="0.2">
      <c r="A33" s="169" t="s">
        <v>29</v>
      </c>
      <c r="B33" s="169"/>
      <c r="C33" s="169"/>
      <c r="D33" s="169"/>
      <c r="E33" s="169"/>
      <c r="F33" s="169"/>
      <c r="G33" s="62">
        <v>26</v>
      </c>
      <c r="H33" s="63">
        <v>0</v>
      </c>
      <c r="I33" s="63">
        <v>0</v>
      </c>
    </row>
    <row r="34" spans="1:9" ht="12.75" customHeight="1" x14ac:dyDescent="0.2">
      <c r="A34" s="169" t="s">
        <v>30</v>
      </c>
      <c r="B34" s="169"/>
      <c r="C34" s="169"/>
      <c r="D34" s="169"/>
      <c r="E34" s="169"/>
      <c r="F34" s="169"/>
      <c r="G34" s="62">
        <v>27</v>
      </c>
      <c r="H34" s="63">
        <v>0</v>
      </c>
      <c r="I34" s="63">
        <v>0</v>
      </c>
    </row>
    <row r="35" spans="1:9" ht="12.75" customHeight="1" x14ac:dyDescent="0.2">
      <c r="A35" s="169" t="s">
        <v>31</v>
      </c>
      <c r="B35" s="169"/>
      <c r="C35" s="169"/>
      <c r="D35" s="169"/>
      <c r="E35" s="169"/>
      <c r="F35" s="169"/>
      <c r="G35" s="62">
        <v>28</v>
      </c>
      <c r="H35" s="63">
        <v>41441936</v>
      </c>
      <c r="I35" s="63">
        <v>36330372.999999993</v>
      </c>
    </row>
    <row r="36" spans="1:9" ht="12.75" customHeight="1" x14ac:dyDescent="0.2">
      <c r="A36" s="169" t="s">
        <v>32</v>
      </c>
      <c r="B36" s="169"/>
      <c r="C36" s="169"/>
      <c r="D36" s="169"/>
      <c r="E36" s="169"/>
      <c r="F36" s="169"/>
      <c r="G36" s="62">
        <v>29</v>
      </c>
      <c r="H36" s="63">
        <v>0</v>
      </c>
      <c r="I36" s="63">
        <v>0</v>
      </c>
    </row>
    <row r="37" spans="1:9" ht="12.75" customHeight="1" x14ac:dyDescent="0.2">
      <c r="A37" s="169" t="s">
        <v>33</v>
      </c>
      <c r="B37" s="169"/>
      <c r="C37" s="169"/>
      <c r="D37" s="169"/>
      <c r="E37" s="169"/>
      <c r="F37" s="169"/>
      <c r="G37" s="62">
        <v>30</v>
      </c>
      <c r="H37" s="63">
        <v>1404108</v>
      </c>
      <c r="I37" s="63">
        <v>1383667</v>
      </c>
    </row>
    <row r="38" spans="1:9" ht="12.75" customHeight="1" x14ac:dyDescent="0.2">
      <c r="A38" s="170" t="s">
        <v>34</v>
      </c>
      <c r="B38" s="170"/>
      <c r="C38" s="170"/>
      <c r="D38" s="170"/>
      <c r="E38" s="170"/>
      <c r="F38" s="170"/>
      <c r="G38" s="64">
        <v>31</v>
      </c>
      <c r="H38" s="65">
        <f>H39+H40+H41+H42</f>
        <v>6557267</v>
      </c>
      <c r="I38" s="65">
        <f>I39+I40+I41+I42</f>
        <v>6419900</v>
      </c>
    </row>
    <row r="39" spans="1:9" ht="12.75" customHeight="1" x14ac:dyDescent="0.2">
      <c r="A39" s="169" t="s">
        <v>35</v>
      </c>
      <c r="B39" s="169"/>
      <c r="C39" s="169"/>
      <c r="D39" s="169"/>
      <c r="E39" s="169"/>
      <c r="F39" s="169"/>
      <c r="G39" s="62">
        <v>32</v>
      </c>
      <c r="H39" s="63">
        <v>0</v>
      </c>
      <c r="I39" s="63">
        <v>0</v>
      </c>
    </row>
    <row r="40" spans="1:9" ht="12.75" customHeight="1" x14ac:dyDescent="0.2">
      <c r="A40" s="169" t="s">
        <v>36</v>
      </c>
      <c r="B40" s="169"/>
      <c r="C40" s="169"/>
      <c r="D40" s="169"/>
      <c r="E40" s="169"/>
      <c r="F40" s="169"/>
      <c r="G40" s="62">
        <v>33</v>
      </c>
      <c r="H40" s="63">
        <v>0</v>
      </c>
      <c r="I40" s="63">
        <v>0</v>
      </c>
    </row>
    <row r="41" spans="1:9" ht="12.75" customHeight="1" x14ac:dyDescent="0.2">
      <c r="A41" s="169" t="s">
        <v>37</v>
      </c>
      <c r="B41" s="169"/>
      <c r="C41" s="169"/>
      <c r="D41" s="169"/>
      <c r="E41" s="169"/>
      <c r="F41" s="169"/>
      <c r="G41" s="62">
        <v>34</v>
      </c>
      <c r="H41" s="63">
        <v>0</v>
      </c>
      <c r="I41" s="63">
        <v>0</v>
      </c>
    </row>
    <row r="42" spans="1:9" ht="12.75" customHeight="1" x14ac:dyDescent="0.2">
      <c r="A42" s="169" t="s">
        <v>38</v>
      </c>
      <c r="B42" s="169"/>
      <c r="C42" s="169"/>
      <c r="D42" s="169"/>
      <c r="E42" s="169"/>
      <c r="F42" s="169"/>
      <c r="G42" s="62">
        <v>35</v>
      </c>
      <c r="H42" s="63">
        <v>6557267</v>
      </c>
      <c r="I42" s="63">
        <v>6419900</v>
      </c>
    </row>
    <row r="43" spans="1:9" ht="12.75" customHeight="1" x14ac:dyDescent="0.2">
      <c r="A43" s="172" t="s">
        <v>39</v>
      </c>
      <c r="B43" s="172"/>
      <c r="C43" s="172"/>
      <c r="D43" s="172"/>
      <c r="E43" s="172"/>
      <c r="F43" s="172"/>
      <c r="G43" s="62">
        <v>36</v>
      </c>
      <c r="H43" s="63">
        <v>36285443</v>
      </c>
      <c r="I43" s="63">
        <v>41469240</v>
      </c>
    </row>
    <row r="44" spans="1:9" ht="12.75" customHeight="1" x14ac:dyDescent="0.2">
      <c r="A44" s="171" t="s">
        <v>40</v>
      </c>
      <c r="B44" s="171"/>
      <c r="C44" s="171"/>
      <c r="D44" s="171"/>
      <c r="E44" s="171"/>
      <c r="F44" s="171"/>
      <c r="G44" s="64">
        <v>37</v>
      </c>
      <c r="H44" s="65">
        <f>H45+H53+H60+H70</f>
        <v>2259487249</v>
      </c>
      <c r="I44" s="65">
        <f>I45+I53+I60+I70</f>
        <v>2287543536</v>
      </c>
    </row>
    <row r="45" spans="1:9" ht="12.75" customHeight="1" x14ac:dyDescent="0.2">
      <c r="A45" s="170" t="s">
        <v>41</v>
      </c>
      <c r="B45" s="170"/>
      <c r="C45" s="170"/>
      <c r="D45" s="170"/>
      <c r="E45" s="170"/>
      <c r="F45" s="170"/>
      <c r="G45" s="64">
        <v>38</v>
      </c>
      <c r="H45" s="65">
        <f>SUM(H46:H52)</f>
        <v>577655476</v>
      </c>
      <c r="I45" s="65">
        <f>SUM(I46:I52)</f>
        <v>642959673</v>
      </c>
    </row>
    <row r="46" spans="1:9" ht="12.75" customHeight="1" x14ac:dyDescent="0.2">
      <c r="A46" s="169" t="s">
        <v>42</v>
      </c>
      <c r="B46" s="169"/>
      <c r="C46" s="169"/>
      <c r="D46" s="169"/>
      <c r="E46" s="169"/>
      <c r="F46" s="169"/>
      <c r="G46" s="62">
        <v>39</v>
      </c>
      <c r="H46" s="63">
        <v>110627348</v>
      </c>
      <c r="I46" s="63">
        <v>117869218</v>
      </c>
    </row>
    <row r="47" spans="1:9" ht="12.75" customHeight="1" x14ac:dyDescent="0.2">
      <c r="A47" s="169" t="s">
        <v>43</v>
      </c>
      <c r="B47" s="169"/>
      <c r="C47" s="169"/>
      <c r="D47" s="169"/>
      <c r="E47" s="169"/>
      <c r="F47" s="169"/>
      <c r="G47" s="62">
        <v>40</v>
      </c>
      <c r="H47" s="63">
        <v>14905881</v>
      </c>
      <c r="I47" s="63">
        <v>10876679</v>
      </c>
    </row>
    <row r="48" spans="1:9" ht="12.75" customHeight="1" x14ac:dyDescent="0.2">
      <c r="A48" s="169" t="s">
        <v>44</v>
      </c>
      <c r="B48" s="169"/>
      <c r="C48" s="169"/>
      <c r="D48" s="169"/>
      <c r="E48" s="169"/>
      <c r="F48" s="169"/>
      <c r="G48" s="62">
        <v>41</v>
      </c>
      <c r="H48" s="63">
        <v>193148146</v>
      </c>
      <c r="I48" s="63">
        <v>234086491</v>
      </c>
    </row>
    <row r="49" spans="1:9" ht="12.75" customHeight="1" x14ac:dyDescent="0.2">
      <c r="A49" s="169" t="s">
        <v>45</v>
      </c>
      <c r="B49" s="169"/>
      <c r="C49" s="169"/>
      <c r="D49" s="169"/>
      <c r="E49" s="169"/>
      <c r="F49" s="169"/>
      <c r="G49" s="62">
        <v>42</v>
      </c>
      <c r="H49" s="63">
        <v>252999810</v>
      </c>
      <c r="I49" s="63">
        <v>275066159</v>
      </c>
    </row>
    <row r="50" spans="1:9" ht="12.75" customHeight="1" x14ac:dyDescent="0.2">
      <c r="A50" s="169" t="s">
        <v>46</v>
      </c>
      <c r="B50" s="169"/>
      <c r="C50" s="169"/>
      <c r="D50" s="169"/>
      <c r="E50" s="169"/>
      <c r="F50" s="169"/>
      <c r="G50" s="62">
        <v>43</v>
      </c>
      <c r="H50" s="63">
        <v>592693</v>
      </c>
      <c r="I50" s="63">
        <v>1302555</v>
      </c>
    </row>
    <row r="51" spans="1:9" ht="12.75" customHeight="1" x14ac:dyDescent="0.2">
      <c r="A51" s="169" t="s">
        <v>47</v>
      </c>
      <c r="B51" s="169"/>
      <c r="C51" s="169"/>
      <c r="D51" s="169"/>
      <c r="E51" s="169"/>
      <c r="F51" s="169"/>
      <c r="G51" s="62">
        <v>44</v>
      </c>
      <c r="H51" s="63">
        <v>5381598</v>
      </c>
      <c r="I51" s="63">
        <v>3758571</v>
      </c>
    </row>
    <row r="52" spans="1:9" ht="12.75" customHeight="1" x14ac:dyDescent="0.2">
      <c r="A52" s="169" t="s">
        <v>48</v>
      </c>
      <c r="B52" s="169"/>
      <c r="C52" s="169"/>
      <c r="D52" s="169"/>
      <c r="E52" s="169"/>
      <c r="F52" s="169"/>
      <c r="G52" s="62">
        <v>45</v>
      </c>
      <c r="H52" s="63">
        <v>0</v>
      </c>
      <c r="I52" s="63">
        <v>0</v>
      </c>
    </row>
    <row r="53" spans="1:9" ht="12.75" customHeight="1" x14ac:dyDescent="0.2">
      <c r="A53" s="170" t="s">
        <v>49</v>
      </c>
      <c r="B53" s="170"/>
      <c r="C53" s="170"/>
      <c r="D53" s="170"/>
      <c r="E53" s="170"/>
      <c r="F53" s="170"/>
      <c r="G53" s="64">
        <v>46</v>
      </c>
      <c r="H53" s="65">
        <f>SUM(H54:H59)</f>
        <v>1244805133</v>
      </c>
      <c r="I53" s="65">
        <f>SUM(I54:I59)</f>
        <v>1286062504</v>
      </c>
    </row>
    <row r="54" spans="1:9" ht="12.75" customHeight="1" x14ac:dyDescent="0.2">
      <c r="A54" s="169" t="s">
        <v>50</v>
      </c>
      <c r="B54" s="169"/>
      <c r="C54" s="169"/>
      <c r="D54" s="169"/>
      <c r="E54" s="169"/>
      <c r="F54" s="169"/>
      <c r="G54" s="62">
        <v>47</v>
      </c>
      <c r="H54" s="63">
        <v>0</v>
      </c>
      <c r="I54" s="63">
        <v>0</v>
      </c>
    </row>
    <row r="55" spans="1:9" ht="12.75" customHeight="1" x14ac:dyDescent="0.2">
      <c r="A55" s="169" t="s">
        <v>51</v>
      </c>
      <c r="B55" s="169"/>
      <c r="C55" s="169"/>
      <c r="D55" s="169"/>
      <c r="E55" s="169"/>
      <c r="F55" s="169"/>
      <c r="G55" s="62">
        <v>48</v>
      </c>
      <c r="H55" s="63">
        <v>0</v>
      </c>
      <c r="I55" s="63">
        <v>0</v>
      </c>
    </row>
    <row r="56" spans="1:9" ht="12.75" customHeight="1" x14ac:dyDescent="0.2">
      <c r="A56" s="169" t="s">
        <v>52</v>
      </c>
      <c r="B56" s="169"/>
      <c r="C56" s="169"/>
      <c r="D56" s="169"/>
      <c r="E56" s="169"/>
      <c r="F56" s="169"/>
      <c r="G56" s="62">
        <v>49</v>
      </c>
      <c r="H56" s="63">
        <v>1079002847</v>
      </c>
      <c r="I56" s="63">
        <v>1078068831</v>
      </c>
    </row>
    <row r="57" spans="1:9" ht="12.75" customHeight="1" x14ac:dyDescent="0.2">
      <c r="A57" s="169" t="s">
        <v>53</v>
      </c>
      <c r="B57" s="169"/>
      <c r="C57" s="169"/>
      <c r="D57" s="169"/>
      <c r="E57" s="169"/>
      <c r="F57" s="169"/>
      <c r="G57" s="62">
        <v>50</v>
      </c>
      <c r="H57" s="63">
        <v>0</v>
      </c>
      <c r="I57" s="63">
        <v>0</v>
      </c>
    </row>
    <row r="58" spans="1:9" ht="12.75" customHeight="1" x14ac:dyDescent="0.2">
      <c r="A58" s="169" t="s">
        <v>54</v>
      </c>
      <c r="B58" s="169"/>
      <c r="C58" s="169"/>
      <c r="D58" s="169"/>
      <c r="E58" s="169"/>
      <c r="F58" s="169"/>
      <c r="G58" s="62">
        <v>51</v>
      </c>
      <c r="H58" s="63">
        <v>60506577</v>
      </c>
      <c r="I58" s="63">
        <v>52461915</v>
      </c>
    </row>
    <row r="59" spans="1:9" ht="12.75" customHeight="1" x14ac:dyDescent="0.2">
      <c r="A59" s="169" t="s">
        <v>55</v>
      </c>
      <c r="B59" s="169"/>
      <c r="C59" s="169"/>
      <c r="D59" s="169"/>
      <c r="E59" s="169"/>
      <c r="F59" s="169"/>
      <c r="G59" s="62">
        <v>52</v>
      </c>
      <c r="H59" s="63">
        <v>105295709</v>
      </c>
      <c r="I59" s="63">
        <v>155531758</v>
      </c>
    </row>
    <row r="60" spans="1:9" ht="12.75" customHeight="1" x14ac:dyDescent="0.2">
      <c r="A60" s="170" t="s">
        <v>56</v>
      </c>
      <c r="B60" s="170"/>
      <c r="C60" s="170"/>
      <c r="D60" s="170"/>
      <c r="E60" s="170"/>
      <c r="F60" s="170"/>
      <c r="G60" s="64">
        <v>53</v>
      </c>
      <c r="H60" s="65">
        <f>SUM(H61:H69)</f>
        <v>10513670</v>
      </c>
      <c r="I60" s="65">
        <f>SUM(I61:I69)</f>
        <v>11886574</v>
      </c>
    </row>
    <row r="61" spans="1:9" ht="12.75" customHeight="1" x14ac:dyDescent="0.2">
      <c r="A61" s="169" t="s">
        <v>24</v>
      </c>
      <c r="B61" s="169"/>
      <c r="C61" s="169"/>
      <c r="D61" s="169"/>
      <c r="E61" s="169"/>
      <c r="F61" s="169"/>
      <c r="G61" s="62">
        <v>54</v>
      </c>
      <c r="H61" s="63">
        <v>0</v>
      </c>
      <c r="I61" s="63">
        <v>0</v>
      </c>
    </row>
    <row r="62" spans="1:9" ht="12.75" customHeight="1" x14ac:dyDescent="0.2">
      <c r="A62" s="169" t="s">
        <v>25</v>
      </c>
      <c r="B62" s="169"/>
      <c r="C62" s="169"/>
      <c r="D62" s="169"/>
      <c r="E62" s="169"/>
      <c r="F62" s="169"/>
      <c r="G62" s="62">
        <v>55</v>
      </c>
      <c r="H62" s="63">
        <v>0</v>
      </c>
      <c r="I62" s="63">
        <v>0</v>
      </c>
    </row>
    <row r="63" spans="1:9" ht="12.75" customHeight="1" x14ac:dyDescent="0.2">
      <c r="A63" s="169" t="s">
        <v>26</v>
      </c>
      <c r="B63" s="169"/>
      <c r="C63" s="169"/>
      <c r="D63" s="169"/>
      <c r="E63" s="169"/>
      <c r="F63" s="169"/>
      <c r="G63" s="62">
        <v>56</v>
      </c>
      <c r="H63" s="63">
        <v>0</v>
      </c>
      <c r="I63" s="63">
        <v>0</v>
      </c>
    </row>
    <row r="64" spans="1:9" ht="23.45" customHeight="1" x14ac:dyDescent="0.2">
      <c r="A64" s="169" t="s">
        <v>57</v>
      </c>
      <c r="B64" s="169"/>
      <c r="C64" s="169"/>
      <c r="D64" s="169"/>
      <c r="E64" s="169"/>
      <c r="F64" s="169"/>
      <c r="G64" s="62">
        <v>57</v>
      </c>
      <c r="H64" s="63">
        <v>0</v>
      </c>
      <c r="I64" s="63">
        <v>0</v>
      </c>
    </row>
    <row r="65" spans="1:9" ht="21" customHeight="1" x14ac:dyDescent="0.2">
      <c r="A65" s="169" t="s">
        <v>28</v>
      </c>
      <c r="B65" s="169"/>
      <c r="C65" s="169"/>
      <c r="D65" s="169"/>
      <c r="E65" s="169"/>
      <c r="F65" s="169"/>
      <c r="G65" s="62">
        <v>58</v>
      </c>
      <c r="H65" s="63">
        <v>0</v>
      </c>
      <c r="I65" s="63">
        <v>0</v>
      </c>
    </row>
    <row r="66" spans="1:9" ht="22.9" customHeight="1" x14ac:dyDescent="0.2">
      <c r="A66" s="169" t="s">
        <v>29</v>
      </c>
      <c r="B66" s="169"/>
      <c r="C66" s="169"/>
      <c r="D66" s="169"/>
      <c r="E66" s="169"/>
      <c r="F66" s="169"/>
      <c r="G66" s="62">
        <v>59</v>
      </c>
      <c r="H66" s="63">
        <v>0</v>
      </c>
      <c r="I66" s="63">
        <v>0</v>
      </c>
    </row>
    <row r="67" spans="1:9" ht="12.75" customHeight="1" x14ac:dyDescent="0.2">
      <c r="A67" s="169" t="s">
        <v>30</v>
      </c>
      <c r="B67" s="169"/>
      <c r="C67" s="169"/>
      <c r="D67" s="169"/>
      <c r="E67" s="169"/>
      <c r="F67" s="169"/>
      <c r="G67" s="62">
        <v>60</v>
      </c>
      <c r="H67" s="63">
        <v>0</v>
      </c>
      <c r="I67" s="63">
        <v>0</v>
      </c>
    </row>
    <row r="68" spans="1:9" ht="12.75" customHeight="1" x14ac:dyDescent="0.2">
      <c r="A68" s="169" t="s">
        <v>31</v>
      </c>
      <c r="B68" s="169"/>
      <c r="C68" s="169"/>
      <c r="D68" s="169"/>
      <c r="E68" s="169"/>
      <c r="F68" s="169"/>
      <c r="G68" s="62">
        <v>61</v>
      </c>
      <c r="H68" s="63">
        <v>10513670</v>
      </c>
      <c r="I68" s="63">
        <v>11886574</v>
      </c>
    </row>
    <row r="69" spans="1:9" ht="12.75" customHeight="1" x14ac:dyDescent="0.2">
      <c r="A69" s="169" t="s">
        <v>58</v>
      </c>
      <c r="B69" s="169"/>
      <c r="C69" s="169"/>
      <c r="D69" s="169"/>
      <c r="E69" s="169"/>
      <c r="F69" s="169"/>
      <c r="G69" s="62">
        <v>62</v>
      </c>
      <c r="H69" s="63">
        <v>0</v>
      </c>
      <c r="I69" s="63">
        <v>0</v>
      </c>
    </row>
    <row r="70" spans="1:9" ht="12.75" customHeight="1" x14ac:dyDescent="0.2">
      <c r="A70" s="172" t="s">
        <v>59</v>
      </c>
      <c r="B70" s="172"/>
      <c r="C70" s="172"/>
      <c r="D70" s="172"/>
      <c r="E70" s="172"/>
      <c r="F70" s="172"/>
      <c r="G70" s="62">
        <v>63</v>
      </c>
      <c r="H70" s="63">
        <v>426512970</v>
      </c>
      <c r="I70" s="63">
        <v>346634785</v>
      </c>
    </row>
    <row r="71" spans="1:9" ht="12.75" customHeight="1" x14ac:dyDescent="0.2">
      <c r="A71" s="190" t="s">
        <v>60</v>
      </c>
      <c r="B71" s="190"/>
      <c r="C71" s="190"/>
      <c r="D71" s="190"/>
      <c r="E71" s="190"/>
      <c r="F71" s="190"/>
      <c r="G71" s="62">
        <v>64</v>
      </c>
      <c r="H71" s="63">
        <v>0</v>
      </c>
      <c r="I71" s="63">
        <v>0</v>
      </c>
    </row>
    <row r="72" spans="1:9" ht="12.75" customHeight="1" x14ac:dyDescent="0.2">
      <c r="A72" s="171" t="s">
        <v>61</v>
      </c>
      <c r="B72" s="171"/>
      <c r="C72" s="171"/>
      <c r="D72" s="171"/>
      <c r="E72" s="171"/>
      <c r="F72" s="171"/>
      <c r="G72" s="64">
        <v>65</v>
      </c>
      <c r="H72" s="65">
        <f>H8+H9+H44+H71</f>
        <v>5413426018</v>
      </c>
      <c r="I72" s="65">
        <f>I8+I9+I44+I71</f>
        <v>5452920874</v>
      </c>
    </row>
    <row r="73" spans="1:9" ht="12.75" customHeight="1" x14ac:dyDescent="0.2">
      <c r="A73" s="190" t="s">
        <v>62</v>
      </c>
      <c r="B73" s="190"/>
      <c r="C73" s="190"/>
      <c r="D73" s="190"/>
      <c r="E73" s="190"/>
      <c r="F73" s="190"/>
      <c r="G73" s="62">
        <v>66</v>
      </c>
      <c r="H73" s="63">
        <v>0</v>
      </c>
      <c r="I73" s="63">
        <v>0</v>
      </c>
    </row>
    <row r="74" spans="1:9" x14ac:dyDescent="0.2">
      <c r="A74" s="192" t="s">
        <v>63</v>
      </c>
      <c r="B74" s="193"/>
      <c r="C74" s="193"/>
      <c r="D74" s="193"/>
      <c r="E74" s="193"/>
      <c r="F74" s="193"/>
      <c r="G74" s="193"/>
      <c r="H74" s="193"/>
      <c r="I74" s="193"/>
    </row>
    <row r="75" spans="1:9" ht="12.75" customHeight="1" x14ac:dyDescent="0.2">
      <c r="A75" s="171" t="s">
        <v>349</v>
      </c>
      <c r="B75" s="171"/>
      <c r="C75" s="171"/>
      <c r="D75" s="171"/>
      <c r="E75" s="171"/>
      <c r="F75" s="171"/>
      <c r="G75" s="64">
        <v>67</v>
      </c>
      <c r="H75" s="65">
        <f>H76+H77+H78+H84+H85+H91+H94+H97</f>
        <v>2947983128</v>
      </c>
      <c r="I75" s="65">
        <f>I76+I77+I78+I84+I85+I91+I94+I97</f>
        <v>3152528512</v>
      </c>
    </row>
    <row r="76" spans="1:9" ht="12.75" customHeight="1" x14ac:dyDescent="0.2">
      <c r="A76" s="172" t="s">
        <v>64</v>
      </c>
      <c r="B76" s="172"/>
      <c r="C76" s="172"/>
      <c r="D76" s="172"/>
      <c r="E76" s="172"/>
      <c r="F76" s="172"/>
      <c r="G76" s="62">
        <v>68</v>
      </c>
      <c r="H76" s="66">
        <v>133372000</v>
      </c>
      <c r="I76" s="66">
        <v>133372000</v>
      </c>
    </row>
    <row r="77" spans="1:9" ht="12.75" customHeight="1" x14ac:dyDescent="0.2">
      <c r="A77" s="172" t="s">
        <v>65</v>
      </c>
      <c r="B77" s="172"/>
      <c r="C77" s="172"/>
      <c r="D77" s="172"/>
      <c r="E77" s="172"/>
      <c r="F77" s="172"/>
      <c r="G77" s="62">
        <v>69</v>
      </c>
      <c r="H77" s="66">
        <v>881850684</v>
      </c>
      <c r="I77" s="66">
        <v>883851450</v>
      </c>
    </row>
    <row r="78" spans="1:9" ht="12.75" customHeight="1" x14ac:dyDescent="0.2">
      <c r="A78" s="170" t="s">
        <v>66</v>
      </c>
      <c r="B78" s="170"/>
      <c r="C78" s="170"/>
      <c r="D78" s="170"/>
      <c r="E78" s="170"/>
      <c r="F78" s="170"/>
      <c r="G78" s="64">
        <v>70</v>
      </c>
      <c r="H78" s="65">
        <f>SUM(H79:H83)</f>
        <v>12865514</v>
      </c>
      <c r="I78" s="65">
        <f>SUM(I79:I83)</f>
        <v>143516</v>
      </c>
    </row>
    <row r="79" spans="1:9" ht="12.75" customHeight="1" x14ac:dyDescent="0.2">
      <c r="A79" s="169" t="s">
        <v>67</v>
      </c>
      <c r="B79" s="169"/>
      <c r="C79" s="169"/>
      <c r="D79" s="169"/>
      <c r="E79" s="169"/>
      <c r="F79" s="169"/>
      <c r="G79" s="62">
        <v>71</v>
      </c>
      <c r="H79" s="66">
        <v>0</v>
      </c>
      <c r="I79" s="66">
        <v>0</v>
      </c>
    </row>
    <row r="80" spans="1:9" ht="12.75" customHeight="1" x14ac:dyDescent="0.2">
      <c r="A80" s="169" t="s">
        <v>68</v>
      </c>
      <c r="B80" s="169"/>
      <c r="C80" s="169"/>
      <c r="D80" s="169"/>
      <c r="E80" s="169"/>
      <c r="F80" s="169"/>
      <c r="G80" s="62">
        <v>72</v>
      </c>
      <c r="H80" s="66">
        <v>0</v>
      </c>
      <c r="I80" s="66">
        <v>0</v>
      </c>
    </row>
    <row r="81" spans="1:9" ht="12.75" customHeight="1" x14ac:dyDescent="0.2">
      <c r="A81" s="169" t="s">
        <v>69</v>
      </c>
      <c r="B81" s="169"/>
      <c r="C81" s="169"/>
      <c r="D81" s="169"/>
      <c r="E81" s="169"/>
      <c r="F81" s="169"/>
      <c r="G81" s="62">
        <v>73</v>
      </c>
      <c r="H81" s="66">
        <v>-7647779</v>
      </c>
      <c r="I81" s="66">
        <v>-22131045</v>
      </c>
    </row>
    <row r="82" spans="1:9" ht="12.75" customHeight="1" x14ac:dyDescent="0.2">
      <c r="A82" s="169" t="s">
        <v>70</v>
      </c>
      <c r="B82" s="169"/>
      <c r="C82" s="169"/>
      <c r="D82" s="169"/>
      <c r="E82" s="169"/>
      <c r="F82" s="169"/>
      <c r="G82" s="62">
        <v>74</v>
      </c>
      <c r="H82" s="66">
        <v>0</v>
      </c>
      <c r="I82" s="66">
        <v>0</v>
      </c>
    </row>
    <row r="83" spans="1:9" ht="12.75" customHeight="1" x14ac:dyDescent="0.2">
      <c r="A83" s="169" t="s">
        <v>71</v>
      </c>
      <c r="B83" s="169"/>
      <c r="C83" s="169"/>
      <c r="D83" s="169"/>
      <c r="E83" s="169"/>
      <c r="F83" s="169"/>
      <c r="G83" s="62">
        <v>75</v>
      </c>
      <c r="H83" s="66">
        <v>20513293</v>
      </c>
      <c r="I83" s="66">
        <v>22274561</v>
      </c>
    </row>
    <row r="84" spans="1:9" ht="12.75" customHeight="1" x14ac:dyDescent="0.2">
      <c r="A84" s="172" t="s">
        <v>72</v>
      </c>
      <c r="B84" s="172"/>
      <c r="C84" s="172"/>
      <c r="D84" s="172"/>
      <c r="E84" s="172"/>
      <c r="F84" s="172"/>
      <c r="G84" s="62">
        <v>76</v>
      </c>
      <c r="H84" s="66">
        <v>0</v>
      </c>
      <c r="I84" s="66">
        <v>0</v>
      </c>
    </row>
    <row r="85" spans="1:9" ht="12.75" customHeight="1" x14ac:dyDescent="0.2">
      <c r="A85" s="191" t="s">
        <v>443</v>
      </c>
      <c r="B85" s="191"/>
      <c r="C85" s="191"/>
      <c r="D85" s="191"/>
      <c r="E85" s="191"/>
      <c r="F85" s="191"/>
      <c r="G85" s="64">
        <v>77</v>
      </c>
      <c r="H85" s="65">
        <f>H86+H87+H88+H89+H90</f>
        <v>-71964079</v>
      </c>
      <c r="I85" s="65">
        <f>I86+I87+I88+I89+I90</f>
        <v>-67553818</v>
      </c>
    </row>
    <row r="86" spans="1:9" ht="25.5" customHeight="1" x14ac:dyDescent="0.2">
      <c r="A86" s="169" t="s">
        <v>442</v>
      </c>
      <c r="B86" s="169"/>
      <c r="C86" s="169"/>
      <c r="D86" s="169"/>
      <c r="E86" s="169"/>
      <c r="F86" s="169"/>
      <c r="G86" s="62">
        <v>78</v>
      </c>
      <c r="H86" s="63">
        <v>0</v>
      </c>
      <c r="I86" s="63">
        <v>0</v>
      </c>
    </row>
    <row r="87" spans="1:9" ht="12.75" customHeight="1" x14ac:dyDescent="0.2">
      <c r="A87" s="169" t="s">
        <v>73</v>
      </c>
      <c r="B87" s="169"/>
      <c r="C87" s="169"/>
      <c r="D87" s="169"/>
      <c r="E87" s="169"/>
      <c r="F87" s="169"/>
      <c r="G87" s="62">
        <v>79</v>
      </c>
      <c r="H87" s="63">
        <v>-9299068</v>
      </c>
      <c r="I87" s="63">
        <v>-826532</v>
      </c>
    </row>
    <row r="88" spans="1:9" ht="12.75" customHeight="1" x14ac:dyDescent="0.2">
      <c r="A88" s="169" t="s">
        <v>74</v>
      </c>
      <c r="B88" s="169"/>
      <c r="C88" s="169"/>
      <c r="D88" s="169"/>
      <c r="E88" s="169"/>
      <c r="F88" s="169"/>
      <c r="G88" s="62">
        <v>80</v>
      </c>
      <c r="H88" s="63">
        <v>0</v>
      </c>
      <c r="I88" s="63">
        <v>0</v>
      </c>
    </row>
    <row r="89" spans="1:9" ht="12.75" customHeight="1" x14ac:dyDescent="0.2">
      <c r="A89" s="169" t="s">
        <v>341</v>
      </c>
      <c r="B89" s="169"/>
      <c r="C89" s="169"/>
      <c r="D89" s="169"/>
      <c r="E89" s="169"/>
      <c r="F89" s="169"/>
      <c r="G89" s="62">
        <v>81</v>
      </c>
      <c r="H89" s="63">
        <v>0</v>
      </c>
      <c r="I89" s="63">
        <v>0</v>
      </c>
    </row>
    <row r="90" spans="1:9" ht="24" customHeight="1" x14ac:dyDescent="0.2">
      <c r="A90" s="169" t="s">
        <v>342</v>
      </c>
      <c r="B90" s="169"/>
      <c r="C90" s="169"/>
      <c r="D90" s="169"/>
      <c r="E90" s="169"/>
      <c r="F90" s="169"/>
      <c r="G90" s="62">
        <v>82</v>
      </c>
      <c r="H90" s="63">
        <v>-62665011</v>
      </c>
      <c r="I90" s="63">
        <v>-66727286</v>
      </c>
    </row>
    <row r="91" spans="1:9" ht="12.75" customHeight="1" x14ac:dyDescent="0.2">
      <c r="A91" s="170" t="s">
        <v>343</v>
      </c>
      <c r="B91" s="170"/>
      <c r="C91" s="170"/>
      <c r="D91" s="170"/>
      <c r="E91" s="170"/>
      <c r="F91" s="170"/>
      <c r="G91" s="64">
        <v>83</v>
      </c>
      <c r="H91" s="65">
        <f>H92-H93</f>
        <v>1644178006</v>
      </c>
      <c r="I91" s="65">
        <f>I92-I93</f>
        <v>1850876787</v>
      </c>
    </row>
    <row r="92" spans="1:9" ht="12.75" customHeight="1" x14ac:dyDescent="0.2">
      <c r="A92" s="169" t="s">
        <v>75</v>
      </c>
      <c r="B92" s="169"/>
      <c r="C92" s="169"/>
      <c r="D92" s="169"/>
      <c r="E92" s="169"/>
      <c r="F92" s="169"/>
      <c r="G92" s="62">
        <v>84</v>
      </c>
      <c r="H92" s="66">
        <v>1644178006</v>
      </c>
      <c r="I92" s="66">
        <v>1850876787</v>
      </c>
    </row>
    <row r="93" spans="1:9" ht="12.75" customHeight="1" x14ac:dyDescent="0.2">
      <c r="A93" s="169" t="s">
        <v>76</v>
      </c>
      <c r="B93" s="169"/>
      <c r="C93" s="169"/>
      <c r="D93" s="169"/>
      <c r="E93" s="169"/>
      <c r="F93" s="169"/>
      <c r="G93" s="62">
        <v>85</v>
      </c>
      <c r="H93" s="66">
        <v>0</v>
      </c>
      <c r="I93" s="66">
        <v>0</v>
      </c>
    </row>
    <row r="94" spans="1:9" ht="12.75" customHeight="1" x14ac:dyDescent="0.2">
      <c r="A94" s="170" t="s">
        <v>344</v>
      </c>
      <c r="B94" s="170"/>
      <c r="C94" s="170"/>
      <c r="D94" s="170"/>
      <c r="E94" s="170"/>
      <c r="F94" s="170"/>
      <c r="G94" s="64">
        <v>86</v>
      </c>
      <c r="H94" s="65">
        <f>H95-H96</f>
        <v>341729554</v>
      </c>
      <c r="I94" s="65">
        <f>I95-I96</f>
        <v>344857284</v>
      </c>
    </row>
    <row r="95" spans="1:9" ht="12.75" customHeight="1" x14ac:dyDescent="0.2">
      <c r="A95" s="169" t="s">
        <v>77</v>
      </c>
      <c r="B95" s="169"/>
      <c r="C95" s="169"/>
      <c r="D95" s="169"/>
      <c r="E95" s="169"/>
      <c r="F95" s="169"/>
      <c r="G95" s="62">
        <v>87</v>
      </c>
      <c r="H95" s="66">
        <v>341729554</v>
      </c>
      <c r="I95" s="66">
        <v>344857284</v>
      </c>
    </row>
    <row r="96" spans="1:9" ht="12.75" customHeight="1" x14ac:dyDescent="0.2">
      <c r="A96" s="169" t="s">
        <v>78</v>
      </c>
      <c r="B96" s="169"/>
      <c r="C96" s="169"/>
      <c r="D96" s="169"/>
      <c r="E96" s="169"/>
      <c r="F96" s="169"/>
      <c r="G96" s="62">
        <v>88</v>
      </c>
      <c r="H96" s="66">
        <v>0</v>
      </c>
      <c r="I96" s="66">
        <v>0</v>
      </c>
    </row>
    <row r="97" spans="1:9" ht="12.75" customHeight="1" x14ac:dyDescent="0.2">
      <c r="A97" s="172" t="s">
        <v>79</v>
      </c>
      <c r="B97" s="172"/>
      <c r="C97" s="172"/>
      <c r="D97" s="172"/>
      <c r="E97" s="172"/>
      <c r="F97" s="172"/>
      <c r="G97" s="62">
        <v>89</v>
      </c>
      <c r="H97" s="66">
        <v>5951449</v>
      </c>
      <c r="I97" s="66">
        <v>6981293</v>
      </c>
    </row>
    <row r="98" spans="1:9" ht="12.75" customHeight="1" x14ac:dyDescent="0.2">
      <c r="A98" s="171" t="s">
        <v>345</v>
      </c>
      <c r="B98" s="171"/>
      <c r="C98" s="171"/>
      <c r="D98" s="171"/>
      <c r="E98" s="171"/>
      <c r="F98" s="171"/>
      <c r="G98" s="64">
        <v>90</v>
      </c>
      <c r="H98" s="65">
        <f>SUM(H99:H104)</f>
        <v>0</v>
      </c>
      <c r="I98" s="65">
        <f>SUM(I99:I104)</f>
        <v>0</v>
      </c>
    </row>
    <row r="99" spans="1:9" ht="12.75" customHeight="1" x14ac:dyDescent="0.2">
      <c r="A99" s="169" t="s">
        <v>80</v>
      </c>
      <c r="B99" s="169"/>
      <c r="C99" s="169"/>
      <c r="D99" s="169"/>
      <c r="E99" s="169"/>
      <c r="F99" s="169"/>
      <c r="G99" s="62">
        <v>91</v>
      </c>
      <c r="H99" s="66">
        <v>0</v>
      </c>
      <c r="I99" s="66">
        <v>0</v>
      </c>
    </row>
    <row r="100" spans="1:9" ht="12.75" customHeight="1" x14ac:dyDescent="0.2">
      <c r="A100" s="169" t="s">
        <v>81</v>
      </c>
      <c r="B100" s="169"/>
      <c r="C100" s="169"/>
      <c r="D100" s="169"/>
      <c r="E100" s="169"/>
      <c r="F100" s="169"/>
      <c r="G100" s="62">
        <v>92</v>
      </c>
      <c r="H100" s="66">
        <v>0</v>
      </c>
      <c r="I100" s="66">
        <v>0</v>
      </c>
    </row>
    <row r="101" spans="1:9" ht="12.75" customHeight="1" x14ac:dyDescent="0.2">
      <c r="A101" s="169" t="s">
        <v>82</v>
      </c>
      <c r="B101" s="169"/>
      <c r="C101" s="169"/>
      <c r="D101" s="169"/>
      <c r="E101" s="169"/>
      <c r="F101" s="169"/>
      <c r="G101" s="62">
        <v>93</v>
      </c>
      <c r="H101" s="66">
        <v>0</v>
      </c>
      <c r="I101" s="66">
        <v>0</v>
      </c>
    </row>
    <row r="102" spans="1:9" ht="12.75" customHeight="1" x14ac:dyDescent="0.2">
      <c r="A102" s="169" t="s">
        <v>83</v>
      </c>
      <c r="B102" s="169"/>
      <c r="C102" s="169"/>
      <c r="D102" s="169"/>
      <c r="E102" s="169"/>
      <c r="F102" s="169"/>
      <c r="G102" s="62">
        <v>94</v>
      </c>
      <c r="H102" s="63">
        <v>0</v>
      </c>
      <c r="I102" s="63">
        <v>0</v>
      </c>
    </row>
    <row r="103" spans="1:9" ht="12.75" customHeight="1" x14ac:dyDescent="0.2">
      <c r="A103" s="169" t="s">
        <v>84</v>
      </c>
      <c r="B103" s="169"/>
      <c r="C103" s="169"/>
      <c r="D103" s="169"/>
      <c r="E103" s="169"/>
      <c r="F103" s="169"/>
      <c r="G103" s="62">
        <v>95</v>
      </c>
      <c r="H103" s="63">
        <v>0</v>
      </c>
      <c r="I103" s="63">
        <v>0</v>
      </c>
    </row>
    <row r="104" spans="1:9" ht="12.75" customHeight="1" x14ac:dyDescent="0.2">
      <c r="A104" s="169" t="s">
        <v>85</v>
      </c>
      <c r="B104" s="169"/>
      <c r="C104" s="169"/>
      <c r="D104" s="169"/>
      <c r="E104" s="169"/>
      <c r="F104" s="169"/>
      <c r="G104" s="62">
        <v>96</v>
      </c>
      <c r="H104" s="63">
        <v>0</v>
      </c>
      <c r="I104" s="63">
        <v>0</v>
      </c>
    </row>
    <row r="105" spans="1:9" ht="12.75" customHeight="1" x14ac:dyDescent="0.2">
      <c r="A105" s="171" t="s">
        <v>346</v>
      </c>
      <c r="B105" s="171"/>
      <c r="C105" s="171"/>
      <c r="D105" s="171"/>
      <c r="E105" s="171"/>
      <c r="F105" s="171"/>
      <c r="G105" s="64">
        <v>97</v>
      </c>
      <c r="H105" s="65">
        <f>SUM(H106:H116)</f>
        <v>790966814</v>
      </c>
      <c r="I105" s="65">
        <f>SUM(I106:I116)</f>
        <v>787007989</v>
      </c>
    </row>
    <row r="106" spans="1:9" ht="12.75" customHeight="1" x14ac:dyDescent="0.2">
      <c r="A106" s="169" t="s">
        <v>86</v>
      </c>
      <c r="B106" s="169"/>
      <c r="C106" s="169"/>
      <c r="D106" s="169"/>
      <c r="E106" s="169"/>
      <c r="F106" s="169"/>
      <c r="G106" s="62">
        <v>98</v>
      </c>
      <c r="H106" s="67">
        <v>0</v>
      </c>
      <c r="I106" s="67">
        <v>0</v>
      </c>
    </row>
    <row r="107" spans="1:9" ht="12.75" customHeight="1" x14ac:dyDescent="0.2">
      <c r="A107" s="169" t="s">
        <v>87</v>
      </c>
      <c r="B107" s="169"/>
      <c r="C107" s="169"/>
      <c r="D107" s="169"/>
      <c r="E107" s="169"/>
      <c r="F107" s="169"/>
      <c r="G107" s="62">
        <v>99</v>
      </c>
      <c r="H107" s="66">
        <v>0</v>
      </c>
      <c r="I107" s="66">
        <v>0</v>
      </c>
    </row>
    <row r="108" spans="1:9" ht="12.75" customHeight="1" x14ac:dyDescent="0.2">
      <c r="A108" s="169" t="s">
        <v>88</v>
      </c>
      <c r="B108" s="169"/>
      <c r="C108" s="169"/>
      <c r="D108" s="169"/>
      <c r="E108" s="169"/>
      <c r="F108" s="169"/>
      <c r="G108" s="62">
        <v>100</v>
      </c>
      <c r="H108" s="66">
        <v>0</v>
      </c>
      <c r="I108" s="66">
        <v>0</v>
      </c>
    </row>
    <row r="109" spans="1:9" ht="22.15" customHeight="1" x14ac:dyDescent="0.2">
      <c r="A109" s="169" t="s">
        <v>89</v>
      </c>
      <c r="B109" s="169"/>
      <c r="C109" s="169"/>
      <c r="D109" s="169"/>
      <c r="E109" s="169"/>
      <c r="F109" s="169"/>
      <c r="G109" s="62">
        <v>101</v>
      </c>
      <c r="H109" s="66">
        <v>0</v>
      </c>
      <c r="I109" s="66">
        <v>0</v>
      </c>
    </row>
    <row r="110" spans="1:9" ht="12.75" customHeight="1" x14ac:dyDescent="0.2">
      <c r="A110" s="169" t="s">
        <v>90</v>
      </c>
      <c r="B110" s="169"/>
      <c r="C110" s="169"/>
      <c r="D110" s="169"/>
      <c r="E110" s="169"/>
      <c r="F110" s="169"/>
      <c r="G110" s="62">
        <v>102</v>
      </c>
      <c r="H110" s="66">
        <v>0</v>
      </c>
      <c r="I110" s="66">
        <v>0</v>
      </c>
    </row>
    <row r="111" spans="1:9" ht="12.75" customHeight="1" x14ac:dyDescent="0.2">
      <c r="A111" s="169" t="s">
        <v>91</v>
      </c>
      <c r="B111" s="169"/>
      <c r="C111" s="169"/>
      <c r="D111" s="169"/>
      <c r="E111" s="169"/>
      <c r="F111" s="169"/>
      <c r="G111" s="62">
        <v>103</v>
      </c>
      <c r="H111" s="66">
        <v>264088074</v>
      </c>
      <c r="I111" s="66">
        <v>263702863</v>
      </c>
    </row>
    <row r="112" spans="1:9" ht="12.75" customHeight="1" x14ac:dyDescent="0.2">
      <c r="A112" s="169" t="s">
        <v>92</v>
      </c>
      <c r="B112" s="169"/>
      <c r="C112" s="169"/>
      <c r="D112" s="169"/>
      <c r="E112" s="169"/>
      <c r="F112" s="169"/>
      <c r="G112" s="62">
        <v>104</v>
      </c>
      <c r="H112" s="66">
        <v>0</v>
      </c>
      <c r="I112" s="66">
        <v>0</v>
      </c>
    </row>
    <row r="113" spans="1:9" ht="12.75" customHeight="1" x14ac:dyDescent="0.2">
      <c r="A113" s="169" t="s">
        <v>93</v>
      </c>
      <c r="B113" s="169"/>
      <c r="C113" s="169"/>
      <c r="D113" s="169"/>
      <c r="E113" s="169"/>
      <c r="F113" s="169"/>
      <c r="G113" s="62">
        <v>105</v>
      </c>
      <c r="H113" s="67">
        <v>0</v>
      </c>
      <c r="I113" s="67">
        <v>0</v>
      </c>
    </row>
    <row r="114" spans="1:9" ht="12.75" customHeight="1" x14ac:dyDescent="0.2">
      <c r="A114" s="169" t="s">
        <v>94</v>
      </c>
      <c r="B114" s="169"/>
      <c r="C114" s="169"/>
      <c r="D114" s="169"/>
      <c r="E114" s="169"/>
      <c r="F114" s="169"/>
      <c r="G114" s="62">
        <v>106</v>
      </c>
      <c r="H114" s="66">
        <v>298918836</v>
      </c>
      <c r="I114" s="66">
        <v>299020001</v>
      </c>
    </row>
    <row r="115" spans="1:9" ht="12.75" customHeight="1" x14ac:dyDescent="0.2">
      <c r="A115" s="169" t="s">
        <v>95</v>
      </c>
      <c r="B115" s="169"/>
      <c r="C115" s="169"/>
      <c r="D115" s="169"/>
      <c r="E115" s="169"/>
      <c r="F115" s="169"/>
      <c r="G115" s="62">
        <v>107</v>
      </c>
      <c r="H115" s="63">
        <v>76137743</v>
      </c>
      <c r="I115" s="63">
        <v>75941242</v>
      </c>
    </row>
    <row r="116" spans="1:9" ht="12.75" customHeight="1" x14ac:dyDescent="0.2">
      <c r="A116" s="169" t="s">
        <v>96</v>
      </c>
      <c r="B116" s="169"/>
      <c r="C116" s="169"/>
      <c r="D116" s="169"/>
      <c r="E116" s="169"/>
      <c r="F116" s="169"/>
      <c r="G116" s="62">
        <v>108</v>
      </c>
      <c r="H116" s="63">
        <v>151822161</v>
      </c>
      <c r="I116" s="63">
        <v>148343883</v>
      </c>
    </row>
    <row r="117" spans="1:9" ht="12.75" customHeight="1" x14ac:dyDescent="0.2">
      <c r="A117" s="171" t="s">
        <v>347</v>
      </c>
      <c r="B117" s="171"/>
      <c r="C117" s="171"/>
      <c r="D117" s="171"/>
      <c r="E117" s="171"/>
      <c r="F117" s="171"/>
      <c r="G117" s="64">
        <v>109</v>
      </c>
      <c r="H117" s="65">
        <f>SUM(H118:H131)</f>
        <v>1674476076</v>
      </c>
      <c r="I117" s="65">
        <f>SUM(I118:I131)</f>
        <v>1513384373</v>
      </c>
    </row>
    <row r="118" spans="1:9" ht="12.75" customHeight="1" x14ac:dyDescent="0.2">
      <c r="A118" s="169" t="s">
        <v>86</v>
      </c>
      <c r="B118" s="169"/>
      <c r="C118" s="169"/>
      <c r="D118" s="169"/>
      <c r="E118" s="169"/>
      <c r="F118" s="169"/>
      <c r="G118" s="62">
        <v>110</v>
      </c>
      <c r="H118" s="66">
        <v>0</v>
      </c>
      <c r="I118" s="66">
        <v>0</v>
      </c>
    </row>
    <row r="119" spans="1:9" ht="12.75" customHeight="1" x14ac:dyDescent="0.2">
      <c r="A119" s="169" t="s">
        <v>87</v>
      </c>
      <c r="B119" s="169"/>
      <c r="C119" s="169"/>
      <c r="D119" s="169"/>
      <c r="E119" s="169"/>
      <c r="F119" s="169"/>
      <c r="G119" s="62">
        <v>111</v>
      </c>
      <c r="H119" s="66">
        <v>0</v>
      </c>
      <c r="I119" s="66">
        <v>0</v>
      </c>
    </row>
    <row r="120" spans="1:9" ht="12.75" customHeight="1" x14ac:dyDescent="0.2">
      <c r="A120" s="169" t="s">
        <v>88</v>
      </c>
      <c r="B120" s="169"/>
      <c r="C120" s="169"/>
      <c r="D120" s="169"/>
      <c r="E120" s="169"/>
      <c r="F120" s="169"/>
      <c r="G120" s="62">
        <v>112</v>
      </c>
      <c r="H120" s="66">
        <v>0</v>
      </c>
      <c r="I120" s="66">
        <v>0</v>
      </c>
    </row>
    <row r="121" spans="1:9" ht="25.9" customHeight="1" x14ac:dyDescent="0.2">
      <c r="A121" s="169" t="s">
        <v>89</v>
      </c>
      <c r="B121" s="169"/>
      <c r="C121" s="169"/>
      <c r="D121" s="169"/>
      <c r="E121" s="169"/>
      <c r="F121" s="169"/>
      <c r="G121" s="62">
        <v>113</v>
      </c>
      <c r="H121" s="66">
        <v>0</v>
      </c>
      <c r="I121" s="66">
        <v>0</v>
      </c>
    </row>
    <row r="122" spans="1:9" ht="12.75" customHeight="1" x14ac:dyDescent="0.2">
      <c r="A122" s="169" t="s">
        <v>90</v>
      </c>
      <c r="B122" s="169"/>
      <c r="C122" s="169"/>
      <c r="D122" s="169"/>
      <c r="E122" s="169"/>
      <c r="F122" s="169"/>
      <c r="G122" s="62">
        <v>114</v>
      </c>
      <c r="H122" s="66">
        <v>0</v>
      </c>
      <c r="I122" s="66">
        <v>0</v>
      </c>
    </row>
    <row r="123" spans="1:9" ht="12.75" customHeight="1" x14ac:dyDescent="0.2">
      <c r="A123" s="169" t="s">
        <v>91</v>
      </c>
      <c r="B123" s="169"/>
      <c r="C123" s="169"/>
      <c r="D123" s="169"/>
      <c r="E123" s="169"/>
      <c r="F123" s="169"/>
      <c r="G123" s="62">
        <v>115</v>
      </c>
      <c r="H123" s="66">
        <v>596519869</v>
      </c>
      <c r="I123" s="66">
        <v>246630695</v>
      </c>
    </row>
    <row r="124" spans="1:9" ht="12.75" customHeight="1" x14ac:dyDescent="0.2">
      <c r="A124" s="169" t="s">
        <v>92</v>
      </c>
      <c r="B124" s="169"/>
      <c r="C124" s="169"/>
      <c r="D124" s="169"/>
      <c r="E124" s="169"/>
      <c r="F124" s="169"/>
      <c r="G124" s="62">
        <v>116</v>
      </c>
      <c r="H124" s="66">
        <v>0</v>
      </c>
      <c r="I124" s="66">
        <v>0</v>
      </c>
    </row>
    <row r="125" spans="1:9" ht="12.75" customHeight="1" x14ac:dyDescent="0.2">
      <c r="A125" s="169" t="s">
        <v>93</v>
      </c>
      <c r="B125" s="169"/>
      <c r="C125" s="169"/>
      <c r="D125" s="169"/>
      <c r="E125" s="169"/>
      <c r="F125" s="169"/>
      <c r="G125" s="62">
        <v>117</v>
      </c>
      <c r="H125" s="66">
        <v>657874879</v>
      </c>
      <c r="I125" s="66">
        <v>789078898</v>
      </c>
    </row>
    <row r="126" spans="1:9" x14ac:dyDescent="0.2">
      <c r="A126" s="169" t="s">
        <v>94</v>
      </c>
      <c r="B126" s="169"/>
      <c r="C126" s="169"/>
      <c r="D126" s="169"/>
      <c r="E126" s="169"/>
      <c r="F126" s="169"/>
      <c r="G126" s="62">
        <v>118</v>
      </c>
      <c r="H126" s="66">
        <v>0</v>
      </c>
      <c r="I126" s="66">
        <v>143934</v>
      </c>
    </row>
    <row r="127" spans="1:9" x14ac:dyDescent="0.2">
      <c r="A127" s="169" t="s">
        <v>97</v>
      </c>
      <c r="B127" s="169"/>
      <c r="C127" s="169"/>
      <c r="D127" s="169"/>
      <c r="E127" s="169"/>
      <c r="F127" s="169"/>
      <c r="G127" s="62">
        <v>119</v>
      </c>
      <c r="H127" s="66">
        <v>27092575</v>
      </c>
      <c r="I127" s="66">
        <v>40500306</v>
      </c>
    </row>
    <row r="128" spans="1:9" x14ac:dyDescent="0.2">
      <c r="A128" s="169" t="s">
        <v>98</v>
      </c>
      <c r="B128" s="169"/>
      <c r="C128" s="169"/>
      <c r="D128" s="169"/>
      <c r="E128" s="169"/>
      <c r="F128" s="169"/>
      <c r="G128" s="62">
        <v>120</v>
      </c>
      <c r="H128" s="66">
        <v>28099470</v>
      </c>
      <c r="I128" s="66">
        <v>29899673</v>
      </c>
    </row>
    <row r="129" spans="1:9" x14ac:dyDescent="0.2">
      <c r="A129" s="169" t="s">
        <v>99</v>
      </c>
      <c r="B129" s="169"/>
      <c r="C129" s="169"/>
      <c r="D129" s="169"/>
      <c r="E129" s="169"/>
      <c r="F129" s="169"/>
      <c r="G129" s="62">
        <v>121</v>
      </c>
      <c r="H129" s="66">
        <v>171250</v>
      </c>
      <c r="I129" s="66">
        <v>290959</v>
      </c>
    </row>
    <row r="130" spans="1:9" x14ac:dyDescent="0.2">
      <c r="A130" s="169" t="s">
        <v>100</v>
      </c>
      <c r="B130" s="169"/>
      <c r="C130" s="169"/>
      <c r="D130" s="169"/>
      <c r="E130" s="169"/>
      <c r="F130" s="169"/>
      <c r="G130" s="62">
        <v>122</v>
      </c>
      <c r="H130" s="63">
        <v>0</v>
      </c>
      <c r="I130" s="63">
        <v>0</v>
      </c>
    </row>
    <row r="131" spans="1:9" x14ac:dyDescent="0.2">
      <c r="A131" s="169" t="s">
        <v>101</v>
      </c>
      <c r="B131" s="169"/>
      <c r="C131" s="169"/>
      <c r="D131" s="169"/>
      <c r="E131" s="169"/>
      <c r="F131" s="169"/>
      <c r="G131" s="62">
        <v>123</v>
      </c>
      <c r="H131" s="63">
        <v>364718033</v>
      </c>
      <c r="I131" s="63">
        <v>406839908</v>
      </c>
    </row>
    <row r="132" spans="1:9" ht="22.15" customHeight="1" x14ac:dyDescent="0.2">
      <c r="A132" s="190" t="s">
        <v>102</v>
      </c>
      <c r="B132" s="190"/>
      <c r="C132" s="190"/>
      <c r="D132" s="190"/>
      <c r="E132" s="190"/>
      <c r="F132" s="190"/>
      <c r="G132" s="62">
        <v>124</v>
      </c>
      <c r="H132" s="63">
        <v>0</v>
      </c>
      <c r="I132" s="63">
        <v>0</v>
      </c>
    </row>
    <row r="133" spans="1:9" x14ac:dyDescent="0.2">
      <c r="A133" s="171" t="s">
        <v>348</v>
      </c>
      <c r="B133" s="171"/>
      <c r="C133" s="171"/>
      <c r="D133" s="171"/>
      <c r="E133" s="171"/>
      <c r="F133" s="171"/>
      <c r="G133" s="64">
        <v>125</v>
      </c>
      <c r="H133" s="65">
        <f>H75+H98+H105+H117+H132</f>
        <v>5413426018</v>
      </c>
      <c r="I133" s="65">
        <f>I75+I98+I105+I117+I132</f>
        <v>5452920874</v>
      </c>
    </row>
    <row r="134" spans="1:9" x14ac:dyDescent="0.2">
      <c r="A134" s="190" t="s">
        <v>103</v>
      </c>
      <c r="B134" s="190"/>
      <c r="C134" s="190"/>
      <c r="D134" s="190"/>
      <c r="E134" s="190"/>
      <c r="F134" s="190"/>
      <c r="G134" s="62">
        <v>126</v>
      </c>
      <c r="H134" s="63">
        <v>0</v>
      </c>
      <c r="I134" s="63">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sqref="A1:I1"/>
    </sheetView>
  </sheetViews>
  <sheetFormatPr defaultRowHeight="12.75" x14ac:dyDescent="0.2"/>
  <cols>
    <col min="1" max="7" width="9.140625" style="1"/>
    <col min="8" max="9" width="18.5703125" style="22" customWidth="1"/>
    <col min="10"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9" x14ac:dyDescent="0.2">
      <c r="A1" s="201" t="s">
        <v>105</v>
      </c>
      <c r="B1" s="174"/>
      <c r="C1" s="174"/>
      <c r="D1" s="174"/>
      <c r="E1" s="174"/>
      <c r="F1" s="174"/>
      <c r="G1" s="174"/>
      <c r="H1" s="174"/>
      <c r="I1" s="174"/>
    </row>
    <row r="2" spans="1:9" x14ac:dyDescent="0.2">
      <c r="A2" s="200" t="s">
        <v>468</v>
      </c>
      <c r="B2" s="176"/>
      <c r="C2" s="176"/>
      <c r="D2" s="176"/>
      <c r="E2" s="176"/>
      <c r="F2" s="176"/>
      <c r="G2" s="176"/>
      <c r="H2" s="176"/>
      <c r="I2" s="176"/>
    </row>
    <row r="3" spans="1:9" x14ac:dyDescent="0.2">
      <c r="A3" s="209" t="s">
        <v>279</v>
      </c>
      <c r="B3" s="210"/>
      <c r="C3" s="210"/>
      <c r="D3" s="210"/>
      <c r="E3" s="210"/>
      <c r="F3" s="210"/>
      <c r="G3" s="210"/>
      <c r="H3" s="210"/>
      <c r="I3" s="210"/>
    </row>
    <row r="4" spans="1:9" x14ac:dyDescent="0.2">
      <c r="A4" s="199" t="s">
        <v>467</v>
      </c>
      <c r="B4" s="180"/>
      <c r="C4" s="180"/>
      <c r="D4" s="180"/>
      <c r="E4" s="180"/>
      <c r="F4" s="180"/>
      <c r="G4" s="180"/>
      <c r="H4" s="180"/>
      <c r="I4" s="181"/>
    </row>
    <row r="5" spans="1:9" ht="23.25" x14ac:dyDescent="0.2">
      <c r="A5" s="195" t="s">
        <v>2</v>
      </c>
      <c r="B5" s="196"/>
      <c r="C5" s="196"/>
      <c r="D5" s="196"/>
      <c r="E5" s="196"/>
      <c r="F5" s="196"/>
      <c r="G5" s="68" t="s">
        <v>106</v>
      </c>
      <c r="H5" s="69" t="s">
        <v>293</v>
      </c>
      <c r="I5" s="69" t="s">
        <v>276</v>
      </c>
    </row>
    <row r="6" spans="1:9" x14ac:dyDescent="0.2">
      <c r="A6" s="197">
        <v>1</v>
      </c>
      <c r="B6" s="198"/>
      <c r="C6" s="198"/>
      <c r="D6" s="198"/>
      <c r="E6" s="198"/>
      <c r="F6" s="198"/>
      <c r="G6" s="70">
        <v>2</v>
      </c>
      <c r="H6" s="69">
        <v>3</v>
      </c>
      <c r="I6" s="69">
        <v>4</v>
      </c>
    </row>
    <row r="7" spans="1:9" x14ac:dyDescent="0.2">
      <c r="A7" s="171" t="s">
        <v>364</v>
      </c>
      <c r="B7" s="171"/>
      <c r="C7" s="171"/>
      <c r="D7" s="171"/>
      <c r="E7" s="171"/>
      <c r="F7" s="171"/>
      <c r="G7" s="64">
        <v>1</v>
      </c>
      <c r="H7" s="65">
        <f>SUM(H8:H12)</f>
        <v>5328674105</v>
      </c>
      <c r="I7" s="65">
        <f>SUM(I8:I12)</f>
        <v>5785771283</v>
      </c>
    </row>
    <row r="8" spans="1:9" x14ac:dyDescent="0.2">
      <c r="A8" s="169" t="s">
        <v>118</v>
      </c>
      <c r="B8" s="169"/>
      <c r="C8" s="169"/>
      <c r="D8" s="169"/>
      <c r="E8" s="169"/>
      <c r="F8" s="169"/>
      <c r="G8" s="62">
        <v>2</v>
      </c>
      <c r="H8" s="63">
        <v>0</v>
      </c>
      <c r="I8" s="63">
        <v>0</v>
      </c>
    </row>
    <row r="9" spans="1:9" x14ac:dyDescent="0.2">
      <c r="A9" s="169" t="s">
        <v>119</v>
      </c>
      <c r="B9" s="169"/>
      <c r="C9" s="169"/>
      <c r="D9" s="169"/>
      <c r="E9" s="169"/>
      <c r="F9" s="169"/>
      <c r="G9" s="62">
        <v>3</v>
      </c>
      <c r="H9" s="63">
        <v>5252029219</v>
      </c>
      <c r="I9" s="63">
        <v>5702479376</v>
      </c>
    </row>
    <row r="10" spans="1:9" x14ac:dyDescent="0.2">
      <c r="A10" s="169" t="s">
        <v>120</v>
      </c>
      <c r="B10" s="169"/>
      <c r="C10" s="169"/>
      <c r="D10" s="169"/>
      <c r="E10" s="169"/>
      <c r="F10" s="169"/>
      <c r="G10" s="62">
        <v>4</v>
      </c>
      <c r="H10" s="63">
        <v>0</v>
      </c>
      <c r="I10" s="63">
        <v>0</v>
      </c>
    </row>
    <row r="11" spans="1:9" x14ac:dyDescent="0.2">
      <c r="A11" s="169" t="s">
        <v>121</v>
      </c>
      <c r="B11" s="169"/>
      <c r="C11" s="169"/>
      <c r="D11" s="169"/>
      <c r="E11" s="169"/>
      <c r="F11" s="169"/>
      <c r="G11" s="62">
        <v>5</v>
      </c>
      <c r="H11" s="63">
        <v>0</v>
      </c>
      <c r="I11" s="63">
        <v>0</v>
      </c>
    </row>
    <row r="12" spans="1:9" x14ac:dyDescent="0.2">
      <c r="A12" s="169" t="s">
        <v>122</v>
      </c>
      <c r="B12" s="169"/>
      <c r="C12" s="169"/>
      <c r="D12" s="169"/>
      <c r="E12" s="169"/>
      <c r="F12" s="169"/>
      <c r="G12" s="62">
        <v>6</v>
      </c>
      <c r="H12" s="63">
        <v>76644886</v>
      </c>
      <c r="I12" s="63">
        <v>83291907</v>
      </c>
    </row>
    <row r="13" spans="1:9" ht="16.5" customHeight="1" x14ac:dyDescent="0.2">
      <c r="A13" s="171" t="s">
        <v>365</v>
      </c>
      <c r="B13" s="171"/>
      <c r="C13" s="171"/>
      <c r="D13" s="171"/>
      <c r="E13" s="171"/>
      <c r="F13" s="171"/>
      <c r="G13" s="64">
        <v>7</v>
      </c>
      <c r="H13" s="65">
        <f>H14+H15+H19+H23+H24+H25+H28+H35</f>
        <v>4886490605</v>
      </c>
      <c r="I13" s="65">
        <f>I14+I15+I19+I23+I24+I25+I28+I35</f>
        <v>5347826011</v>
      </c>
    </row>
    <row r="14" spans="1:9" x14ac:dyDescent="0.2">
      <c r="A14" s="169" t="s">
        <v>107</v>
      </c>
      <c r="B14" s="169"/>
      <c r="C14" s="169"/>
      <c r="D14" s="169"/>
      <c r="E14" s="169"/>
      <c r="F14" s="169"/>
      <c r="G14" s="62">
        <v>8</v>
      </c>
      <c r="H14" s="63">
        <v>-26659491</v>
      </c>
      <c r="I14" s="63">
        <v>-22831086</v>
      </c>
    </row>
    <row r="15" spans="1:9" x14ac:dyDescent="0.2">
      <c r="A15" s="208" t="s">
        <v>436</v>
      </c>
      <c r="B15" s="208"/>
      <c r="C15" s="208"/>
      <c r="D15" s="208"/>
      <c r="E15" s="208"/>
      <c r="F15" s="208"/>
      <c r="G15" s="64">
        <v>9</v>
      </c>
      <c r="H15" s="65">
        <f>SUM(H16:H18)</f>
        <v>2997923486</v>
      </c>
      <c r="I15" s="65">
        <f>SUM(I16:I18)</f>
        <v>3286666655</v>
      </c>
    </row>
    <row r="16" spans="1:9" x14ac:dyDescent="0.2">
      <c r="A16" s="202" t="s">
        <v>123</v>
      </c>
      <c r="B16" s="202"/>
      <c r="C16" s="202"/>
      <c r="D16" s="202"/>
      <c r="E16" s="202"/>
      <c r="F16" s="202"/>
      <c r="G16" s="62">
        <v>10</v>
      </c>
      <c r="H16" s="63">
        <v>1433411863</v>
      </c>
      <c r="I16" s="63">
        <v>1556908300</v>
      </c>
    </row>
    <row r="17" spans="1:9" x14ac:dyDescent="0.2">
      <c r="A17" s="202" t="s">
        <v>124</v>
      </c>
      <c r="B17" s="202"/>
      <c r="C17" s="202"/>
      <c r="D17" s="202"/>
      <c r="E17" s="202"/>
      <c r="F17" s="202"/>
      <c r="G17" s="62">
        <v>11</v>
      </c>
      <c r="H17" s="63">
        <v>1564511623</v>
      </c>
      <c r="I17" s="63">
        <v>1729758355</v>
      </c>
    </row>
    <row r="18" spans="1:9" x14ac:dyDescent="0.2">
      <c r="A18" s="202" t="s">
        <v>125</v>
      </c>
      <c r="B18" s="202"/>
      <c r="C18" s="202"/>
      <c r="D18" s="202"/>
      <c r="E18" s="202"/>
      <c r="F18" s="202"/>
      <c r="G18" s="62">
        <v>12</v>
      </c>
      <c r="H18" s="63">
        <v>0</v>
      </c>
      <c r="I18" s="63">
        <v>0</v>
      </c>
    </row>
    <row r="19" spans="1:9" x14ac:dyDescent="0.2">
      <c r="A19" s="208" t="s">
        <v>437</v>
      </c>
      <c r="B19" s="208"/>
      <c r="C19" s="208"/>
      <c r="D19" s="208"/>
      <c r="E19" s="208"/>
      <c r="F19" s="208"/>
      <c r="G19" s="64">
        <v>13</v>
      </c>
      <c r="H19" s="65">
        <f>SUM(H20:H22)</f>
        <v>786298557</v>
      </c>
      <c r="I19" s="65">
        <f>SUM(I20:I22)</f>
        <v>841483456</v>
      </c>
    </row>
    <row r="20" spans="1:9" x14ac:dyDescent="0.2">
      <c r="A20" s="202" t="s">
        <v>108</v>
      </c>
      <c r="B20" s="202"/>
      <c r="C20" s="202"/>
      <c r="D20" s="202"/>
      <c r="E20" s="202"/>
      <c r="F20" s="202"/>
      <c r="G20" s="62">
        <v>14</v>
      </c>
      <c r="H20" s="63">
        <v>505217851</v>
      </c>
      <c r="I20" s="63">
        <v>545172428</v>
      </c>
    </row>
    <row r="21" spans="1:9" x14ac:dyDescent="0.2">
      <c r="A21" s="202" t="s">
        <v>109</v>
      </c>
      <c r="B21" s="202"/>
      <c r="C21" s="202"/>
      <c r="D21" s="202"/>
      <c r="E21" s="202"/>
      <c r="F21" s="202"/>
      <c r="G21" s="62">
        <v>15</v>
      </c>
      <c r="H21" s="63">
        <v>192318385</v>
      </c>
      <c r="I21" s="63">
        <v>202739132</v>
      </c>
    </row>
    <row r="22" spans="1:9" x14ac:dyDescent="0.2">
      <c r="A22" s="202" t="s">
        <v>110</v>
      </c>
      <c r="B22" s="202"/>
      <c r="C22" s="202"/>
      <c r="D22" s="202"/>
      <c r="E22" s="202"/>
      <c r="F22" s="202"/>
      <c r="G22" s="62">
        <v>16</v>
      </c>
      <c r="H22" s="63">
        <v>88762321</v>
      </c>
      <c r="I22" s="63">
        <v>93571896</v>
      </c>
    </row>
    <row r="23" spans="1:9" x14ac:dyDescent="0.2">
      <c r="A23" s="169" t="s">
        <v>111</v>
      </c>
      <c r="B23" s="169"/>
      <c r="C23" s="169"/>
      <c r="D23" s="169"/>
      <c r="E23" s="169"/>
      <c r="F23" s="169"/>
      <c r="G23" s="62">
        <v>17</v>
      </c>
      <c r="H23" s="63">
        <v>274315063</v>
      </c>
      <c r="I23" s="63">
        <v>286443603</v>
      </c>
    </row>
    <row r="24" spans="1:9" x14ac:dyDescent="0.2">
      <c r="A24" s="169" t="s">
        <v>112</v>
      </c>
      <c r="B24" s="169"/>
      <c r="C24" s="169"/>
      <c r="D24" s="169"/>
      <c r="E24" s="169"/>
      <c r="F24" s="169"/>
      <c r="G24" s="62">
        <v>18</v>
      </c>
      <c r="H24" s="63">
        <v>653805257</v>
      </c>
      <c r="I24" s="63">
        <v>783913504</v>
      </c>
    </row>
    <row r="25" spans="1:9" x14ac:dyDescent="0.2">
      <c r="A25" s="208" t="s">
        <v>438</v>
      </c>
      <c r="B25" s="208"/>
      <c r="C25" s="208"/>
      <c r="D25" s="208"/>
      <c r="E25" s="208"/>
      <c r="F25" s="208"/>
      <c r="G25" s="64">
        <v>19</v>
      </c>
      <c r="H25" s="65">
        <f>H26+H27</f>
        <v>0</v>
      </c>
      <c r="I25" s="65">
        <f>I26+I27</f>
        <v>0</v>
      </c>
    </row>
    <row r="26" spans="1:9" x14ac:dyDescent="0.2">
      <c r="A26" s="202" t="s">
        <v>126</v>
      </c>
      <c r="B26" s="202"/>
      <c r="C26" s="202"/>
      <c r="D26" s="202"/>
      <c r="E26" s="202"/>
      <c r="F26" s="202"/>
      <c r="G26" s="62">
        <v>20</v>
      </c>
      <c r="H26" s="63">
        <v>0</v>
      </c>
      <c r="I26" s="63">
        <v>0</v>
      </c>
    </row>
    <row r="27" spans="1:9" x14ac:dyDescent="0.2">
      <c r="A27" s="202" t="s">
        <v>127</v>
      </c>
      <c r="B27" s="202"/>
      <c r="C27" s="202"/>
      <c r="D27" s="202"/>
      <c r="E27" s="202"/>
      <c r="F27" s="202"/>
      <c r="G27" s="62">
        <v>21</v>
      </c>
      <c r="H27" s="63">
        <v>0</v>
      </c>
      <c r="I27" s="63">
        <v>0</v>
      </c>
    </row>
    <row r="28" spans="1:9" x14ac:dyDescent="0.2">
      <c r="A28" s="208" t="s">
        <v>439</v>
      </c>
      <c r="B28" s="208"/>
      <c r="C28" s="208"/>
      <c r="D28" s="208"/>
      <c r="E28" s="208"/>
      <c r="F28" s="208"/>
      <c r="G28" s="64">
        <v>22</v>
      </c>
      <c r="H28" s="65">
        <f>SUM(H29:H34)</f>
        <v>0</v>
      </c>
      <c r="I28" s="65">
        <f>SUM(I29:I34)</f>
        <v>0</v>
      </c>
    </row>
    <row r="29" spans="1:9" x14ac:dyDescent="0.2">
      <c r="A29" s="202" t="s">
        <v>128</v>
      </c>
      <c r="B29" s="202"/>
      <c r="C29" s="202"/>
      <c r="D29" s="202"/>
      <c r="E29" s="202"/>
      <c r="F29" s="202"/>
      <c r="G29" s="62">
        <v>23</v>
      </c>
      <c r="H29" s="63">
        <v>0</v>
      </c>
      <c r="I29" s="63">
        <v>0</v>
      </c>
    </row>
    <row r="30" spans="1:9" x14ac:dyDescent="0.2">
      <c r="A30" s="202" t="s">
        <v>129</v>
      </c>
      <c r="B30" s="202"/>
      <c r="C30" s="202"/>
      <c r="D30" s="202"/>
      <c r="E30" s="202"/>
      <c r="F30" s="202"/>
      <c r="G30" s="62">
        <v>24</v>
      </c>
      <c r="H30" s="63">
        <v>0</v>
      </c>
      <c r="I30" s="63">
        <v>0</v>
      </c>
    </row>
    <row r="31" spans="1:9" x14ac:dyDescent="0.2">
      <c r="A31" s="202" t="s">
        <v>130</v>
      </c>
      <c r="B31" s="202"/>
      <c r="C31" s="202"/>
      <c r="D31" s="202"/>
      <c r="E31" s="202"/>
      <c r="F31" s="202"/>
      <c r="G31" s="62">
        <v>25</v>
      </c>
      <c r="H31" s="63">
        <v>0</v>
      </c>
      <c r="I31" s="63">
        <v>0</v>
      </c>
    </row>
    <row r="32" spans="1:9" x14ac:dyDescent="0.2">
      <c r="A32" s="202" t="s">
        <v>131</v>
      </c>
      <c r="B32" s="202"/>
      <c r="C32" s="202"/>
      <c r="D32" s="202"/>
      <c r="E32" s="202"/>
      <c r="F32" s="202"/>
      <c r="G32" s="62">
        <v>26</v>
      </c>
      <c r="H32" s="63">
        <v>0</v>
      </c>
      <c r="I32" s="63">
        <v>0</v>
      </c>
    </row>
    <row r="33" spans="1:9" x14ac:dyDescent="0.2">
      <c r="A33" s="202" t="s">
        <v>132</v>
      </c>
      <c r="B33" s="202"/>
      <c r="C33" s="202"/>
      <c r="D33" s="202"/>
      <c r="E33" s="202"/>
      <c r="F33" s="202"/>
      <c r="G33" s="62">
        <v>27</v>
      </c>
      <c r="H33" s="63">
        <v>0</v>
      </c>
      <c r="I33" s="63">
        <v>0</v>
      </c>
    </row>
    <row r="34" spans="1:9" x14ac:dyDescent="0.2">
      <c r="A34" s="202" t="s">
        <v>133</v>
      </c>
      <c r="B34" s="202"/>
      <c r="C34" s="202"/>
      <c r="D34" s="202"/>
      <c r="E34" s="202"/>
      <c r="F34" s="202"/>
      <c r="G34" s="62">
        <v>28</v>
      </c>
      <c r="H34" s="63">
        <v>0</v>
      </c>
      <c r="I34" s="63">
        <v>0</v>
      </c>
    </row>
    <row r="35" spans="1:9" x14ac:dyDescent="0.2">
      <c r="A35" s="169" t="s">
        <v>113</v>
      </c>
      <c r="B35" s="169"/>
      <c r="C35" s="169"/>
      <c r="D35" s="169"/>
      <c r="E35" s="169"/>
      <c r="F35" s="169"/>
      <c r="G35" s="62">
        <v>29</v>
      </c>
      <c r="H35" s="63">
        <v>200807733</v>
      </c>
      <c r="I35" s="63">
        <v>172149879</v>
      </c>
    </row>
    <row r="36" spans="1:9" x14ac:dyDescent="0.2">
      <c r="A36" s="171" t="s">
        <v>366</v>
      </c>
      <c r="B36" s="171"/>
      <c r="C36" s="171"/>
      <c r="D36" s="171"/>
      <c r="E36" s="171"/>
      <c r="F36" s="171"/>
      <c r="G36" s="64">
        <v>30</v>
      </c>
      <c r="H36" s="65">
        <f>SUM(H37:H46)</f>
        <v>7607705</v>
      </c>
      <c r="I36" s="65">
        <f>SUM(I37:I46)</f>
        <v>2825535</v>
      </c>
    </row>
    <row r="37" spans="1:9" x14ac:dyDescent="0.2">
      <c r="A37" s="169" t="s">
        <v>134</v>
      </c>
      <c r="B37" s="169"/>
      <c r="C37" s="169"/>
      <c r="D37" s="169"/>
      <c r="E37" s="169"/>
      <c r="F37" s="169"/>
      <c r="G37" s="62">
        <v>31</v>
      </c>
      <c r="H37" s="63">
        <v>0</v>
      </c>
      <c r="I37" s="63">
        <v>0</v>
      </c>
    </row>
    <row r="38" spans="1:9" ht="25.15" customHeight="1" x14ac:dyDescent="0.2">
      <c r="A38" s="169" t="s">
        <v>135</v>
      </c>
      <c r="B38" s="169"/>
      <c r="C38" s="169"/>
      <c r="D38" s="169"/>
      <c r="E38" s="169"/>
      <c r="F38" s="169"/>
      <c r="G38" s="62">
        <v>32</v>
      </c>
      <c r="H38" s="63">
        <v>0</v>
      </c>
      <c r="I38" s="63">
        <v>0</v>
      </c>
    </row>
    <row r="39" spans="1:9" ht="28.15" customHeight="1" x14ac:dyDescent="0.2">
      <c r="A39" s="169" t="s">
        <v>136</v>
      </c>
      <c r="B39" s="169"/>
      <c r="C39" s="169"/>
      <c r="D39" s="169"/>
      <c r="E39" s="169"/>
      <c r="F39" s="169"/>
      <c r="G39" s="62">
        <v>33</v>
      </c>
      <c r="H39" s="63">
        <v>0</v>
      </c>
      <c r="I39" s="63">
        <v>0</v>
      </c>
    </row>
    <row r="40" spans="1:9" ht="28.15" customHeight="1" x14ac:dyDescent="0.2">
      <c r="A40" s="169" t="s">
        <v>137</v>
      </c>
      <c r="B40" s="169"/>
      <c r="C40" s="169"/>
      <c r="D40" s="169"/>
      <c r="E40" s="169"/>
      <c r="F40" s="169"/>
      <c r="G40" s="62">
        <v>34</v>
      </c>
      <c r="H40" s="63">
        <v>0</v>
      </c>
      <c r="I40" s="63">
        <v>0</v>
      </c>
    </row>
    <row r="41" spans="1:9" ht="22.9" customHeight="1" x14ac:dyDescent="0.2">
      <c r="A41" s="169" t="s">
        <v>138</v>
      </c>
      <c r="B41" s="169"/>
      <c r="C41" s="169"/>
      <c r="D41" s="169"/>
      <c r="E41" s="169"/>
      <c r="F41" s="169"/>
      <c r="G41" s="62">
        <v>35</v>
      </c>
      <c r="H41" s="63">
        <v>0</v>
      </c>
      <c r="I41" s="63">
        <v>0</v>
      </c>
    </row>
    <row r="42" spans="1:9" x14ac:dyDescent="0.2">
      <c r="A42" s="169" t="s">
        <v>139</v>
      </c>
      <c r="B42" s="169"/>
      <c r="C42" s="169"/>
      <c r="D42" s="169"/>
      <c r="E42" s="169"/>
      <c r="F42" s="169"/>
      <c r="G42" s="62">
        <v>36</v>
      </c>
      <c r="H42" s="63">
        <v>0</v>
      </c>
      <c r="I42" s="63">
        <v>0</v>
      </c>
    </row>
    <row r="43" spans="1:9" x14ac:dyDescent="0.2">
      <c r="A43" s="169" t="s">
        <v>140</v>
      </c>
      <c r="B43" s="169"/>
      <c r="C43" s="169"/>
      <c r="D43" s="169"/>
      <c r="E43" s="169"/>
      <c r="F43" s="169"/>
      <c r="G43" s="62">
        <v>37</v>
      </c>
      <c r="H43" s="63">
        <v>0</v>
      </c>
      <c r="I43" s="63">
        <v>0</v>
      </c>
    </row>
    <row r="44" spans="1:9" x14ac:dyDescent="0.2">
      <c r="A44" s="169" t="s">
        <v>141</v>
      </c>
      <c r="B44" s="169"/>
      <c r="C44" s="169"/>
      <c r="D44" s="169"/>
      <c r="E44" s="169"/>
      <c r="F44" s="169"/>
      <c r="G44" s="62">
        <v>38</v>
      </c>
      <c r="H44" s="63">
        <v>7607705</v>
      </c>
      <c r="I44" s="63">
        <v>2825535</v>
      </c>
    </row>
    <row r="45" spans="1:9" x14ac:dyDescent="0.2">
      <c r="A45" s="169" t="s">
        <v>142</v>
      </c>
      <c r="B45" s="169"/>
      <c r="C45" s="169"/>
      <c r="D45" s="169"/>
      <c r="E45" s="169"/>
      <c r="F45" s="169"/>
      <c r="G45" s="62">
        <v>39</v>
      </c>
      <c r="H45" s="63">
        <v>0</v>
      </c>
      <c r="I45" s="63">
        <v>0</v>
      </c>
    </row>
    <row r="46" spans="1:9" x14ac:dyDescent="0.2">
      <c r="A46" s="169" t="s">
        <v>143</v>
      </c>
      <c r="B46" s="169"/>
      <c r="C46" s="169"/>
      <c r="D46" s="169"/>
      <c r="E46" s="169"/>
      <c r="F46" s="169"/>
      <c r="G46" s="62">
        <v>40</v>
      </c>
      <c r="H46" s="63">
        <v>0</v>
      </c>
      <c r="I46" s="63">
        <v>0</v>
      </c>
    </row>
    <row r="47" spans="1:9" x14ac:dyDescent="0.2">
      <c r="A47" s="171" t="s">
        <v>367</v>
      </c>
      <c r="B47" s="171"/>
      <c r="C47" s="171"/>
      <c r="D47" s="171"/>
      <c r="E47" s="171"/>
      <c r="F47" s="171"/>
      <c r="G47" s="64">
        <v>41</v>
      </c>
      <c r="H47" s="65">
        <f>SUM(H48:H54)</f>
        <v>38143615</v>
      </c>
      <c r="I47" s="65">
        <f>SUM(I48:I54)</f>
        <v>20574818</v>
      </c>
    </row>
    <row r="48" spans="1:9" ht="23.45" customHeight="1" x14ac:dyDescent="0.2">
      <c r="A48" s="169" t="s">
        <v>144</v>
      </c>
      <c r="B48" s="169"/>
      <c r="C48" s="169"/>
      <c r="D48" s="169"/>
      <c r="E48" s="169"/>
      <c r="F48" s="169"/>
      <c r="G48" s="62">
        <v>42</v>
      </c>
      <c r="H48" s="63">
        <v>0</v>
      </c>
      <c r="I48" s="63">
        <v>0</v>
      </c>
    </row>
    <row r="49" spans="1:9" x14ac:dyDescent="0.2">
      <c r="A49" s="194" t="s">
        <v>145</v>
      </c>
      <c r="B49" s="194"/>
      <c r="C49" s="194"/>
      <c r="D49" s="194"/>
      <c r="E49" s="194"/>
      <c r="F49" s="194"/>
      <c r="G49" s="62">
        <v>43</v>
      </c>
      <c r="H49" s="63">
        <v>0</v>
      </c>
      <c r="I49" s="63">
        <v>0</v>
      </c>
    </row>
    <row r="50" spans="1:9" x14ac:dyDescent="0.2">
      <c r="A50" s="194" t="s">
        <v>146</v>
      </c>
      <c r="B50" s="194"/>
      <c r="C50" s="194"/>
      <c r="D50" s="194"/>
      <c r="E50" s="194"/>
      <c r="F50" s="194"/>
      <c r="G50" s="62">
        <v>44</v>
      </c>
      <c r="H50" s="63">
        <v>25708704</v>
      </c>
      <c r="I50" s="63">
        <v>17823792</v>
      </c>
    </row>
    <row r="51" spans="1:9" x14ac:dyDescent="0.2">
      <c r="A51" s="194" t="s">
        <v>147</v>
      </c>
      <c r="B51" s="194"/>
      <c r="C51" s="194"/>
      <c r="D51" s="194"/>
      <c r="E51" s="194"/>
      <c r="F51" s="194"/>
      <c r="G51" s="62">
        <v>45</v>
      </c>
      <c r="H51" s="63">
        <v>12434911</v>
      </c>
      <c r="I51" s="63">
        <v>2751026</v>
      </c>
    </row>
    <row r="52" spans="1:9" x14ac:dyDescent="0.2">
      <c r="A52" s="194" t="s">
        <v>148</v>
      </c>
      <c r="B52" s="194"/>
      <c r="C52" s="194"/>
      <c r="D52" s="194"/>
      <c r="E52" s="194"/>
      <c r="F52" s="194"/>
      <c r="G52" s="62">
        <v>46</v>
      </c>
      <c r="H52" s="63">
        <v>0</v>
      </c>
      <c r="I52" s="63">
        <v>0</v>
      </c>
    </row>
    <row r="53" spans="1:9" x14ac:dyDescent="0.2">
      <c r="A53" s="194" t="s">
        <v>149</v>
      </c>
      <c r="B53" s="194"/>
      <c r="C53" s="194"/>
      <c r="D53" s="194"/>
      <c r="E53" s="194"/>
      <c r="F53" s="194"/>
      <c r="G53" s="62">
        <v>47</v>
      </c>
      <c r="H53" s="63">
        <v>0</v>
      </c>
      <c r="I53" s="63">
        <v>0</v>
      </c>
    </row>
    <row r="54" spans="1:9" x14ac:dyDescent="0.2">
      <c r="A54" s="194" t="s">
        <v>150</v>
      </c>
      <c r="B54" s="194"/>
      <c r="C54" s="194"/>
      <c r="D54" s="194"/>
      <c r="E54" s="194"/>
      <c r="F54" s="194"/>
      <c r="G54" s="62">
        <v>48</v>
      </c>
      <c r="H54" s="63">
        <v>0</v>
      </c>
      <c r="I54" s="63">
        <v>0</v>
      </c>
    </row>
    <row r="55" spans="1:9" ht="30.6" customHeight="1" x14ac:dyDescent="0.2">
      <c r="A55" s="190" t="s">
        <v>151</v>
      </c>
      <c r="B55" s="190"/>
      <c r="C55" s="190"/>
      <c r="D55" s="190"/>
      <c r="E55" s="190"/>
      <c r="F55" s="190"/>
      <c r="G55" s="62">
        <v>49</v>
      </c>
      <c r="H55" s="63">
        <v>0</v>
      </c>
      <c r="I55" s="63">
        <v>0</v>
      </c>
    </row>
    <row r="56" spans="1:9" x14ac:dyDescent="0.2">
      <c r="A56" s="190" t="s">
        <v>152</v>
      </c>
      <c r="B56" s="190"/>
      <c r="C56" s="190"/>
      <c r="D56" s="190"/>
      <c r="E56" s="190"/>
      <c r="F56" s="190"/>
      <c r="G56" s="62">
        <v>50</v>
      </c>
      <c r="H56" s="63">
        <v>0</v>
      </c>
      <c r="I56" s="63">
        <v>0</v>
      </c>
    </row>
    <row r="57" spans="1:9" ht="28.9" customHeight="1" x14ac:dyDescent="0.2">
      <c r="A57" s="190" t="s">
        <v>153</v>
      </c>
      <c r="B57" s="190"/>
      <c r="C57" s="190"/>
      <c r="D57" s="190"/>
      <c r="E57" s="190"/>
      <c r="F57" s="190"/>
      <c r="G57" s="62">
        <v>51</v>
      </c>
      <c r="H57" s="63">
        <v>0</v>
      </c>
      <c r="I57" s="63">
        <v>0</v>
      </c>
    </row>
    <row r="58" spans="1:9" x14ac:dyDescent="0.2">
      <c r="A58" s="190" t="s">
        <v>154</v>
      </c>
      <c r="B58" s="190"/>
      <c r="C58" s="190"/>
      <c r="D58" s="190"/>
      <c r="E58" s="190"/>
      <c r="F58" s="190"/>
      <c r="G58" s="62">
        <v>52</v>
      </c>
      <c r="H58" s="63">
        <v>0</v>
      </c>
      <c r="I58" s="63">
        <v>0</v>
      </c>
    </row>
    <row r="59" spans="1:9" x14ac:dyDescent="0.2">
      <c r="A59" s="171" t="s">
        <v>368</v>
      </c>
      <c r="B59" s="171"/>
      <c r="C59" s="171"/>
      <c r="D59" s="171"/>
      <c r="E59" s="171"/>
      <c r="F59" s="171"/>
      <c r="G59" s="64">
        <v>53</v>
      </c>
      <c r="H59" s="65">
        <f>H7+H36+H55+H56</f>
        <v>5336281810</v>
      </c>
      <c r="I59" s="65">
        <f>I7+I36+I55+I56</f>
        <v>5788596818</v>
      </c>
    </row>
    <row r="60" spans="1:9" x14ac:dyDescent="0.2">
      <c r="A60" s="171" t="s">
        <v>369</v>
      </c>
      <c r="B60" s="171"/>
      <c r="C60" s="171"/>
      <c r="D60" s="171"/>
      <c r="E60" s="171"/>
      <c r="F60" s="171"/>
      <c r="G60" s="64">
        <v>54</v>
      </c>
      <c r="H60" s="65">
        <f>H13+H47+H57+H58</f>
        <v>4924634220</v>
      </c>
      <c r="I60" s="65">
        <f>I13+I47+I57+I58</f>
        <v>5368400829</v>
      </c>
    </row>
    <row r="61" spans="1:9" x14ac:dyDescent="0.2">
      <c r="A61" s="171" t="s">
        <v>371</v>
      </c>
      <c r="B61" s="171"/>
      <c r="C61" s="171"/>
      <c r="D61" s="171"/>
      <c r="E61" s="171"/>
      <c r="F61" s="171"/>
      <c r="G61" s="64">
        <v>55</v>
      </c>
      <c r="H61" s="65">
        <f>H59-H60</f>
        <v>411647590</v>
      </c>
      <c r="I61" s="65">
        <f>I59-I60</f>
        <v>420195989</v>
      </c>
    </row>
    <row r="62" spans="1:9" x14ac:dyDescent="0.2">
      <c r="A62" s="203" t="s">
        <v>372</v>
      </c>
      <c r="B62" s="203"/>
      <c r="C62" s="203"/>
      <c r="D62" s="203"/>
      <c r="E62" s="203"/>
      <c r="F62" s="203"/>
      <c r="G62" s="64">
        <v>56</v>
      </c>
      <c r="H62" s="65">
        <f>+IF((H59-H60)&gt;0,(H59-H60),0)</f>
        <v>411647590</v>
      </c>
      <c r="I62" s="65">
        <f>+IF((I59-I60)&gt;0,(I59-I60),0)</f>
        <v>420195989</v>
      </c>
    </row>
    <row r="63" spans="1:9" x14ac:dyDescent="0.2">
      <c r="A63" s="203" t="s">
        <v>373</v>
      </c>
      <c r="B63" s="203"/>
      <c r="C63" s="203"/>
      <c r="D63" s="203"/>
      <c r="E63" s="203"/>
      <c r="F63" s="203"/>
      <c r="G63" s="64">
        <v>57</v>
      </c>
      <c r="H63" s="65">
        <f>+IF((H59-H60)&lt;0,(H59-H60),0)</f>
        <v>0</v>
      </c>
      <c r="I63" s="65">
        <f>+IF((I59-I60)&lt;0,(I59-I60),0)</f>
        <v>0</v>
      </c>
    </row>
    <row r="64" spans="1:9" x14ac:dyDescent="0.2">
      <c r="A64" s="190" t="s">
        <v>114</v>
      </c>
      <c r="B64" s="190"/>
      <c r="C64" s="190"/>
      <c r="D64" s="190"/>
      <c r="E64" s="190"/>
      <c r="F64" s="190"/>
      <c r="G64" s="62">
        <v>58</v>
      </c>
      <c r="H64" s="63">
        <v>69377832</v>
      </c>
      <c r="I64" s="63">
        <v>74303712</v>
      </c>
    </row>
    <row r="65" spans="1:9" x14ac:dyDescent="0.2">
      <c r="A65" s="171" t="s">
        <v>374</v>
      </c>
      <c r="B65" s="171"/>
      <c r="C65" s="171"/>
      <c r="D65" s="171"/>
      <c r="E65" s="171"/>
      <c r="F65" s="171"/>
      <c r="G65" s="64">
        <v>59</v>
      </c>
      <c r="H65" s="65">
        <f>H61-H64</f>
        <v>342269758</v>
      </c>
      <c r="I65" s="65">
        <f>I61-I64</f>
        <v>345892277</v>
      </c>
    </row>
    <row r="66" spans="1:9" x14ac:dyDescent="0.2">
      <c r="A66" s="203" t="s">
        <v>375</v>
      </c>
      <c r="B66" s="203"/>
      <c r="C66" s="203"/>
      <c r="D66" s="203"/>
      <c r="E66" s="203"/>
      <c r="F66" s="203"/>
      <c r="G66" s="64">
        <v>60</v>
      </c>
      <c r="H66" s="65">
        <f>+IF((H61-H64)&gt;0,(H61-H64),0)</f>
        <v>342269758</v>
      </c>
      <c r="I66" s="65">
        <f>+IF((I61-I64)&gt;0,(I61-I64),0)</f>
        <v>345892277</v>
      </c>
    </row>
    <row r="67" spans="1:9" x14ac:dyDescent="0.2">
      <c r="A67" s="203" t="s">
        <v>376</v>
      </c>
      <c r="B67" s="203"/>
      <c r="C67" s="203"/>
      <c r="D67" s="203"/>
      <c r="E67" s="203"/>
      <c r="F67" s="203"/>
      <c r="G67" s="64">
        <v>61</v>
      </c>
      <c r="H67" s="65">
        <f>+IF((H61-H64)&lt;0,(H61-H64),0)</f>
        <v>0</v>
      </c>
      <c r="I67" s="65">
        <f>+IF((I61-I64)&lt;0,(I61-I64),0)</f>
        <v>0</v>
      </c>
    </row>
    <row r="68" spans="1:9" x14ac:dyDescent="0.2">
      <c r="A68" s="192" t="s">
        <v>155</v>
      </c>
      <c r="B68" s="192"/>
      <c r="C68" s="192"/>
      <c r="D68" s="192"/>
      <c r="E68" s="192"/>
      <c r="F68" s="192"/>
      <c r="G68" s="204"/>
      <c r="H68" s="204"/>
      <c r="I68" s="204"/>
    </row>
    <row r="69" spans="1:9" ht="25.9" customHeight="1" x14ac:dyDescent="0.2">
      <c r="A69" s="171" t="s">
        <v>377</v>
      </c>
      <c r="B69" s="171"/>
      <c r="C69" s="171"/>
      <c r="D69" s="171"/>
      <c r="E69" s="171"/>
      <c r="F69" s="171"/>
      <c r="G69" s="64">
        <v>62</v>
      </c>
      <c r="H69" s="65">
        <f>H70-H71</f>
        <v>0</v>
      </c>
      <c r="I69" s="65">
        <f>I70-I71</f>
        <v>0</v>
      </c>
    </row>
    <row r="70" spans="1:9" x14ac:dyDescent="0.2">
      <c r="A70" s="194" t="s">
        <v>156</v>
      </c>
      <c r="B70" s="194"/>
      <c r="C70" s="194"/>
      <c r="D70" s="194"/>
      <c r="E70" s="194"/>
      <c r="F70" s="194"/>
      <c r="G70" s="62">
        <v>63</v>
      </c>
      <c r="H70" s="63">
        <v>0</v>
      </c>
      <c r="I70" s="63">
        <v>0</v>
      </c>
    </row>
    <row r="71" spans="1:9" x14ac:dyDescent="0.2">
      <c r="A71" s="194" t="s">
        <v>157</v>
      </c>
      <c r="B71" s="194"/>
      <c r="C71" s="194"/>
      <c r="D71" s="194"/>
      <c r="E71" s="194"/>
      <c r="F71" s="194"/>
      <c r="G71" s="62">
        <v>64</v>
      </c>
      <c r="H71" s="63">
        <v>0</v>
      </c>
      <c r="I71" s="63">
        <v>0</v>
      </c>
    </row>
    <row r="72" spans="1:9" x14ac:dyDescent="0.2">
      <c r="A72" s="190" t="s">
        <v>158</v>
      </c>
      <c r="B72" s="190"/>
      <c r="C72" s="190"/>
      <c r="D72" s="190"/>
      <c r="E72" s="190"/>
      <c r="F72" s="190"/>
      <c r="G72" s="62">
        <v>65</v>
      </c>
      <c r="H72" s="63">
        <v>0</v>
      </c>
      <c r="I72" s="63">
        <v>0</v>
      </c>
    </row>
    <row r="73" spans="1:9" x14ac:dyDescent="0.2">
      <c r="A73" s="203" t="s">
        <v>378</v>
      </c>
      <c r="B73" s="203"/>
      <c r="C73" s="203"/>
      <c r="D73" s="203"/>
      <c r="E73" s="203"/>
      <c r="F73" s="203"/>
      <c r="G73" s="64">
        <v>66</v>
      </c>
      <c r="H73" s="71">
        <v>0</v>
      </c>
      <c r="I73" s="71">
        <v>0</v>
      </c>
    </row>
    <row r="74" spans="1:9" x14ac:dyDescent="0.2">
      <c r="A74" s="203" t="s">
        <v>379</v>
      </c>
      <c r="B74" s="203"/>
      <c r="C74" s="203"/>
      <c r="D74" s="203"/>
      <c r="E74" s="203"/>
      <c r="F74" s="203"/>
      <c r="G74" s="64">
        <v>67</v>
      </c>
      <c r="H74" s="71">
        <v>0</v>
      </c>
      <c r="I74" s="71">
        <v>0</v>
      </c>
    </row>
    <row r="75" spans="1:9" x14ac:dyDescent="0.2">
      <c r="A75" s="192" t="s">
        <v>159</v>
      </c>
      <c r="B75" s="192"/>
      <c r="C75" s="192"/>
      <c r="D75" s="192"/>
      <c r="E75" s="192"/>
      <c r="F75" s="192"/>
      <c r="G75" s="204"/>
      <c r="H75" s="204"/>
      <c r="I75" s="204"/>
    </row>
    <row r="76" spans="1:9" x14ac:dyDescent="0.2">
      <c r="A76" s="171" t="s">
        <v>380</v>
      </c>
      <c r="B76" s="171"/>
      <c r="C76" s="171"/>
      <c r="D76" s="171"/>
      <c r="E76" s="171"/>
      <c r="F76" s="171"/>
      <c r="G76" s="64">
        <v>68</v>
      </c>
      <c r="H76" s="71">
        <v>0</v>
      </c>
      <c r="I76" s="71">
        <v>0</v>
      </c>
    </row>
    <row r="77" spans="1:9" x14ac:dyDescent="0.2">
      <c r="A77" s="215" t="s">
        <v>381</v>
      </c>
      <c r="B77" s="215"/>
      <c r="C77" s="215"/>
      <c r="D77" s="215"/>
      <c r="E77" s="215"/>
      <c r="F77" s="215"/>
      <c r="G77" s="72">
        <v>69</v>
      </c>
      <c r="H77" s="73">
        <v>0</v>
      </c>
      <c r="I77" s="73">
        <v>0</v>
      </c>
    </row>
    <row r="78" spans="1:9" x14ac:dyDescent="0.2">
      <c r="A78" s="215" t="s">
        <v>382</v>
      </c>
      <c r="B78" s="215"/>
      <c r="C78" s="215"/>
      <c r="D78" s="215"/>
      <c r="E78" s="215"/>
      <c r="F78" s="215"/>
      <c r="G78" s="72">
        <v>70</v>
      </c>
      <c r="H78" s="73">
        <v>0</v>
      </c>
      <c r="I78" s="73">
        <v>0</v>
      </c>
    </row>
    <row r="79" spans="1:9" x14ac:dyDescent="0.2">
      <c r="A79" s="171" t="s">
        <v>383</v>
      </c>
      <c r="B79" s="171"/>
      <c r="C79" s="171"/>
      <c r="D79" s="171"/>
      <c r="E79" s="171"/>
      <c r="F79" s="171"/>
      <c r="G79" s="64">
        <v>71</v>
      </c>
      <c r="H79" s="71">
        <v>0</v>
      </c>
      <c r="I79" s="71">
        <v>0</v>
      </c>
    </row>
    <row r="80" spans="1:9" x14ac:dyDescent="0.2">
      <c r="A80" s="171" t="s">
        <v>384</v>
      </c>
      <c r="B80" s="171"/>
      <c r="C80" s="171"/>
      <c r="D80" s="171"/>
      <c r="E80" s="171"/>
      <c r="F80" s="171"/>
      <c r="G80" s="64">
        <v>72</v>
      </c>
      <c r="H80" s="71">
        <v>0</v>
      </c>
      <c r="I80" s="71">
        <v>0</v>
      </c>
    </row>
    <row r="81" spans="1:9" x14ac:dyDescent="0.2">
      <c r="A81" s="203" t="s">
        <v>385</v>
      </c>
      <c r="B81" s="203"/>
      <c r="C81" s="203"/>
      <c r="D81" s="203"/>
      <c r="E81" s="203"/>
      <c r="F81" s="203"/>
      <c r="G81" s="64">
        <v>73</v>
      </c>
      <c r="H81" s="71">
        <v>0</v>
      </c>
      <c r="I81" s="71">
        <v>0</v>
      </c>
    </row>
    <row r="82" spans="1:9" x14ac:dyDescent="0.2">
      <c r="A82" s="203" t="s">
        <v>386</v>
      </c>
      <c r="B82" s="203"/>
      <c r="C82" s="203"/>
      <c r="D82" s="203"/>
      <c r="E82" s="203"/>
      <c r="F82" s="203"/>
      <c r="G82" s="64">
        <v>74</v>
      </c>
      <c r="H82" s="71">
        <v>0</v>
      </c>
      <c r="I82" s="71">
        <v>0</v>
      </c>
    </row>
    <row r="83" spans="1:9" x14ac:dyDescent="0.2">
      <c r="A83" s="192" t="s">
        <v>115</v>
      </c>
      <c r="B83" s="192"/>
      <c r="C83" s="192"/>
      <c r="D83" s="192"/>
      <c r="E83" s="192"/>
      <c r="F83" s="192"/>
      <c r="G83" s="204"/>
      <c r="H83" s="204"/>
      <c r="I83" s="204"/>
    </row>
    <row r="84" spans="1:9" x14ac:dyDescent="0.2">
      <c r="A84" s="205" t="s">
        <v>387</v>
      </c>
      <c r="B84" s="205"/>
      <c r="C84" s="205"/>
      <c r="D84" s="205"/>
      <c r="E84" s="205"/>
      <c r="F84" s="205"/>
      <c r="G84" s="64">
        <v>75</v>
      </c>
      <c r="H84" s="74">
        <f>H85+H86</f>
        <v>342269758</v>
      </c>
      <c r="I84" s="74">
        <f>I85+I86</f>
        <v>345891798</v>
      </c>
    </row>
    <row r="85" spans="1:9" x14ac:dyDescent="0.2">
      <c r="A85" s="206" t="s">
        <v>160</v>
      </c>
      <c r="B85" s="206"/>
      <c r="C85" s="206"/>
      <c r="D85" s="206"/>
      <c r="E85" s="206"/>
      <c r="F85" s="206"/>
      <c r="G85" s="62">
        <v>76</v>
      </c>
      <c r="H85" s="75">
        <v>341729554</v>
      </c>
      <c r="I85" s="75">
        <v>344857284</v>
      </c>
    </row>
    <row r="86" spans="1:9" x14ac:dyDescent="0.2">
      <c r="A86" s="206" t="s">
        <v>161</v>
      </c>
      <c r="B86" s="206"/>
      <c r="C86" s="206"/>
      <c r="D86" s="206"/>
      <c r="E86" s="206"/>
      <c r="F86" s="206"/>
      <c r="G86" s="62">
        <v>77</v>
      </c>
      <c r="H86" s="75">
        <v>540204</v>
      </c>
      <c r="I86" s="75">
        <v>1034513.9999999999</v>
      </c>
    </row>
    <row r="87" spans="1:9" x14ac:dyDescent="0.2">
      <c r="A87" s="212" t="s">
        <v>117</v>
      </c>
      <c r="B87" s="212"/>
      <c r="C87" s="212"/>
      <c r="D87" s="212"/>
      <c r="E87" s="212"/>
      <c r="F87" s="212"/>
      <c r="G87" s="213"/>
      <c r="H87" s="213"/>
      <c r="I87" s="213"/>
    </row>
    <row r="88" spans="1:9" x14ac:dyDescent="0.2">
      <c r="A88" s="214" t="s">
        <v>162</v>
      </c>
      <c r="B88" s="214"/>
      <c r="C88" s="214"/>
      <c r="D88" s="214"/>
      <c r="E88" s="214"/>
      <c r="F88" s="214"/>
      <c r="G88" s="62">
        <v>78</v>
      </c>
      <c r="H88" s="75">
        <v>342269758</v>
      </c>
      <c r="I88" s="75">
        <v>345891798</v>
      </c>
    </row>
    <row r="89" spans="1:9" ht="29.25" customHeight="1" x14ac:dyDescent="0.2">
      <c r="A89" s="211" t="s">
        <v>432</v>
      </c>
      <c r="B89" s="211"/>
      <c r="C89" s="211"/>
      <c r="D89" s="211"/>
      <c r="E89" s="211"/>
      <c r="F89" s="211"/>
      <c r="G89" s="64">
        <v>79</v>
      </c>
      <c r="H89" s="74">
        <f>H90+H97</f>
        <v>20334723</v>
      </c>
      <c r="I89" s="74">
        <f>I90+I97</f>
        <v>4229967</v>
      </c>
    </row>
    <row r="90" spans="1:9" ht="24.6" customHeight="1" x14ac:dyDescent="0.2">
      <c r="A90" s="207" t="s">
        <v>440</v>
      </c>
      <c r="B90" s="207"/>
      <c r="C90" s="207"/>
      <c r="D90" s="207"/>
      <c r="E90" s="207"/>
      <c r="F90" s="207"/>
      <c r="G90" s="64">
        <v>80</v>
      </c>
      <c r="H90" s="74">
        <f>SUM(H91:H95)</f>
        <v>-999519</v>
      </c>
      <c r="I90" s="74">
        <f>SUM(I91:I95)</f>
        <v>-175624</v>
      </c>
    </row>
    <row r="91" spans="1:9" ht="24.6" customHeight="1" x14ac:dyDescent="0.2">
      <c r="A91" s="194" t="s">
        <v>350</v>
      </c>
      <c r="B91" s="194"/>
      <c r="C91" s="194"/>
      <c r="D91" s="194"/>
      <c r="E91" s="194"/>
      <c r="F91" s="194"/>
      <c r="G91" s="64">
        <v>81</v>
      </c>
      <c r="H91" s="75">
        <v>0</v>
      </c>
      <c r="I91" s="75">
        <v>0</v>
      </c>
    </row>
    <row r="92" spans="1:9" ht="39" customHeight="1" x14ac:dyDescent="0.2">
      <c r="A92" s="194" t="s">
        <v>351</v>
      </c>
      <c r="B92" s="194"/>
      <c r="C92" s="194"/>
      <c r="D92" s="194"/>
      <c r="E92" s="194"/>
      <c r="F92" s="194"/>
      <c r="G92" s="64">
        <v>82</v>
      </c>
      <c r="H92" s="75">
        <v>0</v>
      </c>
      <c r="I92" s="75">
        <v>0</v>
      </c>
    </row>
    <row r="93" spans="1:9" ht="44.25" customHeight="1" x14ac:dyDescent="0.2">
      <c r="A93" s="194" t="s">
        <v>352</v>
      </c>
      <c r="B93" s="194"/>
      <c r="C93" s="194"/>
      <c r="D93" s="194"/>
      <c r="E93" s="194"/>
      <c r="F93" s="194"/>
      <c r="G93" s="64">
        <v>83</v>
      </c>
      <c r="H93" s="75">
        <v>0</v>
      </c>
      <c r="I93" s="75">
        <v>0</v>
      </c>
    </row>
    <row r="94" spans="1:9" ht="16.5" customHeight="1" x14ac:dyDescent="0.2">
      <c r="A94" s="194" t="s">
        <v>353</v>
      </c>
      <c r="B94" s="194"/>
      <c r="C94" s="194"/>
      <c r="D94" s="194"/>
      <c r="E94" s="194"/>
      <c r="F94" s="194"/>
      <c r="G94" s="64">
        <v>84</v>
      </c>
      <c r="H94" s="75">
        <v>-999519</v>
      </c>
      <c r="I94" s="75">
        <v>-175624</v>
      </c>
    </row>
    <row r="95" spans="1:9" ht="13.5" customHeight="1" x14ac:dyDescent="0.2">
      <c r="A95" s="194" t="s">
        <v>354</v>
      </c>
      <c r="B95" s="194"/>
      <c r="C95" s="194"/>
      <c r="D95" s="194"/>
      <c r="E95" s="194"/>
      <c r="F95" s="194"/>
      <c r="G95" s="64">
        <v>85</v>
      </c>
      <c r="H95" s="75">
        <v>0</v>
      </c>
      <c r="I95" s="75">
        <v>0</v>
      </c>
    </row>
    <row r="96" spans="1:9" ht="24.6" customHeight="1" x14ac:dyDescent="0.2">
      <c r="A96" s="194" t="s">
        <v>355</v>
      </c>
      <c r="B96" s="194"/>
      <c r="C96" s="194"/>
      <c r="D96" s="194"/>
      <c r="E96" s="194"/>
      <c r="F96" s="194"/>
      <c r="G96" s="64">
        <v>86</v>
      </c>
      <c r="H96" s="75">
        <v>0</v>
      </c>
      <c r="I96" s="75">
        <v>0</v>
      </c>
    </row>
    <row r="97" spans="1:9" ht="24.6" customHeight="1" x14ac:dyDescent="0.2">
      <c r="A97" s="207" t="s">
        <v>433</v>
      </c>
      <c r="B97" s="207"/>
      <c r="C97" s="207"/>
      <c r="D97" s="207"/>
      <c r="E97" s="207"/>
      <c r="F97" s="207"/>
      <c r="G97" s="64">
        <v>87</v>
      </c>
      <c r="H97" s="74">
        <f>SUM(H98:H105)</f>
        <v>21334242</v>
      </c>
      <c r="I97" s="74">
        <f>SUM(I98:I105)</f>
        <v>4405591</v>
      </c>
    </row>
    <row r="98" spans="1:9" x14ac:dyDescent="0.2">
      <c r="A98" s="194" t="s">
        <v>163</v>
      </c>
      <c r="B98" s="194"/>
      <c r="C98" s="194"/>
      <c r="D98" s="194"/>
      <c r="E98" s="194"/>
      <c r="F98" s="194"/>
      <c r="G98" s="62">
        <v>88</v>
      </c>
      <c r="H98" s="75">
        <v>25640326</v>
      </c>
      <c r="I98" s="75">
        <v>-4066945</v>
      </c>
    </row>
    <row r="99" spans="1:9" ht="35.25" customHeight="1" x14ac:dyDescent="0.2">
      <c r="A99" s="194" t="s">
        <v>356</v>
      </c>
      <c r="B99" s="194"/>
      <c r="C99" s="194"/>
      <c r="D99" s="194"/>
      <c r="E99" s="194"/>
      <c r="F99" s="194"/>
      <c r="G99" s="62">
        <v>89</v>
      </c>
      <c r="H99" s="75">
        <v>0</v>
      </c>
      <c r="I99" s="75">
        <v>0</v>
      </c>
    </row>
    <row r="100" spans="1:9" x14ac:dyDescent="0.2">
      <c r="A100" s="194" t="s">
        <v>357</v>
      </c>
      <c r="B100" s="194"/>
      <c r="C100" s="194"/>
      <c r="D100" s="194"/>
      <c r="E100" s="194"/>
      <c r="F100" s="194"/>
      <c r="G100" s="62">
        <v>90</v>
      </c>
      <c r="H100" s="75">
        <v>-4306084</v>
      </c>
      <c r="I100" s="75">
        <v>8472536</v>
      </c>
    </row>
    <row r="101" spans="1:9" ht="33.75" customHeight="1" x14ac:dyDescent="0.2">
      <c r="A101" s="194" t="s">
        <v>358</v>
      </c>
      <c r="B101" s="194"/>
      <c r="C101" s="194"/>
      <c r="D101" s="194"/>
      <c r="E101" s="194"/>
      <c r="F101" s="194"/>
      <c r="G101" s="62">
        <v>91</v>
      </c>
      <c r="H101" s="75">
        <v>0</v>
      </c>
      <c r="I101" s="75">
        <v>0</v>
      </c>
    </row>
    <row r="102" spans="1:9" ht="29.25" customHeight="1" x14ac:dyDescent="0.2">
      <c r="A102" s="194" t="s">
        <v>359</v>
      </c>
      <c r="B102" s="194"/>
      <c r="C102" s="194"/>
      <c r="D102" s="194"/>
      <c r="E102" s="194"/>
      <c r="F102" s="194"/>
      <c r="G102" s="62">
        <v>92</v>
      </c>
      <c r="H102" s="75">
        <v>0</v>
      </c>
      <c r="I102" s="75">
        <v>0</v>
      </c>
    </row>
    <row r="103" spans="1:9" x14ac:dyDescent="0.2">
      <c r="A103" s="194" t="s">
        <v>360</v>
      </c>
      <c r="B103" s="194"/>
      <c r="C103" s="194"/>
      <c r="D103" s="194"/>
      <c r="E103" s="194"/>
      <c r="F103" s="194"/>
      <c r="G103" s="62">
        <v>93</v>
      </c>
      <c r="H103" s="75">
        <v>0</v>
      </c>
      <c r="I103" s="75">
        <v>0</v>
      </c>
    </row>
    <row r="104" spans="1:9" ht="24.75" customHeight="1" x14ac:dyDescent="0.2">
      <c r="A104" s="194" t="s">
        <v>361</v>
      </c>
      <c r="B104" s="194"/>
      <c r="C104" s="194"/>
      <c r="D104" s="194"/>
      <c r="E104" s="194"/>
      <c r="F104" s="194"/>
      <c r="G104" s="62">
        <v>94</v>
      </c>
      <c r="H104" s="75">
        <v>0</v>
      </c>
      <c r="I104" s="75">
        <v>0</v>
      </c>
    </row>
    <row r="105" spans="1:9" ht="15.75" customHeight="1" x14ac:dyDescent="0.2">
      <c r="A105" s="194" t="s">
        <v>362</v>
      </c>
      <c r="B105" s="194"/>
      <c r="C105" s="194"/>
      <c r="D105" s="194"/>
      <c r="E105" s="194"/>
      <c r="F105" s="194"/>
      <c r="G105" s="62">
        <v>95</v>
      </c>
      <c r="H105" s="75">
        <v>0</v>
      </c>
      <c r="I105" s="75">
        <v>0</v>
      </c>
    </row>
    <row r="106" spans="1:9" ht="24.75" customHeight="1" x14ac:dyDescent="0.2">
      <c r="A106" s="194" t="s">
        <v>363</v>
      </c>
      <c r="B106" s="194"/>
      <c r="C106" s="194"/>
      <c r="D106" s="194"/>
      <c r="E106" s="194"/>
      <c r="F106" s="194"/>
      <c r="G106" s="62">
        <v>96</v>
      </c>
      <c r="H106" s="75">
        <v>0</v>
      </c>
      <c r="I106" s="75">
        <v>0</v>
      </c>
    </row>
    <row r="107" spans="1:9" ht="27.6" customHeight="1" x14ac:dyDescent="0.2">
      <c r="A107" s="211" t="s">
        <v>435</v>
      </c>
      <c r="B107" s="211"/>
      <c r="C107" s="211"/>
      <c r="D107" s="211"/>
      <c r="E107" s="211"/>
      <c r="F107" s="211"/>
      <c r="G107" s="64">
        <v>97</v>
      </c>
      <c r="H107" s="74">
        <f>H90+H97-H106-H96</f>
        <v>20334723</v>
      </c>
      <c r="I107" s="74">
        <f>I90+I97-I106-I96</f>
        <v>4229967</v>
      </c>
    </row>
    <row r="108" spans="1:9" x14ac:dyDescent="0.2">
      <c r="A108" s="211" t="s">
        <v>370</v>
      </c>
      <c r="B108" s="211"/>
      <c r="C108" s="211"/>
      <c r="D108" s="211"/>
      <c r="E108" s="211"/>
      <c r="F108" s="211"/>
      <c r="G108" s="64">
        <v>98</v>
      </c>
      <c r="H108" s="74">
        <f>H88+H107</f>
        <v>362604481</v>
      </c>
      <c r="I108" s="74">
        <f>I88+I107</f>
        <v>350121765</v>
      </c>
    </row>
    <row r="109" spans="1:9" x14ac:dyDescent="0.2">
      <c r="A109" s="192" t="s">
        <v>164</v>
      </c>
      <c r="B109" s="192"/>
      <c r="C109" s="192"/>
      <c r="D109" s="192"/>
      <c r="E109" s="192"/>
      <c r="F109" s="192"/>
      <c r="G109" s="204"/>
      <c r="H109" s="204"/>
      <c r="I109" s="204"/>
    </row>
    <row r="110" spans="1:9" ht="24.75" customHeight="1" x14ac:dyDescent="0.2">
      <c r="A110" s="205" t="s">
        <v>434</v>
      </c>
      <c r="B110" s="205"/>
      <c r="C110" s="205"/>
      <c r="D110" s="205"/>
      <c r="E110" s="205"/>
      <c r="F110" s="205"/>
      <c r="G110" s="64">
        <v>99</v>
      </c>
      <c r="H110" s="74">
        <f>H111+H112</f>
        <v>362604481</v>
      </c>
      <c r="I110" s="74">
        <f>I111+I112</f>
        <v>350121765</v>
      </c>
    </row>
    <row r="111" spans="1:9" x14ac:dyDescent="0.2">
      <c r="A111" s="206" t="s">
        <v>116</v>
      </c>
      <c r="B111" s="206"/>
      <c r="C111" s="206"/>
      <c r="D111" s="206"/>
      <c r="E111" s="206"/>
      <c r="F111" s="206"/>
      <c r="G111" s="62">
        <v>100</v>
      </c>
      <c r="H111" s="75">
        <v>362015599</v>
      </c>
      <c r="I111" s="75">
        <v>349091921</v>
      </c>
    </row>
    <row r="112" spans="1:9" x14ac:dyDescent="0.2">
      <c r="A112" s="206" t="s">
        <v>165</v>
      </c>
      <c r="B112" s="206"/>
      <c r="C112" s="206"/>
      <c r="D112" s="206"/>
      <c r="E112" s="206"/>
      <c r="F112" s="206"/>
      <c r="G112" s="62">
        <v>101</v>
      </c>
      <c r="H112" s="75">
        <v>588882</v>
      </c>
      <c r="I112" s="75">
        <v>1029843.9999999998</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1"/>
    <col min="7" max="7" width="9.140625" style="2"/>
    <col min="8" max="9" width="16.28515625" style="22" customWidth="1"/>
    <col min="10" max="16384" width="9.140625" style="1"/>
  </cols>
  <sheetData>
    <row r="1" spans="1:9" x14ac:dyDescent="0.2">
      <c r="A1" s="201" t="s">
        <v>166</v>
      </c>
      <c r="B1" s="216"/>
      <c r="C1" s="216"/>
      <c r="D1" s="216"/>
      <c r="E1" s="216"/>
      <c r="F1" s="216"/>
      <c r="G1" s="216"/>
      <c r="H1" s="216"/>
      <c r="I1" s="216"/>
    </row>
    <row r="2" spans="1:9" x14ac:dyDescent="0.2">
      <c r="A2" s="200" t="s">
        <v>468</v>
      </c>
      <c r="B2" s="176"/>
      <c r="C2" s="176"/>
      <c r="D2" s="176"/>
      <c r="E2" s="176"/>
      <c r="F2" s="176"/>
      <c r="G2" s="176"/>
      <c r="H2" s="176"/>
      <c r="I2" s="176"/>
    </row>
    <row r="3" spans="1:9" x14ac:dyDescent="0.2">
      <c r="A3" s="219" t="s">
        <v>279</v>
      </c>
      <c r="B3" s="220"/>
      <c r="C3" s="220"/>
      <c r="D3" s="220"/>
      <c r="E3" s="220"/>
      <c r="F3" s="220"/>
      <c r="G3" s="220"/>
      <c r="H3" s="220"/>
      <c r="I3" s="220"/>
    </row>
    <row r="4" spans="1:9" x14ac:dyDescent="0.2">
      <c r="A4" s="217" t="s">
        <v>467</v>
      </c>
      <c r="B4" s="180"/>
      <c r="C4" s="180"/>
      <c r="D4" s="180"/>
      <c r="E4" s="180"/>
      <c r="F4" s="180"/>
      <c r="G4" s="180"/>
      <c r="H4" s="180"/>
      <c r="I4" s="181"/>
    </row>
    <row r="5" spans="1:9" ht="22.5" x14ac:dyDescent="0.2">
      <c r="A5" s="195" t="s">
        <v>2</v>
      </c>
      <c r="B5" s="196"/>
      <c r="C5" s="196"/>
      <c r="D5" s="196"/>
      <c r="E5" s="196"/>
      <c r="F5" s="196"/>
      <c r="G5" s="76" t="s">
        <v>106</v>
      </c>
      <c r="H5" s="69" t="s">
        <v>293</v>
      </c>
      <c r="I5" s="69" t="s">
        <v>276</v>
      </c>
    </row>
    <row r="6" spans="1:9" x14ac:dyDescent="0.2">
      <c r="A6" s="221">
        <v>1</v>
      </c>
      <c r="B6" s="196"/>
      <c r="C6" s="196"/>
      <c r="D6" s="196"/>
      <c r="E6" s="196"/>
      <c r="F6" s="196"/>
      <c r="G6" s="69">
        <v>2</v>
      </c>
      <c r="H6" s="69" t="s">
        <v>167</v>
      </c>
      <c r="I6" s="69" t="s">
        <v>168</v>
      </c>
    </row>
    <row r="7" spans="1:9" x14ac:dyDescent="0.2">
      <c r="A7" s="222" t="s">
        <v>169</v>
      </c>
      <c r="B7" s="222"/>
      <c r="C7" s="222"/>
      <c r="D7" s="222"/>
      <c r="E7" s="222"/>
      <c r="F7" s="222"/>
      <c r="G7" s="222"/>
      <c r="H7" s="222"/>
      <c r="I7" s="222"/>
    </row>
    <row r="8" spans="1:9" ht="12.75" customHeight="1" x14ac:dyDescent="0.2">
      <c r="A8" s="194" t="s">
        <v>170</v>
      </c>
      <c r="B8" s="194"/>
      <c r="C8" s="194"/>
      <c r="D8" s="194"/>
      <c r="E8" s="194"/>
      <c r="F8" s="194"/>
      <c r="G8" s="72">
        <v>1</v>
      </c>
      <c r="H8" s="77">
        <v>411647590</v>
      </c>
      <c r="I8" s="77">
        <v>420195989</v>
      </c>
    </row>
    <row r="9" spans="1:9" ht="12.75" customHeight="1" x14ac:dyDescent="0.2">
      <c r="A9" s="203" t="s">
        <v>171</v>
      </c>
      <c r="B9" s="203"/>
      <c r="C9" s="203"/>
      <c r="D9" s="203"/>
      <c r="E9" s="203"/>
      <c r="F9" s="203"/>
      <c r="G9" s="64">
        <v>2</v>
      </c>
      <c r="H9" s="78">
        <f>H10+H11+H12+H13+H14+H15+H16+H17</f>
        <v>364688572</v>
      </c>
      <c r="I9" s="78">
        <f>I10+I11+I12+I13+I14+I15+I16+I17</f>
        <v>325031401</v>
      </c>
    </row>
    <row r="10" spans="1:9" ht="12.75" customHeight="1" x14ac:dyDescent="0.2">
      <c r="A10" s="218" t="s">
        <v>172</v>
      </c>
      <c r="B10" s="218"/>
      <c r="C10" s="218"/>
      <c r="D10" s="218"/>
      <c r="E10" s="218"/>
      <c r="F10" s="218"/>
      <c r="G10" s="72">
        <v>3</v>
      </c>
      <c r="H10" s="77">
        <v>274315063</v>
      </c>
      <c r="I10" s="77">
        <v>286443603</v>
      </c>
    </row>
    <row r="11" spans="1:9" ht="31.15" customHeight="1" x14ac:dyDescent="0.2">
      <c r="A11" s="218" t="s">
        <v>298</v>
      </c>
      <c r="B11" s="218"/>
      <c r="C11" s="218"/>
      <c r="D11" s="218"/>
      <c r="E11" s="218"/>
      <c r="F11" s="218"/>
      <c r="G11" s="72">
        <v>4</v>
      </c>
      <c r="H11" s="77">
        <v>-129836.00000000001</v>
      </c>
      <c r="I11" s="77">
        <v>-1475199</v>
      </c>
    </row>
    <row r="12" spans="1:9" ht="28.15" customHeight="1" x14ac:dyDescent="0.2">
      <c r="A12" s="218" t="s">
        <v>299</v>
      </c>
      <c r="B12" s="218"/>
      <c r="C12" s="218"/>
      <c r="D12" s="218"/>
      <c r="E12" s="218"/>
      <c r="F12" s="218"/>
      <c r="G12" s="72">
        <v>5</v>
      </c>
      <c r="H12" s="77">
        <v>-264902</v>
      </c>
      <c r="I12" s="77">
        <v>-4867102</v>
      </c>
    </row>
    <row r="13" spans="1:9" ht="12.75" customHeight="1" x14ac:dyDescent="0.2">
      <c r="A13" s="218" t="s">
        <v>173</v>
      </c>
      <c r="B13" s="218"/>
      <c r="C13" s="218"/>
      <c r="D13" s="218"/>
      <c r="E13" s="218"/>
      <c r="F13" s="218"/>
      <c r="G13" s="72">
        <v>6</v>
      </c>
      <c r="H13" s="77">
        <v>-5060194</v>
      </c>
      <c r="I13" s="77">
        <v>-1322800</v>
      </c>
    </row>
    <row r="14" spans="1:9" ht="12.75" customHeight="1" x14ac:dyDescent="0.2">
      <c r="A14" s="218" t="s">
        <v>174</v>
      </c>
      <c r="B14" s="218"/>
      <c r="C14" s="218"/>
      <c r="D14" s="218"/>
      <c r="E14" s="218"/>
      <c r="F14" s="218"/>
      <c r="G14" s="72">
        <v>7</v>
      </c>
      <c r="H14" s="77">
        <v>25708704</v>
      </c>
      <c r="I14" s="77">
        <v>17823792</v>
      </c>
    </row>
    <row r="15" spans="1:9" ht="12.75" customHeight="1" x14ac:dyDescent="0.2">
      <c r="A15" s="218" t="s">
        <v>175</v>
      </c>
      <c r="B15" s="218"/>
      <c r="C15" s="218"/>
      <c r="D15" s="218"/>
      <c r="E15" s="218"/>
      <c r="F15" s="218"/>
      <c r="G15" s="72">
        <v>8</v>
      </c>
      <c r="H15" s="77">
        <v>-1829537</v>
      </c>
      <c r="I15" s="77">
        <v>-18585719</v>
      </c>
    </row>
    <row r="16" spans="1:9" ht="12.75" customHeight="1" x14ac:dyDescent="0.2">
      <c r="A16" s="218" t="s">
        <v>176</v>
      </c>
      <c r="B16" s="218"/>
      <c r="C16" s="218"/>
      <c r="D16" s="218"/>
      <c r="E16" s="218"/>
      <c r="F16" s="218"/>
      <c r="G16" s="72">
        <v>9</v>
      </c>
      <c r="H16" s="77">
        <v>16943073</v>
      </c>
      <c r="I16" s="77">
        <v>3693113</v>
      </c>
    </row>
    <row r="17" spans="1:9" ht="27.6" customHeight="1" x14ac:dyDescent="0.2">
      <c r="A17" s="218" t="s">
        <v>177</v>
      </c>
      <c r="B17" s="218"/>
      <c r="C17" s="218"/>
      <c r="D17" s="218"/>
      <c r="E17" s="218"/>
      <c r="F17" s="218"/>
      <c r="G17" s="72">
        <v>10</v>
      </c>
      <c r="H17" s="77">
        <v>55006201</v>
      </c>
      <c r="I17" s="77">
        <v>43321713</v>
      </c>
    </row>
    <row r="18" spans="1:9" ht="29.45" customHeight="1" x14ac:dyDescent="0.2">
      <c r="A18" s="211" t="s">
        <v>301</v>
      </c>
      <c r="B18" s="211"/>
      <c r="C18" s="211"/>
      <c r="D18" s="211"/>
      <c r="E18" s="211"/>
      <c r="F18" s="211"/>
      <c r="G18" s="64">
        <v>11</v>
      </c>
      <c r="H18" s="78">
        <f>H8+H9</f>
        <v>776336162</v>
      </c>
      <c r="I18" s="78">
        <f>I8+I9</f>
        <v>745227390</v>
      </c>
    </row>
    <row r="19" spans="1:9" ht="12.75" customHeight="1" x14ac:dyDescent="0.2">
      <c r="A19" s="203" t="s">
        <v>178</v>
      </c>
      <c r="B19" s="203"/>
      <c r="C19" s="203"/>
      <c r="D19" s="203"/>
      <c r="E19" s="203"/>
      <c r="F19" s="203"/>
      <c r="G19" s="64">
        <v>12</v>
      </c>
      <c r="H19" s="78">
        <f>H20+H21+H22+H23</f>
        <v>-101964768</v>
      </c>
      <c r="I19" s="78">
        <f>I20+I21+I22+I23</f>
        <v>95005920</v>
      </c>
    </row>
    <row r="20" spans="1:9" ht="12.75" customHeight="1" x14ac:dyDescent="0.2">
      <c r="A20" s="218" t="s">
        <v>179</v>
      </c>
      <c r="B20" s="218"/>
      <c r="C20" s="218"/>
      <c r="D20" s="218"/>
      <c r="E20" s="218"/>
      <c r="F20" s="218"/>
      <c r="G20" s="72">
        <v>13</v>
      </c>
      <c r="H20" s="77">
        <v>30308681</v>
      </c>
      <c r="I20" s="77">
        <v>207652202</v>
      </c>
    </row>
    <row r="21" spans="1:9" ht="12.75" customHeight="1" x14ac:dyDescent="0.2">
      <c r="A21" s="218" t="s">
        <v>180</v>
      </c>
      <c r="B21" s="218"/>
      <c r="C21" s="218"/>
      <c r="D21" s="218"/>
      <c r="E21" s="218"/>
      <c r="F21" s="218"/>
      <c r="G21" s="72">
        <v>14</v>
      </c>
      <c r="H21" s="77">
        <v>-37331307</v>
      </c>
      <c r="I21" s="77">
        <v>-30003757</v>
      </c>
    </row>
    <row r="22" spans="1:9" ht="12.75" customHeight="1" x14ac:dyDescent="0.2">
      <c r="A22" s="218" t="s">
        <v>181</v>
      </c>
      <c r="B22" s="218"/>
      <c r="C22" s="218"/>
      <c r="D22" s="218"/>
      <c r="E22" s="218"/>
      <c r="F22" s="218"/>
      <c r="G22" s="72">
        <v>15</v>
      </c>
      <c r="H22" s="77">
        <v>-94942142</v>
      </c>
      <c r="I22" s="77">
        <v>-82642525</v>
      </c>
    </row>
    <row r="23" spans="1:9" ht="12.75" customHeight="1" x14ac:dyDescent="0.2">
      <c r="A23" s="218" t="s">
        <v>182</v>
      </c>
      <c r="B23" s="218"/>
      <c r="C23" s="218"/>
      <c r="D23" s="218"/>
      <c r="E23" s="218"/>
      <c r="F23" s="218"/>
      <c r="G23" s="72">
        <v>16</v>
      </c>
      <c r="H23" s="77">
        <v>0</v>
      </c>
      <c r="I23" s="77">
        <v>0</v>
      </c>
    </row>
    <row r="24" spans="1:9" ht="12.75" customHeight="1" x14ac:dyDescent="0.2">
      <c r="A24" s="211" t="s">
        <v>183</v>
      </c>
      <c r="B24" s="211"/>
      <c r="C24" s="211"/>
      <c r="D24" s="211"/>
      <c r="E24" s="211"/>
      <c r="F24" s="211"/>
      <c r="G24" s="64">
        <v>17</v>
      </c>
      <c r="H24" s="78">
        <f>H18+H19</f>
        <v>674371394</v>
      </c>
      <c r="I24" s="78">
        <f>I18+I19</f>
        <v>840233310</v>
      </c>
    </row>
    <row r="25" spans="1:9" ht="12.75" customHeight="1" x14ac:dyDescent="0.2">
      <c r="A25" s="194" t="s">
        <v>184</v>
      </c>
      <c r="B25" s="194"/>
      <c r="C25" s="194"/>
      <c r="D25" s="194"/>
      <c r="E25" s="194"/>
      <c r="F25" s="194"/>
      <c r="G25" s="72">
        <v>18</v>
      </c>
      <c r="H25" s="77">
        <v>-22896226</v>
      </c>
      <c r="I25" s="77">
        <v>-17073939</v>
      </c>
    </row>
    <row r="26" spans="1:9" ht="12.75" customHeight="1" x14ac:dyDescent="0.2">
      <c r="A26" s="194" t="s">
        <v>185</v>
      </c>
      <c r="B26" s="194"/>
      <c r="C26" s="194"/>
      <c r="D26" s="194"/>
      <c r="E26" s="194"/>
      <c r="F26" s="194"/>
      <c r="G26" s="72">
        <v>19</v>
      </c>
      <c r="H26" s="77">
        <v>-74354912</v>
      </c>
      <c r="I26" s="77">
        <v>-87360705</v>
      </c>
    </row>
    <row r="27" spans="1:9" ht="28.9" customHeight="1" x14ac:dyDescent="0.2">
      <c r="A27" s="205" t="s">
        <v>186</v>
      </c>
      <c r="B27" s="205"/>
      <c r="C27" s="205"/>
      <c r="D27" s="205"/>
      <c r="E27" s="205"/>
      <c r="F27" s="205"/>
      <c r="G27" s="64">
        <v>20</v>
      </c>
      <c r="H27" s="78">
        <f>H24+H25+H26</f>
        <v>577120256</v>
      </c>
      <c r="I27" s="78">
        <f>I24+I25+I26</f>
        <v>735798666</v>
      </c>
    </row>
    <row r="28" spans="1:9" x14ac:dyDescent="0.2">
      <c r="A28" s="222" t="s">
        <v>187</v>
      </c>
      <c r="B28" s="222"/>
      <c r="C28" s="222"/>
      <c r="D28" s="222"/>
      <c r="E28" s="222"/>
      <c r="F28" s="222"/>
      <c r="G28" s="222"/>
      <c r="H28" s="222"/>
      <c r="I28" s="222"/>
    </row>
    <row r="29" spans="1:9" ht="23.45" customHeight="1" x14ac:dyDescent="0.2">
      <c r="A29" s="194" t="s">
        <v>188</v>
      </c>
      <c r="B29" s="194"/>
      <c r="C29" s="194"/>
      <c r="D29" s="194"/>
      <c r="E29" s="194"/>
      <c r="F29" s="194"/>
      <c r="G29" s="72">
        <v>21</v>
      </c>
      <c r="H29" s="75">
        <v>1031474.9999999999</v>
      </c>
      <c r="I29" s="75">
        <v>17503938</v>
      </c>
    </row>
    <row r="30" spans="1:9" ht="12.75" customHeight="1" x14ac:dyDescent="0.2">
      <c r="A30" s="194" t="s">
        <v>189</v>
      </c>
      <c r="B30" s="194"/>
      <c r="C30" s="194"/>
      <c r="D30" s="194"/>
      <c r="E30" s="194"/>
      <c r="F30" s="194"/>
      <c r="G30" s="72">
        <v>22</v>
      </c>
      <c r="H30" s="75">
        <v>0</v>
      </c>
      <c r="I30" s="75">
        <v>0</v>
      </c>
    </row>
    <row r="31" spans="1:9" ht="12.75" customHeight="1" x14ac:dyDescent="0.2">
      <c r="A31" s="194" t="s">
        <v>190</v>
      </c>
      <c r="B31" s="194"/>
      <c r="C31" s="194"/>
      <c r="D31" s="194"/>
      <c r="E31" s="194"/>
      <c r="F31" s="194"/>
      <c r="G31" s="72">
        <v>23</v>
      </c>
      <c r="H31" s="75">
        <v>5060194</v>
      </c>
      <c r="I31" s="75">
        <v>1571043</v>
      </c>
    </row>
    <row r="32" spans="1:9" ht="12.75" customHeight="1" x14ac:dyDescent="0.2">
      <c r="A32" s="194" t="s">
        <v>191</v>
      </c>
      <c r="B32" s="194"/>
      <c r="C32" s="194"/>
      <c r="D32" s="194"/>
      <c r="E32" s="194"/>
      <c r="F32" s="194"/>
      <c r="G32" s="72">
        <v>24</v>
      </c>
      <c r="H32" s="75">
        <v>0</v>
      </c>
      <c r="I32" s="75">
        <v>0</v>
      </c>
    </row>
    <row r="33" spans="1:9" ht="12.75" customHeight="1" x14ac:dyDescent="0.2">
      <c r="A33" s="194" t="s">
        <v>192</v>
      </c>
      <c r="B33" s="194"/>
      <c r="C33" s="194"/>
      <c r="D33" s="194"/>
      <c r="E33" s="194"/>
      <c r="F33" s="194"/>
      <c r="G33" s="72">
        <v>25</v>
      </c>
      <c r="H33" s="75">
        <v>3304750</v>
      </c>
      <c r="I33" s="75">
        <v>18117423</v>
      </c>
    </row>
    <row r="34" spans="1:9" ht="12.75" customHeight="1" x14ac:dyDescent="0.2">
      <c r="A34" s="194" t="s">
        <v>193</v>
      </c>
      <c r="B34" s="194"/>
      <c r="C34" s="194"/>
      <c r="D34" s="194"/>
      <c r="E34" s="194"/>
      <c r="F34" s="194"/>
      <c r="G34" s="72">
        <v>26</v>
      </c>
      <c r="H34" s="75">
        <v>26876225</v>
      </c>
      <c r="I34" s="75">
        <v>0</v>
      </c>
    </row>
    <row r="35" spans="1:9" ht="27.6" customHeight="1" x14ac:dyDescent="0.2">
      <c r="A35" s="211" t="s">
        <v>194</v>
      </c>
      <c r="B35" s="211"/>
      <c r="C35" s="211"/>
      <c r="D35" s="211"/>
      <c r="E35" s="211"/>
      <c r="F35" s="211"/>
      <c r="G35" s="64">
        <v>27</v>
      </c>
      <c r="H35" s="74">
        <f>H29+H30+H31+H32+H33+H34</f>
        <v>36272644</v>
      </c>
      <c r="I35" s="74">
        <f>I29+I30+I31+I32+I33+I34</f>
        <v>37192404</v>
      </c>
    </row>
    <row r="36" spans="1:9" ht="26.45" customHeight="1" x14ac:dyDescent="0.2">
      <c r="A36" s="194" t="s">
        <v>195</v>
      </c>
      <c r="B36" s="194"/>
      <c r="C36" s="194"/>
      <c r="D36" s="194"/>
      <c r="E36" s="194"/>
      <c r="F36" s="194"/>
      <c r="G36" s="72">
        <v>28</v>
      </c>
      <c r="H36" s="75">
        <v>-242726556</v>
      </c>
      <c r="I36" s="75">
        <v>-233283922</v>
      </c>
    </row>
    <row r="37" spans="1:9" ht="12.75" customHeight="1" x14ac:dyDescent="0.2">
      <c r="A37" s="194" t="s">
        <v>196</v>
      </c>
      <c r="B37" s="194"/>
      <c r="C37" s="194"/>
      <c r="D37" s="194"/>
      <c r="E37" s="194"/>
      <c r="F37" s="194"/>
      <c r="G37" s="72">
        <v>29</v>
      </c>
      <c r="H37" s="75">
        <v>0</v>
      </c>
      <c r="I37" s="75">
        <v>0</v>
      </c>
    </row>
    <row r="38" spans="1:9" ht="12.75" customHeight="1" x14ac:dyDescent="0.2">
      <c r="A38" s="194" t="s">
        <v>197</v>
      </c>
      <c r="B38" s="194"/>
      <c r="C38" s="194"/>
      <c r="D38" s="194"/>
      <c r="E38" s="194"/>
      <c r="F38" s="194"/>
      <c r="G38" s="72">
        <v>30</v>
      </c>
      <c r="H38" s="75">
        <v>-10353054</v>
      </c>
      <c r="I38" s="75">
        <v>-5543148</v>
      </c>
    </row>
    <row r="39" spans="1:9" ht="12.75" customHeight="1" x14ac:dyDescent="0.2">
      <c r="A39" s="194" t="s">
        <v>198</v>
      </c>
      <c r="B39" s="194"/>
      <c r="C39" s="194"/>
      <c r="D39" s="194"/>
      <c r="E39" s="194"/>
      <c r="F39" s="194"/>
      <c r="G39" s="72">
        <v>31</v>
      </c>
      <c r="H39" s="75">
        <v>0</v>
      </c>
      <c r="I39" s="75">
        <v>0</v>
      </c>
    </row>
    <row r="40" spans="1:9" ht="12.75" customHeight="1" x14ac:dyDescent="0.2">
      <c r="A40" s="194" t="s">
        <v>199</v>
      </c>
      <c r="B40" s="194"/>
      <c r="C40" s="194"/>
      <c r="D40" s="194"/>
      <c r="E40" s="194"/>
      <c r="F40" s="194"/>
      <c r="G40" s="72">
        <v>32</v>
      </c>
      <c r="H40" s="75">
        <v>0</v>
      </c>
      <c r="I40" s="75">
        <v>-5936406</v>
      </c>
    </row>
    <row r="41" spans="1:9" ht="22.9" customHeight="1" x14ac:dyDescent="0.2">
      <c r="A41" s="211" t="s">
        <v>200</v>
      </c>
      <c r="B41" s="211"/>
      <c r="C41" s="211"/>
      <c r="D41" s="211"/>
      <c r="E41" s="211"/>
      <c r="F41" s="211"/>
      <c r="G41" s="64">
        <v>33</v>
      </c>
      <c r="H41" s="74">
        <f>H36+H37+H38+H39+H40</f>
        <v>-253079610</v>
      </c>
      <c r="I41" s="74">
        <f>I36+I37+I38+I39+I40</f>
        <v>-244763476</v>
      </c>
    </row>
    <row r="42" spans="1:9" ht="30.6" customHeight="1" x14ac:dyDescent="0.2">
      <c r="A42" s="205" t="s">
        <v>201</v>
      </c>
      <c r="B42" s="205"/>
      <c r="C42" s="205"/>
      <c r="D42" s="205"/>
      <c r="E42" s="205"/>
      <c r="F42" s="205"/>
      <c r="G42" s="64">
        <v>34</v>
      </c>
      <c r="H42" s="74">
        <f>H35+H41</f>
        <v>-216806966</v>
      </c>
      <c r="I42" s="74">
        <f>I35+I41</f>
        <v>-207571072</v>
      </c>
    </row>
    <row r="43" spans="1:9" x14ac:dyDescent="0.2">
      <c r="A43" s="222" t="s">
        <v>202</v>
      </c>
      <c r="B43" s="222"/>
      <c r="C43" s="222"/>
      <c r="D43" s="222"/>
      <c r="E43" s="222"/>
      <c r="F43" s="222"/>
      <c r="G43" s="222"/>
      <c r="H43" s="222"/>
      <c r="I43" s="222"/>
    </row>
    <row r="44" spans="1:9" ht="12.75" customHeight="1" x14ac:dyDescent="0.2">
      <c r="A44" s="194" t="s">
        <v>203</v>
      </c>
      <c r="B44" s="194"/>
      <c r="C44" s="194"/>
      <c r="D44" s="194"/>
      <c r="E44" s="194"/>
      <c r="F44" s="194"/>
      <c r="G44" s="72">
        <v>35</v>
      </c>
      <c r="H44" s="75">
        <v>0</v>
      </c>
      <c r="I44" s="75">
        <v>0</v>
      </c>
    </row>
    <row r="45" spans="1:9" ht="27.6" customHeight="1" x14ac:dyDescent="0.2">
      <c r="A45" s="194" t="s">
        <v>204</v>
      </c>
      <c r="B45" s="194"/>
      <c r="C45" s="194"/>
      <c r="D45" s="194"/>
      <c r="E45" s="194"/>
      <c r="F45" s="194"/>
      <c r="G45" s="72">
        <v>36</v>
      </c>
      <c r="H45" s="75">
        <v>140025000</v>
      </c>
      <c r="I45" s="75">
        <v>0</v>
      </c>
    </row>
    <row r="46" spans="1:9" ht="12.75" customHeight="1" x14ac:dyDescent="0.2">
      <c r="A46" s="194" t="s">
        <v>205</v>
      </c>
      <c r="B46" s="194"/>
      <c r="C46" s="194"/>
      <c r="D46" s="194"/>
      <c r="E46" s="194"/>
      <c r="F46" s="194"/>
      <c r="G46" s="72">
        <v>37</v>
      </c>
      <c r="H46" s="75">
        <v>748641930</v>
      </c>
      <c r="I46" s="75">
        <v>0</v>
      </c>
    </row>
    <row r="47" spans="1:9" ht="12.75" customHeight="1" x14ac:dyDescent="0.2">
      <c r="A47" s="194" t="s">
        <v>206</v>
      </c>
      <c r="B47" s="194"/>
      <c r="C47" s="194"/>
      <c r="D47" s="194"/>
      <c r="E47" s="194"/>
      <c r="F47" s="194"/>
      <c r="G47" s="72">
        <v>38</v>
      </c>
      <c r="H47" s="75">
        <v>0</v>
      </c>
      <c r="I47" s="75">
        <v>0</v>
      </c>
    </row>
    <row r="48" spans="1:9" ht="25.9" customHeight="1" x14ac:dyDescent="0.2">
      <c r="A48" s="211" t="s">
        <v>207</v>
      </c>
      <c r="B48" s="211"/>
      <c r="C48" s="211"/>
      <c r="D48" s="211"/>
      <c r="E48" s="211"/>
      <c r="F48" s="211"/>
      <c r="G48" s="64">
        <v>39</v>
      </c>
      <c r="H48" s="74">
        <f>H44+H45+H46+H47</f>
        <v>888666930</v>
      </c>
      <c r="I48" s="74">
        <f>I44+I45+I46+I47</f>
        <v>0</v>
      </c>
    </row>
    <row r="49" spans="1:9" ht="24.6" customHeight="1" x14ac:dyDescent="0.2">
      <c r="A49" s="194" t="s">
        <v>300</v>
      </c>
      <c r="B49" s="194"/>
      <c r="C49" s="194"/>
      <c r="D49" s="194"/>
      <c r="E49" s="194"/>
      <c r="F49" s="194"/>
      <c r="G49" s="72">
        <v>40</v>
      </c>
      <c r="H49" s="75">
        <v>-1027367148</v>
      </c>
      <c r="I49" s="75">
        <v>-350798719</v>
      </c>
    </row>
    <row r="50" spans="1:9" ht="12.75" customHeight="1" x14ac:dyDescent="0.2">
      <c r="A50" s="194" t="s">
        <v>208</v>
      </c>
      <c r="B50" s="194"/>
      <c r="C50" s="194"/>
      <c r="D50" s="194"/>
      <c r="E50" s="194"/>
      <c r="F50" s="194"/>
      <c r="G50" s="72">
        <v>41</v>
      </c>
      <c r="H50" s="75">
        <v>-83186239</v>
      </c>
      <c r="I50" s="75">
        <v>-133093881</v>
      </c>
    </row>
    <row r="51" spans="1:9" ht="12.75" customHeight="1" x14ac:dyDescent="0.2">
      <c r="A51" s="194" t="s">
        <v>209</v>
      </c>
      <c r="B51" s="194"/>
      <c r="C51" s="194"/>
      <c r="D51" s="194"/>
      <c r="E51" s="194"/>
      <c r="F51" s="194"/>
      <c r="G51" s="72">
        <v>42</v>
      </c>
      <c r="H51" s="75">
        <v>-86999383</v>
      </c>
      <c r="I51" s="75">
        <v>-93501665</v>
      </c>
    </row>
    <row r="52" spans="1:9" ht="26.45" customHeight="1" x14ac:dyDescent="0.2">
      <c r="A52" s="194" t="s">
        <v>210</v>
      </c>
      <c r="B52" s="194"/>
      <c r="C52" s="194"/>
      <c r="D52" s="194"/>
      <c r="E52" s="194"/>
      <c r="F52" s="194"/>
      <c r="G52" s="72">
        <v>43</v>
      </c>
      <c r="H52" s="75">
        <v>-11022298</v>
      </c>
      <c r="I52" s="75">
        <v>-30557257</v>
      </c>
    </row>
    <row r="53" spans="1:9" ht="12.75" customHeight="1" x14ac:dyDescent="0.2">
      <c r="A53" s="194" t="s">
        <v>211</v>
      </c>
      <c r="B53" s="194"/>
      <c r="C53" s="194"/>
      <c r="D53" s="194"/>
      <c r="E53" s="194"/>
      <c r="F53" s="194"/>
      <c r="G53" s="72">
        <v>44</v>
      </c>
      <c r="H53" s="75">
        <v>0</v>
      </c>
      <c r="I53" s="75">
        <v>0</v>
      </c>
    </row>
    <row r="54" spans="1:9" ht="27.6" customHeight="1" x14ac:dyDescent="0.2">
      <c r="A54" s="211" t="s">
        <v>212</v>
      </c>
      <c r="B54" s="211"/>
      <c r="C54" s="211"/>
      <c r="D54" s="211"/>
      <c r="E54" s="211"/>
      <c r="F54" s="211"/>
      <c r="G54" s="64">
        <v>45</v>
      </c>
      <c r="H54" s="74">
        <f>H49+H50+H51+H52+H53</f>
        <v>-1208575068</v>
      </c>
      <c r="I54" s="74">
        <f>I49+I50+I51+I52+I53</f>
        <v>-607951522</v>
      </c>
    </row>
    <row r="55" spans="1:9" ht="27.6" customHeight="1" x14ac:dyDescent="0.2">
      <c r="A55" s="205" t="s">
        <v>213</v>
      </c>
      <c r="B55" s="205"/>
      <c r="C55" s="205"/>
      <c r="D55" s="205"/>
      <c r="E55" s="205"/>
      <c r="F55" s="205"/>
      <c r="G55" s="64">
        <v>46</v>
      </c>
      <c r="H55" s="74">
        <f>H48+H54</f>
        <v>-319908138</v>
      </c>
      <c r="I55" s="74">
        <f>I48+I54</f>
        <v>-607951522</v>
      </c>
    </row>
    <row r="56" spans="1:9" x14ac:dyDescent="0.2">
      <c r="A56" s="169" t="s">
        <v>214</v>
      </c>
      <c r="B56" s="169"/>
      <c r="C56" s="169"/>
      <c r="D56" s="169"/>
      <c r="E56" s="169"/>
      <c r="F56" s="169"/>
      <c r="G56" s="72">
        <v>47</v>
      </c>
      <c r="H56" s="75">
        <v>1582036</v>
      </c>
      <c r="I56" s="75">
        <v>-154257</v>
      </c>
    </row>
    <row r="57" spans="1:9" ht="27" customHeight="1" x14ac:dyDescent="0.2">
      <c r="A57" s="205" t="s">
        <v>215</v>
      </c>
      <c r="B57" s="205"/>
      <c r="C57" s="205"/>
      <c r="D57" s="205"/>
      <c r="E57" s="205"/>
      <c r="F57" s="205"/>
      <c r="G57" s="64">
        <v>48</v>
      </c>
      <c r="H57" s="74">
        <f>H27+H42+H55+H56</f>
        <v>41987188</v>
      </c>
      <c r="I57" s="74">
        <f>I27+I42+I55+I56</f>
        <v>-79878185</v>
      </c>
    </row>
    <row r="58" spans="1:9" ht="15.6" customHeight="1" x14ac:dyDescent="0.2">
      <c r="A58" s="223" t="s">
        <v>216</v>
      </c>
      <c r="B58" s="223"/>
      <c r="C58" s="223"/>
      <c r="D58" s="223"/>
      <c r="E58" s="223"/>
      <c r="F58" s="223"/>
      <c r="G58" s="72">
        <v>49</v>
      </c>
      <c r="H58" s="75">
        <v>384525782</v>
      </c>
      <c r="I58" s="75">
        <v>426512970</v>
      </c>
    </row>
    <row r="59" spans="1:9" ht="28.9" customHeight="1" x14ac:dyDescent="0.2">
      <c r="A59" s="205" t="s">
        <v>217</v>
      </c>
      <c r="B59" s="205"/>
      <c r="C59" s="205"/>
      <c r="D59" s="205"/>
      <c r="E59" s="205"/>
      <c r="F59" s="205"/>
      <c r="G59" s="64">
        <v>50</v>
      </c>
      <c r="H59" s="74">
        <f>H57+H58</f>
        <v>426512970</v>
      </c>
      <c r="I59" s="74">
        <f>I57+I58</f>
        <v>346634785</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14.85546875" style="2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01" t="s">
        <v>218</v>
      </c>
      <c r="B1" s="216"/>
      <c r="C1" s="216"/>
      <c r="D1" s="216"/>
      <c r="E1" s="216"/>
      <c r="F1" s="216"/>
      <c r="G1" s="216"/>
      <c r="H1" s="216"/>
      <c r="I1" s="216"/>
    </row>
    <row r="2" spans="1:9" ht="12.75" customHeight="1" x14ac:dyDescent="0.2">
      <c r="A2" s="200" t="s">
        <v>468</v>
      </c>
      <c r="B2" s="176"/>
      <c r="C2" s="176"/>
      <c r="D2" s="176"/>
      <c r="E2" s="176"/>
      <c r="F2" s="176"/>
      <c r="G2" s="176"/>
      <c r="H2" s="176"/>
      <c r="I2" s="176"/>
    </row>
    <row r="3" spans="1:9" x14ac:dyDescent="0.2">
      <c r="A3" s="219" t="s">
        <v>279</v>
      </c>
      <c r="B3" s="225"/>
      <c r="C3" s="225"/>
      <c r="D3" s="225"/>
      <c r="E3" s="225"/>
      <c r="F3" s="225"/>
      <c r="G3" s="225"/>
      <c r="H3" s="225"/>
      <c r="I3" s="225"/>
    </row>
    <row r="4" spans="1:9" x14ac:dyDescent="0.2">
      <c r="A4" s="217" t="s">
        <v>467</v>
      </c>
      <c r="B4" s="180"/>
      <c r="C4" s="180"/>
      <c r="D4" s="180"/>
      <c r="E4" s="180"/>
      <c r="F4" s="180"/>
      <c r="G4" s="180"/>
      <c r="H4" s="180"/>
      <c r="I4" s="181"/>
    </row>
    <row r="5" spans="1:9" ht="33.75" x14ac:dyDescent="0.2">
      <c r="A5" s="195" t="s">
        <v>2</v>
      </c>
      <c r="B5" s="196"/>
      <c r="C5" s="196"/>
      <c r="D5" s="196"/>
      <c r="E5" s="196"/>
      <c r="F5" s="196"/>
      <c r="G5" s="68" t="s">
        <v>106</v>
      </c>
      <c r="H5" s="69" t="s">
        <v>293</v>
      </c>
      <c r="I5" s="69" t="s">
        <v>276</v>
      </c>
    </row>
    <row r="6" spans="1:9" x14ac:dyDescent="0.2">
      <c r="A6" s="221">
        <v>1</v>
      </c>
      <c r="B6" s="196"/>
      <c r="C6" s="196"/>
      <c r="D6" s="196"/>
      <c r="E6" s="196"/>
      <c r="F6" s="196"/>
      <c r="G6" s="70">
        <v>2</v>
      </c>
      <c r="H6" s="69" t="s">
        <v>167</v>
      </c>
      <c r="I6" s="69" t="s">
        <v>168</v>
      </c>
    </row>
    <row r="7" spans="1:9" x14ac:dyDescent="0.2">
      <c r="A7" s="222" t="s">
        <v>169</v>
      </c>
      <c r="B7" s="224"/>
      <c r="C7" s="224"/>
      <c r="D7" s="224"/>
      <c r="E7" s="224"/>
      <c r="F7" s="224"/>
      <c r="G7" s="224"/>
      <c r="H7" s="224"/>
      <c r="I7" s="224"/>
    </row>
    <row r="8" spans="1:9" x14ac:dyDescent="0.2">
      <c r="A8" s="194" t="s">
        <v>219</v>
      </c>
      <c r="B8" s="194"/>
      <c r="C8" s="194"/>
      <c r="D8" s="194"/>
      <c r="E8" s="194"/>
      <c r="F8" s="194"/>
      <c r="G8" s="62">
        <v>1</v>
      </c>
      <c r="H8" s="75">
        <v>0</v>
      </c>
      <c r="I8" s="75">
        <v>0</v>
      </c>
    </row>
    <row r="9" spans="1:9" x14ac:dyDescent="0.2">
      <c r="A9" s="194" t="s">
        <v>220</v>
      </c>
      <c r="B9" s="194"/>
      <c r="C9" s="194"/>
      <c r="D9" s="194"/>
      <c r="E9" s="194"/>
      <c r="F9" s="194"/>
      <c r="G9" s="62">
        <v>2</v>
      </c>
      <c r="H9" s="75">
        <v>0</v>
      </c>
      <c r="I9" s="75">
        <v>0</v>
      </c>
    </row>
    <row r="10" spans="1:9" x14ac:dyDescent="0.2">
      <c r="A10" s="194" t="s">
        <v>221</v>
      </c>
      <c r="B10" s="194"/>
      <c r="C10" s="194"/>
      <c r="D10" s="194"/>
      <c r="E10" s="194"/>
      <c r="F10" s="194"/>
      <c r="G10" s="62">
        <v>3</v>
      </c>
      <c r="H10" s="75">
        <v>0</v>
      </c>
      <c r="I10" s="75">
        <v>0</v>
      </c>
    </row>
    <row r="11" spans="1:9" x14ac:dyDescent="0.2">
      <c r="A11" s="194" t="s">
        <v>222</v>
      </c>
      <c r="B11" s="194"/>
      <c r="C11" s="194"/>
      <c r="D11" s="194"/>
      <c r="E11" s="194"/>
      <c r="F11" s="194"/>
      <c r="G11" s="62">
        <v>4</v>
      </c>
      <c r="H11" s="75">
        <v>0</v>
      </c>
      <c r="I11" s="75">
        <v>0</v>
      </c>
    </row>
    <row r="12" spans="1:9" x14ac:dyDescent="0.2">
      <c r="A12" s="194" t="s">
        <v>388</v>
      </c>
      <c r="B12" s="194"/>
      <c r="C12" s="194"/>
      <c r="D12" s="194"/>
      <c r="E12" s="194"/>
      <c r="F12" s="194"/>
      <c r="G12" s="62">
        <v>5</v>
      </c>
      <c r="H12" s="75">
        <v>0</v>
      </c>
      <c r="I12" s="75">
        <v>0</v>
      </c>
    </row>
    <row r="13" spans="1:9" ht="24" customHeight="1" x14ac:dyDescent="0.2">
      <c r="A13" s="207" t="s">
        <v>396</v>
      </c>
      <c r="B13" s="207"/>
      <c r="C13" s="207"/>
      <c r="D13" s="207"/>
      <c r="E13" s="207"/>
      <c r="F13" s="207"/>
      <c r="G13" s="64">
        <v>6</v>
      </c>
      <c r="H13" s="79">
        <f>SUM(H8:H12)</f>
        <v>0</v>
      </c>
      <c r="I13" s="79">
        <f>SUM(I8:I12)</f>
        <v>0</v>
      </c>
    </row>
    <row r="14" spans="1:9" x14ac:dyDescent="0.2">
      <c r="A14" s="194" t="s">
        <v>389</v>
      </c>
      <c r="B14" s="194"/>
      <c r="C14" s="194"/>
      <c r="D14" s="194"/>
      <c r="E14" s="194"/>
      <c r="F14" s="194"/>
      <c r="G14" s="62">
        <v>7</v>
      </c>
      <c r="H14" s="75">
        <v>0</v>
      </c>
      <c r="I14" s="75">
        <v>0</v>
      </c>
    </row>
    <row r="15" spans="1:9" x14ac:dyDescent="0.2">
      <c r="A15" s="194" t="s">
        <v>390</v>
      </c>
      <c r="B15" s="194"/>
      <c r="C15" s="194"/>
      <c r="D15" s="194"/>
      <c r="E15" s="194"/>
      <c r="F15" s="194"/>
      <c r="G15" s="62">
        <v>8</v>
      </c>
      <c r="H15" s="75">
        <v>0</v>
      </c>
      <c r="I15" s="75">
        <v>0</v>
      </c>
    </row>
    <row r="16" spans="1:9" x14ac:dyDescent="0.2">
      <c r="A16" s="194" t="s">
        <v>391</v>
      </c>
      <c r="B16" s="194"/>
      <c r="C16" s="194"/>
      <c r="D16" s="194"/>
      <c r="E16" s="194"/>
      <c r="F16" s="194"/>
      <c r="G16" s="62">
        <v>9</v>
      </c>
      <c r="H16" s="75">
        <v>0</v>
      </c>
      <c r="I16" s="75">
        <v>0</v>
      </c>
    </row>
    <row r="17" spans="1:9" x14ac:dyDescent="0.2">
      <c r="A17" s="194" t="s">
        <v>392</v>
      </c>
      <c r="B17" s="194"/>
      <c r="C17" s="194"/>
      <c r="D17" s="194"/>
      <c r="E17" s="194"/>
      <c r="F17" s="194"/>
      <c r="G17" s="62">
        <v>10</v>
      </c>
      <c r="H17" s="75">
        <v>0</v>
      </c>
      <c r="I17" s="75">
        <v>0</v>
      </c>
    </row>
    <row r="18" spans="1:9" x14ac:dyDescent="0.2">
      <c r="A18" s="194" t="s">
        <v>393</v>
      </c>
      <c r="B18" s="194"/>
      <c r="C18" s="194"/>
      <c r="D18" s="194"/>
      <c r="E18" s="194"/>
      <c r="F18" s="194"/>
      <c r="G18" s="62">
        <v>11</v>
      </c>
      <c r="H18" s="75">
        <v>0</v>
      </c>
      <c r="I18" s="75">
        <v>0</v>
      </c>
    </row>
    <row r="19" spans="1:9" x14ac:dyDescent="0.2">
      <c r="A19" s="194" t="s">
        <v>394</v>
      </c>
      <c r="B19" s="194"/>
      <c r="C19" s="194"/>
      <c r="D19" s="194"/>
      <c r="E19" s="194"/>
      <c r="F19" s="194"/>
      <c r="G19" s="62">
        <v>12</v>
      </c>
      <c r="H19" s="75">
        <v>0</v>
      </c>
      <c r="I19" s="75">
        <v>0</v>
      </c>
    </row>
    <row r="20" spans="1:9" ht="26.25" customHeight="1" x14ac:dyDescent="0.2">
      <c r="A20" s="207" t="s">
        <v>397</v>
      </c>
      <c r="B20" s="207"/>
      <c r="C20" s="207"/>
      <c r="D20" s="207"/>
      <c r="E20" s="207"/>
      <c r="F20" s="207"/>
      <c r="G20" s="64">
        <v>13</v>
      </c>
      <c r="H20" s="79">
        <f>SUM(H14:H19)</f>
        <v>0</v>
      </c>
      <c r="I20" s="79">
        <f>SUM(I14:I19)</f>
        <v>0</v>
      </c>
    </row>
    <row r="21" spans="1:9" ht="25.9" customHeight="1" x14ac:dyDescent="0.2">
      <c r="A21" s="205" t="s">
        <v>398</v>
      </c>
      <c r="B21" s="205"/>
      <c r="C21" s="205"/>
      <c r="D21" s="205"/>
      <c r="E21" s="205"/>
      <c r="F21" s="205"/>
      <c r="G21" s="64">
        <v>14</v>
      </c>
      <c r="H21" s="74">
        <f>H13+H20</f>
        <v>0</v>
      </c>
      <c r="I21" s="74">
        <f>I13+I20</f>
        <v>0</v>
      </c>
    </row>
    <row r="22" spans="1:9" x14ac:dyDescent="0.2">
      <c r="A22" s="222" t="s">
        <v>187</v>
      </c>
      <c r="B22" s="224"/>
      <c r="C22" s="224"/>
      <c r="D22" s="224"/>
      <c r="E22" s="224"/>
      <c r="F22" s="224"/>
      <c r="G22" s="224"/>
      <c r="H22" s="224"/>
      <c r="I22" s="224"/>
    </row>
    <row r="23" spans="1:9" ht="26.45" customHeight="1" x14ac:dyDescent="0.2">
      <c r="A23" s="194" t="s">
        <v>223</v>
      </c>
      <c r="B23" s="194"/>
      <c r="C23" s="194"/>
      <c r="D23" s="194"/>
      <c r="E23" s="194"/>
      <c r="F23" s="194"/>
      <c r="G23" s="62">
        <v>15</v>
      </c>
      <c r="H23" s="75">
        <v>0</v>
      </c>
      <c r="I23" s="75">
        <v>0</v>
      </c>
    </row>
    <row r="24" spans="1:9" x14ac:dyDescent="0.2">
      <c r="A24" s="194" t="s">
        <v>224</v>
      </c>
      <c r="B24" s="194"/>
      <c r="C24" s="194"/>
      <c r="D24" s="194"/>
      <c r="E24" s="194"/>
      <c r="F24" s="194"/>
      <c r="G24" s="62">
        <v>16</v>
      </c>
      <c r="H24" s="75">
        <v>0</v>
      </c>
      <c r="I24" s="75">
        <v>0</v>
      </c>
    </row>
    <row r="25" spans="1:9" x14ac:dyDescent="0.2">
      <c r="A25" s="194" t="s">
        <v>225</v>
      </c>
      <c r="B25" s="194"/>
      <c r="C25" s="194"/>
      <c r="D25" s="194"/>
      <c r="E25" s="194"/>
      <c r="F25" s="194"/>
      <c r="G25" s="62">
        <v>17</v>
      </c>
      <c r="H25" s="75">
        <v>0</v>
      </c>
      <c r="I25" s="75">
        <v>0</v>
      </c>
    </row>
    <row r="26" spans="1:9" x14ac:dyDescent="0.2">
      <c r="A26" s="194" t="s">
        <v>226</v>
      </c>
      <c r="B26" s="194"/>
      <c r="C26" s="194"/>
      <c r="D26" s="194"/>
      <c r="E26" s="194"/>
      <c r="F26" s="194"/>
      <c r="G26" s="62">
        <v>18</v>
      </c>
      <c r="H26" s="75">
        <v>0</v>
      </c>
      <c r="I26" s="75">
        <v>0</v>
      </c>
    </row>
    <row r="27" spans="1:9" x14ac:dyDescent="0.2">
      <c r="A27" s="194" t="s">
        <v>227</v>
      </c>
      <c r="B27" s="194"/>
      <c r="C27" s="194"/>
      <c r="D27" s="194"/>
      <c r="E27" s="194"/>
      <c r="F27" s="194"/>
      <c r="G27" s="62">
        <v>19</v>
      </c>
      <c r="H27" s="75">
        <v>0</v>
      </c>
      <c r="I27" s="75">
        <v>0</v>
      </c>
    </row>
    <row r="28" spans="1:9" x14ac:dyDescent="0.2">
      <c r="A28" s="194" t="s">
        <v>228</v>
      </c>
      <c r="B28" s="194"/>
      <c r="C28" s="194"/>
      <c r="D28" s="194"/>
      <c r="E28" s="194"/>
      <c r="F28" s="194"/>
      <c r="G28" s="62">
        <v>20</v>
      </c>
      <c r="H28" s="75">
        <v>0</v>
      </c>
      <c r="I28" s="75">
        <v>0</v>
      </c>
    </row>
    <row r="29" spans="1:9" ht="25.15" customHeight="1" x14ac:dyDescent="0.2">
      <c r="A29" s="211" t="s">
        <v>428</v>
      </c>
      <c r="B29" s="211"/>
      <c r="C29" s="211"/>
      <c r="D29" s="211"/>
      <c r="E29" s="211"/>
      <c r="F29" s="211"/>
      <c r="G29" s="64">
        <v>21</v>
      </c>
      <c r="H29" s="74">
        <f>SUM(H23:H28)</f>
        <v>0</v>
      </c>
      <c r="I29" s="74">
        <f>SUM(I23:I28)</f>
        <v>0</v>
      </c>
    </row>
    <row r="30" spans="1:9" ht="21" customHeight="1" x14ac:dyDescent="0.2">
      <c r="A30" s="194" t="s">
        <v>229</v>
      </c>
      <c r="B30" s="194"/>
      <c r="C30" s="194"/>
      <c r="D30" s="194"/>
      <c r="E30" s="194"/>
      <c r="F30" s="194"/>
      <c r="G30" s="62">
        <v>22</v>
      </c>
      <c r="H30" s="75">
        <v>0</v>
      </c>
      <c r="I30" s="75">
        <v>0</v>
      </c>
    </row>
    <row r="31" spans="1:9" x14ac:dyDescent="0.2">
      <c r="A31" s="194" t="s">
        <v>230</v>
      </c>
      <c r="B31" s="194"/>
      <c r="C31" s="194"/>
      <c r="D31" s="194"/>
      <c r="E31" s="194"/>
      <c r="F31" s="194"/>
      <c r="G31" s="62">
        <v>23</v>
      </c>
      <c r="H31" s="75">
        <v>0</v>
      </c>
      <c r="I31" s="75">
        <v>0</v>
      </c>
    </row>
    <row r="32" spans="1:9" x14ac:dyDescent="0.2">
      <c r="A32" s="194" t="s">
        <v>395</v>
      </c>
      <c r="B32" s="194"/>
      <c r="C32" s="194"/>
      <c r="D32" s="194"/>
      <c r="E32" s="194"/>
      <c r="F32" s="194"/>
      <c r="G32" s="62">
        <v>24</v>
      </c>
      <c r="H32" s="75">
        <v>0</v>
      </c>
      <c r="I32" s="75">
        <v>0</v>
      </c>
    </row>
    <row r="33" spans="1:9" x14ac:dyDescent="0.2">
      <c r="A33" s="194" t="s">
        <v>231</v>
      </c>
      <c r="B33" s="194"/>
      <c r="C33" s="194"/>
      <c r="D33" s="194"/>
      <c r="E33" s="194"/>
      <c r="F33" s="194"/>
      <c r="G33" s="62">
        <v>25</v>
      </c>
      <c r="H33" s="75">
        <v>0</v>
      </c>
      <c r="I33" s="75">
        <v>0</v>
      </c>
    </row>
    <row r="34" spans="1:9" x14ac:dyDescent="0.2">
      <c r="A34" s="194" t="s">
        <v>232</v>
      </c>
      <c r="B34" s="194"/>
      <c r="C34" s="194"/>
      <c r="D34" s="194"/>
      <c r="E34" s="194"/>
      <c r="F34" s="194"/>
      <c r="G34" s="62">
        <v>26</v>
      </c>
      <c r="H34" s="75">
        <v>0</v>
      </c>
      <c r="I34" s="75">
        <v>0</v>
      </c>
    </row>
    <row r="35" spans="1:9" ht="28.9" customHeight="1" x14ac:dyDescent="0.2">
      <c r="A35" s="211" t="s">
        <v>429</v>
      </c>
      <c r="B35" s="211"/>
      <c r="C35" s="211"/>
      <c r="D35" s="211"/>
      <c r="E35" s="211"/>
      <c r="F35" s="211"/>
      <c r="G35" s="64">
        <v>27</v>
      </c>
      <c r="H35" s="74">
        <f>SUM(H30:H34)</f>
        <v>0</v>
      </c>
      <c r="I35" s="74">
        <f>SUM(I30:I34)</f>
        <v>0</v>
      </c>
    </row>
    <row r="36" spans="1:9" ht="26.45" customHeight="1" x14ac:dyDescent="0.2">
      <c r="A36" s="205" t="s">
        <v>399</v>
      </c>
      <c r="B36" s="205"/>
      <c r="C36" s="205"/>
      <c r="D36" s="205"/>
      <c r="E36" s="205"/>
      <c r="F36" s="205"/>
      <c r="G36" s="64">
        <v>28</v>
      </c>
      <c r="H36" s="74">
        <f>H29+H35</f>
        <v>0</v>
      </c>
      <c r="I36" s="74">
        <f>I29+I35</f>
        <v>0</v>
      </c>
    </row>
    <row r="37" spans="1:9" x14ac:dyDescent="0.2">
      <c r="A37" s="222" t="s">
        <v>202</v>
      </c>
      <c r="B37" s="224"/>
      <c r="C37" s="224"/>
      <c r="D37" s="224"/>
      <c r="E37" s="224"/>
      <c r="F37" s="224"/>
      <c r="G37" s="224">
        <v>0</v>
      </c>
      <c r="H37" s="224"/>
      <c r="I37" s="224"/>
    </row>
    <row r="38" spans="1:9" x14ac:dyDescent="0.2">
      <c r="A38" s="169" t="s">
        <v>233</v>
      </c>
      <c r="B38" s="169"/>
      <c r="C38" s="169"/>
      <c r="D38" s="169"/>
      <c r="E38" s="169"/>
      <c r="F38" s="169"/>
      <c r="G38" s="62">
        <v>29</v>
      </c>
      <c r="H38" s="75">
        <v>0</v>
      </c>
      <c r="I38" s="75">
        <v>0</v>
      </c>
    </row>
    <row r="39" spans="1:9" ht="21.6" customHeight="1" x14ac:dyDescent="0.2">
      <c r="A39" s="169" t="s">
        <v>234</v>
      </c>
      <c r="B39" s="169"/>
      <c r="C39" s="169"/>
      <c r="D39" s="169"/>
      <c r="E39" s="169"/>
      <c r="F39" s="169"/>
      <c r="G39" s="62">
        <v>30</v>
      </c>
      <c r="H39" s="75">
        <v>0</v>
      </c>
      <c r="I39" s="75">
        <v>0</v>
      </c>
    </row>
    <row r="40" spans="1:9" x14ac:dyDescent="0.2">
      <c r="A40" s="169" t="s">
        <v>235</v>
      </c>
      <c r="B40" s="169"/>
      <c r="C40" s="169"/>
      <c r="D40" s="169"/>
      <c r="E40" s="169"/>
      <c r="F40" s="169"/>
      <c r="G40" s="62">
        <v>31</v>
      </c>
      <c r="H40" s="75">
        <v>0</v>
      </c>
      <c r="I40" s="75">
        <v>0</v>
      </c>
    </row>
    <row r="41" spans="1:9" x14ac:dyDescent="0.2">
      <c r="A41" s="169" t="s">
        <v>236</v>
      </c>
      <c r="B41" s="169"/>
      <c r="C41" s="169"/>
      <c r="D41" s="169"/>
      <c r="E41" s="169"/>
      <c r="F41" s="169"/>
      <c r="G41" s="62">
        <v>32</v>
      </c>
      <c r="H41" s="75">
        <v>0</v>
      </c>
      <c r="I41" s="75">
        <v>0</v>
      </c>
    </row>
    <row r="42" spans="1:9" ht="26.45" customHeight="1" x14ac:dyDescent="0.2">
      <c r="A42" s="211" t="s">
        <v>430</v>
      </c>
      <c r="B42" s="211"/>
      <c r="C42" s="211"/>
      <c r="D42" s="211"/>
      <c r="E42" s="211"/>
      <c r="F42" s="211"/>
      <c r="G42" s="64">
        <v>33</v>
      </c>
      <c r="H42" s="74">
        <f>H41+H40+H39+H38</f>
        <v>0</v>
      </c>
      <c r="I42" s="74">
        <f>I41+I40+I39+I38</f>
        <v>0</v>
      </c>
    </row>
    <row r="43" spans="1:9" ht="22.9" customHeight="1" x14ac:dyDescent="0.2">
      <c r="A43" s="169" t="s">
        <v>237</v>
      </c>
      <c r="B43" s="169"/>
      <c r="C43" s="169"/>
      <c r="D43" s="169"/>
      <c r="E43" s="169"/>
      <c r="F43" s="169"/>
      <c r="G43" s="62">
        <v>34</v>
      </c>
      <c r="H43" s="75">
        <v>0</v>
      </c>
      <c r="I43" s="75">
        <v>0</v>
      </c>
    </row>
    <row r="44" spans="1:9" x14ac:dyDescent="0.2">
      <c r="A44" s="169" t="s">
        <v>238</v>
      </c>
      <c r="B44" s="169"/>
      <c r="C44" s="169"/>
      <c r="D44" s="169"/>
      <c r="E44" s="169"/>
      <c r="F44" s="169"/>
      <c r="G44" s="62">
        <v>35</v>
      </c>
      <c r="H44" s="75">
        <v>0</v>
      </c>
      <c r="I44" s="75">
        <v>0</v>
      </c>
    </row>
    <row r="45" spans="1:9" x14ac:dyDescent="0.2">
      <c r="A45" s="169" t="s">
        <v>239</v>
      </c>
      <c r="B45" s="169"/>
      <c r="C45" s="169"/>
      <c r="D45" s="169"/>
      <c r="E45" s="169"/>
      <c r="F45" s="169"/>
      <c r="G45" s="62">
        <v>36</v>
      </c>
      <c r="H45" s="75">
        <v>0</v>
      </c>
      <c r="I45" s="75">
        <v>0</v>
      </c>
    </row>
    <row r="46" spans="1:9" ht="25.15" customHeight="1" x14ac:dyDescent="0.2">
      <c r="A46" s="169" t="s">
        <v>240</v>
      </c>
      <c r="B46" s="169"/>
      <c r="C46" s="169"/>
      <c r="D46" s="169"/>
      <c r="E46" s="169"/>
      <c r="F46" s="169"/>
      <c r="G46" s="62">
        <v>37</v>
      </c>
      <c r="H46" s="75">
        <v>0</v>
      </c>
      <c r="I46" s="75">
        <v>0</v>
      </c>
    </row>
    <row r="47" spans="1:9" x14ac:dyDescent="0.2">
      <c r="A47" s="169" t="s">
        <v>241</v>
      </c>
      <c r="B47" s="169"/>
      <c r="C47" s="169"/>
      <c r="D47" s="169"/>
      <c r="E47" s="169"/>
      <c r="F47" s="169"/>
      <c r="G47" s="62">
        <v>38</v>
      </c>
      <c r="H47" s="75">
        <v>0</v>
      </c>
      <c r="I47" s="75">
        <v>0</v>
      </c>
    </row>
    <row r="48" spans="1:9" ht="25.15" customHeight="1" x14ac:dyDescent="0.2">
      <c r="A48" s="211" t="s">
        <v>431</v>
      </c>
      <c r="B48" s="211"/>
      <c r="C48" s="211"/>
      <c r="D48" s="211"/>
      <c r="E48" s="211"/>
      <c r="F48" s="211"/>
      <c r="G48" s="64">
        <v>39</v>
      </c>
      <c r="H48" s="74">
        <f>H47+H46+H45+H44+H43</f>
        <v>0</v>
      </c>
      <c r="I48" s="74">
        <f>I47+I46+I45+I44+I43</f>
        <v>0</v>
      </c>
    </row>
    <row r="49" spans="1:9" ht="28.15" customHeight="1" x14ac:dyDescent="0.2">
      <c r="A49" s="205" t="s">
        <v>441</v>
      </c>
      <c r="B49" s="205"/>
      <c r="C49" s="205"/>
      <c r="D49" s="205"/>
      <c r="E49" s="205"/>
      <c r="F49" s="205"/>
      <c r="G49" s="64">
        <v>40</v>
      </c>
      <c r="H49" s="74">
        <f>H48+H42</f>
        <v>0</v>
      </c>
      <c r="I49" s="74">
        <f>I48+I42</f>
        <v>0</v>
      </c>
    </row>
    <row r="50" spans="1:9" x14ac:dyDescent="0.2">
      <c r="A50" s="194" t="s">
        <v>242</v>
      </c>
      <c r="B50" s="194"/>
      <c r="C50" s="194"/>
      <c r="D50" s="194"/>
      <c r="E50" s="194"/>
      <c r="F50" s="194"/>
      <c r="G50" s="62">
        <v>41</v>
      </c>
      <c r="H50" s="75">
        <v>0</v>
      </c>
      <c r="I50" s="75">
        <v>0</v>
      </c>
    </row>
    <row r="51" spans="1:9" ht="24.6" customHeight="1" x14ac:dyDescent="0.2">
      <c r="A51" s="205" t="s">
        <v>400</v>
      </c>
      <c r="B51" s="205"/>
      <c r="C51" s="205"/>
      <c r="D51" s="205"/>
      <c r="E51" s="205"/>
      <c r="F51" s="205"/>
      <c r="G51" s="64">
        <v>42</v>
      </c>
      <c r="H51" s="74">
        <f>H21+H36+H49+H50</f>
        <v>0</v>
      </c>
      <c r="I51" s="74">
        <f>I21+I36+I49+I50</f>
        <v>0</v>
      </c>
    </row>
    <row r="52" spans="1:9" x14ac:dyDescent="0.2">
      <c r="A52" s="223" t="s">
        <v>216</v>
      </c>
      <c r="B52" s="223"/>
      <c r="C52" s="223"/>
      <c r="D52" s="223"/>
      <c r="E52" s="223"/>
      <c r="F52" s="223"/>
      <c r="G52" s="62">
        <v>43</v>
      </c>
      <c r="H52" s="75">
        <v>0</v>
      </c>
      <c r="I52" s="75">
        <v>0</v>
      </c>
    </row>
    <row r="53" spans="1:9" ht="28.9" customHeight="1" x14ac:dyDescent="0.2">
      <c r="A53" s="223" t="s">
        <v>401</v>
      </c>
      <c r="B53" s="223"/>
      <c r="C53" s="223"/>
      <c r="D53" s="223"/>
      <c r="E53" s="223"/>
      <c r="F53" s="223"/>
      <c r="G53" s="62">
        <v>44</v>
      </c>
      <c r="H53" s="80">
        <f>H52+H51</f>
        <v>0</v>
      </c>
      <c r="I53" s="80">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C6FE1-3941-4999-89EF-A4E83F765343}">
  <dimension ref="A1:AC63"/>
  <sheetViews>
    <sheetView view="pageBreakPreview" zoomScaleNormal="100" zoomScaleSheetLayoutView="100" workbookViewId="0">
      <selection sqref="A1:J1"/>
    </sheetView>
  </sheetViews>
  <sheetFormatPr defaultRowHeight="12.75" x14ac:dyDescent="0.2"/>
  <cols>
    <col min="1" max="4" width="8.7109375" style="104"/>
    <col min="5" max="5" width="10.140625" style="104" bestFit="1" customWidth="1"/>
    <col min="6" max="6" width="8.7109375" style="104"/>
    <col min="7" max="7" width="10.42578125" style="104" bestFit="1" customWidth="1"/>
    <col min="8" max="25" width="13.42578125" style="83" customWidth="1"/>
    <col min="26" max="26" width="13.42578125" style="84" customWidth="1"/>
    <col min="27" max="29" width="8.7109375" style="84"/>
    <col min="30" max="261" width="8.7109375" style="104"/>
    <col min="262" max="262" width="10.140625" style="104" bestFit="1" customWidth="1"/>
    <col min="263" max="266" width="8.7109375" style="104"/>
    <col min="267" max="268" width="9.85546875" style="104" bestFit="1" customWidth="1"/>
    <col min="269" max="517" width="8.7109375" style="104"/>
    <col min="518" max="518" width="10.140625" style="104" bestFit="1" customWidth="1"/>
    <col min="519" max="522" width="8.7109375" style="104"/>
    <col min="523" max="524" width="9.85546875" style="104" bestFit="1" customWidth="1"/>
    <col min="525" max="773" width="8.7109375" style="104"/>
    <col min="774" max="774" width="10.140625" style="104" bestFit="1" customWidth="1"/>
    <col min="775" max="778" width="8.7109375" style="104"/>
    <col min="779" max="780" width="9.85546875" style="104" bestFit="1" customWidth="1"/>
    <col min="781" max="1029" width="8.7109375" style="104"/>
    <col min="1030" max="1030" width="10.140625" style="104" bestFit="1" customWidth="1"/>
    <col min="1031" max="1034" width="8.7109375" style="104"/>
    <col min="1035" max="1036" width="9.85546875" style="104" bestFit="1" customWidth="1"/>
    <col min="1037" max="1285" width="8.7109375" style="104"/>
    <col min="1286" max="1286" width="10.140625" style="104" bestFit="1" customWidth="1"/>
    <col min="1287" max="1290" width="8.7109375" style="104"/>
    <col min="1291" max="1292" width="9.85546875" style="104" bestFit="1" customWidth="1"/>
    <col min="1293" max="1541" width="8.7109375" style="104"/>
    <col min="1542" max="1542" width="10.140625" style="104" bestFit="1" customWidth="1"/>
    <col min="1543" max="1546" width="8.7109375" style="104"/>
    <col min="1547" max="1548" width="9.85546875" style="104" bestFit="1" customWidth="1"/>
    <col min="1549" max="1797" width="8.7109375" style="104"/>
    <col min="1798" max="1798" width="10.140625" style="104" bestFit="1" customWidth="1"/>
    <col min="1799" max="1802" width="8.7109375" style="104"/>
    <col min="1803" max="1804" width="9.85546875" style="104" bestFit="1" customWidth="1"/>
    <col min="1805" max="2053" width="8.7109375" style="104"/>
    <col min="2054" max="2054" width="10.140625" style="104" bestFit="1" customWidth="1"/>
    <col min="2055" max="2058" width="8.7109375" style="104"/>
    <col min="2059" max="2060" width="9.85546875" style="104" bestFit="1" customWidth="1"/>
    <col min="2061" max="2309" width="8.7109375" style="104"/>
    <col min="2310" max="2310" width="10.140625" style="104" bestFit="1" customWidth="1"/>
    <col min="2311" max="2314" width="8.7109375" style="104"/>
    <col min="2315" max="2316" width="9.85546875" style="104" bestFit="1" customWidth="1"/>
    <col min="2317" max="2565" width="8.7109375" style="104"/>
    <col min="2566" max="2566" width="10.140625" style="104" bestFit="1" customWidth="1"/>
    <col min="2567" max="2570" width="8.7109375" style="104"/>
    <col min="2571" max="2572" width="9.85546875" style="104" bestFit="1" customWidth="1"/>
    <col min="2573" max="2821" width="8.7109375" style="104"/>
    <col min="2822" max="2822" width="10.140625" style="104" bestFit="1" customWidth="1"/>
    <col min="2823" max="2826" width="8.7109375" style="104"/>
    <col min="2827" max="2828" width="9.85546875" style="104" bestFit="1" customWidth="1"/>
    <col min="2829" max="3077" width="8.7109375" style="104"/>
    <col min="3078" max="3078" width="10.140625" style="104" bestFit="1" customWidth="1"/>
    <col min="3079" max="3082" width="8.7109375" style="104"/>
    <col min="3083" max="3084" width="9.85546875" style="104" bestFit="1" customWidth="1"/>
    <col min="3085" max="3333" width="8.7109375" style="104"/>
    <col min="3334" max="3334" width="10.140625" style="104" bestFit="1" customWidth="1"/>
    <col min="3335" max="3338" width="8.7109375" style="104"/>
    <col min="3339" max="3340" width="9.85546875" style="104" bestFit="1" customWidth="1"/>
    <col min="3341" max="3589" width="8.7109375" style="104"/>
    <col min="3590" max="3590" width="10.140625" style="104" bestFit="1" customWidth="1"/>
    <col min="3591" max="3594" width="8.7109375" style="104"/>
    <col min="3595" max="3596" width="9.85546875" style="104" bestFit="1" customWidth="1"/>
    <col min="3597" max="3845" width="8.7109375" style="104"/>
    <col min="3846" max="3846" width="10.140625" style="104" bestFit="1" customWidth="1"/>
    <col min="3847" max="3850" width="8.7109375" style="104"/>
    <col min="3851" max="3852" width="9.85546875" style="104" bestFit="1" customWidth="1"/>
    <col min="3853" max="4101" width="8.7109375" style="104"/>
    <col min="4102" max="4102" width="10.140625" style="104" bestFit="1" customWidth="1"/>
    <col min="4103" max="4106" width="8.7109375" style="104"/>
    <col min="4107" max="4108" width="9.85546875" style="104" bestFit="1" customWidth="1"/>
    <col min="4109" max="4357" width="8.7109375" style="104"/>
    <col min="4358" max="4358" width="10.140625" style="104" bestFit="1" customWidth="1"/>
    <col min="4359" max="4362" width="8.7109375" style="104"/>
    <col min="4363" max="4364" width="9.85546875" style="104" bestFit="1" customWidth="1"/>
    <col min="4365" max="4613" width="8.7109375" style="104"/>
    <col min="4614" max="4614" width="10.140625" style="104" bestFit="1" customWidth="1"/>
    <col min="4615" max="4618" width="8.7109375" style="104"/>
    <col min="4619" max="4620" width="9.85546875" style="104" bestFit="1" customWidth="1"/>
    <col min="4621" max="4869" width="8.7109375" style="104"/>
    <col min="4870" max="4870" width="10.140625" style="104" bestFit="1" customWidth="1"/>
    <col min="4871" max="4874" width="8.7109375" style="104"/>
    <col min="4875" max="4876" width="9.85546875" style="104" bestFit="1" customWidth="1"/>
    <col min="4877" max="5125" width="8.7109375" style="104"/>
    <col min="5126" max="5126" width="10.140625" style="104" bestFit="1" customWidth="1"/>
    <col min="5127" max="5130" width="8.7109375" style="104"/>
    <col min="5131" max="5132" width="9.85546875" style="104" bestFit="1" customWidth="1"/>
    <col min="5133" max="5381" width="8.7109375" style="104"/>
    <col min="5382" max="5382" width="10.140625" style="104" bestFit="1" customWidth="1"/>
    <col min="5383" max="5386" width="8.7109375" style="104"/>
    <col min="5387" max="5388" width="9.85546875" style="104" bestFit="1" customWidth="1"/>
    <col min="5389" max="5637" width="8.7109375" style="104"/>
    <col min="5638" max="5638" width="10.140625" style="104" bestFit="1" customWidth="1"/>
    <col min="5639" max="5642" width="8.7109375" style="104"/>
    <col min="5643" max="5644" width="9.85546875" style="104" bestFit="1" customWidth="1"/>
    <col min="5645" max="5893" width="8.7109375" style="104"/>
    <col min="5894" max="5894" width="10.140625" style="104" bestFit="1" customWidth="1"/>
    <col min="5895" max="5898" width="8.7109375" style="104"/>
    <col min="5899" max="5900" width="9.85546875" style="104" bestFit="1" customWidth="1"/>
    <col min="5901" max="6149" width="8.7109375" style="104"/>
    <col min="6150" max="6150" width="10.140625" style="104" bestFit="1" customWidth="1"/>
    <col min="6151" max="6154" width="8.7109375" style="104"/>
    <col min="6155" max="6156" width="9.85546875" style="104" bestFit="1" customWidth="1"/>
    <col min="6157" max="6405" width="8.7109375" style="104"/>
    <col min="6406" max="6406" width="10.140625" style="104" bestFit="1" customWidth="1"/>
    <col min="6407" max="6410" width="8.7109375" style="104"/>
    <col min="6411" max="6412" width="9.85546875" style="104" bestFit="1" customWidth="1"/>
    <col min="6413" max="6661" width="8.7109375" style="104"/>
    <col min="6662" max="6662" width="10.140625" style="104" bestFit="1" customWidth="1"/>
    <col min="6663" max="6666" width="8.7109375" style="104"/>
    <col min="6667" max="6668" width="9.85546875" style="104" bestFit="1" customWidth="1"/>
    <col min="6669" max="6917" width="8.7109375" style="104"/>
    <col min="6918" max="6918" width="10.140625" style="104" bestFit="1" customWidth="1"/>
    <col min="6919" max="6922" width="8.7109375" style="104"/>
    <col min="6923" max="6924" width="9.85546875" style="104" bestFit="1" customWidth="1"/>
    <col min="6925" max="7173" width="8.7109375" style="104"/>
    <col min="7174" max="7174" width="10.140625" style="104" bestFit="1" customWidth="1"/>
    <col min="7175" max="7178" width="8.7109375" style="104"/>
    <col min="7179" max="7180" width="9.85546875" style="104" bestFit="1" customWidth="1"/>
    <col min="7181" max="7429" width="8.7109375" style="104"/>
    <col min="7430" max="7430" width="10.140625" style="104" bestFit="1" customWidth="1"/>
    <col min="7431" max="7434" width="8.7109375" style="104"/>
    <col min="7435" max="7436" width="9.85546875" style="104" bestFit="1" customWidth="1"/>
    <col min="7437" max="7685" width="8.7109375" style="104"/>
    <col min="7686" max="7686" width="10.140625" style="104" bestFit="1" customWidth="1"/>
    <col min="7687" max="7690" width="8.7109375" style="104"/>
    <col min="7691" max="7692" width="9.85546875" style="104" bestFit="1" customWidth="1"/>
    <col min="7693" max="7941" width="8.7109375" style="104"/>
    <col min="7942" max="7942" width="10.140625" style="104" bestFit="1" customWidth="1"/>
    <col min="7943" max="7946" width="8.7109375" style="104"/>
    <col min="7947" max="7948" width="9.85546875" style="104" bestFit="1" customWidth="1"/>
    <col min="7949" max="8197" width="8.7109375" style="104"/>
    <col min="8198" max="8198" width="10.140625" style="104" bestFit="1" customWidth="1"/>
    <col min="8199" max="8202" width="8.7109375" style="104"/>
    <col min="8203" max="8204" width="9.85546875" style="104" bestFit="1" customWidth="1"/>
    <col min="8205" max="8453" width="8.7109375" style="104"/>
    <col min="8454" max="8454" width="10.140625" style="104" bestFit="1" customWidth="1"/>
    <col min="8455" max="8458" width="8.7109375" style="104"/>
    <col min="8459" max="8460" width="9.85546875" style="104" bestFit="1" customWidth="1"/>
    <col min="8461" max="8709" width="8.7109375" style="104"/>
    <col min="8710" max="8710" width="10.140625" style="104" bestFit="1" customWidth="1"/>
    <col min="8711" max="8714" width="8.7109375" style="104"/>
    <col min="8715" max="8716" width="9.85546875" style="104" bestFit="1" customWidth="1"/>
    <col min="8717" max="8965" width="8.7109375" style="104"/>
    <col min="8966" max="8966" width="10.140625" style="104" bestFit="1" customWidth="1"/>
    <col min="8967" max="8970" width="8.7109375" style="104"/>
    <col min="8971" max="8972" width="9.85546875" style="104" bestFit="1" customWidth="1"/>
    <col min="8973" max="9221" width="8.7109375" style="104"/>
    <col min="9222" max="9222" width="10.140625" style="104" bestFit="1" customWidth="1"/>
    <col min="9223" max="9226" width="8.7109375" style="104"/>
    <col min="9227" max="9228" width="9.85546875" style="104" bestFit="1" customWidth="1"/>
    <col min="9229" max="9477" width="8.7109375" style="104"/>
    <col min="9478" max="9478" width="10.140625" style="104" bestFit="1" customWidth="1"/>
    <col min="9479" max="9482" width="8.7109375" style="104"/>
    <col min="9483" max="9484" width="9.85546875" style="104" bestFit="1" customWidth="1"/>
    <col min="9485" max="9733" width="8.7109375" style="104"/>
    <col min="9734" max="9734" width="10.140625" style="104" bestFit="1" customWidth="1"/>
    <col min="9735" max="9738" width="8.7109375" style="104"/>
    <col min="9739" max="9740" width="9.85546875" style="104" bestFit="1" customWidth="1"/>
    <col min="9741" max="9989" width="8.7109375" style="104"/>
    <col min="9990" max="9990" width="10.140625" style="104" bestFit="1" customWidth="1"/>
    <col min="9991" max="9994" width="8.7109375" style="104"/>
    <col min="9995" max="9996" width="9.85546875" style="104" bestFit="1" customWidth="1"/>
    <col min="9997" max="10245" width="8.7109375" style="104"/>
    <col min="10246" max="10246" width="10.140625" style="104" bestFit="1" customWidth="1"/>
    <col min="10247" max="10250" width="8.7109375" style="104"/>
    <col min="10251" max="10252" width="9.85546875" style="104" bestFit="1" customWidth="1"/>
    <col min="10253" max="10501" width="8.7109375" style="104"/>
    <col min="10502" max="10502" width="10.140625" style="104" bestFit="1" customWidth="1"/>
    <col min="10503" max="10506" width="8.7109375" style="104"/>
    <col min="10507" max="10508" width="9.85546875" style="104" bestFit="1" customWidth="1"/>
    <col min="10509" max="10757" width="8.7109375" style="104"/>
    <col min="10758" max="10758" width="10.140625" style="104" bestFit="1" customWidth="1"/>
    <col min="10759" max="10762" width="8.7109375" style="104"/>
    <col min="10763" max="10764" width="9.85546875" style="104" bestFit="1" customWidth="1"/>
    <col min="10765" max="11013" width="8.7109375" style="104"/>
    <col min="11014" max="11014" width="10.140625" style="104" bestFit="1" customWidth="1"/>
    <col min="11015" max="11018" width="8.7109375" style="104"/>
    <col min="11019" max="11020" width="9.85546875" style="104" bestFit="1" customWidth="1"/>
    <col min="11021" max="11269" width="8.7109375" style="104"/>
    <col min="11270" max="11270" width="10.140625" style="104" bestFit="1" customWidth="1"/>
    <col min="11271" max="11274" width="8.7109375" style="104"/>
    <col min="11275" max="11276" width="9.85546875" style="104" bestFit="1" customWidth="1"/>
    <col min="11277" max="11525" width="8.7109375" style="104"/>
    <col min="11526" max="11526" width="10.140625" style="104" bestFit="1" customWidth="1"/>
    <col min="11527" max="11530" width="8.7109375" style="104"/>
    <col min="11531" max="11532" width="9.85546875" style="104" bestFit="1" customWidth="1"/>
    <col min="11533" max="11781" width="8.7109375" style="104"/>
    <col min="11782" max="11782" width="10.140625" style="104" bestFit="1" customWidth="1"/>
    <col min="11783" max="11786" width="8.7109375" style="104"/>
    <col min="11787" max="11788" width="9.85546875" style="104" bestFit="1" customWidth="1"/>
    <col min="11789" max="12037" width="8.7109375" style="104"/>
    <col min="12038" max="12038" width="10.140625" style="104" bestFit="1" customWidth="1"/>
    <col min="12039" max="12042" width="8.7109375" style="104"/>
    <col min="12043" max="12044" width="9.85546875" style="104" bestFit="1" customWidth="1"/>
    <col min="12045" max="12293" width="8.7109375" style="104"/>
    <col min="12294" max="12294" width="10.140625" style="104" bestFit="1" customWidth="1"/>
    <col min="12295" max="12298" width="8.7109375" style="104"/>
    <col min="12299" max="12300" width="9.85546875" style="104" bestFit="1" customWidth="1"/>
    <col min="12301" max="12549" width="8.7109375" style="104"/>
    <col min="12550" max="12550" width="10.140625" style="104" bestFit="1" customWidth="1"/>
    <col min="12551" max="12554" width="8.7109375" style="104"/>
    <col min="12555" max="12556" width="9.85546875" style="104" bestFit="1" customWidth="1"/>
    <col min="12557" max="12805" width="8.7109375" style="104"/>
    <col min="12806" max="12806" width="10.140625" style="104" bestFit="1" customWidth="1"/>
    <col min="12807" max="12810" width="8.7109375" style="104"/>
    <col min="12811" max="12812" width="9.85546875" style="104" bestFit="1" customWidth="1"/>
    <col min="12813" max="13061" width="8.7109375" style="104"/>
    <col min="13062" max="13062" width="10.140625" style="104" bestFit="1" customWidth="1"/>
    <col min="13063" max="13066" width="8.7109375" style="104"/>
    <col min="13067" max="13068" width="9.85546875" style="104" bestFit="1" customWidth="1"/>
    <col min="13069" max="13317" width="8.7109375" style="104"/>
    <col min="13318" max="13318" width="10.140625" style="104" bestFit="1" customWidth="1"/>
    <col min="13319" max="13322" width="8.7109375" style="104"/>
    <col min="13323" max="13324" width="9.85546875" style="104" bestFit="1" customWidth="1"/>
    <col min="13325" max="13573" width="8.7109375" style="104"/>
    <col min="13574" max="13574" width="10.140625" style="104" bestFit="1" customWidth="1"/>
    <col min="13575" max="13578" width="8.7109375" style="104"/>
    <col min="13579" max="13580" width="9.85546875" style="104" bestFit="1" customWidth="1"/>
    <col min="13581" max="13829" width="8.7109375" style="104"/>
    <col min="13830" max="13830" width="10.140625" style="104" bestFit="1" customWidth="1"/>
    <col min="13831" max="13834" width="8.7109375" style="104"/>
    <col min="13835" max="13836" width="9.85546875" style="104" bestFit="1" customWidth="1"/>
    <col min="13837" max="14085" width="8.7109375" style="104"/>
    <col min="14086" max="14086" width="10.140625" style="104" bestFit="1" customWidth="1"/>
    <col min="14087" max="14090" width="8.7109375" style="104"/>
    <col min="14091" max="14092" width="9.85546875" style="104" bestFit="1" customWidth="1"/>
    <col min="14093" max="14341" width="8.7109375" style="104"/>
    <col min="14342" max="14342" width="10.140625" style="104" bestFit="1" customWidth="1"/>
    <col min="14343" max="14346" width="8.7109375" style="104"/>
    <col min="14347" max="14348" width="9.85546875" style="104" bestFit="1" customWidth="1"/>
    <col min="14349" max="14597" width="8.7109375" style="104"/>
    <col min="14598" max="14598" width="10.140625" style="104" bestFit="1" customWidth="1"/>
    <col min="14599" max="14602" width="8.7109375" style="104"/>
    <col min="14603" max="14604" width="9.85546875" style="104" bestFit="1" customWidth="1"/>
    <col min="14605" max="14853" width="8.7109375" style="104"/>
    <col min="14854" max="14854" width="10.140625" style="104" bestFit="1" customWidth="1"/>
    <col min="14855" max="14858" width="8.7109375" style="104"/>
    <col min="14859" max="14860" width="9.85546875" style="104" bestFit="1" customWidth="1"/>
    <col min="14861" max="15109" width="8.7109375" style="104"/>
    <col min="15110" max="15110" width="10.140625" style="104" bestFit="1" customWidth="1"/>
    <col min="15111" max="15114" width="8.7109375" style="104"/>
    <col min="15115" max="15116" width="9.85546875" style="104" bestFit="1" customWidth="1"/>
    <col min="15117" max="15365" width="8.7109375" style="104"/>
    <col min="15366" max="15366" width="10.140625" style="104" bestFit="1" customWidth="1"/>
    <col min="15367" max="15370" width="8.7109375" style="104"/>
    <col min="15371" max="15372" width="9.85546875" style="104" bestFit="1" customWidth="1"/>
    <col min="15373" max="15621" width="8.7109375" style="104"/>
    <col min="15622" max="15622" width="10.140625" style="104" bestFit="1" customWidth="1"/>
    <col min="15623" max="15626" width="8.7109375" style="104"/>
    <col min="15627" max="15628" width="9.85546875" style="104" bestFit="1" customWidth="1"/>
    <col min="15629" max="15877" width="8.7109375" style="104"/>
    <col min="15878" max="15878" width="10.140625" style="104" bestFit="1" customWidth="1"/>
    <col min="15879" max="15882" width="8.7109375" style="104"/>
    <col min="15883" max="15884" width="9.85546875" style="104" bestFit="1" customWidth="1"/>
    <col min="15885" max="16133" width="8.7109375" style="104"/>
    <col min="16134" max="16134" width="10.140625" style="104" bestFit="1" customWidth="1"/>
    <col min="16135" max="16138" width="8.7109375" style="104"/>
    <col min="16139" max="16140" width="9.85546875" style="104" bestFit="1" customWidth="1"/>
    <col min="16141" max="16384" width="8.7109375" style="104"/>
  </cols>
  <sheetData>
    <row r="1" spans="1:25" x14ac:dyDescent="0.2">
      <c r="A1" s="244" t="s">
        <v>243</v>
      </c>
      <c r="B1" s="245"/>
      <c r="C1" s="245"/>
      <c r="D1" s="245"/>
      <c r="E1" s="245"/>
      <c r="F1" s="245"/>
      <c r="G1" s="245"/>
      <c r="H1" s="245"/>
      <c r="I1" s="245"/>
      <c r="J1" s="245"/>
      <c r="K1" s="82"/>
    </row>
    <row r="2" spans="1:25" ht="15.75" x14ac:dyDescent="0.2">
      <c r="A2" s="85"/>
      <c r="B2" s="86"/>
      <c r="C2" s="246" t="s">
        <v>244</v>
      </c>
      <c r="D2" s="246"/>
      <c r="E2" s="87">
        <v>44197</v>
      </c>
      <c r="F2" s="88" t="s">
        <v>0</v>
      </c>
      <c r="G2" s="87">
        <v>44561</v>
      </c>
      <c r="H2" s="89"/>
      <c r="I2" s="89"/>
      <c r="J2" s="89"/>
      <c r="K2" s="82"/>
      <c r="X2" s="83" t="s">
        <v>279</v>
      </c>
    </row>
    <row r="3" spans="1:25" ht="13.5" customHeight="1" thickBot="1" x14ac:dyDescent="0.25">
      <c r="A3" s="247" t="s">
        <v>245</v>
      </c>
      <c r="B3" s="248"/>
      <c r="C3" s="248"/>
      <c r="D3" s="248"/>
      <c r="E3" s="248"/>
      <c r="F3" s="248"/>
      <c r="G3" s="251" t="s">
        <v>3</v>
      </c>
      <c r="H3" s="242" t="s">
        <v>246</v>
      </c>
      <c r="I3" s="242"/>
      <c r="J3" s="242"/>
      <c r="K3" s="242"/>
      <c r="L3" s="242"/>
      <c r="M3" s="242"/>
      <c r="N3" s="242"/>
      <c r="O3" s="242"/>
      <c r="P3" s="242"/>
      <c r="Q3" s="242"/>
      <c r="R3" s="242"/>
      <c r="S3" s="242"/>
      <c r="T3" s="242"/>
      <c r="U3" s="242"/>
      <c r="V3" s="242"/>
      <c r="W3" s="242"/>
      <c r="X3" s="242" t="s">
        <v>405</v>
      </c>
      <c r="Y3" s="235" t="s">
        <v>247</v>
      </c>
    </row>
    <row r="4" spans="1:25" ht="90.75" thickBot="1" x14ac:dyDescent="0.25">
      <c r="A4" s="249"/>
      <c r="B4" s="250"/>
      <c r="C4" s="250"/>
      <c r="D4" s="250"/>
      <c r="E4" s="250"/>
      <c r="F4" s="250"/>
      <c r="G4" s="252"/>
      <c r="H4" s="90" t="s">
        <v>248</v>
      </c>
      <c r="I4" s="90" t="s">
        <v>249</v>
      </c>
      <c r="J4" s="90" t="s">
        <v>250</v>
      </c>
      <c r="K4" s="90" t="s">
        <v>251</v>
      </c>
      <c r="L4" s="90" t="s">
        <v>252</v>
      </c>
      <c r="M4" s="90" t="s">
        <v>253</v>
      </c>
      <c r="N4" s="90" t="s">
        <v>254</v>
      </c>
      <c r="O4" s="90" t="s">
        <v>255</v>
      </c>
      <c r="P4" s="91" t="s">
        <v>402</v>
      </c>
      <c r="Q4" s="90" t="s">
        <v>256</v>
      </c>
      <c r="R4" s="90" t="s">
        <v>257</v>
      </c>
      <c r="S4" s="91" t="s">
        <v>403</v>
      </c>
      <c r="T4" s="91" t="s">
        <v>404</v>
      </c>
      <c r="U4" s="90" t="s">
        <v>258</v>
      </c>
      <c r="V4" s="90" t="s">
        <v>259</v>
      </c>
      <c r="W4" s="90" t="s">
        <v>260</v>
      </c>
      <c r="X4" s="243"/>
      <c r="Y4" s="236"/>
    </row>
    <row r="5" spans="1:25" ht="22.5" x14ac:dyDescent="0.2">
      <c r="A5" s="237">
        <v>1</v>
      </c>
      <c r="B5" s="238"/>
      <c r="C5" s="238"/>
      <c r="D5" s="238"/>
      <c r="E5" s="238"/>
      <c r="F5" s="238"/>
      <c r="G5" s="92">
        <v>2</v>
      </c>
      <c r="H5" s="93" t="s">
        <v>167</v>
      </c>
      <c r="I5" s="94" t="s">
        <v>168</v>
      </c>
      <c r="J5" s="93" t="s">
        <v>280</v>
      </c>
      <c r="K5" s="94" t="s">
        <v>281</v>
      </c>
      <c r="L5" s="93" t="s">
        <v>282</v>
      </c>
      <c r="M5" s="94" t="s">
        <v>283</v>
      </c>
      <c r="N5" s="93" t="s">
        <v>284</v>
      </c>
      <c r="O5" s="94" t="s">
        <v>285</v>
      </c>
      <c r="P5" s="93" t="s">
        <v>286</v>
      </c>
      <c r="Q5" s="94" t="s">
        <v>287</v>
      </c>
      <c r="R5" s="93" t="s">
        <v>288</v>
      </c>
      <c r="S5" s="93" t="s">
        <v>289</v>
      </c>
      <c r="T5" s="93" t="s">
        <v>290</v>
      </c>
      <c r="U5" s="93" t="s">
        <v>406</v>
      </c>
      <c r="V5" s="93" t="s">
        <v>291</v>
      </c>
      <c r="W5" s="93" t="s">
        <v>407</v>
      </c>
      <c r="X5" s="93">
        <v>19</v>
      </c>
      <c r="Y5" s="95" t="s">
        <v>408</v>
      </c>
    </row>
    <row r="6" spans="1:25" x14ac:dyDescent="0.2">
      <c r="A6" s="239" t="s">
        <v>261</v>
      </c>
      <c r="B6" s="239"/>
      <c r="C6" s="239"/>
      <c r="D6" s="239"/>
      <c r="E6" s="239"/>
      <c r="F6" s="239"/>
      <c r="G6" s="239"/>
      <c r="H6" s="239"/>
      <c r="I6" s="239"/>
      <c r="J6" s="239"/>
      <c r="K6" s="239"/>
      <c r="L6" s="239"/>
      <c r="M6" s="239"/>
      <c r="N6" s="240"/>
      <c r="O6" s="240"/>
      <c r="P6" s="240"/>
      <c r="Q6" s="240"/>
      <c r="R6" s="240"/>
      <c r="S6" s="240"/>
      <c r="T6" s="240"/>
      <c r="U6" s="240"/>
      <c r="V6" s="240"/>
      <c r="W6" s="240"/>
      <c r="X6" s="240"/>
      <c r="Y6" s="241"/>
    </row>
    <row r="7" spans="1:25" x14ac:dyDescent="0.2">
      <c r="A7" s="234" t="s">
        <v>294</v>
      </c>
      <c r="B7" s="234"/>
      <c r="C7" s="234"/>
      <c r="D7" s="234"/>
      <c r="E7" s="234"/>
      <c r="F7" s="234"/>
      <c r="G7" s="96">
        <v>1</v>
      </c>
      <c r="H7" s="97">
        <v>133372000</v>
      </c>
      <c r="I7" s="97">
        <v>881323482</v>
      </c>
      <c r="J7" s="97">
        <v>0</v>
      </c>
      <c r="K7" s="97">
        <v>0</v>
      </c>
      <c r="L7" s="97">
        <v>5883769</v>
      </c>
      <c r="M7" s="97">
        <v>0</v>
      </c>
      <c r="N7" s="97">
        <v>20186057</v>
      </c>
      <c r="O7" s="97">
        <v>0</v>
      </c>
      <c r="P7" s="97">
        <v>0</v>
      </c>
      <c r="Q7" s="97">
        <v>-4992984</v>
      </c>
      <c r="R7" s="97">
        <v>0</v>
      </c>
      <c r="S7" s="97">
        <v>0</v>
      </c>
      <c r="T7" s="97">
        <v>-88256659</v>
      </c>
      <c r="U7" s="97">
        <v>1339810503</v>
      </c>
      <c r="V7" s="97">
        <v>388880497</v>
      </c>
      <c r="W7" s="98">
        <f>H7+I7+J7+K7-L7+M7+N7+O7+P7+Q7+R7+U7+V7+S7+T7</f>
        <v>2664439127</v>
      </c>
      <c r="X7" s="97">
        <v>5362567</v>
      </c>
      <c r="Y7" s="98">
        <f>W7+X7</f>
        <v>2669801694</v>
      </c>
    </row>
    <row r="8" spans="1:25" x14ac:dyDescent="0.2">
      <c r="A8" s="227" t="s">
        <v>262</v>
      </c>
      <c r="B8" s="227"/>
      <c r="C8" s="227"/>
      <c r="D8" s="227"/>
      <c r="E8" s="227"/>
      <c r="F8" s="227"/>
      <c r="G8" s="96">
        <v>2</v>
      </c>
      <c r="H8" s="97">
        <v>0</v>
      </c>
      <c r="I8" s="97">
        <v>0</v>
      </c>
      <c r="J8" s="97">
        <v>0</v>
      </c>
      <c r="K8" s="97">
        <v>0</v>
      </c>
      <c r="L8" s="97">
        <v>0</v>
      </c>
      <c r="M8" s="97">
        <v>0</v>
      </c>
      <c r="N8" s="97">
        <v>0</v>
      </c>
      <c r="O8" s="97">
        <v>0</v>
      </c>
      <c r="P8" s="97">
        <v>0</v>
      </c>
      <c r="Q8" s="97">
        <v>0</v>
      </c>
      <c r="R8" s="97">
        <v>0</v>
      </c>
      <c r="S8" s="97">
        <v>0</v>
      </c>
      <c r="T8" s="97">
        <v>0</v>
      </c>
      <c r="U8" s="97">
        <v>0</v>
      </c>
      <c r="V8" s="97">
        <v>0</v>
      </c>
      <c r="W8" s="98">
        <f t="shared" ref="W8:W29" si="0">H8+I8+J8+K8-L8+M8+N8+O8+P8+Q8+R8+U8+V8+S8+T8</f>
        <v>0</v>
      </c>
      <c r="X8" s="97">
        <v>0</v>
      </c>
      <c r="Y8" s="98">
        <f t="shared" ref="Y8:Y9" si="1">W8+X8</f>
        <v>0</v>
      </c>
    </row>
    <row r="9" spans="1:25" x14ac:dyDescent="0.2">
      <c r="A9" s="227" t="s">
        <v>263</v>
      </c>
      <c r="B9" s="227"/>
      <c r="C9" s="227"/>
      <c r="D9" s="227"/>
      <c r="E9" s="227"/>
      <c r="F9" s="227"/>
      <c r="G9" s="96">
        <v>3</v>
      </c>
      <c r="H9" s="97">
        <v>0</v>
      </c>
      <c r="I9" s="97">
        <v>0</v>
      </c>
      <c r="J9" s="97">
        <v>0</v>
      </c>
      <c r="K9" s="97">
        <v>0</v>
      </c>
      <c r="L9" s="97">
        <v>0</v>
      </c>
      <c r="M9" s="97">
        <v>0</v>
      </c>
      <c r="N9" s="97">
        <v>0</v>
      </c>
      <c r="O9" s="97">
        <v>0</v>
      </c>
      <c r="P9" s="97">
        <v>0</v>
      </c>
      <c r="Q9" s="97">
        <v>0</v>
      </c>
      <c r="R9" s="97">
        <v>0</v>
      </c>
      <c r="S9" s="97">
        <v>0</v>
      </c>
      <c r="T9" s="97">
        <v>0</v>
      </c>
      <c r="U9" s="97">
        <v>0</v>
      </c>
      <c r="V9" s="97">
        <v>0</v>
      </c>
      <c r="W9" s="98">
        <f t="shared" si="0"/>
        <v>0</v>
      </c>
      <c r="X9" s="97">
        <v>0</v>
      </c>
      <c r="Y9" s="98">
        <f t="shared" si="1"/>
        <v>0</v>
      </c>
    </row>
    <row r="10" spans="1:25" ht="22.5" customHeight="1" x14ac:dyDescent="0.2">
      <c r="A10" s="232" t="s">
        <v>295</v>
      </c>
      <c r="B10" s="232"/>
      <c r="C10" s="232"/>
      <c r="D10" s="232"/>
      <c r="E10" s="232"/>
      <c r="F10" s="232"/>
      <c r="G10" s="99">
        <v>4</v>
      </c>
      <c r="H10" s="100">
        <f>H7+H8+H9</f>
        <v>133372000</v>
      </c>
      <c r="I10" s="100">
        <f t="shared" ref="I10:Y10" si="2">I7+I8+I9</f>
        <v>881323482</v>
      </c>
      <c r="J10" s="100">
        <f t="shared" si="2"/>
        <v>0</v>
      </c>
      <c r="K10" s="100">
        <f t="shared" si="2"/>
        <v>0</v>
      </c>
      <c r="L10" s="100">
        <f t="shared" si="2"/>
        <v>5883769</v>
      </c>
      <c r="M10" s="100">
        <f t="shared" si="2"/>
        <v>0</v>
      </c>
      <c r="N10" s="100">
        <f t="shared" si="2"/>
        <v>20186057</v>
      </c>
      <c r="O10" s="100">
        <f t="shared" si="2"/>
        <v>0</v>
      </c>
      <c r="P10" s="100">
        <f t="shared" si="2"/>
        <v>0</v>
      </c>
      <c r="Q10" s="100">
        <f t="shared" si="2"/>
        <v>-4992984</v>
      </c>
      <c r="R10" s="100">
        <f t="shared" si="2"/>
        <v>0</v>
      </c>
      <c r="S10" s="100">
        <f t="shared" si="2"/>
        <v>0</v>
      </c>
      <c r="T10" s="100">
        <f t="shared" si="2"/>
        <v>-88256659</v>
      </c>
      <c r="U10" s="100">
        <f t="shared" si="2"/>
        <v>1339810503</v>
      </c>
      <c r="V10" s="100">
        <f t="shared" si="2"/>
        <v>388880497</v>
      </c>
      <c r="W10" s="100">
        <f t="shared" si="0"/>
        <v>2664439127</v>
      </c>
      <c r="X10" s="100">
        <f t="shared" si="2"/>
        <v>5362567</v>
      </c>
      <c r="Y10" s="100">
        <f t="shared" si="2"/>
        <v>2669801694</v>
      </c>
    </row>
    <row r="11" spans="1:25" x14ac:dyDescent="0.2">
      <c r="A11" s="227" t="s">
        <v>264</v>
      </c>
      <c r="B11" s="227"/>
      <c r="C11" s="227"/>
      <c r="D11" s="227"/>
      <c r="E11" s="227"/>
      <c r="F11" s="227"/>
      <c r="G11" s="96">
        <v>5</v>
      </c>
      <c r="H11" s="101">
        <v>0</v>
      </c>
      <c r="I11" s="101">
        <v>0</v>
      </c>
      <c r="J11" s="101">
        <v>0</v>
      </c>
      <c r="K11" s="101">
        <v>0</v>
      </c>
      <c r="L11" s="101">
        <v>0</v>
      </c>
      <c r="M11" s="101">
        <v>0</v>
      </c>
      <c r="N11" s="101">
        <v>0</v>
      </c>
      <c r="O11" s="101">
        <v>0</v>
      </c>
      <c r="P11" s="101">
        <v>0</v>
      </c>
      <c r="Q11" s="101">
        <v>0</v>
      </c>
      <c r="R11" s="101">
        <v>0</v>
      </c>
      <c r="S11" s="97">
        <v>0</v>
      </c>
      <c r="T11" s="97">
        <v>0</v>
      </c>
      <c r="U11" s="101">
        <v>0</v>
      </c>
      <c r="V11" s="97">
        <v>341729554</v>
      </c>
      <c r="W11" s="98">
        <f t="shared" si="0"/>
        <v>341729554</v>
      </c>
      <c r="X11" s="97">
        <v>540204</v>
      </c>
      <c r="Y11" s="98">
        <f t="shared" ref="Y11:Y29" si="3">W11+X11</f>
        <v>342269758</v>
      </c>
    </row>
    <row r="12" spans="1:25" x14ac:dyDescent="0.2">
      <c r="A12" s="227" t="s">
        <v>265</v>
      </c>
      <c r="B12" s="227"/>
      <c r="C12" s="227"/>
      <c r="D12" s="227"/>
      <c r="E12" s="227"/>
      <c r="F12" s="227"/>
      <c r="G12" s="96">
        <v>6</v>
      </c>
      <c r="H12" s="101">
        <v>0</v>
      </c>
      <c r="I12" s="101">
        <v>0</v>
      </c>
      <c r="J12" s="101">
        <v>0</v>
      </c>
      <c r="K12" s="101">
        <v>0</v>
      </c>
      <c r="L12" s="101">
        <v>0</v>
      </c>
      <c r="M12" s="101">
        <v>0</v>
      </c>
      <c r="N12" s="97">
        <v>0</v>
      </c>
      <c r="O12" s="101">
        <v>0</v>
      </c>
      <c r="P12" s="101">
        <v>0</v>
      </c>
      <c r="Q12" s="101">
        <v>0</v>
      </c>
      <c r="R12" s="101">
        <v>0</v>
      </c>
      <c r="S12" s="97">
        <v>0</v>
      </c>
      <c r="T12" s="97">
        <v>25591648</v>
      </c>
      <c r="U12" s="101">
        <v>0</v>
      </c>
      <c r="V12" s="101">
        <v>0</v>
      </c>
      <c r="W12" s="98">
        <f t="shared" si="0"/>
        <v>25591648</v>
      </c>
      <c r="X12" s="97">
        <v>48678</v>
      </c>
      <c r="Y12" s="98">
        <f t="shared" si="3"/>
        <v>25640326</v>
      </c>
    </row>
    <row r="13" spans="1:25" ht="26.25" customHeight="1" x14ac:dyDescent="0.2">
      <c r="A13" s="227" t="s">
        <v>266</v>
      </c>
      <c r="B13" s="227"/>
      <c r="C13" s="227"/>
      <c r="D13" s="227"/>
      <c r="E13" s="227"/>
      <c r="F13" s="227"/>
      <c r="G13" s="96">
        <v>7</v>
      </c>
      <c r="H13" s="101">
        <v>0</v>
      </c>
      <c r="I13" s="101">
        <v>0</v>
      </c>
      <c r="J13" s="101">
        <v>0</v>
      </c>
      <c r="K13" s="101">
        <v>0</v>
      </c>
      <c r="L13" s="101">
        <v>0</v>
      </c>
      <c r="M13" s="101">
        <v>0</v>
      </c>
      <c r="N13" s="101">
        <v>0</v>
      </c>
      <c r="O13" s="97">
        <v>0</v>
      </c>
      <c r="P13" s="101">
        <v>0</v>
      </c>
      <c r="Q13" s="101">
        <v>0</v>
      </c>
      <c r="R13" s="101">
        <v>0</v>
      </c>
      <c r="S13" s="97">
        <v>0</v>
      </c>
      <c r="T13" s="97">
        <v>0</v>
      </c>
      <c r="U13" s="97">
        <v>0</v>
      </c>
      <c r="V13" s="97">
        <v>0</v>
      </c>
      <c r="W13" s="98">
        <f t="shared" si="0"/>
        <v>0</v>
      </c>
      <c r="X13" s="97">
        <v>0</v>
      </c>
      <c r="Y13" s="98">
        <f t="shared" si="3"/>
        <v>0</v>
      </c>
    </row>
    <row r="14" spans="1:25" ht="40.5" customHeight="1" x14ac:dyDescent="0.2">
      <c r="A14" s="227" t="s">
        <v>409</v>
      </c>
      <c r="B14" s="227"/>
      <c r="C14" s="227"/>
      <c r="D14" s="227"/>
      <c r="E14" s="227"/>
      <c r="F14" s="227"/>
      <c r="G14" s="96">
        <v>8</v>
      </c>
      <c r="H14" s="101">
        <v>0</v>
      </c>
      <c r="I14" s="101">
        <v>0</v>
      </c>
      <c r="J14" s="101">
        <v>0</v>
      </c>
      <c r="K14" s="101">
        <v>0</v>
      </c>
      <c r="L14" s="101">
        <v>0</v>
      </c>
      <c r="M14" s="101">
        <v>0</v>
      </c>
      <c r="N14" s="101">
        <v>0</v>
      </c>
      <c r="O14" s="101">
        <v>0</v>
      </c>
      <c r="P14" s="97">
        <v>0</v>
      </c>
      <c r="Q14" s="101">
        <v>0</v>
      </c>
      <c r="R14" s="101">
        <v>0</v>
      </c>
      <c r="S14" s="97">
        <v>0</v>
      </c>
      <c r="T14" s="97">
        <v>0</v>
      </c>
      <c r="U14" s="97">
        <v>0</v>
      </c>
      <c r="V14" s="97">
        <v>0</v>
      </c>
      <c r="W14" s="98">
        <f t="shared" si="0"/>
        <v>0</v>
      </c>
      <c r="X14" s="97">
        <v>0</v>
      </c>
      <c r="Y14" s="98">
        <f t="shared" si="3"/>
        <v>0</v>
      </c>
    </row>
    <row r="15" spans="1:25" x14ac:dyDescent="0.2">
      <c r="A15" s="227" t="s">
        <v>267</v>
      </c>
      <c r="B15" s="227"/>
      <c r="C15" s="227"/>
      <c r="D15" s="227"/>
      <c r="E15" s="227"/>
      <c r="F15" s="227"/>
      <c r="G15" s="96">
        <v>9</v>
      </c>
      <c r="H15" s="101">
        <v>0</v>
      </c>
      <c r="I15" s="101">
        <v>0</v>
      </c>
      <c r="J15" s="101">
        <v>0</v>
      </c>
      <c r="K15" s="101">
        <v>0</v>
      </c>
      <c r="L15" s="101">
        <v>0</v>
      </c>
      <c r="M15" s="101">
        <v>0</v>
      </c>
      <c r="N15" s="101">
        <v>0</v>
      </c>
      <c r="O15" s="101">
        <v>0</v>
      </c>
      <c r="P15" s="101">
        <v>0</v>
      </c>
      <c r="Q15" s="97">
        <v>-4306084</v>
      </c>
      <c r="R15" s="101">
        <v>0</v>
      </c>
      <c r="S15" s="97">
        <v>0</v>
      </c>
      <c r="T15" s="97">
        <v>0</v>
      </c>
      <c r="U15" s="97">
        <v>0</v>
      </c>
      <c r="V15" s="97">
        <v>0</v>
      </c>
      <c r="W15" s="98">
        <f t="shared" si="0"/>
        <v>-4306084</v>
      </c>
      <c r="X15" s="97">
        <v>0</v>
      </c>
      <c r="Y15" s="98">
        <f t="shared" si="3"/>
        <v>-4306084</v>
      </c>
    </row>
    <row r="16" spans="1:25" ht="28.5" customHeight="1" x14ac:dyDescent="0.2">
      <c r="A16" s="227" t="s">
        <v>268</v>
      </c>
      <c r="B16" s="227"/>
      <c r="C16" s="227"/>
      <c r="D16" s="227"/>
      <c r="E16" s="227"/>
      <c r="F16" s="227"/>
      <c r="G16" s="96">
        <v>10</v>
      </c>
      <c r="H16" s="101">
        <v>0</v>
      </c>
      <c r="I16" s="101">
        <v>0</v>
      </c>
      <c r="J16" s="101">
        <v>0</v>
      </c>
      <c r="K16" s="101">
        <v>0</v>
      </c>
      <c r="L16" s="101">
        <v>0</v>
      </c>
      <c r="M16" s="101">
        <v>0</v>
      </c>
      <c r="N16" s="101">
        <v>0</v>
      </c>
      <c r="O16" s="101">
        <v>0</v>
      </c>
      <c r="P16" s="101">
        <v>0</v>
      </c>
      <c r="Q16" s="101">
        <v>0</v>
      </c>
      <c r="R16" s="97">
        <v>0</v>
      </c>
      <c r="S16" s="97">
        <v>0</v>
      </c>
      <c r="T16" s="97">
        <v>0</v>
      </c>
      <c r="U16" s="97">
        <v>0</v>
      </c>
      <c r="V16" s="97">
        <v>0</v>
      </c>
      <c r="W16" s="98">
        <f t="shared" si="0"/>
        <v>0</v>
      </c>
      <c r="X16" s="97">
        <v>0</v>
      </c>
      <c r="Y16" s="98">
        <f t="shared" si="3"/>
        <v>0</v>
      </c>
    </row>
    <row r="17" spans="1:25" ht="23.25" customHeight="1" x14ac:dyDescent="0.2">
      <c r="A17" s="227" t="s">
        <v>269</v>
      </c>
      <c r="B17" s="227"/>
      <c r="C17" s="227"/>
      <c r="D17" s="227"/>
      <c r="E17" s="227"/>
      <c r="F17" s="227"/>
      <c r="G17" s="96">
        <v>11</v>
      </c>
      <c r="H17" s="101">
        <v>0</v>
      </c>
      <c r="I17" s="101">
        <v>0</v>
      </c>
      <c r="J17" s="101">
        <v>0</v>
      </c>
      <c r="K17" s="101">
        <v>0</v>
      </c>
      <c r="L17" s="101">
        <v>0</v>
      </c>
      <c r="M17" s="101">
        <v>0</v>
      </c>
      <c r="N17" s="97">
        <v>0</v>
      </c>
      <c r="O17" s="97">
        <v>0</v>
      </c>
      <c r="P17" s="97">
        <v>0</v>
      </c>
      <c r="Q17" s="97">
        <v>0</v>
      </c>
      <c r="R17" s="97">
        <v>0</v>
      </c>
      <c r="S17" s="97">
        <v>0</v>
      </c>
      <c r="T17" s="97">
        <v>0</v>
      </c>
      <c r="U17" s="97">
        <v>0</v>
      </c>
      <c r="V17" s="97">
        <v>0</v>
      </c>
      <c r="W17" s="98">
        <f t="shared" si="0"/>
        <v>0</v>
      </c>
      <c r="X17" s="97">
        <v>0</v>
      </c>
      <c r="Y17" s="98">
        <f t="shared" si="3"/>
        <v>0</v>
      </c>
    </row>
    <row r="18" spans="1:25" x14ac:dyDescent="0.2">
      <c r="A18" s="227" t="s">
        <v>270</v>
      </c>
      <c r="B18" s="227"/>
      <c r="C18" s="227"/>
      <c r="D18" s="227"/>
      <c r="E18" s="227"/>
      <c r="F18" s="227"/>
      <c r="G18" s="96">
        <v>12</v>
      </c>
      <c r="H18" s="101">
        <v>0</v>
      </c>
      <c r="I18" s="101">
        <v>0</v>
      </c>
      <c r="J18" s="101">
        <v>0</v>
      </c>
      <c r="K18" s="101">
        <v>0</v>
      </c>
      <c r="L18" s="101">
        <v>0</v>
      </c>
      <c r="M18" s="101">
        <v>0</v>
      </c>
      <c r="N18" s="97">
        <v>0</v>
      </c>
      <c r="O18" s="97">
        <v>0</v>
      </c>
      <c r="P18" s="97">
        <v>0</v>
      </c>
      <c r="Q18" s="97">
        <v>0</v>
      </c>
      <c r="R18" s="97">
        <v>0</v>
      </c>
      <c r="S18" s="97">
        <v>0</v>
      </c>
      <c r="T18" s="97">
        <v>0</v>
      </c>
      <c r="U18" s="97">
        <v>-999519</v>
      </c>
      <c r="V18" s="97">
        <v>0</v>
      </c>
      <c r="W18" s="98">
        <f t="shared" si="0"/>
        <v>-999519</v>
      </c>
      <c r="X18" s="97">
        <v>0</v>
      </c>
      <c r="Y18" s="98">
        <f t="shared" si="3"/>
        <v>-999519</v>
      </c>
    </row>
    <row r="19" spans="1:25" x14ac:dyDescent="0.2">
      <c r="A19" s="227" t="s">
        <v>271</v>
      </c>
      <c r="B19" s="227"/>
      <c r="C19" s="227"/>
      <c r="D19" s="227"/>
      <c r="E19" s="227"/>
      <c r="F19" s="227"/>
      <c r="G19" s="96">
        <v>13</v>
      </c>
      <c r="H19" s="97">
        <v>0</v>
      </c>
      <c r="I19" s="97">
        <v>0</v>
      </c>
      <c r="J19" s="97">
        <v>0</v>
      </c>
      <c r="K19" s="97">
        <v>0</v>
      </c>
      <c r="L19" s="97">
        <v>0</v>
      </c>
      <c r="M19" s="97">
        <v>0</v>
      </c>
      <c r="N19" s="97">
        <v>0</v>
      </c>
      <c r="O19" s="97">
        <v>0</v>
      </c>
      <c r="P19" s="97">
        <v>0</v>
      </c>
      <c r="Q19" s="97">
        <v>0</v>
      </c>
      <c r="R19" s="97">
        <v>0</v>
      </c>
      <c r="S19" s="97">
        <v>0</v>
      </c>
      <c r="T19" s="97">
        <v>0</v>
      </c>
      <c r="U19" s="97">
        <v>0</v>
      </c>
      <c r="V19" s="97">
        <v>0</v>
      </c>
      <c r="W19" s="98">
        <f t="shared" si="0"/>
        <v>0</v>
      </c>
      <c r="X19" s="97">
        <v>0</v>
      </c>
      <c r="Y19" s="98">
        <f t="shared" si="3"/>
        <v>0</v>
      </c>
    </row>
    <row r="20" spans="1:25" x14ac:dyDescent="0.2">
      <c r="A20" s="227" t="s">
        <v>272</v>
      </c>
      <c r="B20" s="227"/>
      <c r="C20" s="227"/>
      <c r="D20" s="227"/>
      <c r="E20" s="227"/>
      <c r="F20" s="227"/>
      <c r="G20" s="96">
        <v>14</v>
      </c>
      <c r="H20" s="101">
        <v>0</v>
      </c>
      <c r="I20" s="101">
        <v>0</v>
      </c>
      <c r="J20" s="101">
        <v>0</v>
      </c>
      <c r="K20" s="101">
        <v>0</v>
      </c>
      <c r="L20" s="101">
        <v>0</v>
      </c>
      <c r="M20" s="101">
        <v>0</v>
      </c>
      <c r="N20" s="97">
        <v>0</v>
      </c>
      <c r="O20" s="97">
        <v>0</v>
      </c>
      <c r="P20" s="97">
        <v>0</v>
      </c>
      <c r="Q20" s="97">
        <v>0</v>
      </c>
      <c r="R20" s="97">
        <v>0</v>
      </c>
      <c r="S20" s="97">
        <v>0</v>
      </c>
      <c r="T20" s="97">
        <v>0</v>
      </c>
      <c r="U20" s="97">
        <v>0</v>
      </c>
      <c r="V20" s="97">
        <v>0</v>
      </c>
      <c r="W20" s="98">
        <f t="shared" si="0"/>
        <v>0</v>
      </c>
      <c r="X20" s="97">
        <v>0</v>
      </c>
      <c r="Y20" s="98">
        <f t="shared" si="3"/>
        <v>0</v>
      </c>
    </row>
    <row r="21" spans="1:25" ht="30.75" customHeight="1" x14ac:dyDescent="0.2">
      <c r="A21" s="227" t="s">
        <v>410</v>
      </c>
      <c r="B21" s="227"/>
      <c r="C21" s="227"/>
      <c r="D21" s="227"/>
      <c r="E21" s="227"/>
      <c r="F21" s="227"/>
      <c r="G21" s="96">
        <v>15</v>
      </c>
      <c r="H21" s="97">
        <v>0</v>
      </c>
      <c r="I21" s="97">
        <v>0</v>
      </c>
      <c r="J21" s="97">
        <v>0</v>
      </c>
      <c r="K21" s="97">
        <v>0</v>
      </c>
      <c r="L21" s="97">
        <v>0</v>
      </c>
      <c r="M21" s="97">
        <v>0</v>
      </c>
      <c r="N21" s="97">
        <v>0</v>
      </c>
      <c r="O21" s="97">
        <v>0</v>
      </c>
      <c r="P21" s="97">
        <v>0</v>
      </c>
      <c r="Q21" s="97">
        <v>0</v>
      </c>
      <c r="R21" s="97">
        <v>0</v>
      </c>
      <c r="S21" s="97">
        <v>0</v>
      </c>
      <c r="T21" s="97">
        <v>0</v>
      </c>
      <c r="U21" s="97">
        <v>0</v>
      </c>
      <c r="V21" s="97">
        <v>0</v>
      </c>
      <c r="W21" s="98">
        <f t="shared" si="0"/>
        <v>0</v>
      </c>
      <c r="X21" s="97">
        <v>0</v>
      </c>
      <c r="Y21" s="98">
        <f t="shared" si="3"/>
        <v>0</v>
      </c>
    </row>
    <row r="22" spans="1:25" ht="28.5" customHeight="1" x14ac:dyDescent="0.2">
      <c r="A22" s="227" t="s">
        <v>411</v>
      </c>
      <c r="B22" s="227"/>
      <c r="C22" s="227"/>
      <c r="D22" s="227"/>
      <c r="E22" s="227"/>
      <c r="F22" s="227"/>
      <c r="G22" s="96">
        <v>16</v>
      </c>
      <c r="H22" s="97">
        <v>0</v>
      </c>
      <c r="I22" s="97">
        <v>0</v>
      </c>
      <c r="J22" s="97">
        <v>0</v>
      </c>
      <c r="K22" s="97">
        <v>0</v>
      </c>
      <c r="L22" s="97">
        <v>0</v>
      </c>
      <c r="M22" s="97">
        <v>0</v>
      </c>
      <c r="N22" s="97">
        <v>0</v>
      </c>
      <c r="O22" s="97">
        <v>0</v>
      </c>
      <c r="P22" s="97">
        <v>0</v>
      </c>
      <c r="Q22" s="97">
        <v>0</v>
      </c>
      <c r="R22" s="97">
        <v>0</v>
      </c>
      <c r="S22" s="97">
        <v>0</v>
      </c>
      <c r="T22" s="97">
        <v>0</v>
      </c>
      <c r="U22" s="97">
        <v>0</v>
      </c>
      <c r="V22" s="97">
        <v>0</v>
      </c>
      <c r="W22" s="98">
        <f t="shared" si="0"/>
        <v>0</v>
      </c>
      <c r="X22" s="97">
        <v>0</v>
      </c>
      <c r="Y22" s="98">
        <f t="shared" si="3"/>
        <v>0</v>
      </c>
    </row>
    <row r="23" spans="1:25" ht="26.25" customHeight="1" x14ac:dyDescent="0.2">
      <c r="A23" s="227" t="s">
        <v>412</v>
      </c>
      <c r="B23" s="227"/>
      <c r="C23" s="227"/>
      <c r="D23" s="227"/>
      <c r="E23" s="227"/>
      <c r="F23" s="227"/>
      <c r="G23" s="96">
        <v>17</v>
      </c>
      <c r="H23" s="97">
        <v>0</v>
      </c>
      <c r="I23" s="97">
        <v>0</v>
      </c>
      <c r="J23" s="97">
        <v>0</v>
      </c>
      <c r="K23" s="97">
        <v>0</v>
      </c>
      <c r="L23" s="97">
        <v>0</v>
      </c>
      <c r="M23" s="97">
        <v>0</v>
      </c>
      <c r="N23" s="97">
        <v>0</v>
      </c>
      <c r="O23" s="97">
        <v>0</v>
      </c>
      <c r="P23" s="97">
        <v>0</v>
      </c>
      <c r="Q23" s="97">
        <v>0</v>
      </c>
      <c r="R23" s="97">
        <v>0</v>
      </c>
      <c r="S23" s="97">
        <v>0</v>
      </c>
      <c r="T23" s="97">
        <v>0</v>
      </c>
      <c r="U23" s="97">
        <v>0</v>
      </c>
      <c r="V23" s="97">
        <v>0</v>
      </c>
      <c r="W23" s="98">
        <f t="shared" si="0"/>
        <v>0</v>
      </c>
      <c r="X23" s="97">
        <v>0</v>
      </c>
      <c r="Y23" s="98">
        <f t="shared" si="3"/>
        <v>0</v>
      </c>
    </row>
    <row r="24" spans="1:25" x14ac:dyDescent="0.2">
      <c r="A24" s="227" t="s">
        <v>273</v>
      </c>
      <c r="B24" s="227"/>
      <c r="C24" s="227"/>
      <c r="D24" s="227"/>
      <c r="E24" s="227"/>
      <c r="F24" s="227"/>
      <c r="G24" s="96">
        <v>18</v>
      </c>
      <c r="H24" s="97">
        <v>0</v>
      </c>
      <c r="I24" s="97">
        <v>0</v>
      </c>
      <c r="J24" s="97">
        <v>0</v>
      </c>
      <c r="K24" s="97">
        <v>0</v>
      </c>
      <c r="L24" s="97">
        <v>11022298</v>
      </c>
      <c r="M24" s="97">
        <v>0</v>
      </c>
      <c r="N24" s="97">
        <v>0</v>
      </c>
      <c r="O24" s="97">
        <v>0</v>
      </c>
      <c r="P24" s="97">
        <v>0</v>
      </c>
      <c r="Q24" s="97">
        <v>0</v>
      </c>
      <c r="R24" s="97">
        <v>0</v>
      </c>
      <c r="S24" s="97">
        <v>0</v>
      </c>
      <c r="T24" s="97">
        <v>0</v>
      </c>
      <c r="U24" s="97">
        <v>0</v>
      </c>
      <c r="V24" s="97">
        <v>0</v>
      </c>
      <c r="W24" s="98">
        <f t="shared" si="0"/>
        <v>-11022298</v>
      </c>
      <c r="X24" s="97">
        <v>0</v>
      </c>
      <c r="Y24" s="98">
        <f t="shared" si="3"/>
        <v>-11022298</v>
      </c>
    </row>
    <row r="25" spans="1:25" x14ac:dyDescent="0.2">
      <c r="A25" s="227" t="s">
        <v>413</v>
      </c>
      <c r="B25" s="227"/>
      <c r="C25" s="227"/>
      <c r="D25" s="227"/>
      <c r="E25" s="227"/>
      <c r="F25" s="227"/>
      <c r="G25" s="96">
        <v>19</v>
      </c>
      <c r="H25" s="97">
        <v>0</v>
      </c>
      <c r="I25" s="97">
        <v>0</v>
      </c>
      <c r="J25" s="97">
        <v>0</v>
      </c>
      <c r="K25" s="97">
        <v>0</v>
      </c>
      <c r="L25" s="97">
        <v>0</v>
      </c>
      <c r="M25" s="97">
        <v>0</v>
      </c>
      <c r="N25" s="97">
        <v>0</v>
      </c>
      <c r="O25" s="97">
        <v>0</v>
      </c>
      <c r="P25" s="97">
        <v>0</v>
      </c>
      <c r="Q25" s="97">
        <v>0</v>
      </c>
      <c r="R25" s="97">
        <v>0</v>
      </c>
      <c r="S25" s="97">
        <v>0</v>
      </c>
      <c r="T25" s="97">
        <v>0</v>
      </c>
      <c r="U25" s="97">
        <v>0</v>
      </c>
      <c r="V25" s="97">
        <v>0</v>
      </c>
      <c r="W25" s="98">
        <f t="shared" si="0"/>
        <v>0</v>
      </c>
      <c r="X25" s="97">
        <v>0</v>
      </c>
      <c r="Y25" s="98">
        <f t="shared" si="3"/>
        <v>0</v>
      </c>
    </row>
    <row r="26" spans="1:25" x14ac:dyDescent="0.2">
      <c r="A26" s="227" t="s">
        <v>415</v>
      </c>
      <c r="B26" s="227"/>
      <c r="C26" s="227"/>
      <c r="D26" s="227"/>
      <c r="E26" s="227"/>
      <c r="F26" s="227"/>
      <c r="G26" s="96">
        <v>20</v>
      </c>
      <c r="H26" s="97">
        <v>0</v>
      </c>
      <c r="I26" s="97">
        <v>0</v>
      </c>
      <c r="J26" s="97">
        <v>0</v>
      </c>
      <c r="K26" s="97">
        <v>0</v>
      </c>
      <c r="L26" s="97">
        <v>0</v>
      </c>
      <c r="M26" s="97">
        <v>0</v>
      </c>
      <c r="N26" s="97">
        <v>0</v>
      </c>
      <c r="O26" s="97">
        <v>0</v>
      </c>
      <c r="P26" s="97">
        <v>0</v>
      </c>
      <c r="Q26" s="97">
        <v>0</v>
      </c>
      <c r="R26" s="97">
        <v>0</v>
      </c>
      <c r="S26" s="97">
        <v>0</v>
      </c>
      <c r="T26" s="97">
        <v>0</v>
      </c>
      <c r="U26" s="97">
        <v>-83186239</v>
      </c>
      <c r="V26" s="97">
        <v>0</v>
      </c>
      <c r="W26" s="98">
        <f t="shared" si="0"/>
        <v>-83186239</v>
      </c>
      <c r="X26" s="97">
        <v>0</v>
      </c>
      <c r="Y26" s="98">
        <f t="shared" si="3"/>
        <v>-83186239</v>
      </c>
    </row>
    <row r="27" spans="1:25" x14ac:dyDescent="0.2">
      <c r="A27" s="227" t="s">
        <v>414</v>
      </c>
      <c r="B27" s="227"/>
      <c r="C27" s="227"/>
      <c r="D27" s="227"/>
      <c r="E27" s="227"/>
      <c r="F27" s="227"/>
      <c r="G27" s="96">
        <v>21</v>
      </c>
      <c r="H27" s="97">
        <v>0</v>
      </c>
      <c r="I27" s="97">
        <v>527202</v>
      </c>
      <c r="J27" s="97">
        <v>0</v>
      </c>
      <c r="K27" s="97">
        <v>0</v>
      </c>
      <c r="L27" s="97">
        <v>-9258288</v>
      </c>
      <c r="M27" s="97">
        <v>0</v>
      </c>
      <c r="N27" s="97">
        <v>0</v>
      </c>
      <c r="O27" s="97">
        <v>0</v>
      </c>
      <c r="P27" s="97">
        <v>0</v>
      </c>
      <c r="Q27" s="97">
        <v>0</v>
      </c>
      <c r="R27" s="97">
        <v>0</v>
      </c>
      <c r="S27" s="97">
        <v>0</v>
      </c>
      <c r="T27" s="97">
        <v>0</v>
      </c>
      <c r="U27" s="97">
        <v>0</v>
      </c>
      <c r="V27" s="97">
        <v>0</v>
      </c>
      <c r="W27" s="98">
        <f t="shared" si="0"/>
        <v>9785490</v>
      </c>
      <c r="X27" s="97">
        <v>0</v>
      </c>
      <c r="Y27" s="98">
        <f t="shared" si="3"/>
        <v>9785490</v>
      </c>
    </row>
    <row r="28" spans="1:25" x14ac:dyDescent="0.2">
      <c r="A28" s="227" t="s">
        <v>416</v>
      </c>
      <c r="B28" s="227"/>
      <c r="C28" s="227"/>
      <c r="D28" s="227"/>
      <c r="E28" s="227"/>
      <c r="F28" s="227"/>
      <c r="G28" s="96">
        <v>22</v>
      </c>
      <c r="H28" s="97">
        <v>0</v>
      </c>
      <c r="I28" s="97">
        <v>0</v>
      </c>
      <c r="J28" s="97">
        <v>0</v>
      </c>
      <c r="K28" s="97">
        <v>0</v>
      </c>
      <c r="L28" s="97">
        <v>0</v>
      </c>
      <c r="M28" s="97">
        <v>0</v>
      </c>
      <c r="N28" s="97">
        <v>327236</v>
      </c>
      <c r="O28" s="97">
        <v>0</v>
      </c>
      <c r="P28" s="97">
        <v>0</v>
      </c>
      <c r="Q28" s="97">
        <v>0</v>
      </c>
      <c r="R28" s="97">
        <v>0</v>
      </c>
      <c r="S28" s="97">
        <v>0</v>
      </c>
      <c r="T28" s="97">
        <v>0</v>
      </c>
      <c r="U28" s="97">
        <v>388553261</v>
      </c>
      <c r="V28" s="97">
        <v>-388880497</v>
      </c>
      <c r="W28" s="98">
        <f t="shared" si="0"/>
        <v>0</v>
      </c>
      <c r="X28" s="97">
        <v>0</v>
      </c>
      <c r="Y28" s="98">
        <f t="shared" si="3"/>
        <v>0</v>
      </c>
    </row>
    <row r="29" spans="1:25" x14ac:dyDescent="0.2">
      <c r="A29" s="227" t="s">
        <v>417</v>
      </c>
      <c r="B29" s="227"/>
      <c r="C29" s="227"/>
      <c r="D29" s="227"/>
      <c r="E29" s="227"/>
      <c r="F29" s="227"/>
      <c r="G29" s="96">
        <v>23</v>
      </c>
      <c r="H29" s="97">
        <v>0</v>
      </c>
      <c r="I29" s="97">
        <v>0</v>
      </c>
      <c r="J29" s="97">
        <v>0</v>
      </c>
      <c r="K29" s="97">
        <v>0</v>
      </c>
      <c r="L29" s="97">
        <v>0</v>
      </c>
      <c r="M29" s="97">
        <v>0</v>
      </c>
      <c r="N29" s="97">
        <v>0</v>
      </c>
      <c r="O29" s="97">
        <v>0</v>
      </c>
      <c r="P29" s="97">
        <v>0</v>
      </c>
      <c r="Q29" s="97">
        <v>0</v>
      </c>
      <c r="R29" s="97">
        <v>0</v>
      </c>
      <c r="S29" s="97">
        <v>0</v>
      </c>
      <c r="T29" s="97">
        <v>0</v>
      </c>
      <c r="U29" s="97">
        <v>0</v>
      </c>
      <c r="V29" s="97">
        <v>0</v>
      </c>
      <c r="W29" s="98">
        <f t="shared" si="0"/>
        <v>0</v>
      </c>
      <c r="X29" s="97">
        <v>0</v>
      </c>
      <c r="Y29" s="98">
        <f t="shared" si="3"/>
        <v>0</v>
      </c>
    </row>
    <row r="30" spans="1:25" ht="27.75" customHeight="1" x14ac:dyDescent="0.2">
      <c r="A30" s="228" t="s">
        <v>418</v>
      </c>
      <c r="B30" s="228"/>
      <c r="C30" s="228"/>
      <c r="D30" s="228"/>
      <c r="E30" s="228"/>
      <c r="F30" s="228"/>
      <c r="G30" s="102">
        <v>24</v>
      </c>
      <c r="H30" s="103">
        <f>SUM(H10:H29)</f>
        <v>133372000</v>
      </c>
      <c r="I30" s="103">
        <f t="shared" ref="I30:Y30" si="4">SUM(I10:I29)</f>
        <v>881850684</v>
      </c>
      <c r="J30" s="103">
        <f t="shared" si="4"/>
        <v>0</v>
      </c>
      <c r="K30" s="103">
        <f t="shared" si="4"/>
        <v>0</v>
      </c>
      <c r="L30" s="103">
        <f t="shared" si="4"/>
        <v>7647779</v>
      </c>
      <c r="M30" s="103">
        <f t="shared" si="4"/>
        <v>0</v>
      </c>
      <c r="N30" s="103">
        <f t="shared" si="4"/>
        <v>20513293</v>
      </c>
      <c r="O30" s="103">
        <f t="shared" si="4"/>
        <v>0</v>
      </c>
      <c r="P30" s="103">
        <f t="shared" si="4"/>
        <v>0</v>
      </c>
      <c r="Q30" s="103">
        <f t="shared" si="4"/>
        <v>-9299068</v>
      </c>
      <c r="R30" s="103">
        <f t="shared" si="4"/>
        <v>0</v>
      </c>
      <c r="S30" s="103">
        <f t="shared" si="4"/>
        <v>0</v>
      </c>
      <c r="T30" s="103">
        <f t="shared" si="4"/>
        <v>-62665011</v>
      </c>
      <c r="U30" s="103">
        <f t="shared" si="4"/>
        <v>1644178006</v>
      </c>
      <c r="V30" s="103">
        <f t="shared" si="4"/>
        <v>341729554</v>
      </c>
      <c r="W30" s="103">
        <f t="shared" si="4"/>
        <v>2942031679</v>
      </c>
      <c r="X30" s="103">
        <f t="shared" si="4"/>
        <v>5951449</v>
      </c>
      <c r="Y30" s="103">
        <f t="shared" si="4"/>
        <v>2947983128</v>
      </c>
    </row>
    <row r="31" spans="1:25" x14ac:dyDescent="0.2">
      <c r="A31" s="229" t="s">
        <v>274</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row>
    <row r="32" spans="1:25" ht="36.75" customHeight="1" x14ac:dyDescent="0.2">
      <c r="A32" s="231" t="s">
        <v>275</v>
      </c>
      <c r="B32" s="231"/>
      <c r="C32" s="231"/>
      <c r="D32" s="231"/>
      <c r="E32" s="231"/>
      <c r="F32" s="231"/>
      <c r="G32" s="99">
        <v>25</v>
      </c>
      <c r="H32" s="100">
        <f>SUM(H12:H20)</f>
        <v>0</v>
      </c>
      <c r="I32" s="100">
        <f t="shared" ref="I32:Y32" si="5">SUM(I12:I20)</f>
        <v>0</v>
      </c>
      <c r="J32" s="100">
        <f t="shared" si="5"/>
        <v>0</v>
      </c>
      <c r="K32" s="100">
        <f t="shared" si="5"/>
        <v>0</v>
      </c>
      <c r="L32" s="100">
        <f t="shared" si="5"/>
        <v>0</v>
      </c>
      <c r="M32" s="100">
        <f t="shared" si="5"/>
        <v>0</v>
      </c>
      <c r="N32" s="100">
        <f t="shared" si="5"/>
        <v>0</v>
      </c>
      <c r="O32" s="100">
        <f t="shared" si="5"/>
        <v>0</v>
      </c>
      <c r="P32" s="100">
        <f t="shared" si="5"/>
        <v>0</v>
      </c>
      <c r="Q32" s="100">
        <f t="shared" si="5"/>
        <v>-4306084</v>
      </c>
      <c r="R32" s="100">
        <f t="shared" si="5"/>
        <v>0</v>
      </c>
      <c r="S32" s="100">
        <f t="shared" si="5"/>
        <v>0</v>
      </c>
      <c r="T32" s="100">
        <f t="shared" si="5"/>
        <v>25591648</v>
      </c>
      <c r="U32" s="100">
        <f t="shared" si="5"/>
        <v>-999519</v>
      </c>
      <c r="V32" s="100">
        <f t="shared" si="5"/>
        <v>0</v>
      </c>
      <c r="W32" s="100">
        <f t="shared" si="5"/>
        <v>20286045</v>
      </c>
      <c r="X32" s="100">
        <f t="shared" si="5"/>
        <v>48678</v>
      </c>
      <c r="Y32" s="100">
        <f t="shared" si="5"/>
        <v>20334723</v>
      </c>
    </row>
    <row r="33" spans="1:25" ht="31.5" customHeight="1" x14ac:dyDescent="0.2">
      <c r="A33" s="231" t="s">
        <v>419</v>
      </c>
      <c r="B33" s="231"/>
      <c r="C33" s="231"/>
      <c r="D33" s="231"/>
      <c r="E33" s="231"/>
      <c r="F33" s="231"/>
      <c r="G33" s="99">
        <v>26</v>
      </c>
      <c r="H33" s="100">
        <f>H11+H32</f>
        <v>0</v>
      </c>
      <c r="I33" s="100">
        <f t="shared" ref="I33:Y33" si="6">I11+I32</f>
        <v>0</v>
      </c>
      <c r="J33" s="100">
        <f t="shared" si="6"/>
        <v>0</v>
      </c>
      <c r="K33" s="100">
        <f t="shared" si="6"/>
        <v>0</v>
      </c>
      <c r="L33" s="100">
        <f t="shared" si="6"/>
        <v>0</v>
      </c>
      <c r="M33" s="100">
        <f t="shared" si="6"/>
        <v>0</v>
      </c>
      <c r="N33" s="100">
        <f t="shared" si="6"/>
        <v>0</v>
      </c>
      <c r="O33" s="100">
        <f t="shared" si="6"/>
        <v>0</v>
      </c>
      <c r="P33" s="100">
        <f t="shared" si="6"/>
        <v>0</v>
      </c>
      <c r="Q33" s="100">
        <f t="shared" si="6"/>
        <v>-4306084</v>
      </c>
      <c r="R33" s="100">
        <f t="shared" si="6"/>
        <v>0</v>
      </c>
      <c r="S33" s="100">
        <f t="shared" si="6"/>
        <v>0</v>
      </c>
      <c r="T33" s="100">
        <f t="shared" si="6"/>
        <v>25591648</v>
      </c>
      <c r="U33" s="100">
        <f t="shared" si="6"/>
        <v>-999519</v>
      </c>
      <c r="V33" s="100">
        <f t="shared" si="6"/>
        <v>341729554</v>
      </c>
      <c r="W33" s="100">
        <f t="shared" si="6"/>
        <v>362015599</v>
      </c>
      <c r="X33" s="100">
        <f t="shared" si="6"/>
        <v>588882</v>
      </c>
      <c r="Y33" s="100">
        <f t="shared" si="6"/>
        <v>362604481</v>
      </c>
    </row>
    <row r="34" spans="1:25" ht="30.75" customHeight="1" x14ac:dyDescent="0.2">
      <c r="A34" s="226" t="s">
        <v>420</v>
      </c>
      <c r="B34" s="226"/>
      <c r="C34" s="226"/>
      <c r="D34" s="226"/>
      <c r="E34" s="226"/>
      <c r="F34" s="226"/>
      <c r="G34" s="102">
        <v>27</v>
      </c>
      <c r="H34" s="103">
        <f>SUM(H21:H29)</f>
        <v>0</v>
      </c>
      <c r="I34" s="103">
        <f t="shared" ref="I34:Y34" si="7">SUM(I21:I29)</f>
        <v>527202</v>
      </c>
      <c r="J34" s="103">
        <f t="shared" si="7"/>
        <v>0</v>
      </c>
      <c r="K34" s="103">
        <f t="shared" si="7"/>
        <v>0</v>
      </c>
      <c r="L34" s="103">
        <f t="shared" si="7"/>
        <v>1764010</v>
      </c>
      <c r="M34" s="103">
        <f t="shared" si="7"/>
        <v>0</v>
      </c>
      <c r="N34" s="103">
        <f t="shared" si="7"/>
        <v>327236</v>
      </c>
      <c r="O34" s="103">
        <f t="shared" si="7"/>
        <v>0</v>
      </c>
      <c r="P34" s="103">
        <f t="shared" si="7"/>
        <v>0</v>
      </c>
      <c r="Q34" s="103">
        <f t="shared" si="7"/>
        <v>0</v>
      </c>
      <c r="R34" s="103">
        <f t="shared" si="7"/>
        <v>0</v>
      </c>
      <c r="S34" s="103">
        <f t="shared" si="7"/>
        <v>0</v>
      </c>
      <c r="T34" s="103">
        <f t="shared" si="7"/>
        <v>0</v>
      </c>
      <c r="U34" s="103">
        <f t="shared" si="7"/>
        <v>305367022</v>
      </c>
      <c r="V34" s="103">
        <f t="shared" si="7"/>
        <v>-388880497</v>
      </c>
      <c r="W34" s="103">
        <f t="shared" si="7"/>
        <v>-84423047</v>
      </c>
      <c r="X34" s="103">
        <f t="shared" si="7"/>
        <v>0</v>
      </c>
      <c r="Y34" s="103">
        <f t="shared" si="7"/>
        <v>-84423047</v>
      </c>
    </row>
    <row r="35" spans="1:25" x14ac:dyDescent="0.2">
      <c r="A35" s="229"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x14ac:dyDescent="0.2">
      <c r="A36" s="234" t="s">
        <v>296</v>
      </c>
      <c r="B36" s="234"/>
      <c r="C36" s="234"/>
      <c r="D36" s="234"/>
      <c r="E36" s="234"/>
      <c r="F36" s="234"/>
      <c r="G36" s="96">
        <v>28</v>
      </c>
      <c r="H36" s="97">
        <v>133372000</v>
      </c>
      <c r="I36" s="97">
        <v>881850684</v>
      </c>
      <c r="J36" s="97">
        <v>0</v>
      </c>
      <c r="K36" s="97">
        <v>0</v>
      </c>
      <c r="L36" s="97">
        <v>7647779</v>
      </c>
      <c r="M36" s="97">
        <v>0</v>
      </c>
      <c r="N36" s="97">
        <v>20513293</v>
      </c>
      <c r="O36" s="97">
        <v>0</v>
      </c>
      <c r="P36" s="97">
        <v>0</v>
      </c>
      <c r="Q36" s="97">
        <v>-9299068</v>
      </c>
      <c r="R36" s="97">
        <v>0</v>
      </c>
      <c r="S36" s="97">
        <v>0</v>
      </c>
      <c r="T36" s="97">
        <v>-62665011</v>
      </c>
      <c r="U36" s="97">
        <v>1644178006</v>
      </c>
      <c r="V36" s="97">
        <v>341729554</v>
      </c>
      <c r="W36" s="98">
        <f>H36+I36+J36+K36-L36+M36+N36+O36+P36+Q36+R36+U36+V36+S36+T36</f>
        <v>2942031679</v>
      </c>
      <c r="X36" s="97">
        <v>5951449</v>
      </c>
      <c r="Y36" s="98">
        <f t="shared" ref="Y36:Y38" si="8">W36+X36</f>
        <v>2947983128</v>
      </c>
    </row>
    <row r="37" spans="1:25" x14ac:dyDescent="0.2">
      <c r="A37" s="227" t="s">
        <v>262</v>
      </c>
      <c r="B37" s="227"/>
      <c r="C37" s="227"/>
      <c r="D37" s="227"/>
      <c r="E37" s="227"/>
      <c r="F37" s="227"/>
      <c r="G37" s="96">
        <v>29</v>
      </c>
      <c r="H37" s="97">
        <v>0</v>
      </c>
      <c r="I37" s="97">
        <v>0</v>
      </c>
      <c r="J37" s="97">
        <v>0</v>
      </c>
      <c r="K37" s="97">
        <v>0</v>
      </c>
      <c r="L37" s="97">
        <v>0</v>
      </c>
      <c r="M37" s="97">
        <v>0</v>
      </c>
      <c r="N37" s="97">
        <v>0</v>
      </c>
      <c r="O37" s="97">
        <v>0</v>
      </c>
      <c r="P37" s="97">
        <v>0</v>
      </c>
      <c r="Q37" s="97">
        <v>0</v>
      </c>
      <c r="R37" s="97">
        <v>0</v>
      </c>
      <c r="S37" s="97">
        <v>0</v>
      </c>
      <c r="T37" s="97">
        <v>0</v>
      </c>
      <c r="U37" s="97">
        <v>0</v>
      </c>
      <c r="V37" s="97">
        <v>0</v>
      </c>
      <c r="W37" s="98">
        <f t="shared" ref="W37:W58" si="9">H37+I37+J37+K37-L37+M37+N37+O37+P37+Q37+R37+U37+V37+S37+T37</f>
        <v>0</v>
      </c>
      <c r="X37" s="97">
        <v>0</v>
      </c>
      <c r="Y37" s="98">
        <f t="shared" si="8"/>
        <v>0</v>
      </c>
    </row>
    <row r="38" spans="1:25" x14ac:dyDescent="0.2">
      <c r="A38" s="227" t="s">
        <v>263</v>
      </c>
      <c r="B38" s="227"/>
      <c r="C38" s="227"/>
      <c r="D38" s="227"/>
      <c r="E38" s="227"/>
      <c r="F38" s="227"/>
      <c r="G38" s="96">
        <v>30</v>
      </c>
      <c r="H38" s="97">
        <v>0</v>
      </c>
      <c r="I38" s="97">
        <v>0</v>
      </c>
      <c r="J38" s="97">
        <v>0</v>
      </c>
      <c r="K38" s="97">
        <v>0</v>
      </c>
      <c r="L38" s="97">
        <v>0</v>
      </c>
      <c r="M38" s="97">
        <v>0</v>
      </c>
      <c r="N38" s="97">
        <v>0</v>
      </c>
      <c r="O38" s="97">
        <v>0</v>
      </c>
      <c r="P38" s="97">
        <v>0</v>
      </c>
      <c r="Q38" s="97">
        <v>0</v>
      </c>
      <c r="R38" s="97">
        <v>0</v>
      </c>
      <c r="S38" s="97">
        <v>0</v>
      </c>
      <c r="T38" s="97">
        <v>0</v>
      </c>
      <c r="U38" s="97">
        <v>0</v>
      </c>
      <c r="V38" s="97">
        <v>0</v>
      </c>
      <c r="W38" s="98">
        <f t="shared" si="9"/>
        <v>0</v>
      </c>
      <c r="X38" s="97">
        <v>0</v>
      </c>
      <c r="Y38" s="98">
        <f t="shared" si="8"/>
        <v>0</v>
      </c>
    </row>
    <row r="39" spans="1:25" ht="25.5" customHeight="1" x14ac:dyDescent="0.2">
      <c r="A39" s="232" t="s">
        <v>421</v>
      </c>
      <c r="B39" s="232"/>
      <c r="C39" s="232"/>
      <c r="D39" s="232"/>
      <c r="E39" s="232"/>
      <c r="F39" s="232"/>
      <c r="G39" s="99">
        <v>31</v>
      </c>
      <c r="H39" s="100">
        <f>H36+H37+H38</f>
        <v>133372000</v>
      </c>
      <c r="I39" s="100">
        <f t="shared" ref="I39:Y39" si="10">I36+I37+I38</f>
        <v>881850684</v>
      </c>
      <c r="J39" s="100">
        <f t="shared" si="10"/>
        <v>0</v>
      </c>
      <c r="K39" s="100">
        <f t="shared" si="10"/>
        <v>0</v>
      </c>
      <c r="L39" s="100">
        <f t="shared" si="10"/>
        <v>7647779</v>
      </c>
      <c r="M39" s="100">
        <f t="shared" si="10"/>
        <v>0</v>
      </c>
      <c r="N39" s="100">
        <f t="shared" si="10"/>
        <v>20513293</v>
      </c>
      <c r="O39" s="100">
        <f t="shared" si="10"/>
        <v>0</v>
      </c>
      <c r="P39" s="100">
        <f t="shared" si="10"/>
        <v>0</v>
      </c>
      <c r="Q39" s="100">
        <f t="shared" si="10"/>
        <v>-9299068</v>
      </c>
      <c r="R39" s="100">
        <f t="shared" si="10"/>
        <v>0</v>
      </c>
      <c r="S39" s="100">
        <f t="shared" si="10"/>
        <v>0</v>
      </c>
      <c r="T39" s="100">
        <f t="shared" si="10"/>
        <v>-62665011</v>
      </c>
      <c r="U39" s="100">
        <f t="shared" si="10"/>
        <v>1644178006</v>
      </c>
      <c r="V39" s="100">
        <f t="shared" si="10"/>
        <v>341729554</v>
      </c>
      <c r="W39" s="100">
        <f t="shared" si="10"/>
        <v>2942031679</v>
      </c>
      <c r="X39" s="100">
        <f t="shared" si="10"/>
        <v>5951449</v>
      </c>
      <c r="Y39" s="100">
        <f t="shared" si="10"/>
        <v>2947983128</v>
      </c>
    </row>
    <row r="40" spans="1:25" x14ac:dyDescent="0.2">
      <c r="A40" s="227" t="s">
        <v>264</v>
      </c>
      <c r="B40" s="227"/>
      <c r="C40" s="227"/>
      <c r="D40" s="227"/>
      <c r="E40" s="227"/>
      <c r="F40" s="227"/>
      <c r="G40" s="96">
        <v>32</v>
      </c>
      <c r="H40" s="101">
        <v>0</v>
      </c>
      <c r="I40" s="101">
        <v>0</v>
      </c>
      <c r="J40" s="101">
        <v>0</v>
      </c>
      <c r="K40" s="101">
        <v>0</v>
      </c>
      <c r="L40" s="101">
        <v>0</v>
      </c>
      <c r="M40" s="101">
        <v>0</v>
      </c>
      <c r="N40" s="101">
        <v>0</v>
      </c>
      <c r="O40" s="101">
        <v>0</v>
      </c>
      <c r="P40" s="101">
        <v>0</v>
      </c>
      <c r="Q40" s="101">
        <v>0</v>
      </c>
      <c r="R40" s="101">
        <v>0</v>
      </c>
      <c r="S40" s="97">
        <v>0</v>
      </c>
      <c r="T40" s="97">
        <v>0</v>
      </c>
      <c r="U40" s="101">
        <v>0</v>
      </c>
      <c r="V40" s="97">
        <v>344857284</v>
      </c>
      <c r="W40" s="98">
        <f t="shared" si="9"/>
        <v>344857284</v>
      </c>
      <c r="X40" s="97">
        <v>1034514</v>
      </c>
      <c r="Y40" s="98">
        <f t="shared" ref="Y40:Y58" si="11">W40+X40</f>
        <v>345891798</v>
      </c>
    </row>
    <row r="41" spans="1:25" x14ac:dyDescent="0.2">
      <c r="A41" s="227" t="s">
        <v>265</v>
      </c>
      <c r="B41" s="227"/>
      <c r="C41" s="227"/>
      <c r="D41" s="227"/>
      <c r="E41" s="227"/>
      <c r="F41" s="227"/>
      <c r="G41" s="96">
        <v>33</v>
      </c>
      <c r="H41" s="101">
        <v>0</v>
      </c>
      <c r="I41" s="101">
        <v>0</v>
      </c>
      <c r="J41" s="101">
        <v>0</v>
      </c>
      <c r="K41" s="101">
        <v>0</v>
      </c>
      <c r="L41" s="101">
        <v>0</v>
      </c>
      <c r="M41" s="101">
        <v>0</v>
      </c>
      <c r="N41" s="97">
        <v>0</v>
      </c>
      <c r="O41" s="101">
        <v>0</v>
      </c>
      <c r="P41" s="101">
        <v>0</v>
      </c>
      <c r="Q41" s="101">
        <v>0</v>
      </c>
      <c r="R41" s="101">
        <v>0</v>
      </c>
      <c r="S41" s="97">
        <v>0</v>
      </c>
      <c r="T41" s="97">
        <v>-4062275</v>
      </c>
      <c r="U41" s="101">
        <v>0</v>
      </c>
      <c r="V41" s="101">
        <v>0</v>
      </c>
      <c r="W41" s="98">
        <f t="shared" si="9"/>
        <v>-4062275</v>
      </c>
      <c r="X41" s="97">
        <v>-4670</v>
      </c>
      <c r="Y41" s="98">
        <f t="shared" si="11"/>
        <v>-4066945</v>
      </c>
    </row>
    <row r="42" spans="1:25" ht="27" customHeight="1" x14ac:dyDescent="0.2">
      <c r="A42" s="227" t="s">
        <v>277</v>
      </c>
      <c r="B42" s="227"/>
      <c r="C42" s="227"/>
      <c r="D42" s="227"/>
      <c r="E42" s="227"/>
      <c r="F42" s="227"/>
      <c r="G42" s="96">
        <v>34</v>
      </c>
      <c r="H42" s="101">
        <v>0</v>
      </c>
      <c r="I42" s="101">
        <v>0</v>
      </c>
      <c r="J42" s="101">
        <v>0</v>
      </c>
      <c r="K42" s="101">
        <v>0</v>
      </c>
      <c r="L42" s="101">
        <v>0</v>
      </c>
      <c r="M42" s="101">
        <v>0</v>
      </c>
      <c r="N42" s="101">
        <v>0</v>
      </c>
      <c r="O42" s="97">
        <v>0</v>
      </c>
      <c r="P42" s="101">
        <v>0</v>
      </c>
      <c r="Q42" s="101">
        <v>0</v>
      </c>
      <c r="R42" s="101">
        <v>0</v>
      </c>
      <c r="S42" s="97">
        <v>0</v>
      </c>
      <c r="T42" s="97">
        <v>0</v>
      </c>
      <c r="U42" s="97">
        <v>0</v>
      </c>
      <c r="V42" s="97">
        <v>0</v>
      </c>
      <c r="W42" s="98">
        <f t="shared" si="9"/>
        <v>0</v>
      </c>
      <c r="X42" s="97">
        <v>0</v>
      </c>
      <c r="Y42" s="98">
        <f t="shared" si="11"/>
        <v>0</v>
      </c>
    </row>
    <row r="43" spans="1:25" ht="37.5" customHeight="1" x14ac:dyDescent="0.2">
      <c r="A43" s="227" t="s">
        <v>409</v>
      </c>
      <c r="B43" s="227"/>
      <c r="C43" s="227"/>
      <c r="D43" s="227"/>
      <c r="E43" s="227"/>
      <c r="F43" s="227"/>
      <c r="G43" s="96">
        <v>35</v>
      </c>
      <c r="H43" s="101">
        <v>0</v>
      </c>
      <c r="I43" s="101">
        <v>0</v>
      </c>
      <c r="J43" s="101">
        <v>0</v>
      </c>
      <c r="K43" s="101">
        <v>0</v>
      </c>
      <c r="L43" s="101">
        <v>0</v>
      </c>
      <c r="M43" s="101">
        <v>0</v>
      </c>
      <c r="N43" s="101">
        <v>0</v>
      </c>
      <c r="O43" s="101">
        <v>0</v>
      </c>
      <c r="P43" s="97">
        <v>0</v>
      </c>
      <c r="Q43" s="101">
        <v>0</v>
      </c>
      <c r="R43" s="101">
        <v>0</v>
      </c>
      <c r="S43" s="97">
        <v>0</v>
      </c>
      <c r="T43" s="97">
        <v>0</v>
      </c>
      <c r="U43" s="97">
        <v>0</v>
      </c>
      <c r="V43" s="97">
        <v>0</v>
      </c>
      <c r="W43" s="98">
        <f t="shared" si="9"/>
        <v>0</v>
      </c>
      <c r="X43" s="97">
        <v>0</v>
      </c>
      <c r="Y43" s="98">
        <f t="shared" si="11"/>
        <v>0</v>
      </c>
    </row>
    <row r="44" spans="1:25" ht="21" customHeight="1" x14ac:dyDescent="0.2">
      <c r="A44" s="227" t="s">
        <v>267</v>
      </c>
      <c r="B44" s="227"/>
      <c r="C44" s="227"/>
      <c r="D44" s="227"/>
      <c r="E44" s="227"/>
      <c r="F44" s="227"/>
      <c r="G44" s="96">
        <v>36</v>
      </c>
      <c r="H44" s="101">
        <v>0</v>
      </c>
      <c r="I44" s="101">
        <v>0</v>
      </c>
      <c r="J44" s="101">
        <v>0</v>
      </c>
      <c r="K44" s="101">
        <v>0</v>
      </c>
      <c r="L44" s="101">
        <v>0</v>
      </c>
      <c r="M44" s="101">
        <v>0</v>
      </c>
      <c r="N44" s="101">
        <v>0</v>
      </c>
      <c r="O44" s="101">
        <v>0</v>
      </c>
      <c r="P44" s="101">
        <v>0</v>
      </c>
      <c r="Q44" s="97">
        <v>8472536</v>
      </c>
      <c r="R44" s="101">
        <v>0</v>
      </c>
      <c r="S44" s="97">
        <v>0</v>
      </c>
      <c r="T44" s="97">
        <v>0</v>
      </c>
      <c r="U44" s="97">
        <v>0</v>
      </c>
      <c r="V44" s="97">
        <v>0</v>
      </c>
      <c r="W44" s="98">
        <f t="shared" si="9"/>
        <v>8472536</v>
      </c>
      <c r="X44" s="97">
        <v>0</v>
      </c>
      <c r="Y44" s="98">
        <f t="shared" si="11"/>
        <v>8472536</v>
      </c>
    </row>
    <row r="45" spans="1:25" ht="29.25" customHeight="1" x14ac:dyDescent="0.2">
      <c r="A45" s="227" t="s">
        <v>268</v>
      </c>
      <c r="B45" s="227"/>
      <c r="C45" s="227"/>
      <c r="D45" s="227"/>
      <c r="E45" s="227"/>
      <c r="F45" s="227"/>
      <c r="G45" s="96">
        <v>37</v>
      </c>
      <c r="H45" s="101">
        <v>0</v>
      </c>
      <c r="I45" s="101">
        <v>0</v>
      </c>
      <c r="J45" s="101">
        <v>0</v>
      </c>
      <c r="K45" s="101">
        <v>0</v>
      </c>
      <c r="L45" s="101">
        <v>0</v>
      </c>
      <c r="M45" s="101">
        <v>0</v>
      </c>
      <c r="N45" s="101">
        <v>0</v>
      </c>
      <c r="O45" s="101">
        <v>0</v>
      </c>
      <c r="P45" s="101">
        <v>0</v>
      </c>
      <c r="Q45" s="101">
        <v>0</v>
      </c>
      <c r="R45" s="97">
        <v>0</v>
      </c>
      <c r="S45" s="97">
        <v>0</v>
      </c>
      <c r="T45" s="97">
        <v>0</v>
      </c>
      <c r="U45" s="97">
        <v>0</v>
      </c>
      <c r="V45" s="97">
        <v>0</v>
      </c>
      <c r="W45" s="98">
        <f t="shared" si="9"/>
        <v>0</v>
      </c>
      <c r="X45" s="97">
        <v>0</v>
      </c>
      <c r="Y45" s="98">
        <f t="shared" si="11"/>
        <v>0</v>
      </c>
    </row>
    <row r="46" spans="1:25" ht="21" customHeight="1" x14ac:dyDescent="0.2">
      <c r="A46" s="227" t="s">
        <v>278</v>
      </c>
      <c r="B46" s="227"/>
      <c r="C46" s="227"/>
      <c r="D46" s="227"/>
      <c r="E46" s="227"/>
      <c r="F46" s="227"/>
      <c r="G46" s="96">
        <v>38</v>
      </c>
      <c r="H46" s="101">
        <v>0</v>
      </c>
      <c r="I46" s="101">
        <v>0</v>
      </c>
      <c r="J46" s="101">
        <v>0</v>
      </c>
      <c r="K46" s="101">
        <v>0</v>
      </c>
      <c r="L46" s="101">
        <v>0</v>
      </c>
      <c r="M46" s="101">
        <v>0</v>
      </c>
      <c r="N46" s="97">
        <v>0</v>
      </c>
      <c r="O46" s="97">
        <v>0</v>
      </c>
      <c r="P46" s="97">
        <v>0</v>
      </c>
      <c r="Q46" s="97">
        <v>0</v>
      </c>
      <c r="R46" s="97">
        <v>0</v>
      </c>
      <c r="S46" s="97">
        <v>0</v>
      </c>
      <c r="T46" s="97">
        <v>0</v>
      </c>
      <c r="U46" s="97">
        <v>0</v>
      </c>
      <c r="V46" s="97">
        <v>0</v>
      </c>
      <c r="W46" s="98">
        <f t="shared" si="9"/>
        <v>0</v>
      </c>
      <c r="X46" s="97">
        <v>0</v>
      </c>
      <c r="Y46" s="98">
        <f t="shared" si="11"/>
        <v>0</v>
      </c>
    </row>
    <row r="47" spans="1:25" x14ac:dyDescent="0.2">
      <c r="A47" s="227" t="s">
        <v>270</v>
      </c>
      <c r="B47" s="227"/>
      <c r="C47" s="227"/>
      <c r="D47" s="227"/>
      <c r="E47" s="227"/>
      <c r="F47" s="227"/>
      <c r="G47" s="96">
        <v>39</v>
      </c>
      <c r="H47" s="101">
        <v>0</v>
      </c>
      <c r="I47" s="101">
        <v>0</v>
      </c>
      <c r="J47" s="101">
        <v>0</v>
      </c>
      <c r="K47" s="101">
        <v>0</v>
      </c>
      <c r="L47" s="101">
        <v>0</v>
      </c>
      <c r="M47" s="101">
        <v>0</v>
      </c>
      <c r="N47" s="97">
        <v>0</v>
      </c>
      <c r="O47" s="97">
        <v>0</v>
      </c>
      <c r="P47" s="97">
        <v>0</v>
      </c>
      <c r="Q47" s="97">
        <v>0</v>
      </c>
      <c r="R47" s="97">
        <v>0</v>
      </c>
      <c r="S47" s="97">
        <v>0</v>
      </c>
      <c r="T47" s="97">
        <v>0</v>
      </c>
      <c r="U47" s="97">
        <v>-175624</v>
      </c>
      <c r="V47" s="97">
        <v>0</v>
      </c>
      <c r="W47" s="98">
        <f t="shared" si="9"/>
        <v>-175624</v>
      </c>
      <c r="X47" s="97">
        <v>0</v>
      </c>
      <c r="Y47" s="98">
        <f t="shared" si="11"/>
        <v>-175624</v>
      </c>
    </row>
    <row r="48" spans="1:25" x14ac:dyDescent="0.2">
      <c r="A48" s="227" t="s">
        <v>271</v>
      </c>
      <c r="B48" s="227"/>
      <c r="C48" s="227"/>
      <c r="D48" s="227"/>
      <c r="E48" s="227"/>
      <c r="F48" s="227"/>
      <c r="G48" s="96">
        <v>40</v>
      </c>
      <c r="H48" s="97">
        <v>0</v>
      </c>
      <c r="I48" s="97">
        <v>0</v>
      </c>
      <c r="J48" s="97">
        <v>0</v>
      </c>
      <c r="K48" s="97">
        <v>0</v>
      </c>
      <c r="L48" s="97">
        <v>0</v>
      </c>
      <c r="M48" s="97">
        <v>0</v>
      </c>
      <c r="N48" s="97">
        <v>0</v>
      </c>
      <c r="O48" s="97">
        <v>0</v>
      </c>
      <c r="P48" s="97">
        <v>0</v>
      </c>
      <c r="Q48" s="97">
        <v>0</v>
      </c>
      <c r="R48" s="97">
        <v>0</v>
      </c>
      <c r="S48" s="97">
        <v>0</v>
      </c>
      <c r="T48" s="97">
        <v>0</v>
      </c>
      <c r="U48" s="97">
        <v>0</v>
      </c>
      <c r="V48" s="97">
        <v>0</v>
      </c>
      <c r="W48" s="98">
        <f t="shared" si="9"/>
        <v>0</v>
      </c>
      <c r="X48" s="97">
        <v>0</v>
      </c>
      <c r="Y48" s="98">
        <f t="shared" si="11"/>
        <v>0</v>
      </c>
    </row>
    <row r="49" spans="1:25" x14ac:dyDescent="0.2">
      <c r="A49" s="227" t="s">
        <v>272</v>
      </c>
      <c r="B49" s="227"/>
      <c r="C49" s="227"/>
      <c r="D49" s="227"/>
      <c r="E49" s="227"/>
      <c r="F49" s="227"/>
      <c r="G49" s="96">
        <v>41</v>
      </c>
      <c r="H49" s="101">
        <v>0</v>
      </c>
      <c r="I49" s="101">
        <v>0</v>
      </c>
      <c r="J49" s="101">
        <v>0</v>
      </c>
      <c r="K49" s="101">
        <v>0</v>
      </c>
      <c r="L49" s="101">
        <v>0</v>
      </c>
      <c r="M49" s="101">
        <v>0</v>
      </c>
      <c r="N49" s="97">
        <v>0</v>
      </c>
      <c r="O49" s="97">
        <v>0</v>
      </c>
      <c r="P49" s="97">
        <v>0</v>
      </c>
      <c r="Q49" s="97">
        <v>0</v>
      </c>
      <c r="R49" s="97">
        <v>0</v>
      </c>
      <c r="S49" s="97">
        <v>0</v>
      </c>
      <c r="T49" s="97">
        <v>0</v>
      </c>
      <c r="U49" s="97">
        <v>0</v>
      </c>
      <c r="V49" s="97">
        <v>0</v>
      </c>
      <c r="W49" s="98">
        <f t="shared" si="9"/>
        <v>0</v>
      </c>
      <c r="X49" s="97">
        <v>0</v>
      </c>
      <c r="Y49" s="98">
        <f t="shared" si="11"/>
        <v>0</v>
      </c>
    </row>
    <row r="50" spans="1:25" ht="24" customHeight="1" x14ac:dyDescent="0.2">
      <c r="A50" s="227" t="s">
        <v>410</v>
      </c>
      <c r="B50" s="227"/>
      <c r="C50" s="227"/>
      <c r="D50" s="227"/>
      <c r="E50" s="227"/>
      <c r="F50" s="227"/>
      <c r="G50" s="96">
        <v>42</v>
      </c>
      <c r="H50" s="97">
        <v>0</v>
      </c>
      <c r="I50" s="97">
        <v>0</v>
      </c>
      <c r="J50" s="97">
        <v>0</v>
      </c>
      <c r="K50" s="97">
        <v>0</v>
      </c>
      <c r="L50" s="97">
        <v>0</v>
      </c>
      <c r="M50" s="97">
        <v>0</v>
      </c>
      <c r="N50" s="97">
        <v>0</v>
      </c>
      <c r="O50" s="97">
        <v>0</v>
      </c>
      <c r="P50" s="97">
        <v>0</v>
      </c>
      <c r="Q50" s="97">
        <v>0</v>
      </c>
      <c r="R50" s="97">
        <v>0</v>
      </c>
      <c r="S50" s="97">
        <v>0</v>
      </c>
      <c r="T50" s="97">
        <v>0</v>
      </c>
      <c r="U50" s="97">
        <v>0</v>
      </c>
      <c r="V50" s="97">
        <v>0</v>
      </c>
      <c r="W50" s="98">
        <f t="shared" si="9"/>
        <v>0</v>
      </c>
      <c r="X50" s="97">
        <v>0</v>
      </c>
      <c r="Y50" s="98">
        <f t="shared" si="11"/>
        <v>0</v>
      </c>
    </row>
    <row r="51" spans="1:25" ht="26.25" customHeight="1" x14ac:dyDescent="0.2">
      <c r="A51" s="227" t="s">
        <v>411</v>
      </c>
      <c r="B51" s="227"/>
      <c r="C51" s="227"/>
      <c r="D51" s="227"/>
      <c r="E51" s="227"/>
      <c r="F51" s="227"/>
      <c r="G51" s="96">
        <v>43</v>
      </c>
      <c r="H51" s="97">
        <v>0</v>
      </c>
      <c r="I51" s="97">
        <v>0</v>
      </c>
      <c r="J51" s="97">
        <v>0</v>
      </c>
      <c r="K51" s="97">
        <v>0</v>
      </c>
      <c r="L51" s="97">
        <v>0</v>
      </c>
      <c r="M51" s="97">
        <v>0</v>
      </c>
      <c r="N51" s="97">
        <v>0</v>
      </c>
      <c r="O51" s="97">
        <v>0</v>
      </c>
      <c r="P51" s="97">
        <v>0</v>
      </c>
      <c r="Q51" s="97">
        <v>0</v>
      </c>
      <c r="R51" s="97">
        <v>0</v>
      </c>
      <c r="S51" s="97">
        <v>0</v>
      </c>
      <c r="T51" s="97">
        <v>0</v>
      </c>
      <c r="U51" s="97">
        <v>0</v>
      </c>
      <c r="V51" s="97">
        <v>0</v>
      </c>
      <c r="W51" s="98">
        <f t="shared" si="9"/>
        <v>0</v>
      </c>
      <c r="X51" s="97">
        <v>0</v>
      </c>
      <c r="Y51" s="98">
        <f t="shared" si="11"/>
        <v>0</v>
      </c>
    </row>
    <row r="52" spans="1:25" ht="22.5" customHeight="1" x14ac:dyDescent="0.2">
      <c r="A52" s="227" t="s">
        <v>412</v>
      </c>
      <c r="B52" s="227"/>
      <c r="C52" s="227"/>
      <c r="D52" s="227"/>
      <c r="E52" s="227"/>
      <c r="F52" s="227"/>
      <c r="G52" s="96">
        <v>44</v>
      </c>
      <c r="H52" s="97">
        <v>0</v>
      </c>
      <c r="I52" s="97">
        <v>0</v>
      </c>
      <c r="J52" s="97">
        <v>0</v>
      </c>
      <c r="K52" s="97">
        <v>0</v>
      </c>
      <c r="L52" s="97">
        <v>0</v>
      </c>
      <c r="M52" s="97">
        <v>0</v>
      </c>
      <c r="N52" s="97">
        <v>0</v>
      </c>
      <c r="O52" s="97">
        <v>0</v>
      </c>
      <c r="P52" s="97">
        <v>0</v>
      </c>
      <c r="Q52" s="97">
        <v>0</v>
      </c>
      <c r="R52" s="97">
        <v>0</v>
      </c>
      <c r="S52" s="97">
        <v>0</v>
      </c>
      <c r="T52" s="97">
        <v>0</v>
      </c>
      <c r="U52" s="97">
        <v>0</v>
      </c>
      <c r="V52" s="97">
        <v>0</v>
      </c>
      <c r="W52" s="98">
        <f t="shared" si="9"/>
        <v>0</v>
      </c>
      <c r="X52" s="97">
        <v>0</v>
      </c>
      <c r="Y52" s="98">
        <f t="shared" si="11"/>
        <v>0</v>
      </c>
    </row>
    <row r="53" spans="1:25" x14ac:dyDescent="0.2">
      <c r="A53" s="227" t="s">
        <v>273</v>
      </c>
      <c r="B53" s="227"/>
      <c r="C53" s="227"/>
      <c r="D53" s="227"/>
      <c r="E53" s="227"/>
      <c r="F53" s="227"/>
      <c r="G53" s="96">
        <v>45</v>
      </c>
      <c r="H53" s="97">
        <v>0</v>
      </c>
      <c r="I53" s="97">
        <v>0</v>
      </c>
      <c r="J53" s="97">
        <v>0</v>
      </c>
      <c r="K53" s="97">
        <v>0</v>
      </c>
      <c r="L53" s="97">
        <v>30557257</v>
      </c>
      <c r="M53" s="97">
        <v>0</v>
      </c>
      <c r="N53" s="97">
        <v>0</v>
      </c>
      <c r="O53" s="97">
        <v>0</v>
      </c>
      <c r="P53" s="97">
        <v>0</v>
      </c>
      <c r="Q53" s="97">
        <v>0</v>
      </c>
      <c r="R53" s="97">
        <v>0</v>
      </c>
      <c r="S53" s="97">
        <v>0</v>
      </c>
      <c r="T53" s="97">
        <v>0</v>
      </c>
      <c r="U53" s="97">
        <v>0</v>
      </c>
      <c r="V53" s="97">
        <v>0</v>
      </c>
      <c r="W53" s="98">
        <f t="shared" si="9"/>
        <v>-30557257</v>
      </c>
      <c r="X53" s="97">
        <v>0</v>
      </c>
      <c r="Y53" s="98">
        <f t="shared" si="11"/>
        <v>-30557257</v>
      </c>
    </row>
    <row r="54" spans="1:25" x14ac:dyDescent="0.2">
      <c r="A54" s="227" t="s">
        <v>413</v>
      </c>
      <c r="B54" s="227"/>
      <c r="C54" s="227"/>
      <c r="D54" s="227"/>
      <c r="E54" s="227"/>
      <c r="F54" s="227"/>
      <c r="G54" s="96">
        <v>46</v>
      </c>
      <c r="H54" s="97">
        <v>0</v>
      </c>
      <c r="I54" s="97">
        <v>0</v>
      </c>
      <c r="J54" s="97">
        <v>0</v>
      </c>
      <c r="K54" s="97">
        <v>0</v>
      </c>
      <c r="L54" s="97">
        <v>0</v>
      </c>
      <c r="M54" s="97">
        <v>0</v>
      </c>
      <c r="N54" s="97">
        <v>0</v>
      </c>
      <c r="O54" s="97">
        <v>0</v>
      </c>
      <c r="P54" s="97">
        <v>0</v>
      </c>
      <c r="Q54" s="97">
        <v>0</v>
      </c>
      <c r="R54" s="97">
        <v>0</v>
      </c>
      <c r="S54" s="97">
        <v>0</v>
      </c>
      <c r="T54" s="97">
        <v>0</v>
      </c>
      <c r="U54" s="97">
        <v>0</v>
      </c>
      <c r="V54" s="97">
        <v>0</v>
      </c>
      <c r="W54" s="98">
        <f t="shared" si="9"/>
        <v>0</v>
      </c>
      <c r="X54" s="97">
        <v>0</v>
      </c>
      <c r="Y54" s="98">
        <f t="shared" si="11"/>
        <v>0</v>
      </c>
    </row>
    <row r="55" spans="1:25" x14ac:dyDescent="0.2">
      <c r="A55" s="227" t="s">
        <v>422</v>
      </c>
      <c r="B55" s="227"/>
      <c r="C55" s="227"/>
      <c r="D55" s="227"/>
      <c r="E55" s="227"/>
      <c r="F55" s="227"/>
      <c r="G55" s="96">
        <v>47</v>
      </c>
      <c r="H55" s="97">
        <v>0</v>
      </c>
      <c r="I55" s="97">
        <v>0</v>
      </c>
      <c r="J55" s="97">
        <v>0</v>
      </c>
      <c r="K55" s="97">
        <v>0</v>
      </c>
      <c r="L55" s="97">
        <v>0</v>
      </c>
      <c r="M55" s="97">
        <v>0</v>
      </c>
      <c r="N55" s="97">
        <v>0</v>
      </c>
      <c r="O55" s="97">
        <v>0</v>
      </c>
      <c r="P55" s="97">
        <v>0</v>
      </c>
      <c r="Q55" s="97">
        <v>0</v>
      </c>
      <c r="R55" s="97">
        <v>0</v>
      </c>
      <c r="S55" s="97">
        <v>0</v>
      </c>
      <c r="T55" s="97">
        <v>0</v>
      </c>
      <c r="U55" s="97">
        <v>-133093881</v>
      </c>
      <c r="V55" s="97">
        <v>0</v>
      </c>
      <c r="W55" s="98">
        <f t="shared" si="9"/>
        <v>-133093881</v>
      </c>
      <c r="X55" s="97">
        <v>0</v>
      </c>
      <c r="Y55" s="98">
        <f t="shared" si="11"/>
        <v>-133093881</v>
      </c>
    </row>
    <row r="56" spans="1:25" x14ac:dyDescent="0.2">
      <c r="A56" s="227" t="s">
        <v>414</v>
      </c>
      <c r="B56" s="227"/>
      <c r="C56" s="227"/>
      <c r="D56" s="227"/>
      <c r="E56" s="227"/>
      <c r="F56" s="227"/>
      <c r="G56" s="96">
        <v>48</v>
      </c>
      <c r="H56" s="97">
        <v>0</v>
      </c>
      <c r="I56" s="97">
        <v>2000766</v>
      </c>
      <c r="J56" s="97">
        <v>0</v>
      </c>
      <c r="K56" s="97">
        <v>0</v>
      </c>
      <c r="L56" s="97">
        <v>-16073991</v>
      </c>
      <c r="M56" s="97">
        <v>0</v>
      </c>
      <c r="N56" s="97">
        <v>0</v>
      </c>
      <c r="O56" s="97">
        <v>0</v>
      </c>
      <c r="P56" s="97">
        <v>0</v>
      </c>
      <c r="Q56" s="97">
        <v>0</v>
      </c>
      <c r="R56" s="97">
        <v>0</v>
      </c>
      <c r="S56" s="97">
        <v>0</v>
      </c>
      <c r="T56" s="97">
        <v>0</v>
      </c>
      <c r="U56" s="97">
        <v>0</v>
      </c>
      <c r="V56" s="97">
        <v>0</v>
      </c>
      <c r="W56" s="98">
        <f t="shared" si="9"/>
        <v>18074757</v>
      </c>
      <c r="X56" s="97">
        <v>0</v>
      </c>
      <c r="Y56" s="98">
        <f t="shared" si="11"/>
        <v>18074757</v>
      </c>
    </row>
    <row r="57" spans="1:25" x14ac:dyDescent="0.2">
      <c r="A57" s="227" t="s">
        <v>423</v>
      </c>
      <c r="B57" s="227"/>
      <c r="C57" s="227"/>
      <c r="D57" s="227"/>
      <c r="E57" s="227"/>
      <c r="F57" s="227"/>
      <c r="G57" s="96">
        <v>49</v>
      </c>
      <c r="H57" s="97">
        <v>0</v>
      </c>
      <c r="I57" s="97">
        <v>0</v>
      </c>
      <c r="J57" s="97">
        <v>0</v>
      </c>
      <c r="K57" s="97">
        <v>0</v>
      </c>
      <c r="L57" s="97">
        <v>0</v>
      </c>
      <c r="M57" s="97">
        <v>0</v>
      </c>
      <c r="N57" s="97">
        <v>1761268</v>
      </c>
      <c r="O57" s="97">
        <v>0</v>
      </c>
      <c r="P57" s="97">
        <v>0</v>
      </c>
      <c r="Q57" s="97">
        <v>0</v>
      </c>
      <c r="R57" s="97">
        <v>0</v>
      </c>
      <c r="S57" s="97">
        <v>0</v>
      </c>
      <c r="T57" s="97">
        <v>0</v>
      </c>
      <c r="U57" s="97">
        <v>339968286</v>
      </c>
      <c r="V57" s="97">
        <v>-341729554</v>
      </c>
      <c r="W57" s="98">
        <f t="shared" si="9"/>
        <v>0</v>
      </c>
      <c r="X57" s="97">
        <v>0</v>
      </c>
      <c r="Y57" s="98">
        <f t="shared" si="11"/>
        <v>0</v>
      </c>
    </row>
    <row r="58" spans="1:25" x14ac:dyDescent="0.2">
      <c r="A58" s="227" t="s">
        <v>417</v>
      </c>
      <c r="B58" s="227"/>
      <c r="C58" s="227"/>
      <c r="D58" s="227"/>
      <c r="E58" s="227"/>
      <c r="F58" s="227"/>
      <c r="G58" s="96">
        <v>50</v>
      </c>
      <c r="H58" s="97">
        <v>0</v>
      </c>
      <c r="I58" s="97">
        <v>0</v>
      </c>
      <c r="J58" s="97">
        <v>0</v>
      </c>
      <c r="K58" s="97">
        <v>0</v>
      </c>
      <c r="L58" s="97">
        <v>0</v>
      </c>
      <c r="M58" s="97">
        <v>0</v>
      </c>
      <c r="N58" s="97">
        <v>0</v>
      </c>
      <c r="O58" s="97">
        <v>0</v>
      </c>
      <c r="P58" s="97">
        <v>0</v>
      </c>
      <c r="Q58" s="97">
        <v>0</v>
      </c>
      <c r="R58" s="97">
        <v>0</v>
      </c>
      <c r="S58" s="97">
        <v>0</v>
      </c>
      <c r="T58" s="97">
        <v>0</v>
      </c>
      <c r="U58" s="97">
        <v>0</v>
      </c>
      <c r="V58" s="97">
        <v>0</v>
      </c>
      <c r="W58" s="98">
        <f t="shared" si="9"/>
        <v>0</v>
      </c>
      <c r="X58" s="97">
        <v>0</v>
      </c>
      <c r="Y58" s="98">
        <f t="shared" si="11"/>
        <v>0</v>
      </c>
    </row>
    <row r="59" spans="1:25" ht="24" customHeight="1" x14ac:dyDescent="0.2">
      <c r="A59" s="228" t="s">
        <v>424</v>
      </c>
      <c r="B59" s="228"/>
      <c r="C59" s="228"/>
      <c r="D59" s="228"/>
      <c r="E59" s="228"/>
      <c r="F59" s="228"/>
      <c r="G59" s="102">
        <v>51</v>
      </c>
      <c r="H59" s="103">
        <f>SUM(H39:H58)</f>
        <v>133372000</v>
      </c>
      <c r="I59" s="103">
        <f t="shared" ref="I59:Y59" si="12">SUM(I39:I58)</f>
        <v>883851450</v>
      </c>
      <c r="J59" s="103">
        <f t="shared" si="12"/>
        <v>0</v>
      </c>
      <c r="K59" s="103">
        <f t="shared" si="12"/>
        <v>0</v>
      </c>
      <c r="L59" s="103">
        <f t="shared" si="12"/>
        <v>22131045</v>
      </c>
      <c r="M59" s="103">
        <f t="shared" si="12"/>
        <v>0</v>
      </c>
      <c r="N59" s="103">
        <f t="shared" si="12"/>
        <v>22274561</v>
      </c>
      <c r="O59" s="103">
        <f t="shared" si="12"/>
        <v>0</v>
      </c>
      <c r="P59" s="103">
        <f t="shared" si="12"/>
        <v>0</v>
      </c>
      <c r="Q59" s="103">
        <f t="shared" si="12"/>
        <v>-826532</v>
      </c>
      <c r="R59" s="103">
        <f t="shared" si="12"/>
        <v>0</v>
      </c>
      <c r="S59" s="103">
        <f t="shared" si="12"/>
        <v>0</v>
      </c>
      <c r="T59" s="103">
        <f t="shared" si="12"/>
        <v>-66727286</v>
      </c>
      <c r="U59" s="103">
        <f t="shared" si="12"/>
        <v>1850876787</v>
      </c>
      <c r="V59" s="103">
        <f t="shared" si="12"/>
        <v>344857284</v>
      </c>
      <c r="W59" s="103">
        <f t="shared" si="12"/>
        <v>3145547219</v>
      </c>
      <c r="X59" s="103">
        <f t="shared" si="12"/>
        <v>6981293</v>
      </c>
      <c r="Y59" s="103">
        <f t="shared" si="12"/>
        <v>3152528512</v>
      </c>
    </row>
    <row r="60" spans="1:25" x14ac:dyDescent="0.2">
      <c r="A60" s="229" t="s">
        <v>274</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row>
    <row r="61" spans="1:25" ht="31.5" customHeight="1" x14ac:dyDescent="0.2">
      <c r="A61" s="231" t="s">
        <v>425</v>
      </c>
      <c r="B61" s="231"/>
      <c r="C61" s="231"/>
      <c r="D61" s="231"/>
      <c r="E61" s="231"/>
      <c r="F61" s="231"/>
      <c r="G61" s="99">
        <v>52</v>
      </c>
      <c r="H61" s="100">
        <f>SUM(H41:H49)</f>
        <v>0</v>
      </c>
      <c r="I61" s="100">
        <f t="shared" ref="I61:Y61" si="13">SUM(I41:I49)</f>
        <v>0</v>
      </c>
      <c r="J61" s="100">
        <f t="shared" si="13"/>
        <v>0</v>
      </c>
      <c r="K61" s="100">
        <f t="shared" si="13"/>
        <v>0</v>
      </c>
      <c r="L61" s="100">
        <f t="shared" si="13"/>
        <v>0</v>
      </c>
      <c r="M61" s="100">
        <f t="shared" si="13"/>
        <v>0</v>
      </c>
      <c r="N61" s="100">
        <f t="shared" si="13"/>
        <v>0</v>
      </c>
      <c r="O61" s="100">
        <f t="shared" si="13"/>
        <v>0</v>
      </c>
      <c r="P61" s="100">
        <f t="shared" si="13"/>
        <v>0</v>
      </c>
      <c r="Q61" s="100">
        <f t="shared" si="13"/>
        <v>8472536</v>
      </c>
      <c r="R61" s="100">
        <f t="shared" si="13"/>
        <v>0</v>
      </c>
      <c r="S61" s="100">
        <f t="shared" si="13"/>
        <v>0</v>
      </c>
      <c r="T61" s="100">
        <f t="shared" si="13"/>
        <v>-4062275</v>
      </c>
      <c r="U61" s="100">
        <f t="shared" si="13"/>
        <v>-175624</v>
      </c>
      <c r="V61" s="100">
        <f t="shared" si="13"/>
        <v>0</v>
      </c>
      <c r="W61" s="100">
        <f t="shared" si="13"/>
        <v>4234637</v>
      </c>
      <c r="X61" s="100">
        <f t="shared" si="13"/>
        <v>-4670</v>
      </c>
      <c r="Y61" s="100">
        <f t="shared" si="13"/>
        <v>4229967</v>
      </c>
    </row>
    <row r="62" spans="1:25" ht="27.75" customHeight="1" x14ac:dyDescent="0.2">
      <c r="A62" s="231" t="s">
        <v>426</v>
      </c>
      <c r="B62" s="231"/>
      <c r="C62" s="231"/>
      <c r="D62" s="231"/>
      <c r="E62" s="231"/>
      <c r="F62" s="231"/>
      <c r="G62" s="99">
        <v>53</v>
      </c>
      <c r="H62" s="100">
        <f>H40+H61</f>
        <v>0</v>
      </c>
      <c r="I62" s="100">
        <f t="shared" ref="I62:Y62" si="14">I40+I61</f>
        <v>0</v>
      </c>
      <c r="J62" s="100">
        <f t="shared" si="14"/>
        <v>0</v>
      </c>
      <c r="K62" s="100">
        <f t="shared" si="14"/>
        <v>0</v>
      </c>
      <c r="L62" s="100">
        <f t="shared" si="14"/>
        <v>0</v>
      </c>
      <c r="M62" s="100">
        <f t="shared" si="14"/>
        <v>0</v>
      </c>
      <c r="N62" s="100">
        <f t="shared" si="14"/>
        <v>0</v>
      </c>
      <c r="O62" s="100">
        <f t="shared" si="14"/>
        <v>0</v>
      </c>
      <c r="P62" s="100">
        <f t="shared" si="14"/>
        <v>0</v>
      </c>
      <c r="Q62" s="100">
        <f t="shared" si="14"/>
        <v>8472536</v>
      </c>
      <c r="R62" s="100">
        <f t="shared" si="14"/>
        <v>0</v>
      </c>
      <c r="S62" s="100">
        <f t="shared" si="14"/>
        <v>0</v>
      </c>
      <c r="T62" s="100">
        <f t="shared" si="14"/>
        <v>-4062275</v>
      </c>
      <c r="U62" s="100">
        <f t="shared" si="14"/>
        <v>-175624</v>
      </c>
      <c r="V62" s="100">
        <f t="shared" si="14"/>
        <v>344857284</v>
      </c>
      <c r="W62" s="100">
        <f t="shared" si="14"/>
        <v>349091921</v>
      </c>
      <c r="X62" s="100">
        <f t="shared" si="14"/>
        <v>1029844</v>
      </c>
      <c r="Y62" s="100">
        <f t="shared" si="14"/>
        <v>350121765</v>
      </c>
    </row>
    <row r="63" spans="1:25" ht="29.25" customHeight="1" x14ac:dyDescent="0.2">
      <c r="A63" s="226" t="s">
        <v>427</v>
      </c>
      <c r="B63" s="226"/>
      <c r="C63" s="226"/>
      <c r="D63" s="226"/>
      <c r="E63" s="226"/>
      <c r="F63" s="226"/>
      <c r="G63" s="102">
        <v>54</v>
      </c>
      <c r="H63" s="103">
        <f>SUM(H50:H58)</f>
        <v>0</v>
      </c>
      <c r="I63" s="103">
        <f t="shared" ref="I63:Y63" si="15">SUM(I50:I58)</f>
        <v>2000766</v>
      </c>
      <c r="J63" s="103">
        <f t="shared" si="15"/>
        <v>0</v>
      </c>
      <c r="K63" s="103">
        <f t="shared" si="15"/>
        <v>0</v>
      </c>
      <c r="L63" s="103">
        <f t="shared" si="15"/>
        <v>14483266</v>
      </c>
      <c r="M63" s="103">
        <f t="shared" si="15"/>
        <v>0</v>
      </c>
      <c r="N63" s="103">
        <f t="shared" si="15"/>
        <v>1761268</v>
      </c>
      <c r="O63" s="103">
        <f t="shared" si="15"/>
        <v>0</v>
      </c>
      <c r="P63" s="103">
        <f t="shared" si="15"/>
        <v>0</v>
      </c>
      <c r="Q63" s="103">
        <f t="shared" si="15"/>
        <v>0</v>
      </c>
      <c r="R63" s="103">
        <f t="shared" si="15"/>
        <v>0</v>
      </c>
      <c r="S63" s="103">
        <f t="shared" si="15"/>
        <v>0</v>
      </c>
      <c r="T63" s="103">
        <f t="shared" si="15"/>
        <v>0</v>
      </c>
      <c r="U63" s="103">
        <f t="shared" si="15"/>
        <v>206874405</v>
      </c>
      <c r="V63" s="103">
        <f t="shared" si="15"/>
        <v>-341729554</v>
      </c>
      <c r="W63" s="103">
        <f t="shared" si="15"/>
        <v>-145576381</v>
      </c>
      <c r="X63" s="103">
        <f t="shared" si="15"/>
        <v>0</v>
      </c>
      <c r="Y63" s="103">
        <f t="shared" si="15"/>
        <v>-145576381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7:Y30 H61:Y63 H32:Y34 H36:Y59" xr:uid="{92C9B5F0-B8FD-4281-A14B-A0CC1D3BA511}">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E41D8BD7-ABD0-4D28-ABAC-C3270BD9CED3}">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CB8F9012-EBBA-4C6E-9778-06C5E3AC2D3E}">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BDE92556-636F-4209-9E5C-E260F2FC8DC7}">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15F071C9-4D9C-45AE-9B96-58A3BC049053}">
      <formula1>39448</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showGridLines="0" zoomScale="81" zoomScaleNormal="100" workbookViewId="0">
      <selection sqref="A1:J30"/>
    </sheetView>
  </sheetViews>
  <sheetFormatPr defaultRowHeight="12.75" x14ac:dyDescent="0.2"/>
  <cols>
    <col min="10" max="10" width="128.140625" customWidth="1"/>
  </cols>
  <sheetData>
    <row r="1" spans="1:10" x14ac:dyDescent="0.2">
      <c r="A1" s="253" t="s">
        <v>471</v>
      </c>
      <c r="B1" s="254"/>
      <c r="C1" s="254"/>
      <c r="D1" s="254"/>
      <c r="E1" s="254"/>
      <c r="F1" s="254"/>
      <c r="G1" s="254"/>
      <c r="H1" s="254"/>
      <c r="I1" s="254"/>
      <c r="J1" s="254"/>
    </row>
    <row r="2" spans="1:10" x14ac:dyDescent="0.2">
      <c r="A2" s="254"/>
      <c r="B2" s="254"/>
      <c r="C2" s="254"/>
      <c r="D2" s="254"/>
      <c r="E2" s="254"/>
      <c r="F2" s="254"/>
      <c r="G2" s="254"/>
      <c r="H2" s="254"/>
      <c r="I2" s="254"/>
      <c r="J2" s="254"/>
    </row>
    <row r="3" spans="1:10" x14ac:dyDescent="0.2">
      <c r="A3" s="254"/>
      <c r="B3" s="254"/>
      <c r="C3" s="254"/>
      <c r="D3" s="254"/>
      <c r="E3" s="254"/>
      <c r="F3" s="254"/>
      <c r="G3" s="254"/>
      <c r="H3" s="254"/>
      <c r="I3" s="254"/>
      <c r="J3" s="254"/>
    </row>
    <row r="4" spans="1:10" x14ac:dyDescent="0.2">
      <c r="A4" s="254"/>
      <c r="B4" s="254"/>
      <c r="C4" s="254"/>
      <c r="D4" s="254"/>
      <c r="E4" s="254"/>
      <c r="F4" s="254"/>
      <c r="G4" s="254"/>
      <c r="H4" s="254"/>
      <c r="I4" s="254"/>
      <c r="J4" s="254"/>
    </row>
    <row r="5" spans="1:10" x14ac:dyDescent="0.2">
      <c r="A5" s="254"/>
      <c r="B5" s="254"/>
      <c r="C5" s="254"/>
      <c r="D5" s="254"/>
      <c r="E5" s="254"/>
      <c r="F5" s="254"/>
      <c r="G5" s="254"/>
      <c r="H5" s="254"/>
      <c r="I5" s="254"/>
      <c r="J5" s="254"/>
    </row>
    <row r="6" spans="1:10" x14ac:dyDescent="0.2">
      <c r="A6" s="254"/>
      <c r="B6" s="254"/>
      <c r="C6" s="254"/>
      <c r="D6" s="254"/>
      <c r="E6" s="254"/>
      <c r="F6" s="254"/>
      <c r="G6" s="254"/>
      <c r="H6" s="254"/>
      <c r="I6" s="254"/>
      <c r="J6" s="254"/>
    </row>
    <row r="7" spans="1:10" x14ac:dyDescent="0.2">
      <c r="A7" s="254"/>
      <c r="B7" s="254"/>
      <c r="C7" s="254"/>
      <c r="D7" s="254"/>
      <c r="E7" s="254"/>
      <c r="F7" s="254"/>
      <c r="G7" s="254"/>
      <c r="H7" s="254"/>
      <c r="I7" s="254"/>
      <c r="J7" s="254"/>
    </row>
    <row r="8" spans="1:10" x14ac:dyDescent="0.2">
      <c r="A8" s="254"/>
      <c r="B8" s="254"/>
      <c r="C8" s="254"/>
      <c r="D8" s="254"/>
      <c r="E8" s="254"/>
      <c r="F8" s="254"/>
      <c r="G8" s="254"/>
      <c r="H8" s="254"/>
      <c r="I8" s="254"/>
      <c r="J8" s="254"/>
    </row>
    <row r="9" spans="1:10" x14ac:dyDescent="0.2">
      <c r="A9" s="254"/>
      <c r="B9" s="254"/>
      <c r="C9" s="254"/>
      <c r="D9" s="254"/>
      <c r="E9" s="254"/>
      <c r="F9" s="254"/>
      <c r="G9" s="254"/>
      <c r="H9" s="254"/>
      <c r="I9" s="254"/>
      <c r="J9" s="254"/>
    </row>
    <row r="10" spans="1:10" x14ac:dyDescent="0.2">
      <c r="A10" s="254"/>
      <c r="B10" s="254"/>
      <c r="C10" s="254"/>
      <c r="D10" s="254"/>
      <c r="E10" s="254"/>
      <c r="F10" s="254"/>
      <c r="G10" s="254"/>
      <c r="H10" s="254"/>
      <c r="I10" s="254"/>
      <c r="J10" s="254"/>
    </row>
    <row r="11" spans="1:10" x14ac:dyDescent="0.2">
      <c r="A11" s="254"/>
      <c r="B11" s="254"/>
      <c r="C11" s="254"/>
      <c r="D11" s="254"/>
      <c r="E11" s="254"/>
      <c r="F11" s="254"/>
      <c r="G11" s="254"/>
      <c r="H11" s="254"/>
      <c r="I11" s="254"/>
      <c r="J11" s="254"/>
    </row>
    <row r="12" spans="1:10" x14ac:dyDescent="0.2">
      <c r="A12" s="254"/>
      <c r="B12" s="254"/>
      <c r="C12" s="254"/>
      <c r="D12" s="254"/>
      <c r="E12" s="254"/>
      <c r="F12" s="254"/>
      <c r="G12" s="254"/>
      <c r="H12" s="254"/>
      <c r="I12" s="254"/>
      <c r="J12" s="254"/>
    </row>
    <row r="13" spans="1:10" x14ac:dyDescent="0.2">
      <c r="A13" s="254"/>
      <c r="B13" s="254"/>
      <c r="C13" s="254"/>
      <c r="D13" s="254"/>
      <c r="E13" s="254"/>
      <c r="F13" s="254"/>
      <c r="G13" s="254"/>
      <c r="H13" s="254"/>
      <c r="I13" s="254"/>
      <c r="J13" s="254"/>
    </row>
    <row r="14" spans="1:10" x14ac:dyDescent="0.2">
      <c r="A14" s="254"/>
      <c r="B14" s="254"/>
      <c r="C14" s="254"/>
      <c r="D14" s="254"/>
      <c r="E14" s="254"/>
      <c r="F14" s="254"/>
      <c r="G14" s="254"/>
      <c r="H14" s="254"/>
      <c r="I14" s="254"/>
      <c r="J14" s="254"/>
    </row>
    <row r="15" spans="1:10" x14ac:dyDescent="0.2">
      <c r="A15" s="254"/>
      <c r="B15" s="254"/>
      <c r="C15" s="254"/>
      <c r="D15" s="254"/>
      <c r="E15" s="254"/>
      <c r="F15" s="254"/>
      <c r="G15" s="254"/>
      <c r="H15" s="254"/>
      <c r="I15" s="254"/>
      <c r="J15" s="254"/>
    </row>
    <row r="16" spans="1:10" x14ac:dyDescent="0.2">
      <c r="A16" s="254"/>
      <c r="B16" s="254"/>
      <c r="C16" s="254"/>
      <c r="D16" s="254"/>
      <c r="E16" s="254"/>
      <c r="F16" s="254"/>
      <c r="G16" s="254"/>
      <c r="H16" s="254"/>
      <c r="I16" s="254"/>
      <c r="J16" s="254"/>
    </row>
    <row r="17" spans="1:10" x14ac:dyDescent="0.2">
      <c r="A17" s="254"/>
      <c r="B17" s="254"/>
      <c r="C17" s="254"/>
      <c r="D17" s="254"/>
      <c r="E17" s="254"/>
      <c r="F17" s="254"/>
      <c r="G17" s="254"/>
      <c r="H17" s="254"/>
      <c r="I17" s="254"/>
      <c r="J17" s="254"/>
    </row>
    <row r="18" spans="1:10" x14ac:dyDescent="0.2">
      <c r="A18" s="254"/>
      <c r="B18" s="254"/>
      <c r="C18" s="254"/>
      <c r="D18" s="254"/>
      <c r="E18" s="254"/>
      <c r="F18" s="254"/>
      <c r="G18" s="254"/>
      <c r="H18" s="254"/>
      <c r="I18" s="254"/>
      <c r="J18" s="254"/>
    </row>
    <row r="19" spans="1:10" x14ac:dyDescent="0.2">
      <c r="A19" s="254"/>
      <c r="B19" s="254"/>
      <c r="C19" s="254"/>
      <c r="D19" s="254"/>
      <c r="E19" s="254"/>
      <c r="F19" s="254"/>
      <c r="G19" s="254"/>
      <c r="H19" s="254"/>
      <c r="I19" s="254"/>
      <c r="J19" s="254"/>
    </row>
    <row r="20" spans="1:10" x14ac:dyDescent="0.2">
      <c r="A20" s="254"/>
      <c r="B20" s="254"/>
      <c r="C20" s="254"/>
      <c r="D20" s="254"/>
      <c r="E20" s="254"/>
      <c r="F20" s="254"/>
      <c r="G20" s="254"/>
      <c r="H20" s="254"/>
      <c r="I20" s="254"/>
      <c r="J20" s="254"/>
    </row>
    <row r="21" spans="1:10" x14ac:dyDescent="0.2">
      <c r="A21" s="254"/>
      <c r="B21" s="254"/>
      <c r="C21" s="254"/>
      <c r="D21" s="254"/>
      <c r="E21" s="254"/>
      <c r="F21" s="254"/>
      <c r="G21" s="254"/>
      <c r="H21" s="254"/>
      <c r="I21" s="254"/>
      <c r="J21" s="254"/>
    </row>
    <row r="22" spans="1:10" x14ac:dyDescent="0.2">
      <c r="A22" s="254"/>
      <c r="B22" s="254"/>
      <c r="C22" s="254"/>
      <c r="D22" s="254"/>
      <c r="E22" s="254"/>
      <c r="F22" s="254"/>
      <c r="G22" s="254"/>
      <c r="H22" s="254"/>
      <c r="I22" s="254"/>
      <c r="J22" s="254"/>
    </row>
    <row r="23" spans="1:10" x14ac:dyDescent="0.2">
      <c r="A23" s="254"/>
      <c r="B23" s="254"/>
      <c r="C23" s="254"/>
      <c r="D23" s="254"/>
      <c r="E23" s="254"/>
      <c r="F23" s="254"/>
      <c r="G23" s="254"/>
      <c r="H23" s="254"/>
      <c r="I23" s="254"/>
      <c r="J23" s="254"/>
    </row>
    <row r="24" spans="1:10" x14ac:dyDescent="0.2">
      <c r="A24" s="254"/>
      <c r="B24" s="254"/>
      <c r="C24" s="254"/>
      <c r="D24" s="254"/>
      <c r="E24" s="254"/>
      <c r="F24" s="254"/>
      <c r="G24" s="254"/>
      <c r="H24" s="254"/>
      <c r="I24" s="254"/>
      <c r="J24" s="254"/>
    </row>
    <row r="25" spans="1:10" ht="102.75" customHeight="1" x14ac:dyDescent="0.2">
      <c r="A25" s="254"/>
      <c r="B25" s="254"/>
      <c r="C25" s="254"/>
      <c r="D25" s="254"/>
      <c r="E25" s="254"/>
      <c r="F25" s="254"/>
      <c r="G25" s="254"/>
      <c r="H25" s="254"/>
      <c r="I25" s="254"/>
      <c r="J25" s="254"/>
    </row>
    <row r="26" spans="1:10" ht="104.25" customHeight="1" x14ac:dyDescent="0.2">
      <c r="A26" s="254"/>
      <c r="B26" s="254"/>
      <c r="C26" s="254"/>
      <c r="D26" s="254"/>
      <c r="E26" s="254"/>
      <c r="F26" s="254"/>
      <c r="G26" s="254"/>
      <c r="H26" s="254"/>
      <c r="I26" s="254"/>
      <c r="J26" s="254"/>
    </row>
    <row r="27" spans="1:10" ht="75" customHeight="1" x14ac:dyDescent="0.2">
      <c r="A27" s="254"/>
      <c r="B27" s="254"/>
      <c r="C27" s="254"/>
      <c r="D27" s="254"/>
      <c r="E27" s="254"/>
      <c r="F27" s="254"/>
      <c r="G27" s="254"/>
      <c r="H27" s="254"/>
      <c r="I27" s="254"/>
      <c r="J27" s="254"/>
    </row>
    <row r="28" spans="1:10" ht="87.75" customHeight="1" x14ac:dyDescent="0.2">
      <c r="A28" s="254"/>
      <c r="B28" s="254"/>
      <c r="C28" s="254"/>
      <c r="D28" s="254"/>
      <c r="E28" s="254"/>
      <c r="F28" s="254"/>
      <c r="G28" s="254"/>
      <c r="H28" s="254"/>
      <c r="I28" s="254"/>
      <c r="J28" s="254"/>
    </row>
    <row r="29" spans="1:10" ht="85.5" customHeight="1" x14ac:dyDescent="0.2">
      <c r="A29" s="254"/>
      <c r="B29" s="254"/>
      <c r="C29" s="254"/>
      <c r="D29" s="254"/>
      <c r="E29" s="254"/>
      <c r="F29" s="254"/>
      <c r="G29" s="254"/>
      <c r="H29" s="254"/>
      <c r="I29" s="254"/>
      <c r="J29" s="254"/>
    </row>
    <row r="30" spans="1:10" ht="218.1" customHeight="1" x14ac:dyDescent="0.2">
      <c r="A30" s="254"/>
      <c r="B30" s="254"/>
      <c r="C30" s="254"/>
      <c r="D30" s="254"/>
      <c r="E30" s="254"/>
      <c r="F30" s="254"/>
      <c r="G30" s="254"/>
      <c r="H30" s="254"/>
      <c r="I30" s="254"/>
      <c r="J30" s="254"/>
    </row>
  </sheetData>
  <mergeCells count="1">
    <mergeCell ref="A1:J3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ebeef9ca-c00b-443c-ae4d-d16a6508f86d"/>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00c05a3-a522-4b3b-aeec-75a37a6bc44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Sinčić</cp:lastModifiedBy>
  <cp:lastPrinted>2018-04-25T06:49:36Z</cp:lastPrinted>
  <dcterms:created xsi:type="dcterms:W3CDTF">2008-10-17T11:51:54Z</dcterms:created>
  <dcterms:modified xsi:type="dcterms:W3CDTF">2022-03-28T13:25:02Z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