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aveExternalLinkValues="0" codeName="ThisWorkbook" defaultThemeVersion="124226"/>
  <mc:AlternateContent xmlns:mc="http://schemas.openxmlformats.org/markup-compatibility/2006">
    <mc:Choice Requires="x15">
      <x15ac:absPath xmlns:x15ac="http://schemas.microsoft.com/office/spreadsheetml/2010/11/ac" url="\\hrfs-grupa01\AG Financije\External Reporting\2025\Objave rezultata\Q2 2025\"/>
    </mc:Choice>
  </mc:AlternateContent>
  <xr:revisionPtr revIDLastSave="0" documentId="13_ncr:1_{AF1B380C-8523-4A22-B61E-38B2B4735702}"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45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W59" i="22" s="1"/>
  <c r="H90" i="19"/>
  <c r="I90" i="19"/>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<sst xmlns="http://schemas.openxmlformats.org/spreadsheetml/2006/main" count="588" uniqueCount="554">
  <si>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</si>
  <si>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</si>
  <si>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</si>
  <si>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</si>
  <si>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</si>
  <si>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</si>
  <si>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</si>
  <si>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</si>
  <si>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</si>
  <si>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</si>
  <si>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</si>
  <si>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</si>
  <si>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</si>
  <si>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</si>
  <si>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</si>
  <si>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</si>
  <si>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</si>
  <si>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</si>
  <si>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</si>
  <si>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</si>
  <si>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</si>
  <si>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</si>
  <si>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</si>
  <si>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</si>
  <si>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</si>
  <si>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</si>
  <si>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</si>
  <si>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</si>
  <si>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</si>
  <si>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</si>
  <si>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</si>
  <si>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</si>
  <si>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</si>
  <si>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</si>
  <si>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</si>
  <si>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</si>
  <si>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</si>
  <si>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</si>
  <si>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</si>
  <si>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</si>
  <si>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</si>
  <si>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</si>
  <si>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</si>
  <si>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</si>
  <si>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</si>
  <si>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</si>
  <si>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</si>
  <si>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</si>
  <si>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</si>
  <si>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</si>
  <si>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</si>
  <si>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</si>
  <si>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</si>
  <si>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</si>
  <si>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</si>
  <si>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</si>
  <si>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</si>
  <si>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</si>
  <si>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</si>
  <si>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</si>
  <si>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</si>
  <si>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</si>
  <si>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</si>
  <si>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</si>
  <si>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</si>
  <si>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</si>
  <si>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</si>
  <si>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</si>
  <si>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</si>
  <si>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</si>
  <si>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</si>
  <si>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</si>
  <si>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</si>
  <si>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</si>
  <si>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</si>
  <si>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</si>
  <si>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</si>
  <si>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</si>
  <si>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</si>
  <si>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</si>
  <si>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</si>
  <si>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</si>
  <si>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</si>
  <si>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</si>
  <si>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</si>
  <si>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</si>
  <si>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</si>
  <si>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</si>
  <si>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</si>
  <si>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</si>
  <si>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</si>
  <si>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</si>
  <si>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</si>
  <si>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</si>
  <si>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</si>
  <si>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</si>
  <si>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</si>
  <si>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</si>
  <si>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</si>
  <si>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</si>
  <si>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</si>
  <si>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</si>
  <si>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</si>
  <si>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</si>
  <si>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</si>
  <si>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</si>
  <si>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</si>
  <si>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</si>
  <si>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</si>
  <si>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</si>
  <si>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</si>
  <si>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</si>
  <si>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</si>
  <si>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</si>
  <si>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</si>
  <si>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</si>
  <si>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</si>
  <si>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</si>
  <si>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</si>
  <si>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</si>
  <si>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</si>
  <si>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</si>
  <si>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</si>
  <si>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</si>
  <si>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</si>
  <si>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</si>
  <si>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</si>
  <si>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</si>
  <si>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</si>
  <si>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</si>
  <si>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</si>
  <si>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</si>
  <si>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</si>
  <si>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</si>
  <si>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</si>
  <si>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</si>
  <si>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</si>
  <si>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</si>
  <si>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</si>
  <si>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</si>
  <si>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</si>
  <si>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</si>
  <si>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</si>
  <si>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</si>
  <si>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</si>
  <si>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</si>
  <si>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</si>
  <si>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</si>
  <si>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</si>
  <si>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</si>
  <si>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</si>
  <si>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</si>
  <si>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</si>
  <si>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</si>
  <si>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</si>
  <si>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</si>
  <si>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</si>
  <si>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</si>
  <si>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</si>
  <si>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</si>
  <si>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</si>
  <si>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</si>
  <si>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</si>
  <si>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</si>
  <si>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</si>
  <si>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</si>
  <si>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</si>
  <si>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</si>
  <si>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</si>
  <si>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</si>
  <si>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</si>
  <si>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</si>
  <si>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</si>
  <si>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</si>
  <si>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</si>
  <si>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</si>
  <si>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</si>
  <si>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</si>
  <si>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</si>
  <si>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</si>
  <si>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</si>
  <si>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</si>
  <si>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</si>
  <si>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</si>
  <si>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</si>
  <si>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</si>
  <si>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</si>
  <si>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</si>
  <si>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</si>
  <si>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</si>
  <si>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</si>
  <si>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</si>
  <si>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</si>
  <si>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</si>
  <si>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</si>
  <si>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</si>
  <si>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</si>
  <si>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</si>
  <si>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</si>
  <si>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</si>
  <si>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</si>
  <si>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</si>
  <si>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</si>
  <si>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</si>
  <si>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</si>
  <si>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</si>
  <si>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</si>
  <si>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</si>
  <si>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</si>
  <si>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</si>
  <si>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</si>
  <si>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</si>
  <si>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</si>
  <si>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</si>
  <si>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</si>
  <si>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</si>
  <si>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</si>
  <si>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</si>
  <si>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</si>
  <si>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</si>
  <si>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</si>
  <si>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</si>
  <si>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</si>
  <si>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</si>
  <si>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</si>
  <si>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</si>
  <si>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</si>
  <si>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</si>
  <si>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</si>
  <si>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</si>
  <si>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</si>
  <si>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</si>
  <si>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</si>
  <si>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</si>
  <si>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</si>
  <si>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</si>
  <si>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</si>
  <si>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</si>
  <si>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</si>
  <si>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</si>
  <si>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</si>
  <si>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</si>
  <si>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</si>
  <si>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</si>
  <si>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</si>
  <si>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</si>
  <si>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</si>
  <si>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</si>
  <si>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</si>
  <si>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</si>
  <si>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</si>
  <si>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</si>
  <si>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</si>
  <si>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</si>
  <si>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</si>
  <si>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</si>
  <si>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</si>
  <si>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</si>
  <si>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</si>
  <si>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</si>
  <si>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</si>
  <si>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</si>
  <si>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</si>
  <si>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</si>
  <si>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</si>
  <si>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</si>
  <si>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</si>
  <si>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</si>
  <si>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</si>
  <si>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</si>
  <si>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</si>
  <si>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</si>
  <si>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</si>
  <si>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</si>
  <si>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</si>
  <si>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</si>
  <si>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</si>
  <si>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</si>
  <si>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</si>
  <si>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</si>
  <si>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</si>
  <si>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</si>
  <si>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</si>
  <si>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</si>
  <si>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</si>
  <si>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</si>
  <si>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</si>
  <si>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</si>
  <si>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</si>
  <si>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</si>
  <si>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</si>
  <si>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</si>
  <si>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</si>
  <si>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</si>
  <si>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</si>
  <si>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</si>
  <si>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</si>
  <si>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</si>
  <si>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</si>
  <si>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</si>
  <si>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</si>
  <si>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</si>
  <si>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</si>
  <si>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</si>
  <si>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</si>
  <si>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</si>
  <si>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</si>
  <si>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</si>
  <si>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</si>
  <si>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</si>
  <si>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</si>
  <si>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</si>
  <si>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</si>
  <si>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</si>
  <si>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</si>
  <si>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</si>
  <si>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</si>
  <si>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</si>
  <si>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</si>
  <si>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</si>
  <si>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</si>
  <si>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</si>
  <si>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</si>
  <si>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</si>
  <si>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</si>
  <si>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</si>
  <si>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</si>
  <si>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</si>
  <si>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</si>
  <si>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</si>
  <si>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</si>
  <si>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</si>
  <si>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</si>
  <si>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</si>
  <si>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</si>
  <si>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</si>
  <si>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</si>
  <si>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</si>
  <si>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</si>
  <si>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</si>
  <si>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</si>
  <si>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</si>
  <si>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</si>
  <si>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</si>
  <si>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</si>
  <si>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</si>
  <si>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</si>
  <si>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</si>
  <si>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</si>
  <si>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</si>
  <si>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</si>
  <si>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</si>
  <si>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</si>
  <si>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</si>
  <si>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</si>
  <si>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</si>
  <si>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</si>
  <si>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</si>
  <si>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</si>
  <si>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</si>
  <si>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</si>
  <si>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</si>
  <si>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</si>
  <si>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</si>
  <si>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</si>
  <si>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</si>
  <si>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</si>
  <si>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</si>
  <si>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</si>
  <si>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</si>
  <si>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</si>
  <si>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</si>
  <si>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</si>
  <si>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</si>
  <si>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</si>
  <si>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</si>
  <si>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</si>
  <si>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</si>
  <si>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</si>
  <si>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</si>
  <si>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</si>
  <si>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</si>
  <si>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</si>
  <si>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</si>
  <si>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</si>
  <si>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</si>
  <si>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</si>
  <si>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</si>
  <si>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</si>
  <si>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</si>
  <si>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</si>
  <si>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</si>
  <si>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</si>
  <si>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</si>
  <si>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</si>
  <si>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</si>
  <si>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</si>
  <si>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</si>
  <si>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</si>
  <si>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</si>
  <si>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</si>
  <si>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</si>
  <si>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</si>
  <si>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</si>
  <si>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</si>
  <si>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</si>
  <si>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</si>
  <si>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</si>
  <si>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</si>
  <si>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</si>
  <si>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</si>
  <si>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</si>
  <si>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</si>
  <si>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</si>
  <si>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</si>
  <si>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</si>
  <si>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</si>
  <si>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</si>
  <si>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</si>
  <si>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</si>
  <si>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</si>
  <si>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</si>
  <si>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</si>
  <si>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</si>
  <si>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</si>
  <si>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</si>
  <si>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</si>
  <si>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</si>
  <si>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</si>
  <si>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</si>
  <si>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</si>
  <si>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</si>
  <si>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</si>
  <si>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</si>
  <si>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</si>
  <si>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</si>
  <si>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</si>
  <si>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</si>
  <si>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</si>
  <si>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</si>
  <si>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</si>
  <si>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</si>
  <si>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</si>
  <si>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</si>
  <si>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</si>
  <si>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</si>
  <si>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</si>
  <si>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</si>
  <si>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</si>
  <si>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</si>
  <si>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</si>
  <si>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</si>
  <si>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</si>
  <si>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</si>
  <si>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</si>
  <si>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</si>
  <si>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</si>
  <si>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</si>
  <si>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</si>
  <si>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</si>
  <si>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</si>
  <si>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</si>
  <si>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</si>
  <si>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</si>
  <si>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</si>
  <si>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</si>
  <si>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</si>
  <si>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</si>
  <si>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</si>
  <si>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</si>
  <si>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</si>
  <si>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</si>
  <si>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</si>
  <si>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</si>
  <si>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</si>
  <si>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</si>
  <si>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</si>
  <si>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</si>
  <si>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</si>
  <si>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</si>
  <si>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</si>
  <si>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</si>
  <si>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</si>
  <si>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</si>
  <si>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</si>
  <si>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</si>
  <si>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</si>
  <si>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</si>
  <si>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</si>
  <si>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</si>
  <si>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</si>
  <si>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</si>
  <si>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</si>
  <si>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</si>
  <si>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</si>
  <si>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</si>
  <si>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</si>
  <si>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</si>
  <si>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01671910</t>
  </si>
  <si>
    <t>080245039</t>
  </si>
  <si>
    <t>71149912416</t>
  </si>
  <si>
    <t>2588</t>
  </si>
  <si>
    <t>HR</t>
  </si>
  <si>
    <t>3157002G3ENYCZEB1A25</t>
  </si>
  <si>
    <t>Atlantic Grupa d.d.</t>
  </si>
  <si>
    <t>Zagreb</t>
  </si>
  <si>
    <t>Miramarska 23</t>
  </si>
  <si>
    <t>grupa@atlanticgrupa.com</t>
  </si>
  <si>
    <t>www.atlanticgrupa.com</t>
  </si>
  <si>
    <t>Atlantic Trade d.o.o.</t>
  </si>
  <si>
    <t>Atlantic Droga Kolinska d.o.o.</t>
  </si>
  <si>
    <t>Atlantic Grand d.o.o.</t>
  </si>
  <si>
    <t>Atlantic Štark d.o.o.</t>
  </si>
  <si>
    <t>07026447</t>
  </si>
  <si>
    <t>Atlantic Cedevita d.o.o.</t>
  </si>
  <si>
    <t>No</t>
  </si>
  <si>
    <t>Ilinčić Tatjana</t>
  </si>
  <si>
    <t>012413927</t>
  </si>
  <si>
    <t>tatjana.ilincic@atlanticgrupa.com</t>
  </si>
  <si>
    <t>KD</t>
  </si>
  <si>
    <t>RN</t>
  </si>
  <si>
    <t>Submitter: Atlantic Grupa d.d.</t>
  </si>
  <si>
    <t>Ljubljana, Slovenija</t>
  </si>
  <si>
    <t>Beograd, Srbija</t>
  </si>
  <si>
    <t>Atlantic Argeta d.o.o.</t>
  </si>
  <si>
    <t>Sarajevo, Bosna i Hercegovina</t>
  </si>
  <si>
    <t>65-01-0595-12</t>
  </si>
  <si>
    <t>o.o.o. Atlantic Brands</t>
  </si>
  <si>
    <t>Moskva, Rusija</t>
  </si>
  <si>
    <t>1027739170800</t>
  </si>
  <si>
    <t>Bijeljina, Bosna i Hercegovina</t>
  </si>
  <si>
    <t>59-01-0020-14</t>
  </si>
  <si>
    <t>Atlantic Grand d.o.o.e.l.</t>
  </si>
  <si>
    <t>Skopje, Sjeverna Makedonija</t>
  </si>
  <si>
    <t>Atlantic Brands d.o.o.</t>
  </si>
  <si>
    <t>Procaffe d.o.o.</t>
  </si>
  <si>
    <t>Farmacia holding d.o.o.</t>
  </si>
  <si>
    <t>Farmacia ZU</t>
  </si>
  <si>
    <t>Farmacia - specijalizirana prodavaonica d.o.o.</t>
  </si>
  <si>
    <t>Sv. Kuzma i Damjan ZU</t>
  </si>
  <si>
    <t>Montana Plus d.o.o.</t>
  </si>
  <si>
    <t>Atlantic Point d.o.o.</t>
  </si>
  <si>
    <t>4933141</t>
  </si>
  <si>
    <t>Hopen Investments B.V.</t>
  </si>
  <si>
    <t>Amsterdam, Nizozemska</t>
  </si>
  <si>
    <t>Atlantic Management GmbH</t>
  </si>
  <si>
    <t>Hamburg, Njemačka</t>
  </si>
  <si>
    <t>43/704/04250</t>
  </si>
  <si>
    <t>Atlantic Brands GmbH</t>
  </si>
  <si>
    <t>Beč, Austrija</t>
  </si>
  <si>
    <t>435490b</t>
  </si>
  <si>
    <t xml:space="preserve">balance as at 30.6.2025 </t>
  </si>
  <si>
    <t>for the period 1.1.2025 to 30.6.2025</t>
  </si>
  <si>
    <t>NOTES TO FINANCIAL STATEMENTS - TFI
(drawn up for quarterly reporting periods)
Name of the issuer: Atlantic Grupa d.d.
Personal identification number (OIB): 71149912416
Reporting period: 1 January 2025 - 30 June 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</si>
</sst>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0"/>
      <color rgb="FF00000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43">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7" fillId="0" borderId="38" xfId="0" applyNumberFormat="1" applyFont="1" applyBorder="1" applyAlignment="1">
      <alignment horizontal="center" vertical="center"/>
    </xf>
    <xf numFmtId="165" fontId="17" fillId="9" borderId="38" xfId="0" applyNumberFormat="1" applyFont="1" applyFill="1" applyBorder="1" applyAlignment="1">
      <alignment horizontal="center" vertical="center"/>
    </xf>
    <xf numFmtId="165" fontId="17" fillId="9" borderId="39"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41" xfId="0" applyFont="1" applyFill="1" applyBorder="1" applyAlignment="1">
      <alignment horizontal="center" vertical="center" wrapText="1"/>
    </xf>
    <xf numFmtId="0" fontId="17" fillId="3" borderId="41" xfId="0" applyFont="1" applyFill="1" applyBorder="1" applyAlignment="1">
      <alignment horizontal="center" vertical="center"/>
    </xf>
    <xf numFmtId="3" fontId="17" fillId="3" borderId="41" xfId="0" applyNumberFormat="1" applyFont="1" applyFill="1" applyBorder="1" applyAlignment="1">
      <alignment horizontal="center" vertical="center" wrapText="1"/>
    </xf>
    <xf numFmtId="164" fontId="5" fillId="0" borderId="41" xfId="0" applyNumberFormat="1" applyFont="1" applyBorder="1" applyAlignment="1">
      <alignment horizontal="center" vertical="center"/>
    </xf>
    <xf numFmtId="164" fontId="5" fillId="9" borderId="41" xfId="0" applyNumberFormat="1" applyFont="1" applyFill="1" applyBorder="1" applyAlignment="1">
      <alignment horizontal="center" vertical="center"/>
    </xf>
    <xf numFmtId="0" fontId="17" fillId="3" borderId="41" xfId="3" applyFont="1" applyFill="1" applyBorder="1" applyAlignment="1">
      <alignment horizontal="center" vertical="center"/>
    </xf>
    <xf numFmtId="3" fontId="17" fillId="3" borderId="41" xfId="3" applyNumberFormat="1" applyFont="1" applyFill="1" applyBorder="1" applyAlignment="1">
      <alignment horizontal="center" vertical="center" wrapText="1"/>
    </xf>
    <xf numFmtId="0" fontId="12" fillId="0" borderId="0" xfId="3" applyAlignment="1">
      <alignment wrapText="1"/>
    </xf>
    <xf numFmtId="0" fontId="5" fillId="3" borderId="15" xfId="3" applyFont="1" applyFill="1" applyBorder="1" applyAlignment="1">
      <alignment horizontal="center" vertical="center" wrapText="1"/>
    </xf>
    <xf numFmtId="0" fontId="17" fillId="3" borderId="14" xfId="3"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10" borderId="12"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10" borderId="13" xfId="0" applyNumberFormat="1" applyFont="1" applyFill="1" applyBorder="1" applyAlignment="1">
      <alignment horizontal="center" vertical="center" wrapText="1"/>
    </xf>
    <xf numFmtId="0" fontId="17" fillId="3" borderId="14" xfId="3"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3" xfId="0" applyNumberFormat="1" applyFont="1" applyFill="1" applyBorder="1" applyAlignment="1">
      <alignment horizontal="center" vertical="center"/>
    </xf>
    <xf numFmtId="3" fontId="6" fillId="0" borderId="41" xfId="0" applyNumberFormat="1" applyFont="1" applyBorder="1" applyAlignment="1" applyProtection="1">
      <alignment horizontal="right" vertical="center" shrinkToFit="1"/>
      <protection locked="0"/>
    </xf>
    <xf numFmtId="3" fontId="22" fillId="9" borderId="41"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7" fillId="3" borderId="15" xfId="3" applyNumberFormat="1" applyFont="1" applyFill="1" applyBorder="1" applyAlignment="1">
      <alignment horizontal="center" vertical="center" wrapText="1"/>
    </xf>
    <xf numFmtId="3" fontId="17" fillId="3" borderId="14" xfId="3" applyNumberFormat="1" applyFont="1" applyFill="1" applyBorder="1" applyAlignment="1">
      <alignment horizontal="center" vertical="center" wrapText="1"/>
    </xf>
    <xf numFmtId="3" fontId="6" fillId="0" borderId="27" xfId="0" applyNumberFormat="1" applyFont="1" applyBorder="1" applyAlignment="1" applyProtection="1">
      <alignment horizontal="right" vertical="center" wrapText="1"/>
      <protection locked="0"/>
    </xf>
    <xf numFmtId="3" fontId="16" fillId="10" borderId="12" xfId="0" applyNumberFormat="1" applyFont="1" applyFill="1" applyBorder="1" applyAlignment="1">
      <alignment horizontal="right" vertical="center" wrapText="1"/>
    </xf>
    <xf numFmtId="3" fontId="6" fillId="0" borderId="12" xfId="0" applyNumberFormat="1" applyFont="1" applyBorder="1" applyAlignment="1" applyProtection="1">
      <alignment horizontal="right" vertical="center" wrapText="1"/>
      <protection locked="0"/>
    </xf>
    <xf numFmtId="3" fontId="16" fillId="10" borderId="13" xfId="0" applyNumberFormat="1" applyFont="1" applyFill="1" applyBorder="1" applyAlignment="1">
      <alignment horizontal="right" vertical="center" wrapText="1"/>
    </xf>
    <xf numFmtId="3" fontId="6" fillId="0" borderId="27" xfId="0" applyNumberFormat="1" applyFont="1" applyBorder="1" applyAlignment="1" applyProtection="1">
      <alignment vertical="center" wrapText="1"/>
      <protection locked="0"/>
    </xf>
    <xf numFmtId="3" fontId="6" fillId="0" borderId="12" xfId="0" applyNumberFormat="1" applyFont="1" applyBorder="1" applyAlignment="1" applyProtection="1">
      <alignment vertical="center" wrapText="1"/>
      <protection locked="0"/>
    </xf>
    <xf numFmtId="3" fontId="16" fillId="10" borderId="12" xfId="0" applyNumberFormat="1" applyFont="1" applyFill="1" applyBorder="1" applyAlignment="1">
      <alignment vertical="center" wrapText="1"/>
    </xf>
    <xf numFmtId="3" fontId="16" fillId="10" borderId="13" xfId="0" applyNumberFormat="1" applyFont="1" applyFill="1" applyBorder="1" applyAlignment="1">
      <alignment vertical="center" wrapText="1"/>
    </xf>
    <xf numFmtId="3" fontId="12" fillId="0" borderId="0" xfId="3" applyNumberFormat="1" applyAlignment="1">
      <alignment wrapText="1"/>
    </xf>
    <xf numFmtId="3" fontId="6" fillId="0" borderId="27" xfId="0" applyNumberFormat="1" applyFont="1" applyBorder="1" applyAlignment="1" applyProtection="1">
      <alignment vertical="center"/>
      <protection locked="0"/>
    </xf>
    <xf numFmtId="3" fontId="6" fillId="0" borderId="12" xfId="0" applyNumberFormat="1" applyFont="1" applyBorder="1" applyAlignment="1" applyProtection="1">
      <alignment vertical="center"/>
      <protection locked="0"/>
    </xf>
    <xf numFmtId="3" fontId="16" fillId="10" borderId="12" xfId="0" applyNumberFormat="1" applyFont="1" applyFill="1" applyBorder="1" applyAlignment="1">
      <alignment vertical="center"/>
    </xf>
    <xf numFmtId="3" fontId="16" fillId="10" borderId="13"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35"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4" fillId="0" borderId="38" xfId="0" applyNumberFormat="1" applyFont="1" applyBorder="1" applyAlignment="1" applyProtection="1">
      <alignment vertical="center" shrinkToFit="1"/>
      <protection locked="0"/>
    </xf>
    <xf numFmtId="3" fontId="21" fillId="9" borderId="38" xfId="0" applyNumberFormat="1" applyFont="1" applyFill="1" applyBorder="1" applyAlignment="1">
      <alignment vertical="center" shrinkToFit="1"/>
    </xf>
    <xf numFmtId="3" fontId="4" fillId="8" borderId="38" xfId="0" applyNumberFormat="1" applyFont="1" applyFill="1" applyBorder="1" applyAlignment="1">
      <alignment vertical="center" shrinkToFit="1"/>
    </xf>
    <xf numFmtId="3" fontId="21" fillId="9" borderId="39" xfId="0" applyNumberFormat="1" applyFont="1" applyFill="1" applyBorder="1" applyAlignment="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Alignment="1">
      <alignment horizontal="center" vertical="center"/>
    </xf>
    <xf numFmtId="0" fontId="6" fillId="11" borderId="45" xfId="4" applyFont="1" applyFill="1" applyBorder="1" applyAlignment="1">
      <alignment vertical="center"/>
    </xf>
    <xf numFmtId="0" fontId="29" fillId="0" borderId="0" xfId="4" applyFont="1"/>
    <xf numFmtId="0" fontId="5" fillId="11" borderId="42"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xf numFmtId="0" fontId="27" fillId="11" borderId="0" xfId="4" applyFont="1" applyFill="1" applyAlignment="1">
      <alignment wrapText="1"/>
    </xf>
    <xf numFmtId="0" fontId="27" fillId="11" borderId="43" xfId="4" applyFont="1" applyFill="1" applyBorder="1"/>
    <xf numFmtId="0" fontId="6" fillId="11" borderId="0" xfId="4" applyFont="1" applyFill="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Alignment="1">
      <alignment vertical="center"/>
    </xf>
    <xf numFmtId="0" fontId="5" fillId="12" borderId="46" xfId="4" applyFont="1" applyFill="1" applyBorder="1" applyAlignment="1" applyProtection="1">
      <alignment horizontal="center" vertical="center"/>
      <protection locked="0"/>
    </xf>
    <xf numFmtId="0" fontId="27" fillId="11" borderId="0" xfId="4" applyFont="1" applyFill="1" applyAlignment="1">
      <alignment vertical="center"/>
    </xf>
    <xf numFmtId="0" fontId="27" fillId="11" borderId="43" xfId="4" applyFont="1" applyFill="1" applyBorder="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5" fillId="11" borderId="0" xfId="4" applyFont="1" applyFill="1" applyAlignment="1">
      <alignment horizontal="center" vertical="center"/>
    </xf>
    <xf numFmtId="0" fontId="6" fillId="11" borderId="43" xfId="4" applyFont="1" applyFill="1" applyBorder="1" applyAlignment="1">
      <alignment horizontal="center" vertical="center"/>
    </xf>
    <xf numFmtId="0" fontId="27" fillId="11" borderId="42" xfId="4" applyFont="1" applyFill="1" applyBorder="1" applyAlignment="1">
      <alignment vertical="top"/>
    </xf>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3" fontId="12" fillId="0" borderId="0" xfId="3" applyNumberFormat="1" applyProtection="1">
      <protection locked="0"/>
    </xf>
    <xf numFmtId="3" fontId="16" fillId="9" borderId="41" xfId="0" applyNumberFormat="1" applyFont="1" applyFill="1" applyBorder="1" applyAlignment="1">
      <alignment horizontal="right" vertical="center" shrinkToFit="1"/>
    </xf>
    <xf numFmtId="3" fontId="16" fillId="9" borderId="41" xfId="0" applyNumberFormat="1" applyFont="1" applyFill="1" applyBorder="1" applyAlignment="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xf>
    <xf numFmtId="3" fontId="21" fillId="9" borderId="48" xfId="0" applyNumberFormat="1" applyFont="1" applyFill="1" applyBorder="1" applyAlignment="1">
      <alignment vertical="center" shrinkToFit="1"/>
    </xf>
    <xf numFmtId="0" fontId="27" fillId="11" borderId="0" xfId="4" applyFont="1" applyFill="1" applyProtection="1">
      <protection locked="0"/>
    </xf>
    <xf numFmtId="0" fontId="27" fillId="11" borderId="0" xfId="4" applyFont="1" applyFill="1" applyAlignment="1" applyProtection="1">
      <alignment vertical="top"/>
      <protection locked="0"/>
    </xf>
    <xf numFmtId="0" fontId="27" fillId="11" borderId="43" xfId="4" applyFont="1" applyFill="1" applyBorder="1" applyProtection="1">
      <protection locked="0"/>
    </xf>
    <xf numFmtId="0" fontId="5" fillId="12" borderId="52" xfId="4" applyFont="1" applyFill="1" applyBorder="1" applyAlignment="1" applyProtection="1">
      <alignment horizontal="center" vertical="center"/>
      <protection locked="0"/>
    </xf>
    <xf numFmtId="0" fontId="5" fillId="11" borderId="0" xfId="4" applyFont="1" applyFill="1" applyAlignment="1" applyProtection="1">
      <alignment vertical="center"/>
      <protection locked="0"/>
    </xf>
    <xf numFmtId="0" fontId="27" fillId="11" borderId="0" xfId="4" applyFont="1" applyFill="1" applyAlignment="1" applyProtection="1">
      <alignment vertical="center"/>
      <protection locked="0"/>
    </xf>
    <xf numFmtId="0" fontId="27" fillId="11" borderId="43" xfId="4" applyFont="1" applyFill="1" applyBorder="1" applyAlignment="1" applyProtection="1">
      <alignment vertical="center"/>
      <protection locked="0"/>
    </xf>
    <xf numFmtId="3" fontId="6" fillId="0" borderId="41" xfId="5" applyNumberFormat="1" applyFont="1" applyBorder="1" applyAlignment="1" applyProtection="1">
      <alignment horizontal="right" vertical="center" shrinkToFit="1"/>
      <protection locked="0"/>
    </xf>
    <xf numFmtId="3" fontId="16" fillId="10" borderId="41" xfId="5" applyNumberFormat="1" applyFont="1" applyFill="1" applyBorder="1" applyAlignment="1" applyProtection="1">
      <alignment horizontal="right" vertical="center" shrinkToFit="1"/>
      <protection locked="0"/>
    </xf>
    <xf numFmtId="3" fontId="16" fillId="0" borderId="41" xfId="5" applyNumberFormat="1" applyFont="1" applyBorder="1" applyAlignment="1" applyProtection="1">
      <alignment horizontal="right" vertical="center" shrinkToFit="1"/>
      <protection locked="0"/>
    </xf>
    <xf numFmtId="3" fontId="6" fillId="0" borderId="41" xfId="5" applyNumberFormat="1" applyFont="1" applyBorder="1" applyAlignment="1" applyProtection="1">
      <alignment vertical="center"/>
      <protection locked="0"/>
    </xf>
    <xf numFmtId="0" fontId="41" fillId="0" borderId="0" xfId="0" applyFont="1"/>
    <xf numFmtId="0" fontId="27" fillId="11" borderId="0" xfId="4" applyFont="1" applyFill="1" applyAlignment="1">
      <alignment vertical="top"/>
    </xf>
    <xf numFmtId="0" fontId="5" fillId="12" borderId="49" xfId="6" applyFont="1" applyFill="1" applyBorder="1" applyAlignment="1" applyProtection="1">
      <alignment horizontal="left" vertical="center"/>
      <protection locked="0"/>
    </xf>
    <xf numFmtId="0" fontId="5" fillId="12" borderId="51" xfId="6" applyFont="1" applyFill="1" applyBorder="1" applyAlignment="1" applyProtection="1">
      <alignment horizontal="left" vertical="center"/>
      <protection locked="0"/>
    </xf>
    <xf numFmtId="0" fontId="5" fillId="12" borderId="50" xfId="6" applyFont="1" applyFill="1" applyBorder="1" applyAlignment="1" applyProtection="1">
      <alignment horizontal="left" vertical="center"/>
      <protection locked="0"/>
    </xf>
    <xf numFmtId="0" fontId="5" fillId="12" borderId="49" xfId="5" applyFont="1" applyFill="1" applyBorder="1" applyAlignment="1" applyProtection="1">
      <alignment horizontal="left" vertical="center"/>
      <protection locked="0"/>
    </xf>
    <xf numFmtId="0" fontId="5" fillId="12" borderId="51" xfId="5" applyFont="1" applyFill="1" applyBorder="1" applyAlignment="1" applyProtection="1">
      <alignment horizontal="left" vertical="center"/>
      <protection locked="0"/>
    </xf>
    <xf numFmtId="0" fontId="5" fillId="12" borderId="50" xfId="5" applyFont="1" applyFill="1" applyBorder="1" applyAlignment="1" applyProtection="1">
      <alignment horizontal="left" vertical="center"/>
      <protection locked="0"/>
    </xf>
    <xf numFmtId="0" fontId="5" fillId="12" borderId="52" xfId="6" applyFont="1" applyFill="1" applyBorder="1" applyAlignment="1" applyProtection="1">
      <alignment horizontal="left" vertical="center"/>
      <protection locked="0"/>
    </xf>
    <xf numFmtId="0" fontId="27" fillId="11" borderId="42" xfId="6" applyFont="1" applyFill="1" applyBorder="1" applyAlignment="1" applyProtection="1">
      <alignment horizontal="left"/>
      <protection locked="0"/>
    </xf>
    <xf numFmtId="0" fontId="27" fillId="11" borderId="0" xfId="6" applyFont="1" applyFill="1" applyAlignment="1" applyProtection="1">
      <alignment horizontal="left"/>
      <protection locked="0"/>
    </xf>
    <xf numFmtId="0" fontId="27" fillId="11" borderId="0" xfId="6" applyFont="1" applyFill="1" applyAlignment="1" applyProtection="1">
      <alignment horizontal="left" vertical="top"/>
      <protection locked="0"/>
    </xf>
    <xf numFmtId="0" fontId="27" fillId="11" borderId="0" xfId="6" applyFont="1" applyFill="1" applyAlignment="1" applyProtection="1">
      <alignment horizontal="left" vertical="top" wrapText="1"/>
      <protection locked="0"/>
    </xf>
    <xf numFmtId="0" fontId="27" fillId="11" borderId="43" xfId="6" applyFont="1" applyFill="1" applyBorder="1" applyAlignment="1" applyProtection="1">
      <alignment horizontal="left"/>
      <protection locked="0"/>
    </xf>
    <xf numFmtId="0" fontId="27" fillId="11" borderId="0" xfId="6" applyFont="1" applyFill="1" applyAlignment="1" applyProtection="1">
      <alignment horizontal="left" wrapText="1"/>
      <protection locked="0"/>
    </xf>
    <xf numFmtId="0" fontId="27" fillId="11" borderId="42" xfId="6" applyFont="1" applyFill="1" applyBorder="1" applyAlignment="1" applyProtection="1">
      <alignment horizontal="left" vertical="top"/>
      <protection locked="0"/>
    </xf>
    <xf numFmtId="0" fontId="27" fillId="11" borderId="43" xfId="6" applyFont="1" applyFill="1" applyBorder="1" applyProtection="1">
      <protection locked="0"/>
    </xf>
    <xf numFmtId="0" fontId="5" fillId="12" borderId="52" xfId="6" applyFont="1" applyFill="1" applyBorder="1" applyAlignment="1" applyProtection="1">
      <alignment horizontal="center" vertical="center"/>
      <protection locked="0"/>
    </xf>
    <xf numFmtId="0" fontId="5" fillId="12" borderId="52" xfId="6" quotePrefix="1" applyFont="1" applyFill="1" applyBorder="1" applyAlignment="1" applyProtection="1">
      <alignment horizontal="left" vertical="center"/>
      <protection locked="0"/>
    </xf>
    <xf numFmtId="0" fontId="5" fillId="0" borderId="42" xfId="4" applyFont="1" applyBorder="1" applyAlignment="1">
      <alignment horizontal="center" vertical="center" wrapText="1"/>
    </xf>
    <xf numFmtId="0" fontId="5" fillId="0" borderId="0" xfId="4" applyFont="1" applyAlignment="1">
      <alignment horizontal="center" vertical="center" wrapText="1"/>
    </xf>
    <xf numFmtId="0" fontId="5" fillId="0" borderId="43" xfId="4" applyFont="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Alignment="1">
      <alignment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27" fillId="11" borderId="0" xfId="4" applyFont="1" applyFill="1"/>
    <xf numFmtId="0" fontId="25" fillId="11" borderId="42" xfId="4" applyFont="1" applyFill="1" applyBorder="1" applyAlignment="1">
      <alignment horizontal="center" vertical="center" wrapText="1"/>
    </xf>
    <xf numFmtId="0" fontId="25" fillId="11" borderId="0" xfId="4" applyFont="1" applyFill="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Alignment="1">
      <alignment horizontal="right" vertical="center" wrapText="1"/>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6" fillId="11" borderId="0" xfId="4" applyFont="1" applyFill="1" applyAlignment="1">
      <alignment horizontal="right" vertical="center"/>
    </xf>
    <xf numFmtId="0" fontId="5" fillId="12" borderId="49" xfId="0" applyFont="1" applyFill="1" applyBorder="1" applyAlignment="1" applyProtection="1">
      <alignment vertical="center"/>
      <protection locked="0"/>
    </xf>
    <xf numFmtId="0" fontId="5" fillId="12" borderId="51" xfId="0" applyFont="1" applyFill="1" applyBorder="1" applyAlignment="1" applyProtection="1">
      <alignment vertical="center"/>
      <protection locked="0"/>
    </xf>
    <xf numFmtId="0" fontId="5" fillId="12" borderId="50" xfId="0"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Alignment="1">
      <alignment vertical="center"/>
    </xf>
    <xf numFmtId="0" fontId="27" fillId="11" borderId="42" xfId="4" applyFont="1" applyFill="1" applyBorder="1" applyAlignment="1">
      <alignment vertical="center" wrapText="1"/>
    </xf>
    <xf numFmtId="0" fontId="27" fillId="11" borderId="0" xfId="4" applyFont="1" applyFill="1" applyAlignment="1">
      <alignment vertical="center" wrapText="1"/>
    </xf>
    <xf numFmtId="0" fontId="27" fillId="11" borderId="0" xfId="4" applyFont="1" applyFill="1" applyProtection="1">
      <protection locked="0"/>
    </xf>
    <xf numFmtId="0" fontId="5" fillId="12" borderId="49" xfId="0" applyFont="1" applyFill="1" applyBorder="1" applyAlignment="1" applyProtection="1">
      <alignment horizontal="center" vertical="center"/>
      <protection locked="0"/>
    </xf>
    <xf numFmtId="0" fontId="5" fillId="12" borderId="50" xfId="0" applyFont="1" applyFill="1" applyBorder="1" applyAlignment="1" applyProtection="1">
      <alignment horizontal="center" vertical="center"/>
      <protection locked="0"/>
    </xf>
    <xf numFmtId="0" fontId="27" fillId="12" borderId="49" xfId="0" applyFont="1" applyFill="1" applyBorder="1" applyProtection="1">
      <protection locked="0"/>
    </xf>
    <xf numFmtId="0" fontId="27" fillId="12" borderId="51" xfId="0" applyFont="1" applyFill="1" applyBorder="1" applyProtection="1">
      <protection locked="0"/>
    </xf>
    <xf numFmtId="0" fontId="27" fillId="12" borderId="50" xfId="0"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Alignment="1">
      <alignment horizontal="center" vertical="center"/>
    </xf>
    <xf numFmtId="0" fontId="6" fillId="11" borderId="0" xfId="4" applyFont="1" applyFill="1" applyAlignment="1" applyProtection="1">
      <alignment vertical="center"/>
      <protection locked="0"/>
    </xf>
    <xf numFmtId="0" fontId="6" fillId="11" borderId="42" xfId="4" applyFont="1" applyFill="1" applyBorder="1" applyAlignment="1">
      <alignment horizontal="left" vertical="center"/>
    </xf>
    <xf numFmtId="0" fontId="6" fillId="11" borderId="43" xfId="4" applyFont="1" applyFill="1" applyBorder="1" applyAlignment="1">
      <alignment horizontal="left" vertical="center"/>
    </xf>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5" xfId="4" applyFont="1" applyFill="1" applyBorder="1" applyAlignment="1">
      <alignment horizontal="left" vertical="center" wrapText="1"/>
    </xf>
    <xf numFmtId="0" fontId="27" fillId="12" borderId="49" xfId="0" applyFont="1" applyFill="1" applyBorder="1" applyAlignment="1" applyProtection="1">
      <alignment vertical="center"/>
      <protection locked="0"/>
    </xf>
    <xf numFmtId="0" fontId="27" fillId="12" borderId="51" xfId="0" applyFont="1" applyFill="1" applyBorder="1" applyAlignment="1" applyProtection="1">
      <alignment vertical="center"/>
      <protection locked="0"/>
    </xf>
    <xf numFmtId="0" fontId="27" fillId="12" borderId="50" xfId="0" applyFont="1" applyFill="1" applyBorder="1" applyAlignment="1" applyProtection="1">
      <alignment vertical="center"/>
      <protection locked="0"/>
    </xf>
    <xf numFmtId="0" fontId="6" fillId="11" borderId="1" xfId="4" applyFont="1" applyFill="1" applyBorder="1" applyAlignment="1">
      <alignment vertical="center"/>
    </xf>
    <xf numFmtId="49" fontId="5" fillId="12" borderId="49" xfId="0" applyNumberFormat="1" applyFont="1" applyFill="1" applyBorder="1" applyAlignment="1" applyProtection="1">
      <alignment vertical="center"/>
      <protection locked="0"/>
    </xf>
    <xf numFmtId="49" fontId="5" fillId="12" borderId="51" xfId="0" applyNumberFormat="1" applyFont="1" applyFill="1" applyBorder="1" applyAlignment="1" applyProtection="1">
      <alignment vertical="center"/>
      <protection locked="0"/>
    </xf>
    <xf numFmtId="49" fontId="5" fillId="12" borderId="50" xfId="0" applyNumberFormat="1" applyFont="1" applyFill="1" applyBorder="1" applyAlignment="1" applyProtection="1">
      <alignment vertical="center"/>
      <protection locked="0"/>
    </xf>
    <xf numFmtId="0" fontId="27" fillId="11" borderId="42" xfId="4" applyFont="1" applyFill="1" applyBorder="1" applyProtection="1">
      <protection locked="0"/>
    </xf>
    <xf numFmtId="0" fontId="6" fillId="11" borderId="0" xfId="4" applyFont="1" applyFill="1" applyAlignment="1" applyProtection="1">
      <alignment horizontal="center" vertical="center"/>
      <protection locked="0"/>
    </xf>
    <xf numFmtId="0" fontId="6" fillId="11" borderId="43" xfId="4" applyFont="1" applyFill="1" applyBorder="1" applyAlignment="1" applyProtection="1">
      <alignment horizontal="center" vertical="center"/>
      <protection locked="0"/>
    </xf>
    <xf numFmtId="0" fontId="27" fillId="11" borderId="1" xfId="4" applyFont="1" applyFill="1" applyBorder="1" applyAlignment="1">
      <alignment vertical="top"/>
    </xf>
    <xf numFmtId="0" fontId="6" fillId="11" borderId="1" xfId="4" applyFont="1" applyFill="1" applyBorder="1" applyAlignment="1">
      <alignment vertical="top"/>
    </xf>
    <xf numFmtId="0" fontId="6" fillId="0" borderId="41" xfId="0" applyFont="1" applyBorder="1" applyAlignment="1">
      <alignment horizontal="left" vertical="center" wrapText="1"/>
    </xf>
    <xf numFmtId="0" fontId="6" fillId="9"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lignment horizontal="center" vertical="center"/>
    </xf>
    <xf numFmtId="0" fontId="0" fillId="0" borderId="41" xfId="0" applyBorder="1" applyAlignment="1">
      <alignment horizontal="center" vertical="center"/>
    </xf>
    <xf numFmtId="0" fontId="5"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2" fillId="4" borderId="41" xfId="0" applyFont="1" applyFill="1" applyBorder="1" applyAlignment="1">
      <alignment horizontal="left" vertical="center" wrapText="1"/>
    </xf>
    <xf numFmtId="0" fontId="5" fillId="0" borderId="41" xfId="0" applyFont="1" applyBorder="1" applyAlignment="1">
      <alignment horizontal="left" vertical="center" wrapText="1"/>
    </xf>
    <xf numFmtId="0" fontId="6" fillId="11" borderId="41"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4" fillId="4" borderId="41" xfId="0" applyFont="1" applyFill="1" applyBorder="1" applyAlignment="1">
      <alignment vertical="center"/>
    </xf>
    <xf numFmtId="0" fontId="32" fillId="9" borderId="41"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0" borderId="41" xfId="0" applyFont="1" applyBorder="1" applyAlignment="1">
      <alignment horizontal="left" vertical="center" wrapText="1" indent="1"/>
    </xf>
    <xf numFmtId="0" fontId="6" fillId="9" borderId="41" xfId="0" applyFont="1" applyFill="1" applyBorder="1" applyAlignment="1">
      <alignment horizontal="left" vertical="center" wrapText="1" indent="1"/>
    </xf>
    <xf numFmtId="0" fontId="5" fillId="3" borderId="41" xfId="3" applyFont="1" applyFill="1" applyBorder="1" applyAlignment="1">
      <alignment horizontal="center" vertical="center" wrapText="1"/>
    </xf>
    <xf numFmtId="3" fontId="17"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3"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3" fillId="4" borderId="41" xfId="0" applyFont="1" applyFill="1" applyBorder="1" applyAlignment="1">
      <alignment vertical="center" wrapText="1"/>
    </xf>
    <xf numFmtId="0" fontId="0" fillId="0" borderId="41" xfId="0" applyBorder="1"/>
    <xf numFmtId="0" fontId="17" fillId="3" borderId="41" xfId="3" applyFont="1" applyFill="1" applyBorder="1" applyAlignment="1">
      <alignment horizontal="center" vertical="center"/>
    </xf>
    <xf numFmtId="0" fontId="33"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6" fillId="0" borderId="41" xfId="0" applyFont="1" applyBorder="1" applyAlignment="1">
      <alignment horizontal="left" vertical="center" wrapText="1" indent="1"/>
    </xf>
    <xf numFmtId="0" fontId="15" fillId="0" borderId="41" xfId="0" applyFont="1" applyBorder="1" applyAlignment="1">
      <alignment horizontal="left" vertical="center" wrapText="1"/>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19" fillId="0" borderId="41" xfId="0" applyFont="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vertical="center" wrapTex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0" fillId="0" borderId="0" xfId="0" applyAlignment="1">
      <alignment horizont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5"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3" fillId="7" borderId="25" xfId="0" applyFont="1" applyFill="1" applyBorder="1" applyAlignment="1">
      <alignment horizontal="left" vertical="center" wrapText="1" shrinkToFit="1"/>
    </xf>
    <xf numFmtId="0" fontId="13" fillId="7" borderId="1" xfId="0" applyFont="1" applyFill="1" applyBorder="1" applyAlignment="1">
      <alignment horizontal="left" vertical="center" wrapText="1" shrinkToFit="1"/>
    </xf>
    <xf numFmtId="0" fontId="13" fillId="7" borderId="26" xfId="0" applyFont="1" applyFill="1" applyBorder="1" applyAlignment="1">
      <alignment horizontal="left" vertical="center" wrapText="1" shrinkToFi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10" borderId="22"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left" vertical="center" wrapText="1" indent="1"/>
    </xf>
    <xf numFmtId="0" fontId="5" fillId="10" borderId="12" xfId="0" applyFont="1" applyFill="1" applyBorder="1" applyAlignment="1">
      <alignment horizontal="left" vertical="center" wrapText="1"/>
    </xf>
    <xf numFmtId="0" fontId="6" fillId="0" borderId="27" xfId="0" applyFont="1" applyBorder="1" applyAlignment="1">
      <alignment horizontal="left" vertical="center" wrapText="1"/>
    </xf>
    <xf numFmtId="0" fontId="13" fillId="7" borderId="25"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6" xfId="0" applyFont="1" applyFill="1" applyBorder="1" applyAlignment="1">
      <alignment horizontal="left" vertical="center" shrinkToFit="1"/>
    </xf>
    <xf numFmtId="0" fontId="32" fillId="10" borderId="13"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6" fillId="0" borderId="27" xfId="0" applyFont="1" applyBorder="1" applyAlignment="1">
      <alignment horizontal="left" vertical="center" wrapText="1" inden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6" fillId="9" borderId="24" xfId="0" applyFont="1" applyFill="1" applyBorder="1" applyAlignment="1">
      <alignment horizontal="left" vertical="center" wrapText="1" indent="1"/>
    </xf>
    <xf numFmtId="0" fontId="6" fillId="9" borderId="12"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lignment horizontal="left" vertical="center" wrapText="1"/>
    </xf>
    <xf numFmtId="0" fontId="13" fillId="1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8" xfId="0" applyFont="1" applyBorder="1" applyAlignment="1">
      <alignment horizontal="left" vertical="center" wrapText="1"/>
    </xf>
    <xf numFmtId="0" fontId="17" fillId="9" borderId="38"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35" xfId="0" applyFont="1" applyBorder="1"/>
    <xf numFmtId="3" fontId="10" fillId="3" borderId="8" xfId="0" applyNumberFormat="1" applyFont="1" applyFill="1" applyBorder="1" applyAlignment="1">
      <alignment horizontal="center" vertical="center" wrapText="1"/>
    </xf>
    <xf numFmtId="3" fontId="4" fillId="0" borderId="35" xfId="0" applyNumberFormat="1" applyFont="1" applyBorder="1"/>
    <xf numFmtId="3" fontId="10" fillId="3" borderId="9" xfId="0" applyNumberFormat="1" applyFont="1" applyFill="1" applyBorder="1" applyAlignment="1">
      <alignment horizontal="center" vertical="center" wrapText="1"/>
    </xf>
    <xf numFmtId="3" fontId="4" fillId="0" borderId="36"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18" fillId="6" borderId="37" xfId="0" applyFont="1" applyFill="1" applyBorder="1" applyAlignment="1">
      <alignment horizontal="left" vertical="center"/>
    </xf>
    <xf numFmtId="0" fontId="20" fillId="6" borderId="37" xfId="0" applyFont="1" applyFill="1" applyBorder="1" applyAlignment="1">
      <alignment vertical="center"/>
    </xf>
    <xf numFmtId="0" fontId="20" fillId="6" borderId="47" xfId="0" applyFont="1" applyFill="1" applyBorder="1" applyAlignment="1">
      <alignment vertical="center"/>
    </xf>
    <xf numFmtId="0" fontId="4" fillId="0" borderId="37" xfId="0" applyFont="1" applyBorder="1" applyAlignment="1">
      <alignment vertical="center"/>
    </xf>
    <xf numFmtId="0" fontId="17" fillId="0" borderId="38" xfId="0" applyFont="1" applyBorder="1" applyAlignment="1">
      <alignment horizontal="left" vertical="center" wrapText="1"/>
    </xf>
    <xf numFmtId="0" fontId="17" fillId="9" borderId="39" xfId="0" applyFont="1" applyFill="1" applyBorder="1" applyAlignment="1">
      <alignment horizontal="left" vertical="center" wrapText="1"/>
    </xf>
    <xf numFmtId="0" fontId="18" fillId="6" borderId="40" xfId="0" applyFont="1" applyFill="1" applyBorder="1" applyAlignment="1">
      <alignment horizontal="left" vertical="center"/>
    </xf>
    <xf numFmtId="0" fontId="4" fillId="0" borderId="40" xfId="0" applyFont="1" applyBorder="1" applyAlignment="1">
      <alignment vertical="center"/>
    </xf>
    <xf numFmtId="0" fontId="38" fillId="9" borderId="38" xfId="0" applyFont="1" applyFill="1" applyBorder="1" applyAlignment="1">
      <alignment horizontal="left" vertical="center" wrapText="1"/>
    </xf>
    <xf numFmtId="0" fontId="18" fillId="9" borderId="38"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4" fillId="0" borderId="40" xfId="0" applyFont="1" applyBorder="1"/>
    <xf numFmtId="0" fontId="4" fillId="0" borderId="0" xfId="0" applyFont="1" applyAlignment="1">
      <alignment horizontal="left" vertical="top" wrapText="1"/>
    </xf>
  </cellXfs>
  <cellStyles count="7">
    <cellStyle name="Hyperlink 2" xfId="2" xr:uid="{00000000-0005-0000-0000-000000000000}"/>
    <cellStyle name="Normal" xfId="0" builtinId="0"/>
    <cellStyle name="Normal 2" xfId="3" xr:uid="{00000000-0005-0000-0000-000002000000}"/>
    <cellStyle name="Normal 2 2" xfId="5" xr:uid="{9ACF27E3-6BAF-47FC-921E-A22FC465BCBB}"/>
    <cellStyle name="Normal 3" xfId="4" xr:uid="{00000000-0005-0000-0000-000003000000}"/>
    <cellStyle name="Normal 3 2" xfId="6" xr:uid="{2954E279-CCA4-40C2-9E7D-E4330DF90D0F}"/>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158749</xdr:rowOff>
    </xdr:from>
    <xdr:to>
      <xdr:col>8</xdr:col>
      <xdr:colOff>6981511</xdr:colOff>
      <xdr:row>67</xdr:row>
      <xdr:rowOff>84666</xdr:rowOff>
    </xdr:to>
    <xdr:sp macro="" textlink="">
      <xdr:nvSpPr>
        <xdr:cNvPr id="2" name="TextBox 1">
          <a:extLst>
            <a:ext uri="{FF2B5EF4-FFF2-40B4-BE49-F238E27FC236}">
              <a16:creationId xmlns:a16="http://schemas.microsoft.com/office/drawing/2014/main" id="{F8549395-3122-40DB-A468-4818DF135E5C}"/>
            </a:ext>
          </a:extLst>
        </xdr:cNvPr>
        <xdr:cNvSpPr txBox="1"/>
      </xdr:nvSpPr>
      <xdr:spPr>
        <a:xfrm>
          <a:off x="0" y="7630582"/>
          <a:ext cx="11892178" cy="3577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Arial" panose="020B0604020202020204" pitchFamily="34" charset="0"/>
              <a:ea typeface="+mn-ea"/>
              <a:cs typeface="Arial" panose="020B0604020202020204" pitchFamily="34" charset="0"/>
            </a:rPr>
            <a:t>The condensed consolidated financial statements for the </a:t>
          </a:r>
          <a:r>
            <a:rPr lang="hr-HR" sz="1000">
              <a:solidFill>
                <a:schemeClr val="dk1"/>
              </a:solidFill>
              <a:effectLst/>
              <a:latin typeface="Arial" panose="020B0604020202020204" pitchFamily="34" charset="0"/>
              <a:ea typeface="+mn-ea"/>
              <a:cs typeface="Arial" panose="020B0604020202020204" pitchFamily="34" charset="0"/>
            </a:rPr>
            <a:t>six-month</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period </a:t>
          </a:r>
          <a:r>
            <a:rPr lang="en-GB" sz="1000">
              <a:solidFill>
                <a:schemeClr val="dk1"/>
              </a:solidFill>
              <a:effectLst/>
              <a:latin typeface="Arial" panose="020B0604020202020204" pitchFamily="34" charset="0"/>
              <a:ea typeface="+mn-ea"/>
              <a:cs typeface="Arial" panose="020B0604020202020204" pitchFamily="34" charset="0"/>
            </a:rPr>
            <a:t>ended 3</a:t>
          </a:r>
          <a:r>
            <a:rPr lang="hr-HR" sz="1000">
              <a:solidFill>
                <a:schemeClr val="dk1"/>
              </a:solidFill>
              <a:effectLst/>
              <a:latin typeface="Arial" panose="020B0604020202020204" pitchFamily="34" charset="0"/>
              <a:ea typeface="+mn-ea"/>
              <a:cs typeface="Arial" panose="020B0604020202020204" pitchFamily="34" charset="0"/>
            </a:rPr>
            <a:t>0</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June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5</a:t>
          </a:r>
          <a:r>
            <a:rPr lang="en-GB" sz="1000">
              <a:solidFill>
                <a:schemeClr val="dk1"/>
              </a:solidFill>
              <a:effectLst/>
              <a:latin typeface="Arial" panose="020B0604020202020204" pitchFamily="34" charset="0"/>
              <a:ea typeface="+mn-ea"/>
              <a:cs typeface="Arial" panose="020B0604020202020204" pitchFamily="34" charset="0"/>
            </a:rPr>
            <a:t> have been prepared in accordance with IAS 34 – Interim Financial Reporting, as endorsed by the European Union (EU).</a:t>
          </a:r>
          <a:r>
            <a:rPr lang="hr-HR" sz="100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The condensed consolidated financial statements do not include all the information and disclosures required in the annual financial statements and should be read in conjunction with the Group’s annual consolidated financial statements as of 31 December 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 The Group’s annual consolidated financial statements are prepared in accordance with International Financial Reporting Standards (IFRS) as endorsed by EU.</a:t>
          </a:r>
          <a:r>
            <a:rPr lang="hr-HR" sz="1000">
              <a:solidFill>
                <a:schemeClr val="dk1"/>
              </a:solidFill>
              <a:effectLst/>
              <a:latin typeface="Arial" panose="020B0604020202020204" pitchFamily="34" charset="0"/>
              <a:ea typeface="+mn-ea"/>
              <a:cs typeface="Arial" panose="020B0604020202020204" pitchFamily="34" charset="0"/>
            </a:rPr>
            <a:t> Financial statements are available</a:t>
          </a:r>
          <a:r>
            <a:rPr lang="hr-HR" sz="1000" baseline="0">
              <a:solidFill>
                <a:schemeClr val="dk1"/>
              </a:solidFill>
              <a:effectLst/>
              <a:latin typeface="Arial" panose="020B0604020202020204" pitchFamily="34" charset="0"/>
              <a:ea typeface="+mn-ea"/>
              <a:cs typeface="Arial" panose="020B0604020202020204" pitchFamily="34" charset="0"/>
            </a:rPr>
            <a:t> on Atlantic Grupa web-site: www.atlanticgrupa.com.</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accounting policies adopted in the preparation of the condensed consolidated financial statements for the </a:t>
          </a:r>
          <a:r>
            <a:rPr lang="hr-HR" sz="1000">
              <a:solidFill>
                <a:schemeClr val="dk1"/>
              </a:solidFill>
              <a:effectLst/>
              <a:latin typeface="Arial" panose="020B0604020202020204" pitchFamily="34" charset="0"/>
              <a:ea typeface="+mn-ea"/>
              <a:cs typeface="Arial" panose="020B0604020202020204" pitchFamily="34" charset="0"/>
            </a:rPr>
            <a:t>six-month period </a:t>
          </a:r>
          <a:r>
            <a:rPr lang="en-GB" sz="1000">
              <a:solidFill>
                <a:schemeClr val="dk1"/>
              </a:solidFill>
              <a:effectLst/>
              <a:latin typeface="Arial" panose="020B0604020202020204" pitchFamily="34" charset="0"/>
              <a:ea typeface="+mn-ea"/>
              <a:cs typeface="Arial" panose="020B0604020202020204" pitchFamily="34" charset="0"/>
            </a:rPr>
            <a:t>ended 3</a:t>
          </a:r>
          <a:r>
            <a:rPr lang="hr-HR" sz="1000">
              <a:solidFill>
                <a:schemeClr val="dk1"/>
              </a:solidFill>
              <a:effectLst/>
              <a:latin typeface="Arial" panose="020B0604020202020204" pitchFamily="34" charset="0"/>
              <a:ea typeface="+mn-ea"/>
              <a:cs typeface="Arial" panose="020B0604020202020204" pitchFamily="34" charset="0"/>
            </a:rPr>
            <a:t>0</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June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5</a:t>
          </a:r>
          <a:r>
            <a:rPr lang="en-GB" sz="1000">
              <a:solidFill>
                <a:schemeClr val="dk1"/>
              </a:solidFill>
              <a:effectLst/>
              <a:latin typeface="Arial" panose="020B0604020202020204" pitchFamily="34" charset="0"/>
              <a:ea typeface="+mn-ea"/>
              <a:cs typeface="Arial" panose="020B0604020202020204" pitchFamily="34" charset="0"/>
            </a:rPr>
            <a:t> are consistent with those followed in the preparation of the Group’s annual consolidated financial statements for the year ended 31 December 202</a:t>
          </a:r>
          <a:r>
            <a:rPr lang="hr-HR" sz="1000">
              <a:solidFill>
                <a:schemeClr val="dk1"/>
              </a:solidFill>
              <a:effectLst/>
              <a:latin typeface="Arial" panose="020B0604020202020204" pitchFamily="34" charset="0"/>
              <a:ea typeface="+mn-ea"/>
              <a:cs typeface="Arial" panose="020B0604020202020204" pitchFamily="34" charset="0"/>
            </a:rPr>
            <a:t>4</a:t>
          </a:r>
          <a:r>
            <a:rPr lang="en-GB" sz="1000">
              <a:solidFill>
                <a:schemeClr val="dk1"/>
              </a:solidFill>
              <a:effectLst/>
              <a:latin typeface="Arial" panose="020B0604020202020204" pitchFamily="34" charset="0"/>
              <a:ea typeface="+mn-ea"/>
              <a:cs typeface="Arial" panose="020B0604020202020204" pitchFamily="34" charset="0"/>
            </a:rPr>
            <a:t>.</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The Group is not exposed to significant seasonal or cyclical changes in its operations.</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At the date of approval of condensed consolidated financial statements for the </a:t>
          </a:r>
          <a:r>
            <a:rPr lang="hr-HR" sz="1000">
              <a:solidFill>
                <a:schemeClr val="dk1"/>
              </a:solidFill>
              <a:effectLst/>
              <a:latin typeface="Arial" panose="020B0604020202020204" pitchFamily="34" charset="0"/>
              <a:ea typeface="+mn-ea"/>
              <a:cs typeface="Arial" panose="020B0604020202020204" pitchFamily="34" charset="0"/>
            </a:rPr>
            <a:t>six-month </a:t>
          </a:r>
          <a:r>
            <a:rPr lang="en-GB" sz="1000">
              <a:solidFill>
                <a:schemeClr val="dk1"/>
              </a:solidFill>
              <a:effectLst/>
              <a:latin typeface="Arial" panose="020B0604020202020204" pitchFamily="34" charset="0"/>
              <a:ea typeface="+mn-ea"/>
              <a:cs typeface="Arial" panose="020B0604020202020204" pitchFamily="34" charset="0"/>
            </a:rPr>
            <a:t>period ended 3</a:t>
          </a:r>
          <a:r>
            <a:rPr lang="hr-HR" sz="1000">
              <a:solidFill>
                <a:schemeClr val="dk1"/>
              </a:solidFill>
              <a:effectLst/>
              <a:latin typeface="Arial" panose="020B0604020202020204" pitchFamily="34" charset="0"/>
              <a:ea typeface="+mn-ea"/>
              <a:cs typeface="Arial" panose="020B0604020202020204" pitchFamily="34" charset="0"/>
            </a:rPr>
            <a:t>0</a:t>
          </a:r>
          <a:r>
            <a:rPr lang="en-GB" sz="100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June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5</a:t>
          </a:r>
          <a:r>
            <a:rPr lang="en-GB" sz="1000">
              <a:solidFill>
                <a:schemeClr val="dk1"/>
              </a:solidFill>
              <a:effectLst/>
              <a:latin typeface="Arial" panose="020B0604020202020204" pitchFamily="34" charset="0"/>
              <a:ea typeface="+mn-ea"/>
              <a:cs typeface="Arial" panose="020B0604020202020204" pitchFamily="34" charset="0"/>
            </a:rPr>
            <a:t>, Atlantic Grupa's business operations are running smoothly. By selling the baby food business in 2021, Atlantic Grupa has significantly reduced its exposure in Russia and CIS markets. Consequently, war events do not have a direct material impact on Atlantic Grupa's operations, while indirect consequences, primarily in the form of additional supply chains issues and inflationary pressures, are closely monitored by Atlantic Grupa’s management which undertakes all available measures to reduce risks in the given circumstances.</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Other disclosures prescribed by IAS 34 - Interim financial reporting that is not presented elsewhere in the statement of financial position, statement of comprehensive income, statement of cash flows and statement of changes in equity are disclosed in the Notes 4 to 11</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of</a:t>
          </a:r>
          <a:r>
            <a:rPr lang="hr-HR" sz="1000" baseline="0">
              <a:solidFill>
                <a:schemeClr val="dk1"/>
              </a:solidFill>
              <a:effectLst/>
              <a:latin typeface="Arial" panose="020B0604020202020204" pitchFamily="34" charset="0"/>
              <a:ea typeface="+mn-ea"/>
              <a:cs typeface="Arial" panose="020B0604020202020204" pitchFamily="34" charset="0"/>
            </a:rPr>
            <a:t> the condensed consolidated financial statements for the six-month period ended 30 June 2025.</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Issuer’s name, registered office (address), legal form, country of establishment, entity’s registration number are</a:t>
          </a:r>
          <a:r>
            <a:rPr lang="hr-HR" sz="1000" baseline="0">
              <a:solidFill>
                <a:schemeClr val="dk1"/>
              </a:solidFill>
              <a:effectLst/>
              <a:latin typeface="Arial" panose="020B0604020202020204" pitchFamily="34" charset="0"/>
              <a:ea typeface="+mn-ea"/>
              <a:cs typeface="Arial" panose="020B0604020202020204" pitchFamily="34" charset="0"/>
            </a:rPr>
            <a:t> disclosed in the sheet General data of this document and in the Note 1 of</a:t>
          </a:r>
          <a:r>
            <a:rPr lang="hr-HR" sz="1000">
              <a:solidFill>
                <a:schemeClr val="dk1"/>
              </a:solidFill>
              <a:effectLst/>
              <a:latin typeface="Arial" panose="020B0604020202020204" pitchFamily="34" charset="0"/>
              <a:ea typeface="+mn-ea"/>
              <a:cs typeface="Arial" panose="020B0604020202020204" pitchFamily="34" charset="0"/>
            </a:rPr>
            <a:t> </a:t>
          </a:r>
          <a:r>
            <a:rPr lang="hr-HR" sz="1000" baseline="0">
              <a:solidFill>
                <a:schemeClr val="dk1"/>
              </a:solidFill>
              <a:effectLst/>
              <a:latin typeface="Arial" panose="020B0604020202020204" pitchFamily="34" charset="0"/>
              <a:ea typeface="+mn-ea"/>
              <a:cs typeface="Arial" panose="020B0604020202020204" pitchFamily="34" charset="0"/>
            </a:rPr>
            <a:t>condensed consolidated financial statements for the six-month period ended 30 June 2025.</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Financial commitments at the</a:t>
          </a:r>
          <a:r>
            <a:rPr lang="hr-HR" sz="1000" baseline="0">
              <a:solidFill>
                <a:schemeClr val="dk1"/>
              </a:solidFill>
              <a:effectLst/>
              <a:latin typeface="Arial" panose="020B0604020202020204" pitchFamily="34" charset="0"/>
              <a:ea typeface="+mn-ea"/>
              <a:cs typeface="Arial" panose="020B0604020202020204" pitchFamily="34" charset="0"/>
            </a:rPr>
            <a:t> consolidated level in term of</a:t>
          </a:r>
          <a:r>
            <a:rPr lang="hr-HR" sz="1000">
              <a:solidFill>
                <a:schemeClr val="dk1"/>
              </a:solidFill>
              <a:effectLst/>
              <a:latin typeface="Arial" panose="020B0604020202020204" pitchFamily="34" charset="0"/>
              <a:ea typeface="+mn-ea"/>
              <a:cs typeface="Arial" panose="020B0604020202020204" pitchFamily="34" charset="0"/>
            </a:rPr>
            <a:t> guarantees that are not included in the balance sheet are not material and</a:t>
          </a:r>
          <a:r>
            <a:rPr lang="hr-HR" sz="1000" baseline="0">
              <a:solidFill>
                <a:schemeClr val="dk1"/>
              </a:solidFill>
              <a:effectLst/>
              <a:latin typeface="Arial" panose="020B0604020202020204" pitchFamily="34" charset="0"/>
              <a:ea typeface="+mn-ea"/>
              <a:cs typeface="Arial" panose="020B0604020202020204" pitchFamily="34" charset="0"/>
            </a:rPr>
            <a:t> Management Board believes that possibility of any outflow is remote.</a:t>
          </a:r>
          <a:r>
            <a:rPr lang="hr-HR" sz="1000">
              <a:solidFill>
                <a:schemeClr val="dk1"/>
              </a:solidFill>
              <a:effectLst/>
              <a:latin typeface="Arial" panose="020B0604020202020204" pitchFamily="34" charset="0"/>
              <a:ea typeface="+mn-ea"/>
              <a:cs typeface="Arial" panose="020B0604020202020204" pitchFamily="34" charset="0"/>
            </a:rPr>
            <a:t> Group has no commitments concerning pensions that</a:t>
          </a:r>
          <a:r>
            <a:rPr lang="hr-HR" sz="1000" baseline="0">
              <a:solidFill>
                <a:schemeClr val="dk1"/>
              </a:solidFill>
              <a:effectLst/>
              <a:latin typeface="Arial" panose="020B0604020202020204" pitchFamily="34" charset="0"/>
              <a:ea typeface="+mn-ea"/>
              <a:cs typeface="Arial" panose="020B0604020202020204" pitchFamily="34" charset="0"/>
            </a:rPr>
            <a:t> are </a:t>
          </a:r>
          <a:r>
            <a:rPr lang="hr-HR" sz="1000">
              <a:solidFill>
                <a:schemeClr val="dk1"/>
              </a:solidFill>
              <a:effectLst/>
              <a:latin typeface="Arial" panose="020B0604020202020204" pitchFamily="34" charset="0"/>
              <a:ea typeface="+mn-ea"/>
              <a:cs typeface="Arial" panose="020B0604020202020204" pitchFamily="34" charset="0"/>
            </a:rPr>
            <a:t>in</a:t>
          </a:r>
          <a:r>
            <a:rPr lang="hr-HR" sz="1000" baseline="0">
              <a:solidFill>
                <a:schemeClr val="dk1"/>
              </a:solidFill>
              <a:effectLst/>
              <a:latin typeface="Arial" panose="020B0604020202020204" pitchFamily="34" charset="0"/>
              <a:ea typeface="+mn-ea"/>
              <a:cs typeface="Arial" panose="020B0604020202020204" pitchFamily="34" charset="0"/>
            </a:rPr>
            <a:t> scope of IAS 19.</a:t>
          </a:r>
        </a:p>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0</xdr:colOff>
      <xdr:row>68</xdr:row>
      <xdr:rowOff>21167</xdr:rowOff>
    </xdr:from>
    <xdr:to>
      <xdr:col>8</xdr:col>
      <xdr:colOff>7004049</xdr:colOff>
      <xdr:row>93</xdr:row>
      <xdr:rowOff>88899</xdr:rowOff>
    </xdr:to>
    <xdr:sp macro="" textlink="">
      <xdr:nvSpPr>
        <xdr:cNvPr id="3" name="TextBox 2">
          <a:extLst>
            <a:ext uri="{FF2B5EF4-FFF2-40B4-BE49-F238E27FC236}">
              <a16:creationId xmlns:a16="http://schemas.microsoft.com/office/drawing/2014/main" id="{C7C75A33-EB00-4A4E-ADFC-FFF9B6EBB039}"/>
            </a:ext>
          </a:extLst>
        </xdr:cNvPr>
        <xdr:cNvSpPr txBox="1"/>
      </xdr:nvSpPr>
      <xdr:spPr>
        <a:xfrm>
          <a:off x="0" y="11303000"/>
          <a:ext cx="11914716" cy="4036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100"/>
        </a:p>
      </xdr:txBody>
    </xdr:sp>
    <xdr:clientData/>
  </xdr:twoCellAnchor>
  <xdr:twoCellAnchor>
    <xdr:from>
      <xdr:col>0</xdr:col>
      <xdr:colOff>0</xdr:colOff>
      <xdr:row>94</xdr:row>
      <xdr:rowOff>31529</xdr:rowOff>
    </xdr:from>
    <xdr:to>
      <xdr:col>9</xdr:col>
      <xdr:colOff>693</xdr:colOff>
      <xdr:row>131</xdr:row>
      <xdr:rowOff>31751</xdr:rowOff>
    </xdr:to>
    <xdr:sp macro="" textlink="">
      <xdr:nvSpPr>
        <xdr:cNvPr id="4" name="TextBox 3">
          <a:extLst>
            <a:ext uri="{FF2B5EF4-FFF2-40B4-BE49-F238E27FC236}">
              <a16:creationId xmlns:a16="http://schemas.microsoft.com/office/drawing/2014/main" id="{B830E7DB-278A-4BCA-BC33-0CD0C1FF6CBA}"/>
            </a:ext>
          </a:extLst>
        </xdr:cNvPr>
        <xdr:cNvSpPr txBox="1"/>
      </xdr:nvSpPr>
      <xdr:spPr>
        <a:xfrm>
          <a:off x="0" y="15282112"/>
          <a:ext cx="11917526" cy="5873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latin typeface="Arial" panose="020B0604020202020204" pitchFamily="34" charset="0"/>
              <a:cs typeface="Arial" panose="020B0604020202020204" pitchFamily="34" charset="0"/>
            </a:rPr>
            <a:t>Amounts owed by the Group</a:t>
          </a:r>
          <a:r>
            <a:rPr lang="hr-HR" sz="1000" baseline="0">
              <a:latin typeface="Arial" panose="020B0604020202020204" pitchFamily="34" charset="0"/>
              <a:cs typeface="Arial" panose="020B0604020202020204" pitchFamily="34" charset="0"/>
            </a:rPr>
            <a:t> </a:t>
          </a:r>
          <a:r>
            <a:rPr lang="hr-HR" sz="1000">
              <a:latin typeface="Arial" panose="020B0604020202020204" pitchFamily="34" charset="0"/>
              <a:cs typeface="Arial" panose="020B0604020202020204" pitchFamily="34" charset="0"/>
            </a:rPr>
            <a:t>and falling due after more than five years relate to lease liabilities. The contractual undiscounted cash flows of</a:t>
          </a:r>
          <a:r>
            <a:rPr lang="hr-HR" sz="1000" baseline="0">
              <a:latin typeface="Arial" panose="020B0604020202020204" pitchFamily="34" charset="0"/>
              <a:cs typeface="Arial" panose="020B0604020202020204" pitchFamily="34" charset="0"/>
            </a:rPr>
            <a:t> lease liabilities </a:t>
          </a:r>
          <a:r>
            <a:rPr lang="hr-HR" sz="1000">
              <a:latin typeface="Arial" panose="020B0604020202020204" pitchFamily="34" charset="0"/>
              <a:cs typeface="Arial" panose="020B0604020202020204" pitchFamily="34" charset="0"/>
            </a:rPr>
            <a:t>falling due</a:t>
          </a:r>
          <a:r>
            <a:rPr lang="hr-HR" sz="1000" baseline="0">
              <a:latin typeface="Arial" panose="020B0604020202020204" pitchFamily="34" charset="0"/>
              <a:cs typeface="Arial" panose="020B0604020202020204" pitchFamily="34" charset="0"/>
            </a:rPr>
            <a:t> after more than five year at 30 June 2025 amount EUR 34</a:t>
          </a:r>
          <a:r>
            <a:rPr lang="hr-HR" sz="1000" baseline="0">
              <a:solidFill>
                <a:sysClr val="windowText" lastClr="000000"/>
              </a:solidFill>
              <a:latin typeface="Arial" panose="020B0604020202020204" pitchFamily="34" charset="0"/>
              <a:cs typeface="Arial" panose="020B0604020202020204" pitchFamily="34" charset="0"/>
            </a:rPr>
            <a:t>,101</a:t>
          </a:r>
          <a:r>
            <a:rPr lang="hr-HR" sz="1000">
              <a:latin typeface="Arial" panose="020B0604020202020204" pitchFamily="34" charset="0"/>
              <a:cs typeface="Arial" panose="020B0604020202020204" pitchFamily="34" charset="0"/>
            </a:rPr>
            <a:t> thousand.</a:t>
          </a:r>
        </a:p>
        <a:p>
          <a:endParaRPr lang="hr-HR" sz="1000" baseline="0">
            <a:latin typeface="Arial" panose="020B0604020202020204" pitchFamily="34" charset="0"/>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At 30 June 2025 Group has no </a:t>
          </a:r>
          <a:r>
            <a:rPr lang="en-GB" sz="1000">
              <a:solidFill>
                <a:schemeClr val="dk1"/>
              </a:solidFill>
              <a:effectLst/>
              <a:latin typeface="Arial" panose="020B0604020202020204" pitchFamily="34" charset="0"/>
              <a:ea typeface="+mn-ea"/>
              <a:cs typeface="Arial" panose="020B0604020202020204" pitchFamily="34" charset="0"/>
            </a:rPr>
            <a:t>pledges over property, plant and equipment</a:t>
          </a:r>
          <a:r>
            <a:rPr lang="hr-HR" sz="1000">
              <a:solidFill>
                <a:schemeClr val="dk1"/>
              </a:solidFill>
              <a:effectLst/>
              <a:latin typeface="Arial" panose="020B0604020202020204" pitchFamily="34" charset="0"/>
              <a:ea typeface="+mn-ea"/>
              <a:cs typeface="Arial" panose="020B0604020202020204" pitchFamily="34" charset="0"/>
            </a:rPr>
            <a:t> and </a:t>
          </a:r>
          <a:r>
            <a:rPr lang="hr-HR" sz="1000" baseline="0">
              <a:solidFill>
                <a:schemeClr val="dk1"/>
              </a:solidFill>
              <a:effectLst/>
              <a:latin typeface="Arial" panose="020B0604020202020204" pitchFamily="34" charset="0"/>
              <a:ea typeface="+mn-ea"/>
              <a:cs typeface="Arial" panose="020B0604020202020204" pitchFamily="34" charset="0"/>
            </a:rPr>
            <a:t>has no pledges over intangible assets and shares of subsidiaries.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In </a:t>
          </a:r>
          <a:r>
            <a:rPr lang="hr-HR" sz="1000">
              <a:solidFill>
                <a:schemeClr val="dk1"/>
              </a:solidFill>
              <a:effectLst/>
              <a:latin typeface="Arial" panose="020B0604020202020204" pitchFamily="34" charset="0"/>
              <a:ea typeface="+mn-ea"/>
              <a:cs typeface="Arial" panose="020B0604020202020204" pitchFamily="34" charset="0"/>
            </a:rPr>
            <a:t>the</a:t>
          </a:r>
          <a:r>
            <a:rPr lang="hr-HR" sz="1000" baseline="0">
              <a:solidFill>
                <a:schemeClr val="dk1"/>
              </a:solidFill>
              <a:effectLst/>
              <a:latin typeface="Arial" panose="020B0604020202020204" pitchFamily="34" charset="0"/>
              <a:ea typeface="+mn-ea"/>
              <a:cs typeface="Arial" panose="020B0604020202020204" pitchFamily="34" charset="0"/>
            </a:rPr>
            <a:t> six-month</a:t>
          </a:r>
          <a:r>
            <a:rPr lang="hr-HR" sz="1000">
              <a:solidFill>
                <a:schemeClr val="dk1"/>
              </a:solidFill>
              <a:effectLst/>
              <a:latin typeface="Arial" panose="020B0604020202020204" pitchFamily="34" charset="0"/>
              <a:ea typeface="+mn-ea"/>
              <a:cs typeface="Arial" panose="020B0604020202020204" pitchFamily="34" charset="0"/>
            </a:rPr>
            <a:t> period ended 30 June </a:t>
          </a:r>
          <a:r>
            <a:rPr lang="en-GB" sz="1000">
              <a:solidFill>
                <a:schemeClr val="dk1"/>
              </a:solidFill>
              <a:effectLst/>
              <a:latin typeface="Arial" panose="020B0604020202020204" pitchFamily="34" charset="0"/>
              <a:ea typeface="+mn-ea"/>
              <a:cs typeface="Arial" panose="020B0604020202020204" pitchFamily="34" charset="0"/>
            </a:rPr>
            <a:t>202</a:t>
          </a:r>
          <a:r>
            <a:rPr lang="hr-HR" sz="1000">
              <a:solidFill>
                <a:schemeClr val="dk1"/>
              </a:solidFill>
              <a:effectLst/>
              <a:latin typeface="Arial" panose="020B0604020202020204" pitchFamily="34" charset="0"/>
              <a:ea typeface="+mn-ea"/>
              <a:cs typeface="Arial" panose="020B0604020202020204" pitchFamily="34" charset="0"/>
            </a:rPr>
            <a:t>5</a:t>
          </a:r>
          <a:r>
            <a:rPr lang="en-GB" sz="1000">
              <a:solidFill>
                <a:schemeClr val="dk1"/>
              </a:solidFill>
              <a:effectLst/>
              <a:latin typeface="Arial" panose="020B0604020202020204" pitchFamily="34" charset="0"/>
              <a:ea typeface="+mn-ea"/>
              <a:cs typeface="Arial" panose="020B0604020202020204" pitchFamily="34" charset="0"/>
            </a:rPr>
            <a:t>, the average number of employees </a:t>
          </a:r>
          <a:r>
            <a:rPr lang="hr-HR" sz="1000">
              <a:solidFill>
                <a:schemeClr val="dk1"/>
              </a:solidFill>
              <a:effectLst/>
              <a:latin typeface="Arial" panose="020B0604020202020204" pitchFamily="34" charset="0"/>
              <a:ea typeface="+mn-ea"/>
              <a:cs typeface="Arial" panose="020B0604020202020204" pitchFamily="34" charset="0"/>
            </a:rPr>
            <a:t>in the Group </a:t>
          </a:r>
          <a:r>
            <a:rPr lang="en-GB" sz="1000">
              <a:solidFill>
                <a:schemeClr val="dk1"/>
              </a:solidFill>
              <a:effectLst/>
              <a:latin typeface="Arial" panose="020B0604020202020204" pitchFamily="34" charset="0"/>
              <a:ea typeface="+mn-ea"/>
              <a:cs typeface="Arial" panose="020B0604020202020204" pitchFamily="34" charset="0"/>
            </a:rPr>
            <a:t>was 5,</a:t>
          </a:r>
          <a:r>
            <a:rPr lang="hr-HR" sz="1000">
              <a:solidFill>
                <a:schemeClr val="dk1"/>
              </a:solidFill>
              <a:effectLst/>
              <a:latin typeface="Arial" panose="020B0604020202020204" pitchFamily="34" charset="0"/>
              <a:ea typeface="+mn-ea"/>
              <a:cs typeface="Arial" panose="020B0604020202020204" pitchFamily="34" charset="0"/>
            </a:rPr>
            <a:t>782. Group does not</a:t>
          </a:r>
          <a:r>
            <a:rPr lang="hr-HR" sz="1000" baseline="0">
              <a:solidFill>
                <a:schemeClr val="dk1"/>
              </a:solidFill>
              <a:effectLst/>
              <a:latin typeface="Arial" panose="020B0604020202020204" pitchFamily="34" charset="0"/>
              <a:ea typeface="+mn-ea"/>
              <a:cs typeface="Arial" panose="020B0604020202020204" pitchFamily="34" charset="0"/>
            </a:rPr>
            <a:t> categorise employees.</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No cost of salaries</a:t>
          </a:r>
          <a:r>
            <a:rPr lang="hr-HR" sz="1000" baseline="0">
              <a:latin typeface="Arial" panose="020B0604020202020204" pitchFamily="34" charset="0"/>
              <a:cs typeface="Arial" panose="020B0604020202020204" pitchFamily="34" charset="0"/>
            </a:rPr>
            <a:t> was capitalised in the six-month period ended 30 June 2025.</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Provision for deferred tax,</a:t>
          </a:r>
          <a:r>
            <a:rPr lang="hr-HR" sz="1000" baseline="0">
              <a:latin typeface="Arial" panose="020B0604020202020204" pitchFamily="34" charset="0"/>
              <a:cs typeface="Arial" panose="020B0604020202020204" pitchFamily="34" charset="0"/>
            </a:rPr>
            <a:t> </a:t>
          </a:r>
          <a:r>
            <a:rPr lang="hr-HR" sz="1000">
              <a:latin typeface="Arial" panose="020B0604020202020204" pitchFamily="34" charset="0"/>
              <a:cs typeface="Arial" panose="020B0604020202020204" pitchFamily="34" charset="0"/>
            </a:rPr>
            <a:t>the deferred tax balances at the end of the current period, and the movement in those balances during the current period are</a:t>
          </a:r>
          <a:r>
            <a:rPr lang="hr-HR" sz="1000" baseline="0">
              <a:latin typeface="Arial" panose="020B0604020202020204" pitchFamily="34" charset="0"/>
              <a:cs typeface="Arial" panose="020B0604020202020204" pitchFamily="34" charset="0"/>
            </a:rPr>
            <a:t> shown below:</a:t>
          </a:r>
        </a:p>
        <a:p>
          <a:endParaRPr lang="hr-HR" sz="100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Group has no participating interest.</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There were no shares subscribed during the current period within the limits of the authorised capital. . </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Group has no participation certificates, convertible debentures, warrants, options or similar securities or rights.</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Group has no shares in companies having unlimited liability.</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Issuer's consolidated financial</a:t>
          </a:r>
          <a:r>
            <a:rPr lang="hr-HR" sz="1000" baseline="0">
              <a:latin typeface="Arial" panose="020B0604020202020204" pitchFamily="34" charset="0"/>
              <a:cs typeface="Arial" panose="020B0604020202020204" pitchFamily="34" charset="0"/>
            </a:rPr>
            <a:t> statements are the largest group of companies. The majority owner of the Issuer is MYBERG d.o.o.</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Related parties transactions are disclosed in the Note 10 to the condensed consolidated financial statements for the six-month period ended 30 June 2025. </a:t>
          </a:r>
        </a:p>
        <a:p>
          <a:endParaRPr lang="hr-HR" sz="1000" baseline="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There are no material events arising after the balance sheet date which are not reflected in the profit and loss account or balance sheet.</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Lease liabilties arising from the application of IFRS 16 are stated under ADP 103 and ADP 115, while right-of-use assets are stated under ADP 11 to ADP 13.</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Provisions are stated within liabilities by maturity - long-term provisions are stated under ADP 107 and short-term under AOP 123. Long-term provisions at 30 June 2025 amount EUR 9,690 thousand (31 December 2024: EUR 9,773 thousand),</a:t>
          </a:r>
          <a:r>
            <a:rPr lang="hr-HR" sz="1000" baseline="0">
              <a:latin typeface="Arial" panose="020B0604020202020204" pitchFamily="34" charset="0"/>
              <a:cs typeface="Arial" panose="020B0604020202020204" pitchFamily="34" charset="0"/>
            </a:rPr>
            <a:t> and short-term provisions amount EUR</a:t>
          </a:r>
          <a:r>
            <a:rPr lang="hr-HR" sz="1000">
              <a:latin typeface="Arial" panose="020B0604020202020204" pitchFamily="34" charset="0"/>
              <a:cs typeface="Arial" panose="020B0604020202020204" pitchFamily="34" charset="0"/>
            </a:rPr>
            <a:t> 3,651 thousand (31 December</a:t>
          </a:r>
          <a:r>
            <a:rPr lang="hr-HR" sz="1000" baseline="0">
              <a:latin typeface="Arial" panose="020B0604020202020204" pitchFamily="34" charset="0"/>
              <a:cs typeface="Arial" panose="020B0604020202020204" pitchFamily="34" charset="0"/>
            </a:rPr>
            <a:t> 2024: EUR 5,235 thousand)</a:t>
          </a:r>
          <a:r>
            <a:rPr lang="hr-HR" sz="1000">
              <a:latin typeface="Arial" panose="020B0604020202020204" pitchFamily="34" charset="0"/>
              <a:cs typeface="Arial" panose="020B0604020202020204" pitchFamily="34" charset="0"/>
            </a:rPr>
            <a:t>.</a:t>
          </a:r>
        </a:p>
      </xdr:txBody>
    </xdr:sp>
    <xdr:clientData/>
  </xdr:twoCellAnchor>
  <xdr:twoCellAnchor editAs="oneCell">
    <xdr:from>
      <xdr:col>0</xdr:col>
      <xdr:colOff>27517</xdr:colOff>
      <xdr:row>70</xdr:row>
      <xdr:rowOff>52918</xdr:rowOff>
    </xdr:from>
    <xdr:to>
      <xdr:col>8</xdr:col>
      <xdr:colOff>399843</xdr:colOff>
      <xdr:row>87</xdr:row>
      <xdr:rowOff>127001</xdr:rowOff>
    </xdr:to>
    <xdr:pic>
      <xdr:nvPicPr>
        <xdr:cNvPr id="5" name="Picture 4">
          <a:extLst>
            <a:ext uri="{FF2B5EF4-FFF2-40B4-BE49-F238E27FC236}">
              <a16:creationId xmlns:a16="http://schemas.microsoft.com/office/drawing/2014/main" id="{DC78ED3C-31DE-92BF-BB77-776F9F9ADF4B}"/>
            </a:ext>
          </a:extLst>
        </xdr:cNvPr>
        <xdr:cNvPicPr>
          <a:picLocks noChangeAspect="1"/>
        </xdr:cNvPicPr>
      </xdr:nvPicPr>
      <xdr:blipFill>
        <a:blip xmlns:r="http://schemas.openxmlformats.org/officeDocument/2006/relationships" r:embed="rId1"/>
        <a:stretch>
          <a:fillRect/>
        </a:stretch>
      </xdr:blipFill>
      <xdr:spPr>
        <a:xfrm>
          <a:off x="27517" y="11652251"/>
          <a:ext cx="5282993" cy="2772833"/>
        </a:xfrm>
        <a:prstGeom prst="rect">
          <a:avLst/>
        </a:prstGeom>
      </xdr:spPr>
    </xdr:pic>
    <xdr:clientData/>
  </xdr:twoCellAnchor>
  <xdr:twoCellAnchor editAs="oneCell">
    <xdr:from>
      <xdr:col>8</xdr:col>
      <xdr:colOff>631594</xdr:colOff>
      <xdr:row>70</xdr:row>
      <xdr:rowOff>84668</xdr:rowOff>
    </xdr:from>
    <xdr:to>
      <xdr:col>8</xdr:col>
      <xdr:colOff>6942588</xdr:colOff>
      <xdr:row>91</xdr:row>
      <xdr:rowOff>66677</xdr:rowOff>
    </xdr:to>
    <xdr:pic>
      <xdr:nvPicPr>
        <xdr:cNvPr id="6" name="Picture 5">
          <a:extLst>
            <a:ext uri="{FF2B5EF4-FFF2-40B4-BE49-F238E27FC236}">
              <a16:creationId xmlns:a16="http://schemas.microsoft.com/office/drawing/2014/main" id="{A0F2F484-2F6F-71DC-7C89-6D3304DAB650}"/>
            </a:ext>
          </a:extLst>
        </xdr:cNvPr>
        <xdr:cNvPicPr>
          <a:picLocks noChangeAspect="1"/>
        </xdr:cNvPicPr>
      </xdr:nvPicPr>
      <xdr:blipFill>
        <a:blip xmlns:r="http://schemas.openxmlformats.org/officeDocument/2006/relationships" r:embed="rId2"/>
        <a:stretch>
          <a:fillRect/>
        </a:stretch>
      </xdr:blipFill>
      <xdr:spPr>
        <a:xfrm>
          <a:off x="5542261" y="11684001"/>
          <a:ext cx="6310994" cy="3315759"/>
        </a:xfrm>
        <a:prstGeom prst="rect">
          <a:avLst/>
        </a:prstGeom>
      </xdr:spPr>
    </xdr:pic>
    <xdr:clientData/>
  </xdr:twoCellAnchor>
  <xdr:twoCellAnchor editAs="oneCell">
    <xdr:from>
      <xdr:col>0</xdr:col>
      <xdr:colOff>105834</xdr:colOff>
      <xdr:row>104</xdr:row>
      <xdr:rowOff>105835</xdr:rowOff>
    </xdr:from>
    <xdr:to>
      <xdr:col>8</xdr:col>
      <xdr:colOff>6223000</xdr:colOff>
      <xdr:row>111</xdr:row>
      <xdr:rowOff>1015</xdr:rowOff>
    </xdr:to>
    <xdr:pic>
      <xdr:nvPicPr>
        <xdr:cNvPr id="9" name="Picture 8">
          <a:extLst>
            <a:ext uri="{FF2B5EF4-FFF2-40B4-BE49-F238E27FC236}">
              <a16:creationId xmlns:a16="http://schemas.microsoft.com/office/drawing/2014/main" id="{BB4D4003-5C5A-5D41-82D9-122CED35689B}"/>
            </a:ext>
          </a:extLst>
        </xdr:cNvPr>
        <xdr:cNvPicPr>
          <a:picLocks noChangeAspect="1"/>
        </xdr:cNvPicPr>
      </xdr:nvPicPr>
      <xdr:blipFill>
        <a:blip xmlns:r="http://schemas.openxmlformats.org/officeDocument/2006/relationships" r:embed="rId3"/>
        <a:stretch>
          <a:fillRect/>
        </a:stretch>
      </xdr:blipFill>
      <xdr:spPr>
        <a:xfrm>
          <a:off x="105834" y="17102668"/>
          <a:ext cx="11027833" cy="10064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4"/>
  <sheetViews>
    <sheetView showGridLines="0" tabSelected="1" zoomScale="90" zoomScaleNormal="90" workbookViewId="0">
      <selection sqref="A1:C1"/>
    </sheetView>
  </sheetViews>
  <sheetFormatPr defaultColWidth="9.109375" defaultRowHeight="14.4" x14ac:dyDescent="0.3"/>
  <cols>
    <col min="1" max="8" width="9.109375" style="60"/>
    <col min="9" max="9" width="15.33203125" style="60" customWidth="1"/>
    <col min="10" max="10" width="12.77734375" style="60" bestFit="1" customWidth="1"/>
    <col min="11" max="16384" width="9.109375" style="60"/>
  </cols>
  <sheetData>
    <row r="1" spans="1:14" ht="15.6" x14ac:dyDescent="0.3">
      <c r="A1" s="152" t="s">
        <v>0</v>
      </c>
      <c r="B1" s="153"/>
      <c r="C1" s="153"/>
      <c r="D1" s="58"/>
      <c r="E1" s="58"/>
      <c r="F1" s="58"/>
      <c r="G1" s="58"/>
      <c r="H1" s="58"/>
      <c r="I1" s="58"/>
      <c r="J1" s="59"/>
    </row>
    <row r="2" spans="1:14" ht="14.4" customHeight="1" x14ac:dyDescent="0.3">
      <c r="A2" s="154" t="s">
        <v>1</v>
      </c>
      <c r="B2" s="155"/>
      <c r="C2" s="155"/>
      <c r="D2" s="155"/>
      <c r="E2" s="155"/>
      <c r="F2" s="155"/>
      <c r="G2" s="155"/>
      <c r="H2" s="155"/>
      <c r="I2" s="155"/>
      <c r="J2" s="156"/>
      <c r="N2" s="102" t="s">
        <v>385</v>
      </c>
    </row>
    <row r="3" spans="1:14" x14ac:dyDescent="0.3">
      <c r="A3" s="61"/>
      <c r="B3" s="62"/>
      <c r="C3" s="62"/>
      <c r="D3" s="62"/>
      <c r="E3" s="62"/>
      <c r="F3" s="62"/>
      <c r="G3" s="62"/>
      <c r="H3" s="62"/>
      <c r="I3" s="62"/>
      <c r="J3" s="63"/>
      <c r="N3" s="102" t="s">
        <v>386</v>
      </c>
    </row>
    <row r="4" spans="1:14" ht="33.6" customHeight="1" x14ac:dyDescent="0.3">
      <c r="A4" s="157" t="s">
        <v>2</v>
      </c>
      <c r="B4" s="158"/>
      <c r="C4" s="158"/>
      <c r="D4" s="158"/>
      <c r="E4" s="159">
        <v>45658</v>
      </c>
      <c r="F4" s="160"/>
      <c r="G4" s="64" t="s">
        <v>3</v>
      </c>
      <c r="H4" s="159">
        <v>45838</v>
      </c>
      <c r="I4" s="160"/>
      <c r="J4" s="65"/>
      <c r="N4" s="102" t="s">
        <v>387</v>
      </c>
    </row>
    <row r="5" spans="1:14" s="66" customFormat="1" ht="10.199999999999999" customHeight="1" x14ac:dyDescent="0.3">
      <c r="A5" s="143"/>
      <c r="B5" s="144"/>
      <c r="C5" s="144"/>
      <c r="D5" s="144"/>
      <c r="E5" s="144"/>
      <c r="F5" s="144"/>
      <c r="G5" s="144"/>
      <c r="H5" s="144"/>
      <c r="I5" s="144"/>
      <c r="J5" s="145"/>
      <c r="N5" s="102" t="s">
        <v>388</v>
      </c>
    </row>
    <row r="6" spans="1:14" ht="20.399999999999999" customHeight="1" x14ac:dyDescent="0.3">
      <c r="A6" s="67"/>
      <c r="B6" s="68" t="s">
        <v>4</v>
      </c>
      <c r="C6" s="69"/>
      <c r="D6" s="69"/>
      <c r="E6" s="75">
        <v>2025</v>
      </c>
      <c r="F6" s="70"/>
      <c r="G6" s="64"/>
      <c r="H6" s="70"/>
      <c r="I6" s="71"/>
      <c r="J6" s="72"/>
      <c r="N6" s="102"/>
    </row>
    <row r="7" spans="1:14" s="74" customFormat="1" ht="10.95" customHeight="1" x14ac:dyDescent="0.3">
      <c r="A7" s="67"/>
      <c r="B7" s="69"/>
      <c r="C7" s="69"/>
      <c r="D7" s="69"/>
      <c r="E7" s="73"/>
      <c r="F7" s="73"/>
      <c r="G7" s="64"/>
      <c r="H7" s="70"/>
      <c r="I7" s="71"/>
      <c r="J7" s="72"/>
    </row>
    <row r="8" spans="1:14" ht="20.399999999999999" customHeight="1" x14ac:dyDescent="0.3">
      <c r="A8" s="67"/>
      <c r="B8" s="68" t="s">
        <v>5</v>
      </c>
      <c r="C8" s="69"/>
      <c r="D8" s="69"/>
      <c r="E8" s="75" t="s">
        <v>386</v>
      </c>
      <c r="F8" s="70"/>
      <c r="G8" s="64"/>
      <c r="H8" s="70"/>
      <c r="I8" s="71"/>
      <c r="J8" s="72"/>
    </row>
    <row r="9" spans="1:14" s="74" customFormat="1" ht="10.95" customHeight="1" x14ac:dyDescent="0.3">
      <c r="A9" s="67"/>
      <c r="B9" s="69"/>
      <c r="C9" s="69"/>
      <c r="D9" s="69"/>
      <c r="E9" s="73"/>
      <c r="F9" s="73"/>
      <c r="G9" s="64"/>
      <c r="H9" s="73"/>
      <c r="I9" s="76"/>
      <c r="J9" s="72"/>
    </row>
    <row r="10" spans="1:14" ht="37.950000000000003" customHeight="1" x14ac:dyDescent="0.3">
      <c r="A10" s="162" t="s">
        <v>6</v>
      </c>
      <c r="B10" s="163"/>
      <c r="C10" s="163"/>
      <c r="D10" s="163"/>
      <c r="E10" s="163"/>
      <c r="F10" s="163"/>
      <c r="G10" s="163"/>
      <c r="H10" s="163"/>
      <c r="I10" s="163"/>
      <c r="J10" s="77"/>
    </row>
    <row r="11" spans="1:14" ht="24.6" customHeight="1" x14ac:dyDescent="0.3">
      <c r="A11" s="164" t="s">
        <v>7</v>
      </c>
      <c r="B11" s="165"/>
      <c r="C11" s="148" t="s">
        <v>498</v>
      </c>
      <c r="D11" s="149"/>
      <c r="E11" s="78"/>
      <c r="F11" s="166" t="s">
        <v>8</v>
      </c>
      <c r="G11" s="147"/>
      <c r="H11" s="167" t="s">
        <v>502</v>
      </c>
      <c r="I11" s="168"/>
      <c r="J11" s="79"/>
    </row>
    <row r="12" spans="1:14" ht="14.4" customHeight="1" x14ac:dyDescent="0.3">
      <c r="A12" s="80"/>
      <c r="B12" s="81"/>
      <c r="C12" s="113"/>
      <c r="D12" s="113"/>
      <c r="E12" s="151"/>
      <c r="F12" s="151"/>
      <c r="G12" s="151"/>
      <c r="H12" s="151"/>
      <c r="I12" s="82"/>
      <c r="J12" s="79"/>
    </row>
    <row r="13" spans="1:14" ht="21" customHeight="1" x14ac:dyDescent="0.3">
      <c r="A13" s="146" t="s">
        <v>9</v>
      </c>
      <c r="B13" s="147"/>
      <c r="C13" s="148" t="s">
        <v>499</v>
      </c>
      <c r="D13" s="149"/>
      <c r="E13" s="150"/>
      <c r="F13" s="151"/>
      <c r="G13" s="151"/>
      <c r="H13" s="151"/>
      <c r="I13" s="82"/>
      <c r="J13" s="79"/>
    </row>
    <row r="14" spans="1:14" ht="10.95" customHeight="1" x14ac:dyDescent="0.3">
      <c r="A14" s="78"/>
      <c r="B14" s="82"/>
      <c r="C14" s="113"/>
      <c r="D14" s="113"/>
      <c r="E14" s="161"/>
      <c r="F14" s="161"/>
      <c r="G14" s="161"/>
      <c r="H14" s="161"/>
      <c r="I14" s="81"/>
      <c r="J14" s="83"/>
    </row>
    <row r="15" spans="1:14" ht="22.95" customHeight="1" x14ac:dyDescent="0.3">
      <c r="A15" s="146" t="s">
        <v>10</v>
      </c>
      <c r="B15" s="147"/>
      <c r="C15" s="148" t="s">
        <v>500</v>
      </c>
      <c r="D15" s="149"/>
      <c r="E15" s="173"/>
      <c r="F15" s="174"/>
      <c r="G15" s="84" t="s">
        <v>11</v>
      </c>
      <c r="H15" s="167" t="s">
        <v>503</v>
      </c>
      <c r="I15" s="168"/>
      <c r="J15" s="85"/>
    </row>
    <row r="16" spans="1:14" ht="10.95" customHeight="1" x14ac:dyDescent="0.3">
      <c r="A16" s="78"/>
      <c r="B16" s="82"/>
      <c r="C16" s="113"/>
      <c r="D16" s="113"/>
      <c r="E16" s="161"/>
      <c r="F16" s="161"/>
      <c r="G16" s="161"/>
      <c r="H16" s="161"/>
      <c r="I16" s="81"/>
      <c r="J16" s="83"/>
    </row>
    <row r="17" spans="1:10" ht="22.95" customHeight="1" x14ac:dyDescent="0.3">
      <c r="A17" s="86"/>
      <c r="B17" s="84" t="s">
        <v>12</v>
      </c>
      <c r="C17" s="148" t="s">
        <v>501</v>
      </c>
      <c r="D17" s="149"/>
      <c r="E17" s="87"/>
      <c r="F17" s="87"/>
      <c r="G17" s="87"/>
      <c r="H17" s="87"/>
      <c r="I17" s="87"/>
      <c r="J17" s="85"/>
    </row>
    <row r="18" spans="1:10" x14ac:dyDescent="0.3">
      <c r="A18" s="175"/>
      <c r="B18" s="176"/>
      <c r="C18" s="161"/>
      <c r="D18" s="161"/>
      <c r="E18" s="161"/>
      <c r="F18" s="161"/>
      <c r="G18" s="161"/>
      <c r="H18" s="161"/>
      <c r="I18" s="81"/>
      <c r="J18" s="83"/>
    </row>
    <row r="19" spans="1:10" x14ac:dyDescent="0.3">
      <c r="A19" s="164" t="s">
        <v>13</v>
      </c>
      <c r="B19" s="169"/>
      <c r="C19" s="170" t="s">
        <v>504</v>
      </c>
      <c r="D19" s="171"/>
      <c r="E19" s="171"/>
      <c r="F19" s="171"/>
      <c r="G19" s="171"/>
      <c r="H19" s="171"/>
      <c r="I19" s="171"/>
      <c r="J19" s="172"/>
    </row>
    <row r="20" spans="1:10" x14ac:dyDescent="0.3">
      <c r="A20" s="80"/>
      <c r="B20" s="81"/>
      <c r="C20" s="114"/>
      <c r="D20" s="113"/>
      <c r="E20" s="177"/>
      <c r="F20" s="177"/>
      <c r="G20" s="177"/>
      <c r="H20" s="177"/>
      <c r="I20" s="113"/>
      <c r="J20" s="115"/>
    </row>
    <row r="21" spans="1:10" x14ac:dyDescent="0.3">
      <c r="A21" s="164" t="s">
        <v>14</v>
      </c>
      <c r="B21" s="169"/>
      <c r="C21" s="178">
        <v>10000</v>
      </c>
      <c r="D21" s="179"/>
      <c r="E21" s="177"/>
      <c r="F21" s="177"/>
      <c r="G21" s="170" t="s">
        <v>505</v>
      </c>
      <c r="H21" s="171"/>
      <c r="I21" s="171"/>
      <c r="J21" s="172"/>
    </row>
    <row r="22" spans="1:10" x14ac:dyDescent="0.3">
      <c r="A22" s="80"/>
      <c r="B22" s="81"/>
      <c r="C22" s="113"/>
      <c r="D22" s="113"/>
      <c r="E22" s="177"/>
      <c r="F22" s="177"/>
      <c r="G22" s="177"/>
      <c r="H22" s="177"/>
      <c r="I22" s="113"/>
      <c r="J22" s="115"/>
    </row>
    <row r="23" spans="1:10" x14ac:dyDescent="0.3">
      <c r="A23" s="164" t="s">
        <v>15</v>
      </c>
      <c r="B23" s="169"/>
      <c r="C23" s="170" t="s">
        <v>506</v>
      </c>
      <c r="D23" s="171"/>
      <c r="E23" s="171"/>
      <c r="F23" s="171"/>
      <c r="G23" s="171"/>
      <c r="H23" s="171"/>
      <c r="I23" s="171"/>
      <c r="J23" s="172"/>
    </row>
    <row r="24" spans="1:10" x14ac:dyDescent="0.3">
      <c r="A24" s="80"/>
      <c r="B24" s="81"/>
      <c r="C24" s="113"/>
      <c r="D24" s="113"/>
      <c r="E24" s="177"/>
      <c r="F24" s="177"/>
      <c r="G24" s="177"/>
      <c r="H24" s="177"/>
      <c r="I24" s="113"/>
      <c r="J24" s="115"/>
    </row>
    <row r="25" spans="1:10" x14ac:dyDescent="0.3">
      <c r="A25" s="164" t="s">
        <v>16</v>
      </c>
      <c r="B25" s="169"/>
      <c r="C25" s="180" t="s">
        <v>507</v>
      </c>
      <c r="D25" s="181"/>
      <c r="E25" s="181"/>
      <c r="F25" s="181"/>
      <c r="G25" s="181"/>
      <c r="H25" s="181"/>
      <c r="I25" s="181"/>
      <c r="J25" s="182"/>
    </row>
    <row r="26" spans="1:10" x14ac:dyDescent="0.3">
      <c r="A26" s="80"/>
      <c r="B26" s="81"/>
      <c r="C26" s="114"/>
      <c r="D26" s="113"/>
      <c r="E26" s="177"/>
      <c r="F26" s="177"/>
      <c r="G26" s="177"/>
      <c r="H26" s="177"/>
      <c r="I26" s="113"/>
      <c r="J26" s="115"/>
    </row>
    <row r="27" spans="1:10" x14ac:dyDescent="0.3">
      <c r="A27" s="164" t="s">
        <v>17</v>
      </c>
      <c r="B27" s="169"/>
      <c r="C27" s="180" t="s">
        <v>508</v>
      </c>
      <c r="D27" s="181"/>
      <c r="E27" s="181"/>
      <c r="F27" s="181"/>
      <c r="G27" s="181"/>
      <c r="H27" s="181"/>
      <c r="I27" s="181"/>
      <c r="J27" s="182"/>
    </row>
    <row r="28" spans="1:10" ht="13.95" customHeight="1" x14ac:dyDescent="0.3">
      <c r="A28" s="80"/>
      <c r="B28" s="81"/>
      <c r="C28" s="114"/>
      <c r="D28" s="113"/>
      <c r="E28" s="177"/>
      <c r="F28" s="177"/>
      <c r="G28" s="177"/>
      <c r="H28" s="177"/>
      <c r="I28" s="113"/>
      <c r="J28" s="115"/>
    </row>
    <row r="29" spans="1:10" ht="22.95" customHeight="1" x14ac:dyDescent="0.3">
      <c r="A29" s="146" t="s">
        <v>18</v>
      </c>
      <c r="B29" s="169"/>
      <c r="C29" s="116">
        <v>5902</v>
      </c>
      <c r="D29" s="117"/>
      <c r="E29" s="185"/>
      <c r="F29" s="185"/>
      <c r="G29" s="185"/>
      <c r="H29" s="185"/>
      <c r="I29" s="118"/>
      <c r="J29" s="119"/>
    </row>
    <row r="30" spans="1:10" x14ac:dyDescent="0.3">
      <c r="A30" s="80"/>
      <c r="B30" s="81"/>
      <c r="C30" s="81"/>
      <c r="D30" s="81"/>
      <c r="E30" s="161"/>
      <c r="F30" s="161"/>
      <c r="G30" s="161"/>
      <c r="H30" s="161"/>
      <c r="I30" s="89"/>
      <c r="J30" s="90"/>
    </row>
    <row r="31" spans="1:10" x14ac:dyDescent="0.3">
      <c r="A31" s="164" t="s">
        <v>19</v>
      </c>
      <c r="B31" s="169"/>
      <c r="C31" s="99" t="s">
        <v>519</v>
      </c>
      <c r="D31" s="183" t="s">
        <v>20</v>
      </c>
      <c r="E31" s="184"/>
      <c r="F31" s="184"/>
      <c r="G31" s="184"/>
      <c r="H31" s="81"/>
      <c r="I31" s="91" t="s">
        <v>21</v>
      </c>
      <c r="J31" s="92" t="s">
        <v>22</v>
      </c>
    </row>
    <row r="32" spans="1:10" x14ac:dyDescent="0.3">
      <c r="A32" s="164"/>
      <c r="B32" s="169"/>
      <c r="C32" s="93"/>
      <c r="D32" s="64"/>
      <c r="E32" s="174"/>
      <c r="F32" s="174"/>
      <c r="G32" s="174"/>
      <c r="H32" s="174"/>
      <c r="I32" s="89"/>
      <c r="J32" s="90"/>
    </row>
    <row r="33" spans="1:10" x14ac:dyDescent="0.3">
      <c r="A33" s="164" t="s">
        <v>23</v>
      </c>
      <c r="B33" s="169"/>
      <c r="C33" s="88" t="s">
        <v>520</v>
      </c>
      <c r="D33" s="183" t="s">
        <v>24</v>
      </c>
      <c r="E33" s="184"/>
      <c r="F33" s="184"/>
      <c r="G33" s="184"/>
      <c r="H33" s="87"/>
      <c r="I33" s="91" t="s">
        <v>25</v>
      </c>
      <c r="J33" s="92" t="s">
        <v>26</v>
      </c>
    </row>
    <row r="34" spans="1:10" x14ac:dyDescent="0.3">
      <c r="A34" s="80"/>
      <c r="B34" s="81"/>
      <c r="C34" s="81"/>
      <c r="D34" s="81"/>
      <c r="E34" s="161"/>
      <c r="F34" s="161"/>
      <c r="G34" s="161"/>
      <c r="H34" s="161"/>
      <c r="I34" s="81"/>
      <c r="J34" s="83"/>
    </row>
    <row r="35" spans="1:10" x14ac:dyDescent="0.3">
      <c r="A35" s="183" t="s">
        <v>27</v>
      </c>
      <c r="B35" s="184"/>
      <c r="C35" s="184"/>
      <c r="D35" s="184"/>
      <c r="E35" s="184" t="s">
        <v>28</v>
      </c>
      <c r="F35" s="184"/>
      <c r="G35" s="184"/>
      <c r="H35" s="184"/>
      <c r="I35" s="184"/>
      <c r="J35" s="94" t="s">
        <v>29</v>
      </c>
    </row>
    <row r="36" spans="1:10" x14ac:dyDescent="0.3">
      <c r="A36" s="80"/>
      <c r="B36" s="81"/>
      <c r="C36" s="81"/>
      <c r="D36" s="81"/>
      <c r="E36" s="161"/>
      <c r="F36" s="161"/>
      <c r="G36" s="161"/>
      <c r="H36" s="161"/>
      <c r="I36" s="81"/>
      <c r="J36" s="90"/>
    </row>
    <row r="37" spans="1:10" x14ac:dyDescent="0.3">
      <c r="A37" s="126" t="s">
        <v>514</v>
      </c>
      <c r="B37" s="127"/>
      <c r="C37" s="127"/>
      <c r="D37" s="128"/>
      <c r="E37" s="129" t="s">
        <v>505</v>
      </c>
      <c r="F37" s="130"/>
      <c r="G37" s="130"/>
      <c r="H37" s="130"/>
      <c r="I37" s="131"/>
      <c r="J37" s="132">
        <v>1473948</v>
      </c>
    </row>
    <row r="38" spans="1:10" x14ac:dyDescent="0.3">
      <c r="A38" s="133"/>
      <c r="B38" s="134"/>
      <c r="C38" s="135"/>
      <c r="D38" s="136"/>
      <c r="E38" s="136"/>
      <c r="F38" s="136"/>
      <c r="G38" s="136"/>
      <c r="H38" s="136"/>
      <c r="I38" s="136"/>
      <c r="J38" s="137"/>
    </row>
    <row r="39" spans="1:10" x14ac:dyDescent="0.3">
      <c r="A39" s="126" t="s">
        <v>509</v>
      </c>
      <c r="B39" s="127"/>
      <c r="C39" s="127"/>
      <c r="D39" s="127"/>
      <c r="E39" s="129" t="s">
        <v>505</v>
      </c>
      <c r="F39" s="130"/>
      <c r="G39" s="130"/>
      <c r="H39" s="130"/>
      <c r="I39" s="131"/>
      <c r="J39" s="128">
        <v>3785793</v>
      </c>
    </row>
    <row r="40" spans="1:10" x14ac:dyDescent="0.3">
      <c r="A40" s="133"/>
      <c r="B40" s="134"/>
      <c r="C40" s="135"/>
      <c r="D40" s="136"/>
      <c r="E40" s="136"/>
      <c r="F40" s="136"/>
      <c r="G40" s="136"/>
      <c r="H40" s="136"/>
      <c r="I40" s="136"/>
      <c r="J40" s="137"/>
    </row>
    <row r="41" spans="1:10" x14ac:dyDescent="0.3">
      <c r="A41" s="126" t="s">
        <v>510</v>
      </c>
      <c r="B41" s="127"/>
      <c r="C41" s="127"/>
      <c r="D41" s="128"/>
      <c r="E41" s="129" t="s">
        <v>522</v>
      </c>
      <c r="F41" s="130"/>
      <c r="G41" s="130"/>
      <c r="H41" s="130"/>
      <c r="I41" s="131"/>
      <c r="J41" s="132">
        <v>2114011000</v>
      </c>
    </row>
    <row r="42" spans="1:10" x14ac:dyDescent="0.3">
      <c r="A42" s="133"/>
      <c r="B42" s="134"/>
      <c r="C42" s="135"/>
      <c r="D42" s="136"/>
      <c r="E42" s="136"/>
      <c r="F42" s="136"/>
      <c r="G42" s="136"/>
      <c r="H42" s="136"/>
      <c r="I42" s="138"/>
      <c r="J42" s="137"/>
    </row>
    <row r="43" spans="1:10" x14ac:dyDescent="0.3">
      <c r="A43" s="126" t="s">
        <v>512</v>
      </c>
      <c r="B43" s="127"/>
      <c r="C43" s="127"/>
      <c r="D43" s="128"/>
      <c r="E43" s="129" t="s">
        <v>523</v>
      </c>
      <c r="F43" s="130"/>
      <c r="G43" s="130"/>
      <c r="H43" s="130"/>
      <c r="I43" s="131"/>
      <c r="J43" s="132" t="s">
        <v>513</v>
      </c>
    </row>
    <row r="44" spans="1:10" x14ac:dyDescent="0.3">
      <c r="A44" s="133"/>
      <c r="B44" s="134"/>
      <c r="C44" s="135"/>
      <c r="D44" s="136"/>
      <c r="E44" s="136"/>
      <c r="F44" s="136"/>
      <c r="G44" s="136"/>
      <c r="H44" s="136"/>
      <c r="I44" s="138"/>
      <c r="J44" s="137"/>
    </row>
    <row r="45" spans="1:10" x14ac:dyDescent="0.3">
      <c r="A45" s="126" t="s">
        <v>524</v>
      </c>
      <c r="B45" s="127"/>
      <c r="C45" s="127"/>
      <c r="D45" s="128"/>
      <c r="E45" s="129" t="s">
        <v>525</v>
      </c>
      <c r="F45" s="130"/>
      <c r="G45" s="130"/>
      <c r="H45" s="130"/>
      <c r="I45" s="131"/>
      <c r="J45" s="132" t="s">
        <v>526</v>
      </c>
    </row>
    <row r="46" spans="1:10" x14ac:dyDescent="0.3">
      <c r="A46" s="139"/>
      <c r="B46" s="135"/>
      <c r="C46" s="135"/>
      <c r="D46" s="134"/>
      <c r="E46" s="134"/>
      <c r="F46" s="134"/>
      <c r="G46" s="135"/>
      <c r="H46" s="135"/>
      <c r="I46" s="134"/>
      <c r="J46" s="137"/>
    </row>
    <row r="47" spans="1:10" x14ac:dyDescent="0.3">
      <c r="A47" s="126" t="s">
        <v>527</v>
      </c>
      <c r="B47" s="127"/>
      <c r="C47" s="127"/>
      <c r="D47" s="128"/>
      <c r="E47" s="129" t="s">
        <v>528</v>
      </c>
      <c r="F47" s="130"/>
      <c r="G47" s="130"/>
      <c r="H47" s="130"/>
      <c r="I47" s="131"/>
      <c r="J47" s="132" t="s">
        <v>529</v>
      </c>
    </row>
    <row r="48" spans="1:10" x14ac:dyDescent="0.3">
      <c r="A48" s="139"/>
      <c r="B48" s="135"/>
      <c r="C48" s="135"/>
      <c r="D48" s="134"/>
      <c r="E48" s="134"/>
      <c r="F48" s="134"/>
      <c r="G48" s="135"/>
      <c r="H48" s="135"/>
      <c r="I48" s="134"/>
      <c r="J48" s="140"/>
    </row>
    <row r="49" spans="1:10" x14ac:dyDescent="0.3">
      <c r="A49" s="126" t="s">
        <v>511</v>
      </c>
      <c r="B49" s="127"/>
      <c r="C49" s="127"/>
      <c r="D49" s="128"/>
      <c r="E49" s="129" t="s">
        <v>523</v>
      </c>
      <c r="F49" s="130"/>
      <c r="G49" s="130"/>
      <c r="H49" s="130"/>
      <c r="I49" s="131"/>
      <c r="J49" s="132">
        <v>17173006</v>
      </c>
    </row>
    <row r="50" spans="1:10" x14ac:dyDescent="0.3">
      <c r="A50" s="133"/>
      <c r="B50" s="134"/>
      <c r="C50" s="135"/>
      <c r="D50" s="136"/>
      <c r="E50" s="136"/>
      <c r="F50" s="136"/>
      <c r="G50" s="136"/>
      <c r="H50" s="136"/>
      <c r="I50" s="136"/>
      <c r="J50" s="137"/>
    </row>
    <row r="51" spans="1:10" x14ac:dyDescent="0.3">
      <c r="A51" s="126" t="s">
        <v>511</v>
      </c>
      <c r="B51" s="127"/>
      <c r="C51" s="127"/>
      <c r="D51" s="128"/>
      <c r="E51" s="129" t="s">
        <v>530</v>
      </c>
      <c r="F51" s="130"/>
      <c r="G51" s="130"/>
      <c r="H51" s="130"/>
      <c r="I51" s="131"/>
      <c r="J51" s="141" t="s">
        <v>531</v>
      </c>
    </row>
    <row r="52" spans="1:10" x14ac:dyDescent="0.3">
      <c r="A52" s="133"/>
      <c r="B52" s="134"/>
      <c r="C52" s="135"/>
      <c r="D52" s="136"/>
      <c r="E52" s="136"/>
      <c r="F52" s="136"/>
      <c r="G52" s="136"/>
      <c r="H52" s="136"/>
      <c r="I52" s="138"/>
      <c r="J52" s="137"/>
    </row>
    <row r="53" spans="1:10" x14ac:dyDescent="0.3">
      <c r="A53" s="126" t="s">
        <v>532</v>
      </c>
      <c r="B53" s="127"/>
      <c r="C53" s="127"/>
      <c r="D53" s="128"/>
      <c r="E53" s="129" t="s">
        <v>533</v>
      </c>
      <c r="F53" s="130"/>
      <c r="G53" s="130"/>
      <c r="H53" s="130"/>
      <c r="I53" s="131"/>
      <c r="J53" s="132">
        <v>6003443</v>
      </c>
    </row>
    <row r="54" spans="1:10" x14ac:dyDescent="0.3">
      <c r="A54" s="133"/>
      <c r="B54" s="134"/>
      <c r="C54" s="135"/>
      <c r="D54" s="136"/>
      <c r="E54" s="136"/>
      <c r="F54" s="136"/>
      <c r="G54" s="136"/>
      <c r="H54" s="136"/>
      <c r="I54" s="138"/>
      <c r="J54" s="137"/>
    </row>
    <row r="55" spans="1:10" x14ac:dyDescent="0.3">
      <c r="A55" s="126" t="s">
        <v>534</v>
      </c>
      <c r="B55" s="127"/>
      <c r="C55" s="127"/>
      <c r="D55" s="128"/>
      <c r="E55" s="129" t="s">
        <v>523</v>
      </c>
      <c r="F55" s="130"/>
      <c r="G55" s="130"/>
      <c r="H55" s="130"/>
      <c r="I55" s="131"/>
      <c r="J55" s="132">
        <v>20699825</v>
      </c>
    </row>
    <row r="56" spans="1:10" x14ac:dyDescent="0.3">
      <c r="A56" s="139"/>
      <c r="B56" s="135"/>
      <c r="C56" s="135"/>
      <c r="D56" s="135"/>
      <c r="E56" s="134"/>
      <c r="F56" s="134"/>
      <c r="G56" s="135"/>
      <c r="H56" s="135"/>
      <c r="I56" s="135"/>
      <c r="J56" s="137"/>
    </row>
    <row r="57" spans="1:10" x14ac:dyDescent="0.3">
      <c r="A57" s="126" t="s">
        <v>509</v>
      </c>
      <c r="B57" s="127"/>
      <c r="C57" s="127"/>
      <c r="D57" s="127"/>
      <c r="E57" s="129" t="s">
        <v>522</v>
      </c>
      <c r="F57" s="130"/>
      <c r="G57" s="130"/>
      <c r="H57" s="130"/>
      <c r="I57" s="131"/>
      <c r="J57" s="132">
        <v>17861640000</v>
      </c>
    </row>
    <row r="58" spans="1:10" x14ac:dyDescent="0.3">
      <c r="A58" s="139"/>
      <c r="B58" s="135"/>
      <c r="C58" s="135"/>
      <c r="D58" s="134"/>
      <c r="E58" s="134"/>
      <c r="F58" s="134"/>
      <c r="G58" s="135"/>
      <c r="H58" s="135"/>
      <c r="I58" s="134"/>
      <c r="J58" s="137"/>
    </row>
    <row r="59" spans="1:10" x14ac:dyDescent="0.3">
      <c r="A59" s="126" t="s">
        <v>509</v>
      </c>
      <c r="B59" s="127"/>
      <c r="C59" s="127"/>
      <c r="D59" s="128"/>
      <c r="E59" s="129" t="s">
        <v>533</v>
      </c>
      <c r="F59" s="130"/>
      <c r="G59" s="130"/>
      <c r="H59" s="130"/>
      <c r="I59" s="131"/>
      <c r="J59" s="132">
        <v>6244742</v>
      </c>
    </row>
    <row r="60" spans="1:10" x14ac:dyDescent="0.3">
      <c r="A60" s="139"/>
      <c r="B60" s="135"/>
      <c r="C60" s="135"/>
      <c r="D60" s="134"/>
      <c r="E60" s="134"/>
      <c r="F60" s="134"/>
      <c r="G60" s="135"/>
      <c r="H60" s="135"/>
      <c r="I60" s="134"/>
      <c r="J60" s="140"/>
    </row>
    <row r="61" spans="1:10" x14ac:dyDescent="0.3">
      <c r="A61" s="126" t="s">
        <v>535</v>
      </c>
      <c r="B61" s="127"/>
      <c r="C61" s="127"/>
      <c r="D61" s="128"/>
      <c r="E61" s="129" t="s">
        <v>505</v>
      </c>
      <c r="F61" s="130"/>
      <c r="G61" s="130"/>
      <c r="H61" s="130"/>
      <c r="I61" s="131"/>
      <c r="J61" s="132">
        <v>5008921</v>
      </c>
    </row>
    <row r="62" spans="1:10" x14ac:dyDescent="0.3">
      <c r="A62" s="139"/>
      <c r="B62" s="135"/>
      <c r="C62" s="135"/>
      <c r="D62" s="134"/>
      <c r="E62" s="134"/>
      <c r="F62" s="134"/>
      <c r="G62" s="135"/>
      <c r="H62" s="135"/>
      <c r="I62" s="134"/>
      <c r="J62" s="140"/>
    </row>
    <row r="63" spans="1:10" x14ac:dyDescent="0.3">
      <c r="A63" s="126" t="s">
        <v>536</v>
      </c>
      <c r="B63" s="127"/>
      <c r="C63" s="127"/>
      <c r="D63" s="128"/>
      <c r="E63" s="129" t="s">
        <v>505</v>
      </c>
      <c r="F63" s="130"/>
      <c r="G63" s="130"/>
      <c r="H63" s="130"/>
      <c r="I63" s="131"/>
      <c r="J63" s="132">
        <v>5183952</v>
      </c>
    </row>
    <row r="64" spans="1:10" x14ac:dyDescent="0.3">
      <c r="A64" s="139"/>
      <c r="B64" s="135"/>
      <c r="C64" s="135"/>
      <c r="D64" s="134"/>
      <c r="E64" s="134"/>
      <c r="F64" s="134"/>
      <c r="G64" s="135"/>
      <c r="H64" s="135"/>
      <c r="I64" s="134"/>
      <c r="J64" s="140"/>
    </row>
    <row r="65" spans="1:10" x14ac:dyDescent="0.3">
      <c r="A65" s="126" t="s">
        <v>537</v>
      </c>
      <c r="B65" s="127"/>
      <c r="C65" s="127"/>
      <c r="D65" s="128"/>
      <c r="E65" s="129" t="s">
        <v>505</v>
      </c>
      <c r="F65" s="130"/>
      <c r="G65" s="130"/>
      <c r="H65" s="130"/>
      <c r="I65" s="131"/>
      <c r="J65" s="142">
        <v>1103229</v>
      </c>
    </row>
    <row r="66" spans="1:10" x14ac:dyDescent="0.3">
      <c r="A66" s="133"/>
      <c r="B66" s="134"/>
      <c r="C66" s="135"/>
      <c r="D66" s="136"/>
      <c r="E66" s="136"/>
      <c r="F66" s="136"/>
      <c r="G66" s="136"/>
      <c r="H66" s="136"/>
      <c r="I66" s="136"/>
      <c r="J66" s="137"/>
    </row>
    <row r="67" spans="1:10" x14ac:dyDescent="0.3">
      <c r="A67" s="126" t="s">
        <v>538</v>
      </c>
      <c r="B67" s="127"/>
      <c r="C67" s="127"/>
      <c r="D67" s="127"/>
      <c r="E67" s="129" t="s">
        <v>505</v>
      </c>
      <c r="F67" s="130"/>
      <c r="G67" s="130"/>
      <c r="H67" s="130"/>
      <c r="I67" s="131"/>
      <c r="J67" s="128">
        <v>2448254</v>
      </c>
    </row>
    <row r="68" spans="1:10" x14ac:dyDescent="0.3">
      <c r="A68" s="133"/>
      <c r="B68" s="134"/>
      <c r="C68" s="135"/>
      <c r="D68" s="136"/>
      <c r="E68" s="136"/>
      <c r="F68" s="136"/>
      <c r="G68" s="136"/>
      <c r="H68" s="136"/>
      <c r="I68" s="136"/>
      <c r="J68" s="137"/>
    </row>
    <row r="69" spans="1:10" x14ac:dyDescent="0.3">
      <c r="A69" s="126" t="s">
        <v>539</v>
      </c>
      <c r="B69" s="127"/>
      <c r="C69" s="127"/>
      <c r="D69" s="128"/>
      <c r="E69" s="129" t="s">
        <v>505</v>
      </c>
      <c r="F69" s="130"/>
      <c r="G69" s="130"/>
      <c r="H69" s="130"/>
      <c r="I69" s="131"/>
      <c r="J69" s="132">
        <v>2920271</v>
      </c>
    </row>
    <row r="70" spans="1:10" x14ac:dyDescent="0.3">
      <c r="A70" s="133"/>
      <c r="B70" s="134"/>
      <c r="C70" s="135"/>
      <c r="D70" s="136"/>
      <c r="E70" s="136"/>
      <c r="F70" s="136"/>
      <c r="G70" s="136"/>
      <c r="H70" s="136"/>
      <c r="I70" s="138"/>
      <c r="J70" s="137"/>
    </row>
    <row r="71" spans="1:10" x14ac:dyDescent="0.3">
      <c r="A71" s="126" t="s">
        <v>540</v>
      </c>
      <c r="B71" s="127"/>
      <c r="C71" s="127"/>
      <c r="D71" s="128"/>
      <c r="E71" s="129" t="s">
        <v>505</v>
      </c>
      <c r="F71" s="130"/>
      <c r="G71" s="130"/>
      <c r="H71" s="130"/>
      <c r="I71" s="131"/>
      <c r="J71" s="132">
        <v>1336118</v>
      </c>
    </row>
    <row r="72" spans="1:10" x14ac:dyDescent="0.3">
      <c r="A72" s="133"/>
      <c r="B72" s="134"/>
      <c r="C72" s="135"/>
      <c r="D72" s="136"/>
      <c r="E72" s="136"/>
      <c r="F72" s="136"/>
      <c r="G72" s="136"/>
      <c r="H72" s="136"/>
      <c r="I72" s="138"/>
      <c r="J72" s="137"/>
    </row>
    <row r="73" spans="1:10" x14ac:dyDescent="0.3">
      <c r="A73" s="126" t="s">
        <v>541</v>
      </c>
      <c r="B73" s="127"/>
      <c r="C73" s="127"/>
      <c r="D73" s="128"/>
      <c r="E73" s="129" t="s">
        <v>505</v>
      </c>
      <c r="F73" s="130"/>
      <c r="G73" s="130"/>
      <c r="H73" s="130"/>
      <c r="I73" s="131"/>
      <c r="J73" s="132" t="s">
        <v>542</v>
      </c>
    </row>
    <row r="74" spans="1:10" x14ac:dyDescent="0.3">
      <c r="A74" s="139"/>
      <c r="B74" s="135"/>
      <c r="C74" s="135"/>
      <c r="D74" s="134"/>
      <c r="E74" s="134"/>
      <c r="F74" s="134"/>
      <c r="G74" s="135"/>
      <c r="H74" s="135"/>
      <c r="I74" s="134"/>
      <c r="J74" s="137"/>
    </row>
    <row r="75" spans="1:10" x14ac:dyDescent="0.3">
      <c r="A75" s="126" t="s">
        <v>543</v>
      </c>
      <c r="B75" s="127"/>
      <c r="C75" s="127"/>
      <c r="D75" s="128"/>
      <c r="E75" s="129" t="s">
        <v>544</v>
      </c>
      <c r="F75" s="130"/>
      <c r="G75" s="130"/>
      <c r="H75" s="130"/>
      <c r="I75" s="131"/>
      <c r="J75" s="132">
        <v>24378086</v>
      </c>
    </row>
    <row r="76" spans="1:10" x14ac:dyDescent="0.3">
      <c r="A76" s="139"/>
      <c r="B76" s="135"/>
      <c r="C76" s="135"/>
      <c r="D76" s="135"/>
      <c r="E76" s="134"/>
      <c r="F76" s="134"/>
      <c r="G76" s="135"/>
      <c r="H76" s="135"/>
      <c r="I76" s="135"/>
      <c r="J76" s="137"/>
    </row>
    <row r="77" spans="1:10" x14ac:dyDescent="0.3">
      <c r="A77" s="126" t="s">
        <v>545</v>
      </c>
      <c r="B77" s="127"/>
      <c r="C77" s="127"/>
      <c r="D77" s="127"/>
      <c r="E77" s="129" t="s">
        <v>546</v>
      </c>
      <c r="F77" s="130"/>
      <c r="G77" s="130"/>
      <c r="H77" s="130"/>
      <c r="I77" s="131"/>
      <c r="J77" s="132" t="s">
        <v>547</v>
      </c>
    </row>
    <row r="78" spans="1:10" x14ac:dyDescent="0.3">
      <c r="A78" s="139"/>
      <c r="B78" s="135"/>
      <c r="C78" s="135"/>
      <c r="D78" s="134"/>
      <c r="E78" s="134"/>
      <c r="F78" s="134"/>
      <c r="G78" s="135"/>
      <c r="H78" s="135"/>
      <c r="I78" s="134"/>
      <c r="J78" s="137"/>
    </row>
    <row r="79" spans="1:10" x14ac:dyDescent="0.3">
      <c r="A79" s="126" t="s">
        <v>548</v>
      </c>
      <c r="B79" s="127"/>
      <c r="C79" s="127"/>
      <c r="D79" s="128"/>
      <c r="E79" s="129" t="s">
        <v>549</v>
      </c>
      <c r="F79" s="130"/>
      <c r="G79" s="130"/>
      <c r="H79" s="130"/>
      <c r="I79" s="131"/>
      <c r="J79" s="132" t="s">
        <v>550</v>
      </c>
    </row>
    <row r="80" spans="1:10" x14ac:dyDescent="0.3">
      <c r="A80" s="139"/>
      <c r="B80" s="135"/>
      <c r="C80" s="135"/>
      <c r="D80" s="134"/>
      <c r="E80" s="134"/>
      <c r="F80" s="134"/>
      <c r="G80" s="135"/>
      <c r="H80" s="135"/>
      <c r="I80" s="134"/>
      <c r="J80" s="137"/>
    </row>
    <row r="81" spans="1:10" customFormat="1" ht="13.2" x14ac:dyDescent="0.25"/>
    <row r="82" spans="1:10" ht="14.4" customHeight="1" x14ac:dyDescent="0.3">
      <c r="A82" s="146" t="s">
        <v>30</v>
      </c>
      <c r="B82" s="147"/>
      <c r="C82" s="167" t="s">
        <v>515</v>
      </c>
      <c r="D82" s="168"/>
      <c r="E82" s="186" t="s">
        <v>31</v>
      </c>
      <c r="F82" s="187"/>
      <c r="G82" s="188"/>
      <c r="H82" s="189"/>
      <c r="I82" s="189"/>
      <c r="J82" s="190"/>
    </row>
    <row r="83" spans="1:10" x14ac:dyDescent="0.3">
      <c r="A83" s="95"/>
      <c r="B83" s="125"/>
      <c r="C83" s="206"/>
      <c r="D83" s="206"/>
      <c r="E83" s="161"/>
      <c r="F83" s="161"/>
      <c r="G83" s="207" t="s">
        <v>32</v>
      </c>
      <c r="H83" s="207"/>
      <c r="I83" s="207"/>
      <c r="J83" s="72"/>
    </row>
    <row r="84" spans="1:10" ht="13.95" customHeight="1" x14ac:dyDescent="0.3">
      <c r="A84" s="146" t="s">
        <v>33</v>
      </c>
      <c r="B84" s="147"/>
      <c r="C84" s="170" t="s">
        <v>516</v>
      </c>
      <c r="D84" s="171"/>
      <c r="E84" s="171"/>
      <c r="F84" s="171"/>
      <c r="G84" s="171"/>
      <c r="H84" s="171"/>
      <c r="I84" s="171"/>
      <c r="J84" s="172"/>
    </row>
    <row r="85" spans="1:10" x14ac:dyDescent="0.3">
      <c r="A85" s="80"/>
      <c r="B85" s="81"/>
      <c r="C85" s="199" t="s">
        <v>34</v>
      </c>
      <c r="D85" s="199"/>
      <c r="E85" s="199"/>
      <c r="F85" s="199"/>
      <c r="G85" s="199"/>
      <c r="H85" s="199"/>
      <c r="I85" s="199"/>
      <c r="J85" s="83"/>
    </row>
    <row r="86" spans="1:10" ht="14.55" customHeight="1" x14ac:dyDescent="0.3">
      <c r="A86" s="146" t="s">
        <v>35</v>
      </c>
      <c r="B86" s="147"/>
      <c r="C86" s="200" t="s">
        <v>517</v>
      </c>
      <c r="D86" s="201"/>
      <c r="E86" s="202"/>
      <c r="F86" s="203"/>
      <c r="G86" s="177"/>
      <c r="H86" s="204"/>
      <c r="I86" s="204"/>
      <c r="J86" s="205"/>
    </row>
    <row r="87" spans="1:10" x14ac:dyDescent="0.3">
      <c r="A87" s="80"/>
      <c r="B87" s="81"/>
      <c r="C87" s="114"/>
      <c r="D87" s="113"/>
      <c r="E87" s="177"/>
      <c r="F87" s="177"/>
      <c r="G87" s="177"/>
      <c r="H87" s="177"/>
      <c r="I87" s="113"/>
      <c r="J87" s="115"/>
    </row>
    <row r="88" spans="1:10" ht="14.4" customHeight="1" x14ac:dyDescent="0.3">
      <c r="A88" s="146" t="s">
        <v>36</v>
      </c>
      <c r="B88" s="147"/>
      <c r="C88" s="196" t="s">
        <v>518</v>
      </c>
      <c r="D88" s="197"/>
      <c r="E88" s="197"/>
      <c r="F88" s="197"/>
      <c r="G88" s="197"/>
      <c r="H88" s="197"/>
      <c r="I88" s="197"/>
      <c r="J88" s="198"/>
    </row>
    <row r="89" spans="1:10" x14ac:dyDescent="0.3">
      <c r="A89" s="80"/>
      <c r="B89" s="81"/>
      <c r="C89" s="81"/>
      <c r="D89" s="81"/>
      <c r="E89" s="161"/>
      <c r="F89" s="161"/>
      <c r="G89" s="161"/>
      <c r="H89" s="161"/>
      <c r="I89" s="81"/>
      <c r="J89" s="83"/>
    </row>
    <row r="90" spans="1:10" x14ac:dyDescent="0.3">
      <c r="A90" s="146" t="s">
        <v>37</v>
      </c>
      <c r="B90" s="166"/>
      <c r="C90" s="192"/>
      <c r="D90" s="193"/>
      <c r="E90" s="193"/>
      <c r="F90" s="193"/>
      <c r="G90" s="193"/>
      <c r="H90" s="193"/>
      <c r="I90" s="193"/>
      <c r="J90" s="194"/>
    </row>
    <row r="91" spans="1:10" ht="14.4" customHeight="1" x14ac:dyDescent="0.3">
      <c r="A91" s="80"/>
      <c r="B91" s="81"/>
      <c r="C91" s="191" t="s">
        <v>38</v>
      </c>
      <c r="D91" s="191"/>
      <c r="E91" s="191"/>
      <c r="F91" s="191"/>
      <c r="G91" s="81"/>
      <c r="H91" s="81"/>
      <c r="I91" s="81"/>
      <c r="J91" s="83"/>
    </row>
    <row r="92" spans="1:10" x14ac:dyDescent="0.3">
      <c r="A92" s="146" t="s">
        <v>39</v>
      </c>
      <c r="B92" s="166"/>
      <c r="C92" s="192"/>
      <c r="D92" s="193"/>
      <c r="E92" s="193"/>
      <c r="F92" s="193"/>
      <c r="G92" s="193"/>
      <c r="H92" s="193"/>
      <c r="I92" s="193"/>
      <c r="J92" s="194"/>
    </row>
    <row r="93" spans="1:10" ht="14.4" customHeight="1" x14ac:dyDescent="0.3">
      <c r="A93" s="96"/>
      <c r="B93" s="97"/>
      <c r="C93" s="195" t="s">
        <v>40</v>
      </c>
      <c r="D93" s="195"/>
      <c r="E93" s="195"/>
      <c r="F93" s="195"/>
      <c r="G93" s="195"/>
      <c r="H93" s="97"/>
      <c r="I93" s="97"/>
      <c r="J93" s="98"/>
    </row>
    <row r="100" ht="27" customHeight="1" x14ac:dyDescent="0.3"/>
    <row r="104" ht="38.4" customHeight="1" x14ac:dyDescent="0.3"/>
  </sheetData>
  <sheetProtection formatCells="0" insertRows="0"/>
  <mergeCells count="96">
    <mergeCell ref="C83:D83"/>
    <mergeCell ref="E83:F83"/>
    <mergeCell ref="G83:I83"/>
    <mergeCell ref="A84:B84"/>
    <mergeCell ref="C84:J84"/>
    <mergeCell ref="C85:I85"/>
    <mergeCell ref="A86:B86"/>
    <mergeCell ref="C86:E86"/>
    <mergeCell ref="F86:G86"/>
    <mergeCell ref="H86:J86"/>
    <mergeCell ref="C91:F91"/>
    <mergeCell ref="A92:B92"/>
    <mergeCell ref="C92:J92"/>
    <mergeCell ref="C93:G93"/>
    <mergeCell ref="E87:F87"/>
    <mergeCell ref="G87:H87"/>
    <mergeCell ref="A88:B88"/>
    <mergeCell ref="C88:J88"/>
    <mergeCell ref="E89:F89"/>
    <mergeCell ref="G89:H89"/>
    <mergeCell ref="A90:B90"/>
    <mergeCell ref="C90:J90"/>
    <mergeCell ref="A82:B82"/>
    <mergeCell ref="C82:D82"/>
    <mergeCell ref="A33:B33"/>
    <mergeCell ref="D33:G33"/>
    <mergeCell ref="E34:F34"/>
    <mergeCell ref="G34:H34"/>
    <mergeCell ref="A35:D35"/>
    <mergeCell ref="E35:I35"/>
    <mergeCell ref="E36:F36"/>
    <mergeCell ref="G36:H36"/>
    <mergeCell ref="E82:F82"/>
    <mergeCell ref="G82:J82"/>
    <mergeCell ref="E28:F28"/>
    <mergeCell ref="G28:H28"/>
    <mergeCell ref="A29:B29"/>
    <mergeCell ref="E29:F29"/>
    <mergeCell ref="G29:H29"/>
    <mergeCell ref="E30:F30"/>
    <mergeCell ref="G30:H30"/>
    <mergeCell ref="A31:B31"/>
    <mergeCell ref="D31:G31"/>
    <mergeCell ref="A32:B32"/>
    <mergeCell ref="E32:F32"/>
    <mergeCell ref="G32:H32"/>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A19:B19"/>
    <mergeCell ref="C19:J19"/>
    <mergeCell ref="A15:B15"/>
    <mergeCell ref="C15:D15"/>
    <mergeCell ref="E15:F15"/>
    <mergeCell ref="H15:I15"/>
    <mergeCell ref="E16:F16"/>
    <mergeCell ref="G16:H16"/>
    <mergeCell ref="C17:D17"/>
    <mergeCell ref="A18:B18"/>
    <mergeCell ref="C18:D18"/>
    <mergeCell ref="E18:F18"/>
    <mergeCell ref="G18:H18"/>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82:D82" xr:uid="{00000000-0002-0000-0000-000000000000}">
      <formula1>$J$56:$J$78</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90" zoomScaleNormal="100" zoomScaleSheetLayoutView="90" workbookViewId="0">
      <selection activeCell="I93" sqref="I93"/>
    </sheetView>
  </sheetViews>
  <sheetFormatPr defaultColWidth="8.88671875" defaultRowHeight="13.2" x14ac:dyDescent="0.25"/>
  <cols>
    <col min="8" max="9" width="16.109375" style="31" customWidth="1"/>
    <col min="10" max="10" width="10.33203125" bestFit="1" customWidth="1"/>
  </cols>
  <sheetData>
    <row r="1" spans="1:9" x14ac:dyDescent="0.25">
      <c r="A1" s="211" t="s">
        <v>41</v>
      </c>
      <c r="B1" s="212"/>
      <c r="C1" s="212"/>
      <c r="D1" s="212"/>
      <c r="E1" s="212"/>
      <c r="F1" s="212"/>
      <c r="G1" s="212"/>
      <c r="H1" s="212"/>
      <c r="I1" s="212"/>
    </row>
    <row r="2" spans="1:9" x14ac:dyDescent="0.25">
      <c r="A2" s="213" t="s">
        <v>551</v>
      </c>
      <c r="B2" s="214"/>
      <c r="C2" s="214"/>
      <c r="D2" s="214"/>
      <c r="E2" s="214"/>
      <c r="F2" s="214"/>
      <c r="G2" s="214"/>
      <c r="H2" s="214"/>
      <c r="I2" s="214"/>
    </row>
    <row r="3" spans="1:9" x14ac:dyDescent="0.25">
      <c r="A3" s="215" t="s">
        <v>497</v>
      </c>
      <c r="B3" s="215"/>
      <c r="C3" s="215"/>
      <c r="D3" s="215"/>
      <c r="E3" s="215"/>
      <c r="F3" s="215"/>
      <c r="G3" s="215"/>
      <c r="H3" s="215"/>
      <c r="I3" s="215"/>
    </row>
    <row r="4" spans="1:9" x14ac:dyDescent="0.25">
      <c r="A4" s="216" t="s">
        <v>521</v>
      </c>
      <c r="B4" s="217"/>
      <c r="C4" s="217"/>
      <c r="D4" s="217"/>
      <c r="E4" s="217"/>
      <c r="F4" s="217"/>
      <c r="G4" s="217"/>
      <c r="H4" s="217"/>
      <c r="I4" s="218"/>
    </row>
    <row r="5" spans="1:9" ht="30.6" x14ac:dyDescent="0.25">
      <c r="A5" s="221" t="s">
        <v>42</v>
      </c>
      <c r="B5" s="222"/>
      <c r="C5" s="222"/>
      <c r="D5" s="222"/>
      <c r="E5" s="222"/>
      <c r="F5" s="222"/>
      <c r="G5" s="10" t="s">
        <v>43</v>
      </c>
      <c r="H5" s="12" t="s">
        <v>44</v>
      </c>
      <c r="I5" s="12" t="s">
        <v>45</v>
      </c>
    </row>
    <row r="6" spans="1:9" x14ac:dyDescent="0.25">
      <c r="A6" s="219">
        <v>1</v>
      </c>
      <c r="B6" s="220"/>
      <c r="C6" s="220"/>
      <c r="D6" s="220"/>
      <c r="E6" s="220"/>
      <c r="F6" s="220"/>
      <c r="G6" s="11">
        <v>2</v>
      </c>
      <c r="H6" s="12">
        <v>3</v>
      </c>
      <c r="I6" s="12">
        <v>4</v>
      </c>
    </row>
    <row r="7" spans="1:9" x14ac:dyDescent="0.25">
      <c r="A7" s="223"/>
      <c r="B7" s="223"/>
      <c r="C7" s="223"/>
      <c r="D7" s="223"/>
      <c r="E7" s="223"/>
      <c r="F7" s="223"/>
      <c r="G7" s="223"/>
      <c r="H7" s="223"/>
      <c r="I7" s="223"/>
    </row>
    <row r="8" spans="1:9" ht="12.75" customHeight="1" x14ac:dyDescent="0.25">
      <c r="A8" s="224" t="s">
        <v>46</v>
      </c>
      <c r="B8" s="224"/>
      <c r="C8" s="224"/>
      <c r="D8" s="224"/>
      <c r="E8" s="224"/>
      <c r="F8" s="224"/>
      <c r="G8" s="13">
        <v>1</v>
      </c>
      <c r="H8" s="29">
        <v>0</v>
      </c>
      <c r="I8" s="29">
        <v>0</v>
      </c>
    </row>
    <row r="9" spans="1:9" ht="12.75" customHeight="1" x14ac:dyDescent="0.25">
      <c r="A9" s="210" t="s">
        <v>47</v>
      </c>
      <c r="B9" s="210"/>
      <c r="C9" s="210"/>
      <c r="D9" s="210"/>
      <c r="E9" s="210"/>
      <c r="F9" s="210"/>
      <c r="G9" s="14">
        <v>2</v>
      </c>
      <c r="H9" s="30">
        <f>H10+H17+H27+H38+H43</f>
        <v>546369572</v>
      </c>
      <c r="I9" s="30">
        <f>I10+I17+I27+I38+I43</f>
        <v>558388690</v>
      </c>
    </row>
    <row r="10" spans="1:9" ht="12.75" customHeight="1" x14ac:dyDescent="0.25">
      <c r="A10" s="209" t="s">
        <v>48</v>
      </c>
      <c r="B10" s="209"/>
      <c r="C10" s="209"/>
      <c r="D10" s="209"/>
      <c r="E10" s="209"/>
      <c r="F10" s="209"/>
      <c r="G10" s="14">
        <v>3</v>
      </c>
      <c r="H10" s="30">
        <f>H11+H12+H13+H14+H15+H16</f>
        <v>222443437</v>
      </c>
      <c r="I10" s="30">
        <f>I11+I12+I13+I14+I15+I16</f>
        <v>221178450</v>
      </c>
    </row>
    <row r="11" spans="1:9" ht="12.75" customHeight="1" x14ac:dyDescent="0.25">
      <c r="A11" s="208" t="s">
        <v>495</v>
      </c>
      <c r="B11" s="208"/>
      <c r="C11" s="208"/>
      <c r="D11" s="208"/>
      <c r="E11" s="208"/>
      <c r="F11" s="208"/>
      <c r="G11" s="13">
        <v>4</v>
      </c>
      <c r="H11" s="29">
        <v>0</v>
      </c>
      <c r="I11" s="29">
        <v>0</v>
      </c>
    </row>
    <row r="12" spans="1:9" ht="22.95" customHeight="1" x14ac:dyDescent="0.25">
      <c r="A12" s="208" t="s">
        <v>494</v>
      </c>
      <c r="B12" s="208"/>
      <c r="C12" s="208"/>
      <c r="D12" s="208"/>
      <c r="E12" s="208"/>
      <c r="F12" s="208"/>
      <c r="G12" s="13">
        <v>5</v>
      </c>
      <c r="H12" s="29">
        <v>120063107</v>
      </c>
      <c r="I12" s="29">
        <v>118896797</v>
      </c>
    </row>
    <row r="13" spans="1:9" ht="12.75" customHeight="1" x14ac:dyDescent="0.25">
      <c r="A13" s="208" t="s">
        <v>49</v>
      </c>
      <c r="B13" s="208"/>
      <c r="C13" s="208"/>
      <c r="D13" s="208"/>
      <c r="E13" s="208"/>
      <c r="F13" s="208"/>
      <c r="G13" s="13">
        <v>6</v>
      </c>
      <c r="H13" s="29">
        <v>98964490</v>
      </c>
      <c r="I13" s="29">
        <v>98878493</v>
      </c>
    </row>
    <row r="14" spans="1:9" ht="12.75" customHeight="1" x14ac:dyDescent="0.25">
      <c r="A14" s="208" t="s">
        <v>50</v>
      </c>
      <c r="B14" s="208"/>
      <c r="C14" s="208"/>
      <c r="D14" s="208"/>
      <c r="E14" s="208"/>
      <c r="F14" s="208"/>
      <c r="G14" s="13">
        <v>7</v>
      </c>
      <c r="H14" s="29">
        <v>0</v>
      </c>
      <c r="I14" s="29">
        <v>0</v>
      </c>
    </row>
    <row r="15" spans="1:9" ht="12.75" customHeight="1" x14ac:dyDescent="0.25">
      <c r="A15" s="208" t="s">
        <v>51</v>
      </c>
      <c r="B15" s="208"/>
      <c r="C15" s="208"/>
      <c r="D15" s="208"/>
      <c r="E15" s="208"/>
      <c r="F15" s="208"/>
      <c r="G15" s="13">
        <v>8</v>
      </c>
      <c r="H15" s="29">
        <v>2840777</v>
      </c>
      <c r="I15" s="29">
        <v>2861760</v>
      </c>
    </row>
    <row r="16" spans="1:9" ht="12.75" customHeight="1" x14ac:dyDescent="0.25">
      <c r="A16" s="208" t="s">
        <v>52</v>
      </c>
      <c r="B16" s="208"/>
      <c r="C16" s="208"/>
      <c r="D16" s="208"/>
      <c r="E16" s="208"/>
      <c r="F16" s="208"/>
      <c r="G16" s="13">
        <v>9</v>
      </c>
      <c r="H16" s="29">
        <v>575063</v>
      </c>
      <c r="I16" s="29">
        <v>541400</v>
      </c>
    </row>
    <row r="17" spans="1:9" ht="12.75" customHeight="1" x14ac:dyDescent="0.25">
      <c r="A17" s="209" t="s">
        <v>53</v>
      </c>
      <c r="B17" s="209"/>
      <c r="C17" s="209"/>
      <c r="D17" s="209"/>
      <c r="E17" s="209"/>
      <c r="F17" s="209"/>
      <c r="G17" s="14">
        <v>10</v>
      </c>
      <c r="H17" s="30">
        <f>H18+H19+H20+H21+H22+H23+H24+H25+H26</f>
        <v>303116278</v>
      </c>
      <c r="I17" s="30">
        <f>I18+I19+I20+I21+I22+I23+I24+I25+I26</f>
        <v>314332793</v>
      </c>
    </row>
    <row r="18" spans="1:9" ht="12.75" customHeight="1" x14ac:dyDescent="0.25">
      <c r="A18" s="208" t="s">
        <v>54</v>
      </c>
      <c r="B18" s="208"/>
      <c r="C18" s="208"/>
      <c r="D18" s="208"/>
      <c r="E18" s="208"/>
      <c r="F18" s="208"/>
      <c r="G18" s="13">
        <v>11</v>
      </c>
      <c r="H18" s="29">
        <v>14533238</v>
      </c>
      <c r="I18" s="29">
        <v>14927005</v>
      </c>
    </row>
    <row r="19" spans="1:9" ht="12.75" customHeight="1" x14ac:dyDescent="0.25">
      <c r="A19" s="208" t="s">
        <v>55</v>
      </c>
      <c r="B19" s="208"/>
      <c r="C19" s="208"/>
      <c r="D19" s="208"/>
      <c r="E19" s="208"/>
      <c r="F19" s="208"/>
      <c r="G19" s="13">
        <v>12</v>
      </c>
      <c r="H19" s="29">
        <v>122784893</v>
      </c>
      <c r="I19" s="29">
        <v>127416002</v>
      </c>
    </row>
    <row r="20" spans="1:9" ht="12.75" customHeight="1" x14ac:dyDescent="0.25">
      <c r="A20" s="208" t="s">
        <v>56</v>
      </c>
      <c r="B20" s="208"/>
      <c r="C20" s="208"/>
      <c r="D20" s="208"/>
      <c r="E20" s="208"/>
      <c r="F20" s="208"/>
      <c r="G20" s="13">
        <v>13</v>
      </c>
      <c r="H20" s="29">
        <v>134894060</v>
      </c>
      <c r="I20" s="29">
        <v>136405617</v>
      </c>
    </row>
    <row r="21" spans="1:9" ht="12.75" customHeight="1" x14ac:dyDescent="0.25">
      <c r="A21" s="208" t="s">
        <v>57</v>
      </c>
      <c r="B21" s="208"/>
      <c r="C21" s="208"/>
      <c r="D21" s="208"/>
      <c r="E21" s="208"/>
      <c r="F21" s="208"/>
      <c r="G21" s="13">
        <v>14</v>
      </c>
      <c r="H21" s="29">
        <v>0</v>
      </c>
      <c r="I21" s="29">
        <v>0</v>
      </c>
    </row>
    <row r="22" spans="1:9" ht="12.75" customHeight="1" x14ac:dyDescent="0.25">
      <c r="A22" s="208" t="s">
        <v>58</v>
      </c>
      <c r="B22" s="208"/>
      <c r="C22" s="208"/>
      <c r="D22" s="208"/>
      <c r="E22" s="208"/>
      <c r="F22" s="208"/>
      <c r="G22" s="13">
        <v>15</v>
      </c>
      <c r="H22" s="29">
        <v>0</v>
      </c>
      <c r="I22" s="29">
        <v>0</v>
      </c>
    </row>
    <row r="23" spans="1:9" ht="12.75" customHeight="1" x14ac:dyDescent="0.25">
      <c r="A23" s="208" t="s">
        <v>59</v>
      </c>
      <c r="B23" s="208"/>
      <c r="C23" s="208"/>
      <c r="D23" s="208"/>
      <c r="E23" s="208"/>
      <c r="F23" s="208"/>
      <c r="G23" s="13">
        <v>16</v>
      </c>
      <c r="H23" s="29">
        <v>6035769</v>
      </c>
      <c r="I23" s="29">
        <v>9696054</v>
      </c>
    </row>
    <row r="24" spans="1:9" ht="12.75" customHeight="1" x14ac:dyDescent="0.25">
      <c r="A24" s="208" t="s">
        <v>60</v>
      </c>
      <c r="B24" s="208"/>
      <c r="C24" s="208"/>
      <c r="D24" s="208"/>
      <c r="E24" s="208"/>
      <c r="F24" s="208"/>
      <c r="G24" s="13">
        <v>17</v>
      </c>
      <c r="H24" s="29">
        <v>14964946</v>
      </c>
      <c r="I24" s="29">
        <v>17424114</v>
      </c>
    </row>
    <row r="25" spans="1:9" ht="12.75" customHeight="1" x14ac:dyDescent="0.25">
      <c r="A25" s="208" t="s">
        <v>61</v>
      </c>
      <c r="B25" s="208"/>
      <c r="C25" s="208"/>
      <c r="D25" s="208"/>
      <c r="E25" s="208"/>
      <c r="F25" s="208"/>
      <c r="G25" s="13">
        <v>18</v>
      </c>
      <c r="H25" s="29">
        <v>0</v>
      </c>
      <c r="I25" s="29">
        <v>0</v>
      </c>
    </row>
    <row r="26" spans="1:9" ht="12.75" customHeight="1" x14ac:dyDescent="0.25">
      <c r="A26" s="208" t="s">
        <v>62</v>
      </c>
      <c r="B26" s="208"/>
      <c r="C26" s="208"/>
      <c r="D26" s="208"/>
      <c r="E26" s="208"/>
      <c r="F26" s="208"/>
      <c r="G26" s="13">
        <v>19</v>
      </c>
      <c r="H26" s="29">
        <v>9903372</v>
      </c>
      <c r="I26" s="29">
        <v>8464001</v>
      </c>
    </row>
    <row r="27" spans="1:9" ht="12.75" customHeight="1" x14ac:dyDescent="0.25">
      <c r="A27" s="209" t="s">
        <v>63</v>
      </c>
      <c r="B27" s="209"/>
      <c r="C27" s="209"/>
      <c r="D27" s="209"/>
      <c r="E27" s="209"/>
      <c r="F27" s="209"/>
      <c r="G27" s="14">
        <v>20</v>
      </c>
      <c r="H27" s="30">
        <f>SUM(H28:H37)</f>
        <v>4287316</v>
      </c>
      <c r="I27" s="30">
        <f>SUM(I28:I37)</f>
        <v>4306765</v>
      </c>
    </row>
    <row r="28" spans="1:9" ht="12.75" customHeight="1" x14ac:dyDescent="0.25">
      <c r="A28" s="208" t="s">
        <v>64</v>
      </c>
      <c r="B28" s="208"/>
      <c r="C28" s="208"/>
      <c r="D28" s="208"/>
      <c r="E28" s="208"/>
      <c r="F28" s="208"/>
      <c r="G28" s="13">
        <v>21</v>
      </c>
      <c r="H28" s="29">
        <v>0</v>
      </c>
      <c r="I28" s="29">
        <v>0</v>
      </c>
    </row>
    <row r="29" spans="1:9" ht="12.75" customHeight="1" x14ac:dyDescent="0.25">
      <c r="A29" s="208" t="s">
        <v>65</v>
      </c>
      <c r="B29" s="208"/>
      <c r="C29" s="208"/>
      <c r="D29" s="208"/>
      <c r="E29" s="208"/>
      <c r="F29" s="208"/>
      <c r="G29" s="13">
        <v>22</v>
      </c>
      <c r="H29" s="29">
        <v>0</v>
      </c>
      <c r="I29" s="29">
        <v>0</v>
      </c>
    </row>
    <row r="30" spans="1:9" ht="12.75" customHeight="1" x14ac:dyDescent="0.25">
      <c r="A30" s="208" t="s">
        <v>66</v>
      </c>
      <c r="B30" s="208"/>
      <c r="C30" s="208"/>
      <c r="D30" s="208"/>
      <c r="E30" s="208"/>
      <c r="F30" s="208"/>
      <c r="G30" s="13">
        <v>23</v>
      </c>
      <c r="H30" s="29">
        <v>0</v>
      </c>
      <c r="I30" s="29">
        <v>0</v>
      </c>
    </row>
    <row r="31" spans="1:9" ht="24" customHeight="1" x14ac:dyDescent="0.25">
      <c r="A31" s="208" t="s">
        <v>67</v>
      </c>
      <c r="B31" s="208"/>
      <c r="C31" s="208"/>
      <c r="D31" s="208"/>
      <c r="E31" s="208"/>
      <c r="F31" s="208"/>
      <c r="G31" s="13">
        <v>24</v>
      </c>
      <c r="H31" s="29">
        <v>0</v>
      </c>
      <c r="I31" s="29">
        <v>0</v>
      </c>
    </row>
    <row r="32" spans="1:9" ht="23.4" customHeight="1" x14ac:dyDescent="0.25">
      <c r="A32" s="208" t="s">
        <v>68</v>
      </c>
      <c r="B32" s="208"/>
      <c r="C32" s="208"/>
      <c r="D32" s="208"/>
      <c r="E32" s="208"/>
      <c r="F32" s="208"/>
      <c r="G32" s="13">
        <v>25</v>
      </c>
      <c r="H32" s="29">
        <v>0</v>
      </c>
      <c r="I32" s="29">
        <v>0</v>
      </c>
    </row>
    <row r="33" spans="1:9" ht="21.6" customHeight="1" x14ac:dyDescent="0.25">
      <c r="A33" s="208" t="s">
        <v>69</v>
      </c>
      <c r="B33" s="208"/>
      <c r="C33" s="208"/>
      <c r="D33" s="208"/>
      <c r="E33" s="208"/>
      <c r="F33" s="208"/>
      <c r="G33" s="13">
        <v>26</v>
      </c>
      <c r="H33" s="29">
        <v>0</v>
      </c>
      <c r="I33" s="29">
        <v>0</v>
      </c>
    </row>
    <row r="34" spans="1:9" ht="12.75" customHeight="1" x14ac:dyDescent="0.25">
      <c r="A34" s="208" t="s">
        <v>70</v>
      </c>
      <c r="B34" s="208"/>
      <c r="C34" s="208"/>
      <c r="D34" s="208"/>
      <c r="E34" s="208"/>
      <c r="F34" s="208"/>
      <c r="G34" s="13">
        <v>27</v>
      </c>
      <c r="H34" s="29">
        <v>0</v>
      </c>
      <c r="I34" s="29">
        <v>0</v>
      </c>
    </row>
    <row r="35" spans="1:9" ht="12.75" customHeight="1" x14ac:dyDescent="0.25">
      <c r="A35" s="208" t="s">
        <v>71</v>
      </c>
      <c r="B35" s="208"/>
      <c r="C35" s="208"/>
      <c r="D35" s="208"/>
      <c r="E35" s="208"/>
      <c r="F35" s="208"/>
      <c r="G35" s="13">
        <v>28</v>
      </c>
      <c r="H35" s="29">
        <v>4177817</v>
      </c>
      <c r="I35" s="29">
        <v>4198404</v>
      </c>
    </row>
    <row r="36" spans="1:9" ht="12.75" customHeight="1" x14ac:dyDescent="0.25">
      <c r="A36" s="208" t="s">
        <v>72</v>
      </c>
      <c r="B36" s="208"/>
      <c r="C36" s="208"/>
      <c r="D36" s="208"/>
      <c r="E36" s="208"/>
      <c r="F36" s="208"/>
      <c r="G36" s="13">
        <v>29</v>
      </c>
      <c r="H36" s="29">
        <v>0</v>
      </c>
      <c r="I36" s="29">
        <v>0</v>
      </c>
    </row>
    <row r="37" spans="1:9" ht="12.75" customHeight="1" x14ac:dyDescent="0.25">
      <c r="A37" s="208" t="s">
        <v>73</v>
      </c>
      <c r="B37" s="208"/>
      <c r="C37" s="208"/>
      <c r="D37" s="208"/>
      <c r="E37" s="208"/>
      <c r="F37" s="208"/>
      <c r="G37" s="13">
        <v>30</v>
      </c>
      <c r="H37" s="29">
        <v>109499</v>
      </c>
      <c r="I37" s="29">
        <v>108361</v>
      </c>
    </row>
    <row r="38" spans="1:9" ht="12.75" customHeight="1" x14ac:dyDescent="0.25">
      <c r="A38" s="209" t="s">
        <v>74</v>
      </c>
      <c r="B38" s="209"/>
      <c r="C38" s="209"/>
      <c r="D38" s="209"/>
      <c r="E38" s="209"/>
      <c r="F38" s="209"/>
      <c r="G38" s="14">
        <v>31</v>
      </c>
      <c r="H38" s="30">
        <f>H39+H40+H41+H42</f>
        <v>9715693</v>
      </c>
      <c r="I38" s="30">
        <f>I39+I40+I41+I42</f>
        <v>9715785</v>
      </c>
    </row>
    <row r="39" spans="1:9" ht="12.75" customHeight="1" x14ac:dyDescent="0.25">
      <c r="A39" s="208" t="s">
        <v>75</v>
      </c>
      <c r="B39" s="208"/>
      <c r="C39" s="208"/>
      <c r="D39" s="208"/>
      <c r="E39" s="208"/>
      <c r="F39" s="208"/>
      <c r="G39" s="13">
        <v>32</v>
      </c>
      <c r="H39" s="29">
        <v>0</v>
      </c>
      <c r="I39" s="29">
        <v>0</v>
      </c>
    </row>
    <row r="40" spans="1:9" ht="27" customHeight="1" x14ac:dyDescent="0.25">
      <c r="A40" s="208" t="s">
        <v>76</v>
      </c>
      <c r="B40" s="208"/>
      <c r="C40" s="208"/>
      <c r="D40" s="208"/>
      <c r="E40" s="208"/>
      <c r="F40" s="208"/>
      <c r="G40" s="13">
        <v>33</v>
      </c>
      <c r="H40" s="29">
        <v>0</v>
      </c>
      <c r="I40" s="29">
        <v>0</v>
      </c>
    </row>
    <row r="41" spans="1:9" ht="12.75" customHeight="1" x14ac:dyDescent="0.25">
      <c r="A41" s="208" t="s">
        <v>77</v>
      </c>
      <c r="B41" s="208"/>
      <c r="C41" s="208"/>
      <c r="D41" s="208"/>
      <c r="E41" s="208"/>
      <c r="F41" s="208"/>
      <c r="G41" s="13">
        <v>34</v>
      </c>
      <c r="H41" s="29">
        <v>0</v>
      </c>
      <c r="I41" s="29">
        <v>0</v>
      </c>
    </row>
    <row r="42" spans="1:9" ht="12.75" customHeight="1" x14ac:dyDescent="0.25">
      <c r="A42" s="208" t="s">
        <v>78</v>
      </c>
      <c r="B42" s="208"/>
      <c r="C42" s="208"/>
      <c r="D42" s="208"/>
      <c r="E42" s="208"/>
      <c r="F42" s="208"/>
      <c r="G42" s="13">
        <v>35</v>
      </c>
      <c r="H42" s="29">
        <v>9715693</v>
      </c>
      <c r="I42" s="29">
        <v>9715785</v>
      </c>
    </row>
    <row r="43" spans="1:9" ht="12.75" customHeight="1" x14ac:dyDescent="0.25">
      <c r="A43" s="208" t="s">
        <v>79</v>
      </c>
      <c r="B43" s="208"/>
      <c r="C43" s="208"/>
      <c r="D43" s="208"/>
      <c r="E43" s="208"/>
      <c r="F43" s="208"/>
      <c r="G43" s="13">
        <v>36</v>
      </c>
      <c r="H43" s="29">
        <v>6806848</v>
      </c>
      <c r="I43" s="29">
        <v>8854897</v>
      </c>
    </row>
    <row r="44" spans="1:9" ht="12.75" customHeight="1" x14ac:dyDescent="0.25">
      <c r="A44" s="210" t="s">
        <v>80</v>
      </c>
      <c r="B44" s="210"/>
      <c r="C44" s="210"/>
      <c r="D44" s="210"/>
      <c r="E44" s="210"/>
      <c r="F44" s="210"/>
      <c r="G44" s="14">
        <v>37</v>
      </c>
      <c r="H44" s="30">
        <f>H45+H53+H60+H70</f>
        <v>439757364</v>
      </c>
      <c r="I44" s="30">
        <f>I45+I53+I60+I70</f>
        <v>547934728</v>
      </c>
    </row>
    <row r="45" spans="1:9" ht="12.75" customHeight="1" x14ac:dyDescent="0.25">
      <c r="A45" s="209" t="s">
        <v>81</v>
      </c>
      <c r="B45" s="209"/>
      <c r="C45" s="209"/>
      <c r="D45" s="209"/>
      <c r="E45" s="209"/>
      <c r="F45" s="209"/>
      <c r="G45" s="14">
        <v>38</v>
      </c>
      <c r="H45" s="30">
        <f>SUM(H46:H52)</f>
        <v>133749109</v>
      </c>
      <c r="I45" s="30">
        <f>SUM(I46:I52)</f>
        <v>171289984</v>
      </c>
    </row>
    <row r="46" spans="1:9" ht="12.75" customHeight="1" x14ac:dyDescent="0.25">
      <c r="A46" s="208" t="s">
        <v>82</v>
      </c>
      <c r="B46" s="208"/>
      <c r="C46" s="208"/>
      <c r="D46" s="208"/>
      <c r="E46" s="208"/>
      <c r="F46" s="208"/>
      <c r="G46" s="13">
        <v>39</v>
      </c>
      <c r="H46" s="29">
        <v>26201131</v>
      </c>
      <c r="I46" s="29">
        <v>29628024</v>
      </c>
    </row>
    <row r="47" spans="1:9" ht="12.75" customHeight="1" x14ac:dyDescent="0.25">
      <c r="A47" s="208" t="s">
        <v>83</v>
      </c>
      <c r="B47" s="208"/>
      <c r="C47" s="208"/>
      <c r="D47" s="208"/>
      <c r="E47" s="208"/>
      <c r="F47" s="208"/>
      <c r="G47" s="13">
        <v>40</v>
      </c>
      <c r="H47" s="29">
        <v>1808476</v>
      </c>
      <c r="I47" s="29">
        <v>2790615</v>
      </c>
    </row>
    <row r="48" spans="1:9" ht="12.75" customHeight="1" x14ac:dyDescent="0.25">
      <c r="A48" s="208" t="s">
        <v>84</v>
      </c>
      <c r="B48" s="208"/>
      <c r="C48" s="208"/>
      <c r="D48" s="208"/>
      <c r="E48" s="208"/>
      <c r="F48" s="208"/>
      <c r="G48" s="13">
        <v>41</v>
      </c>
      <c r="H48" s="29">
        <v>22756946</v>
      </c>
      <c r="I48" s="29">
        <v>54328552</v>
      </c>
    </row>
    <row r="49" spans="1:9" ht="12.75" customHeight="1" x14ac:dyDescent="0.25">
      <c r="A49" s="208" t="s">
        <v>85</v>
      </c>
      <c r="B49" s="208"/>
      <c r="C49" s="208"/>
      <c r="D49" s="208"/>
      <c r="E49" s="208"/>
      <c r="F49" s="208"/>
      <c r="G49" s="13">
        <v>42</v>
      </c>
      <c r="H49" s="29">
        <v>75388754</v>
      </c>
      <c r="I49" s="29">
        <v>76535586</v>
      </c>
    </row>
    <row r="50" spans="1:9" ht="12.75" customHeight="1" x14ac:dyDescent="0.25">
      <c r="A50" s="208" t="s">
        <v>86</v>
      </c>
      <c r="B50" s="208"/>
      <c r="C50" s="208"/>
      <c r="D50" s="208"/>
      <c r="E50" s="208"/>
      <c r="F50" s="208"/>
      <c r="G50" s="13">
        <v>43</v>
      </c>
      <c r="H50" s="29">
        <v>201581</v>
      </c>
      <c r="I50" s="29">
        <v>614986</v>
      </c>
    </row>
    <row r="51" spans="1:9" ht="12.75" customHeight="1" x14ac:dyDescent="0.25">
      <c r="A51" s="208" t="s">
        <v>87</v>
      </c>
      <c r="B51" s="208"/>
      <c r="C51" s="208"/>
      <c r="D51" s="208"/>
      <c r="E51" s="208"/>
      <c r="F51" s="208"/>
      <c r="G51" s="13">
        <v>44</v>
      </c>
      <c r="H51" s="29">
        <v>7392221</v>
      </c>
      <c r="I51" s="29">
        <v>7392221</v>
      </c>
    </row>
    <row r="52" spans="1:9" ht="12.75" customHeight="1" x14ac:dyDescent="0.25">
      <c r="A52" s="208" t="s">
        <v>88</v>
      </c>
      <c r="B52" s="208"/>
      <c r="C52" s="208"/>
      <c r="D52" s="208"/>
      <c r="E52" s="208"/>
      <c r="F52" s="208"/>
      <c r="G52" s="13">
        <v>45</v>
      </c>
      <c r="H52" s="29">
        <v>0</v>
      </c>
      <c r="I52" s="29">
        <v>0</v>
      </c>
    </row>
    <row r="53" spans="1:9" ht="12.75" customHeight="1" x14ac:dyDescent="0.25">
      <c r="A53" s="209" t="s">
        <v>89</v>
      </c>
      <c r="B53" s="209"/>
      <c r="C53" s="209"/>
      <c r="D53" s="209"/>
      <c r="E53" s="209"/>
      <c r="F53" s="209"/>
      <c r="G53" s="14">
        <v>46</v>
      </c>
      <c r="H53" s="30">
        <f>SUM(H54:H59)</f>
        <v>251866715</v>
      </c>
      <c r="I53" s="30">
        <f>SUM(I54:I59)</f>
        <v>265373581</v>
      </c>
    </row>
    <row r="54" spans="1:9" ht="12.75" customHeight="1" x14ac:dyDescent="0.25">
      <c r="A54" s="208" t="s">
        <v>90</v>
      </c>
      <c r="B54" s="208"/>
      <c r="C54" s="208"/>
      <c r="D54" s="208"/>
      <c r="E54" s="208"/>
      <c r="F54" s="208"/>
      <c r="G54" s="13">
        <v>47</v>
      </c>
      <c r="H54" s="29">
        <v>0</v>
      </c>
      <c r="I54" s="29">
        <v>0</v>
      </c>
    </row>
    <row r="55" spans="1:9" ht="23.4" customHeight="1" x14ac:dyDescent="0.25">
      <c r="A55" s="208" t="s">
        <v>91</v>
      </c>
      <c r="B55" s="208"/>
      <c r="C55" s="208"/>
      <c r="D55" s="208"/>
      <c r="E55" s="208"/>
      <c r="F55" s="208"/>
      <c r="G55" s="13">
        <v>48</v>
      </c>
      <c r="H55" s="29">
        <v>0</v>
      </c>
      <c r="I55" s="29">
        <v>0</v>
      </c>
    </row>
    <row r="56" spans="1:9" ht="12.75" customHeight="1" x14ac:dyDescent="0.25">
      <c r="A56" s="208" t="s">
        <v>92</v>
      </c>
      <c r="B56" s="208"/>
      <c r="C56" s="208"/>
      <c r="D56" s="208"/>
      <c r="E56" s="208"/>
      <c r="F56" s="208"/>
      <c r="G56" s="13">
        <v>49</v>
      </c>
      <c r="H56" s="29">
        <v>204844800</v>
      </c>
      <c r="I56" s="29">
        <v>219526804</v>
      </c>
    </row>
    <row r="57" spans="1:9" ht="12.75" customHeight="1" x14ac:dyDescent="0.25">
      <c r="A57" s="208" t="s">
        <v>93</v>
      </c>
      <c r="B57" s="208"/>
      <c r="C57" s="208"/>
      <c r="D57" s="208"/>
      <c r="E57" s="208"/>
      <c r="F57" s="208"/>
      <c r="G57" s="13">
        <v>50</v>
      </c>
      <c r="H57" s="29">
        <v>0</v>
      </c>
      <c r="I57" s="29">
        <v>0</v>
      </c>
    </row>
    <row r="58" spans="1:9" ht="12.75" customHeight="1" x14ac:dyDescent="0.25">
      <c r="A58" s="208" t="s">
        <v>94</v>
      </c>
      <c r="B58" s="208"/>
      <c r="C58" s="208"/>
      <c r="D58" s="208"/>
      <c r="E58" s="208"/>
      <c r="F58" s="208"/>
      <c r="G58" s="13">
        <v>51</v>
      </c>
      <c r="H58" s="29">
        <v>14441128</v>
      </c>
      <c r="I58" s="29">
        <v>13229356</v>
      </c>
    </row>
    <row r="59" spans="1:9" ht="12.75" customHeight="1" x14ac:dyDescent="0.25">
      <c r="A59" s="208" t="s">
        <v>95</v>
      </c>
      <c r="B59" s="208"/>
      <c r="C59" s="208"/>
      <c r="D59" s="208"/>
      <c r="E59" s="208"/>
      <c r="F59" s="208"/>
      <c r="G59" s="13">
        <v>52</v>
      </c>
      <c r="H59" s="29">
        <v>32580787</v>
      </c>
      <c r="I59" s="29">
        <v>32617421</v>
      </c>
    </row>
    <row r="60" spans="1:9" ht="12.75" customHeight="1" x14ac:dyDescent="0.25">
      <c r="A60" s="209" t="s">
        <v>96</v>
      </c>
      <c r="B60" s="209"/>
      <c r="C60" s="209"/>
      <c r="D60" s="209"/>
      <c r="E60" s="209"/>
      <c r="F60" s="209"/>
      <c r="G60" s="14">
        <v>53</v>
      </c>
      <c r="H60" s="30">
        <f>SUM(H61:H69)</f>
        <v>935632</v>
      </c>
      <c r="I60" s="30">
        <f>SUM(I61:I69)</f>
        <v>19112415</v>
      </c>
    </row>
    <row r="61" spans="1:9" ht="12.75" customHeight="1" x14ac:dyDescent="0.25">
      <c r="A61" s="208" t="s">
        <v>97</v>
      </c>
      <c r="B61" s="208"/>
      <c r="C61" s="208"/>
      <c r="D61" s="208"/>
      <c r="E61" s="208"/>
      <c r="F61" s="208"/>
      <c r="G61" s="13">
        <v>54</v>
      </c>
      <c r="H61" s="29">
        <v>0</v>
      </c>
      <c r="I61" s="29">
        <v>0</v>
      </c>
    </row>
    <row r="62" spans="1:9" ht="27.6" customHeight="1" x14ac:dyDescent="0.25">
      <c r="A62" s="208" t="s">
        <v>98</v>
      </c>
      <c r="B62" s="208"/>
      <c r="C62" s="208"/>
      <c r="D62" s="208"/>
      <c r="E62" s="208"/>
      <c r="F62" s="208"/>
      <c r="G62" s="13">
        <v>55</v>
      </c>
      <c r="H62" s="29">
        <v>0</v>
      </c>
      <c r="I62" s="29">
        <v>0</v>
      </c>
    </row>
    <row r="63" spans="1:9" ht="12.75" customHeight="1" x14ac:dyDescent="0.25">
      <c r="A63" s="208" t="s">
        <v>99</v>
      </c>
      <c r="B63" s="208"/>
      <c r="C63" s="208"/>
      <c r="D63" s="208"/>
      <c r="E63" s="208"/>
      <c r="F63" s="208"/>
      <c r="G63" s="13">
        <v>56</v>
      </c>
      <c r="H63" s="29">
        <v>0</v>
      </c>
      <c r="I63" s="29">
        <v>0</v>
      </c>
    </row>
    <row r="64" spans="1:9" ht="25.95" customHeight="1" x14ac:dyDescent="0.25">
      <c r="A64" s="208" t="s">
        <v>100</v>
      </c>
      <c r="B64" s="208"/>
      <c r="C64" s="208"/>
      <c r="D64" s="208"/>
      <c r="E64" s="208"/>
      <c r="F64" s="208"/>
      <c r="G64" s="13">
        <v>57</v>
      </c>
      <c r="H64" s="29">
        <v>0</v>
      </c>
      <c r="I64" s="29">
        <v>0</v>
      </c>
    </row>
    <row r="65" spans="1:9" ht="21.6" customHeight="1" x14ac:dyDescent="0.25">
      <c r="A65" s="208" t="s">
        <v>101</v>
      </c>
      <c r="B65" s="208"/>
      <c r="C65" s="208"/>
      <c r="D65" s="208"/>
      <c r="E65" s="208"/>
      <c r="F65" s="208"/>
      <c r="G65" s="13">
        <v>58</v>
      </c>
      <c r="H65" s="29">
        <v>0</v>
      </c>
      <c r="I65" s="29">
        <v>0</v>
      </c>
    </row>
    <row r="66" spans="1:9" ht="21.6" customHeight="1" x14ac:dyDescent="0.25">
      <c r="A66" s="208" t="s">
        <v>102</v>
      </c>
      <c r="B66" s="208"/>
      <c r="C66" s="208"/>
      <c r="D66" s="208"/>
      <c r="E66" s="208"/>
      <c r="F66" s="208"/>
      <c r="G66" s="13">
        <v>59</v>
      </c>
      <c r="H66" s="29">
        <v>0</v>
      </c>
      <c r="I66" s="29">
        <v>0</v>
      </c>
    </row>
    <row r="67" spans="1:9" ht="12.75" customHeight="1" x14ac:dyDescent="0.25">
      <c r="A67" s="208" t="s">
        <v>103</v>
      </c>
      <c r="B67" s="208"/>
      <c r="C67" s="208"/>
      <c r="D67" s="208"/>
      <c r="E67" s="208"/>
      <c r="F67" s="208"/>
      <c r="G67" s="13">
        <v>60</v>
      </c>
      <c r="H67" s="29">
        <v>0</v>
      </c>
      <c r="I67" s="29">
        <v>0</v>
      </c>
    </row>
    <row r="68" spans="1:9" ht="12.75" customHeight="1" x14ac:dyDescent="0.25">
      <c r="A68" s="208" t="s">
        <v>104</v>
      </c>
      <c r="B68" s="208"/>
      <c r="C68" s="208"/>
      <c r="D68" s="208"/>
      <c r="E68" s="208"/>
      <c r="F68" s="208"/>
      <c r="G68" s="13">
        <v>61</v>
      </c>
      <c r="H68" s="29">
        <v>935632</v>
      </c>
      <c r="I68" s="29">
        <v>19112415</v>
      </c>
    </row>
    <row r="69" spans="1:9" ht="12.75" customHeight="1" x14ac:dyDescent="0.25">
      <c r="A69" s="208" t="s">
        <v>105</v>
      </c>
      <c r="B69" s="208"/>
      <c r="C69" s="208"/>
      <c r="D69" s="208"/>
      <c r="E69" s="208"/>
      <c r="F69" s="208"/>
      <c r="G69" s="13">
        <v>62</v>
      </c>
      <c r="H69" s="29">
        <v>0</v>
      </c>
      <c r="I69" s="29">
        <v>0</v>
      </c>
    </row>
    <row r="70" spans="1:9" ht="12.75" customHeight="1" x14ac:dyDescent="0.25">
      <c r="A70" s="208" t="s">
        <v>106</v>
      </c>
      <c r="B70" s="208"/>
      <c r="C70" s="208"/>
      <c r="D70" s="208"/>
      <c r="E70" s="208"/>
      <c r="F70" s="208"/>
      <c r="G70" s="13">
        <v>63</v>
      </c>
      <c r="H70" s="29">
        <v>53205908</v>
      </c>
      <c r="I70" s="29">
        <v>92158748</v>
      </c>
    </row>
    <row r="71" spans="1:9" ht="12.75" customHeight="1" x14ac:dyDescent="0.25">
      <c r="A71" s="224" t="s">
        <v>107</v>
      </c>
      <c r="B71" s="224"/>
      <c r="C71" s="224"/>
      <c r="D71" s="224"/>
      <c r="E71" s="224"/>
      <c r="F71" s="224"/>
      <c r="G71" s="13">
        <v>64</v>
      </c>
      <c r="H71" s="29">
        <v>0</v>
      </c>
      <c r="I71" s="29">
        <v>0</v>
      </c>
    </row>
    <row r="72" spans="1:9" ht="12.75" customHeight="1" x14ac:dyDescent="0.25">
      <c r="A72" s="210" t="s">
        <v>108</v>
      </c>
      <c r="B72" s="210"/>
      <c r="C72" s="210"/>
      <c r="D72" s="210"/>
      <c r="E72" s="210"/>
      <c r="F72" s="210"/>
      <c r="G72" s="14">
        <v>65</v>
      </c>
      <c r="H72" s="30">
        <f>H8+H9+H44+H71</f>
        <v>986126936</v>
      </c>
      <c r="I72" s="30">
        <f>I8+I9+I44+I71</f>
        <v>1106323418</v>
      </c>
    </row>
    <row r="73" spans="1:9" ht="12.75" customHeight="1" x14ac:dyDescent="0.25">
      <c r="A73" s="224" t="s">
        <v>109</v>
      </c>
      <c r="B73" s="224"/>
      <c r="C73" s="224"/>
      <c r="D73" s="224"/>
      <c r="E73" s="224"/>
      <c r="F73" s="224"/>
      <c r="G73" s="13">
        <v>66</v>
      </c>
      <c r="H73" s="29">
        <v>0</v>
      </c>
      <c r="I73" s="29">
        <v>0</v>
      </c>
    </row>
    <row r="74" spans="1:9" x14ac:dyDescent="0.25">
      <c r="A74" s="226" t="s">
        <v>110</v>
      </c>
      <c r="B74" s="227"/>
      <c r="C74" s="227"/>
      <c r="D74" s="227"/>
      <c r="E74" s="227"/>
      <c r="F74" s="227"/>
      <c r="G74" s="227"/>
      <c r="H74" s="227"/>
      <c r="I74" s="227"/>
    </row>
    <row r="75" spans="1:9" ht="24.75" customHeight="1" x14ac:dyDescent="0.25">
      <c r="A75" s="210" t="s">
        <v>496</v>
      </c>
      <c r="B75" s="210"/>
      <c r="C75" s="210"/>
      <c r="D75" s="210"/>
      <c r="E75" s="210"/>
      <c r="F75" s="210"/>
      <c r="G75" s="14">
        <v>67</v>
      </c>
      <c r="H75" s="30">
        <f>H76+H77+H78+H84+H85+H91+H94+H97</f>
        <v>462019756</v>
      </c>
      <c r="I75" s="30">
        <f>I76+I77+I78+I84+I85+I91+I94+I97</f>
        <v>445742502</v>
      </c>
    </row>
    <row r="76" spans="1:9" ht="12.75" customHeight="1" x14ac:dyDescent="0.25">
      <c r="A76" s="208" t="s">
        <v>111</v>
      </c>
      <c r="B76" s="208"/>
      <c r="C76" s="208"/>
      <c r="D76" s="208"/>
      <c r="E76" s="208"/>
      <c r="F76" s="208"/>
      <c r="G76" s="13">
        <v>68</v>
      </c>
      <c r="H76" s="29">
        <v>106697600</v>
      </c>
      <c r="I76" s="29">
        <v>106697600</v>
      </c>
    </row>
    <row r="77" spans="1:9" ht="12.75" customHeight="1" x14ac:dyDescent="0.25">
      <c r="A77" s="208" t="s">
        <v>112</v>
      </c>
      <c r="B77" s="208"/>
      <c r="C77" s="208"/>
      <c r="D77" s="208"/>
      <c r="E77" s="208"/>
      <c r="F77" s="208"/>
      <c r="G77" s="13">
        <v>69</v>
      </c>
      <c r="H77" s="29">
        <v>28978963</v>
      </c>
      <c r="I77" s="29">
        <v>28166821</v>
      </c>
    </row>
    <row r="78" spans="1:9" ht="12.75" customHeight="1" x14ac:dyDescent="0.25">
      <c r="A78" s="209" t="s">
        <v>113</v>
      </c>
      <c r="B78" s="209"/>
      <c r="C78" s="209"/>
      <c r="D78" s="209"/>
      <c r="E78" s="209"/>
      <c r="F78" s="209"/>
      <c r="G78" s="14">
        <v>70</v>
      </c>
      <c r="H78" s="30">
        <f>SUM(H79:H83)</f>
        <v>8731716</v>
      </c>
      <c r="I78" s="30">
        <f>SUM(I79:I83)</f>
        <v>7645989</v>
      </c>
    </row>
    <row r="79" spans="1:9" ht="12.75" customHeight="1" x14ac:dyDescent="0.25">
      <c r="A79" s="208" t="s">
        <v>114</v>
      </c>
      <c r="B79" s="208"/>
      <c r="C79" s="208"/>
      <c r="D79" s="208"/>
      <c r="E79" s="208"/>
      <c r="F79" s="208"/>
      <c r="G79" s="13">
        <v>71</v>
      </c>
      <c r="H79" s="29">
        <v>0</v>
      </c>
      <c r="I79" s="29">
        <v>0</v>
      </c>
    </row>
    <row r="80" spans="1:9" ht="12.75" customHeight="1" x14ac:dyDescent="0.25">
      <c r="A80" s="208" t="s">
        <v>115</v>
      </c>
      <c r="B80" s="208"/>
      <c r="C80" s="208"/>
      <c r="D80" s="208"/>
      <c r="E80" s="208"/>
      <c r="F80" s="208"/>
      <c r="G80" s="13">
        <v>72</v>
      </c>
      <c r="H80" s="29">
        <v>0</v>
      </c>
      <c r="I80" s="29">
        <v>0</v>
      </c>
    </row>
    <row r="81" spans="1:9" ht="12.75" customHeight="1" x14ac:dyDescent="0.25">
      <c r="A81" s="208" t="s">
        <v>116</v>
      </c>
      <c r="B81" s="208"/>
      <c r="C81" s="208"/>
      <c r="D81" s="208"/>
      <c r="E81" s="208"/>
      <c r="F81" s="208"/>
      <c r="G81" s="13">
        <v>73</v>
      </c>
      <c r="H81" s="29">
        <v>-4346567.0000000009</v>
      </c>
      <c r="I81" s="29">
        <v>-2743601</v>
      </c>
    </row>
    <row r="82" spans="1:9" ht="12.75" customHeight="1" x14ac:dyDescent="0.25">
      <c r="A82" s="208" t="s">
        <v>117</v>
      </c>
      <c r="B82" s="208"/>
      <c r="C82" s="208"/>
      <c r="D82" s="208"/>
      <c r="E82" s="208"/>
      <c r="F82" s="208"/>
      <c r="G82" s="13">
        <v>74</v>
      </c>
      <c r="H82" s="29">
        <v>0</v>
      </c>
      <c r="I82" s="29">
        <v>0</v>
      </c>
    </row>
    <row r="83" spans="1:9" ht="12.75" customHeight="1" x14ac:dyDescent="0.25">
      <c r="A83" s="208" t="s">
        <v>118</v>
      </c>
      <c r="B83" s="208"/>
      <c r="C83" s="208"/>
      <c r="D83" s="208"/>
      <c r="E83" s="208"/>
      <c r="F83" s="208"/>
      <c r="G83" s="13">
        <v>75</v>
      </c>
      <c r="H83" s="29">
        <v>13078283</v>
      </c>
      <c r="I83" s="29">
        <v>10389590</v>
      </c>
    </row>
    <row r="84" spans="1:9" ht="12.75" customHeight="1" x14ac:dyDescent="0.25">
      <c r="A84" s="225" t="s">
        <v>119</v>
      </c>
      <c r="B84" s="225"/>
      <c r="C84" s="225"/>
      <c r="D84" s="225"/>
      <c r="E84" s="225"/>
      <c r="F84" s="225"/>
      <c r="G84" s="100">
        <v>76</v>
      </c>
      <c r="H84" s="101">
        <v>0</v>
      </c>
      <c r="I84" s="101">
        <v>0</v>
      </c>
    </row>
    <row r="85" spans="1:9" ht="12.75" customHeight="1" x14ac:dyDescent="0.25">
      <c r="A85" s="209" t="s">
        <v>389</v>
      </c>
      <c r="B85" s="209"/>
      <c r="C85" s="209"/>
      <c r="D85" s="209"/>
      <c r="E85" s="209"/>
      <c r="F85" s="209"/>
      <c r="G85" s="14">
        <v>77</v>
      </c>
      <c r="H85" s="30">
        <f>H86+H87+H88+H89+H90</f>
        <v>-7170298</v>
      </c>
      <c r="I85" s="30">
        <f>I86+I87+I88+I89+I90</f>
        <v>-16469096</v>
      </c>
    </row>
    <row r="86" spans="1:9" ht="25.5" customHeight="1" x14ac:dyDescent="0.25">
      <c r="A86" s="208" t="s">
        <v>390</v>
      </c>
      <c r="B86" s="208"/>
      <c r="C86" s="208"/>
      <c r="D86" s="208"/>
      <c r="E86" s="208"/>
      <c r="F86" s="208"/>
      <c r="G86" s="13">
        <v>78</v>
      </c>
      <c r="H86" s="29">
        <v>0</v>
      </c>
      <c r="I86" s="29">
        <v>0</v>
      </c>
    </row>
    <row r="87" spans="1:9" ht="12.75" customHeight="1" x14ac:dyDescent="0.25">
      <c r="A87" s="208" t="s">
        <v>120</v>
      </c>
      <c r="B87" s="208"/>
      <c r="C87" s="208"/>
      <c r="D87" s="208"/>
      <c r="E87" s="208"/>
      <c r="F87" s="208"/>
      <c r="G87" s="13">
        <v>79</v>
      </c>
      <c r="H87" s="29">
        <v>3432254</v>
      </c>
      <c r="I87" s="29">
        <v>-6461523</v>
      </c>
    </row>
    <row r="88" spans="1:9" ht="12.75" customHeight="1" x14ac:dyDescent="0.25">
      <c r="A88" s="208" t="s">
        <v>121</v>
      </c>
      <c r="B88" s="208"/>
      <c r="C88" s="208"/>
      <c r="D88" s="208"/>
      <c r="E88" s="208"/>
      <c r="F88" s="208"/>
      <c r="G88" s="13">
        <v>80</v>
      </c>
      <c r="H88" s="29">
        <v>0</v>
      </c>
      <c r="I88" s="29">
        <v>0</v>
      </c>
    </row>
    <row r="89" spans="1:9" ht="12.75" customHeight="1" x14ac:dyDescent="0.25">
      <c r="A89" s="208" t="s">
        <v>391</v>
      </c>
      <c r="B89" s="208"/>
      <c r="C89" s="208"/>
      <c r="D89" s="208"/>
      <c r="E89" s="208"/>
      <c r="F89" s="208"/>
      <c r="G89" s="13">
        <v>81</v>
      </c>
      <c r="H89" s="29">
        <v>0</v>
      </c>
      <c r="I89" s="29">
        <v>0</v>
      </c>
    </row>
    <row r="90" spans="1:9" ht="25.5" customHeight="1" x14ac:dyDescent="0.25">
      <c r="A90" s="208" t="s">
        <v>392</v>
      </c>
      <c r="B90" s="208"/>
      <c r="C90" s="208"/>
      <c r="D90" s="208"/>
      <c r="E90" s="208"/>
      <c r="F90" s="208"/>
      <c r="G90" s="13">
        <v>82</v>
      </c>
      <c r="H90" s="29">
        <v>-10602552</v>
      </c>
      <c r="I90" s="29">
        <v>-10007573</v>
      </c>
    </row>
    <row r="91" spans="1:9" ht="24" customHeight="1" x14ac:dyDescent="0.25">
      <c r="A91" s="209" t="s">
        <v>393</v>
      </c>
      <c r="B91" s="209"/>
      <c r="C91" s="209"/>
      <c r="D91" s="209"/>
      <c r="E91" s="209"/>
      <c r="F91" s="209"/>
      <c r="G91" s="14">
        <v>83</v>
      </c>
      <c r="H91" s="30">
        <f>H92-H93</f>
        <v>297168663</v>
      </c>
      <c r="I91" s="30">
        <f>I92-I93</f>
        <v>303705062</v>
      </c>
    </row>
    <row r="92" spans="1:9" ht="12.75" customHeight="1" x14ac:dyDescent="0.25">
      <c r="A92" s="208" t="s">
        <v>122</v>
      </c>
      <c r="B92" s="208"/>
      <c r="C92" s="208"/>
      <c r="D92" s="208"/>
      <c r="E92" s="208"/>
      <c r="F92" s="208"/>
      <c r="G92" s="13">
        <v>84</v>
      </c>
      <c r="H92" s="29">
        <v>297168663</v>
      </c>
      <c r="I92" s="29">
        <v>303705062</v>
      </c>
    </row>
    <row r="93" spans="1:9" ht="12.75" customHeight="1" x14ac:dyDescent="0.25">
      <c r="A93" s="208" t="s">
        <v>123</v>
      </c>
      <c r="B93" s="208"/>
      <c r="C93" s="208"/>
      <c r="D93" s="208"/>
      <c r="E93" s="208"/>
      <c r="F93" s="208"/>
      <c r="G93" s="13">
        <v>85</v>
      </c>
      <c r="H93" s="29">
        <v>0</v>
      </c>
      <c r="I93" s="29">
        <v>0</v>
      </c>
    </row>
    <row r="94" spans="1:9" ht="12.75" customHeight="1" x14ac:dyDescent="0.25">
      <c r="A94" s="209" t="s">
        <v>394</v>
      </c>
      <c r="B94" s="209"/>
      <c r="C94" s="209"/>
      <c r="D94" s="209"/>
      <c r="E94" s="209"/>
      <c r="F94" s="209"/>
      <c r="G94" s="14">
        <v>86</v>
      </c>
      <c r="H94" s="30">
        <f>H95-H96</f>
        <v>26451491</v>
      </c>
      <c r="I94" s="30">
        <f>I95-I96</f>
        <v>14776379</v>
      </c>
    </row>
    <row r="95" spans="1:9" ht="12.75" customHeight="1" x14ac:dyDescent="0.25">
      <c r="A95" s="208" t="s">
        <v>124</v>
      </c>
      <c r="B95" s="208"/>
      <c r="C95" s="208"/>
      <c r="D95" s="208"/>
      <c r="E95" s="208"/>
      <c r="F95" s="208"/>
      <c r="G95" s="13">
        <v>87</v>
      </c>
      <c r="H95" s="29">
        <v>26451491</v>
      </c>
      <c r="I95" s="29">
        <v>14776379</v>
      </c>
    </row>
    <row r="96" spans="1:9" ht="12.75" customHeight="1" x14ac:dyDescent="0.25">
      <c r="A96" s="208" t="s">
        <v>125</v>
      </c>
      <c r="B96" s="208"/>
      <c r="C96" s="208"/>
      <c r="D96" s="208"/>
      <c r="E96" s="208"/>
      <c r="F96" s="208"/>
      <c r="G96" s="13">
        <v>88</v>
      </c>
      <c r="H96" s="29">
        <v>0</v>
      </c>
      <c r="I96" s="29">
        <v>0</v>
      </c>
    </row>
    <row r="97" spans="1:9" ht="12.75" customHeight="1" x14ac:dyDescent="0.25">
      <c r="A97" s="208" t="s">
        <v>126</v>
      </c>
      <c r="B97" s="208"/>
      <c r="C97" s="208"/>
      <c r="D97" s="208"/>
      <c r="E97" s="208"/>
      <c r="F97" s="208"/>
      <c r="G97" s="13">
        <v>89</v>
      </c>
      <c r="H97" s="29">
        <v>1161621</v>
      </c>
      <c r="I97" s="29">
        <v>1219747</v>
      </c>
    </row>
    <row r="98" spans="1:9" ht="12.75" customHeight="1" x14ac:dyDescent="0.25">
      <c r="A98" s="210" t="s">
        <v>395</v>
      </c>
      <c r="B98" s="210"/>
      <c r="C98" s="210"/>
      <c r="D98" s="210"/>
      <c r="E98" s="210"/>
      <c r="F98" s="210"/>
      <c r="G98" s="14">
        <v>90</v>
      </c>
      <c r="H98" s="30">
        <f>SUM(H99:H104)</f>
        <v>0</v>
      </c>
      <c r="I98" s="30">
        <f>SUM(I99:I104)</f>
        <v>0</v>
      </c>
    </row>
    <row r="99" spans="1:9" ht="31.95" customHeight="1" x14ac:dyDescent="0.25">
      <c r="A99" s="208" t="s">
        <v>127</v>
      </c>
      <c r="B99" s="208"/>
      <c r="C99" s="208"/>
      <c r="D99" s="208"/>
      <c r="E99" s="208"/>
      <c r="F99" s="208"/>
      <c r="G99" s="13">
        <v>91</v>
      </c>
      <c r="H99" s="29">
        <v>0</v>
      </c>
      <c r="I99" s="29">
        <v>0</v>
      </c>
    </row>
    <row r="100" spans="1:9" ht="12.75" customHeight="1" x14ac:dyDescent="0.25">
      <c r="A100" s="208" t="s">
        <v>128</v>
      </c>
      <c r="B100" s="208"/>
      <c r="C100" s="208"/>
      <c r="D100" s="208"/>
      <c r="E100" s="208"/>
      <c r="F100" s="208"/>
      <c r="G100" s="13">
        <v>92</v>
      </c>
      <c r="H100" s="29">
        <v>0</v>
      </c>
      <c r="I100" s="29">
        <v>0</v>
      </c>
    </row>
    <row r="101" spans="1:9" ht="12.75" customHeight="1" x14ac:dyDescent="0.25">
      <c r="A101" s="208" t="s">
        <v>129</v>
      </c>
      <c r="B101" s="208"/>
      <c r="C101" s="208"/>
      <c r="D101" s="208"/>
      <c r="E101" s="208"/>
      <c r="F101" s="208"/>
      <c r="G101" s="13">
        <v>93</v>
      </c>
      <c r="H101" s="29">
        <v>0</v>
      </c>
      <c r="I101" s="29">
        <v>0</v>
      </c>
    </row>
    <row r="102" spans="1:9" ht="12.75" customHeight="1" x14ac:dyDescent="0.25">
      <c r="A102" s="208" t="s">
        <v>130</v>
      </c>
      <c r="B102" s="208"/>
      <c r="C102" s="208"/>
      <c r="D102" s="208"/>
      <c r="E102" s="208"/>
      <c r="F102" s="208"/>
      <c r="G102" s="13">
        <v>94</v>
      </c>
      <c r="H102" s="29">
        <v>0</v>
      </c>
      <c r="I102" s="29">
        <v>0</v>
      </c>
    </row>
    <row r="103" spans="1:9" ht="12.75" customHeight="1" x14ac:dyDescent="0.25">
      <c r="A103" s="208" t="s">
        <v>131</v>
      </c>
      <c r="B103" s="208"/>
      <c r="C103" s="208"/>
      <c r="D103" s="208"/>
      <c r="E103" s="208"/>
      <c r="F103" s="208"/>
      <c r="G103" s="13">
        <v>95</v>
      </c>
      <c r="H103" s="29">
        <v>0</v>
      </c>
      <c r="I103" s="29">
        <v>0</v>
      </c>
    </row>
    <row r="104" spans="1:9" ht="12.75" customHeight="1" x14ac:dyDescent="0.25">
      <c r="A104" s="208" t="s">
        <v>132</v>
      </c>
      <c r="B104" s="208"/>
      <c r="C104" s="208"/>
      <c r="D104" s="208"/>
      <c r="E104" s="208"/>
      <c r="F104" s="208"/>
      <c r="G104" s="13">
        <v>96</v>
      </c>
      <c r="H104" s="29">
        <v>0</v>
      </c>
      <c r="I104" s="29">
        <v>0</v>
      </c>
    </row>
    <row r="105" spans="1:9" ht="12.75" customHeight="1" x14ac:dyDescent="0.25">
      <c r="A105" s="210" t="s">
        <v>396</v>
      </c>
      <c r="B105" s="210"/>
      <c r="C105" s="210"/>
      <c r="D105" s="210"/>
      <c r="E105" s="210"/>
      <c r="F105" s="210"/>
      <c r="G105" s="14">
        <v>97</v>
      </c>
      <c r="H105" s="30">
        <f>SUM(H106:H116)</f>
        <v>154730820</v>
      </c>
      <c r="I105" s="30">
        <f>SUM(I106:I116)</f>
        <v>236656395</v>
      </c>
    </row>
    <row r="106" spans="1:9" ht="12.75" customHeight="1" x14ac:dyDescent="0.25">
      <c r="A106" s="208" t="s">
        <v>133</v>
      </c>
      <c r="B106" s="208"/>
      <c r="C106" s="208"/>
      <c r="D106" s="208"/>
      <c r="E106" s="208"/>
      <c r="F106" s="208"/>
      <c r="G106" s="13">
        <v>98</v>
      </c>
      <c r="H106" s="29">
        <v>0</v>
      </c>
      <c r="I106" s="29">
        <v>0</v>
      </c>
    </row>
    <row r="107" spans="1:9" ht="24.6" customHeight="1" x14ac:dyDescent="0.25">
      <c r="A107" s="208" t="s">
        <v>134</v>
      </c>
      <c r="B107" s="208"/>
      <c r="C107" s="208"/>
      <c r="D107" s="208"/>
      <c r="E107" s="208"/>
      <c r="F107" s="208"/>
      <c r="G107" s="13">
        <v>99</v>
      </c>
      <c r="H107" s="29">
        <v>0</v>
      </c>
      <c r="I107" s="29">
        <v>0</v>
      </c>
    </row>
    <row r="108" spans="1:9" ht="12.75" customHeight="1" x14ac:dyDescent="0.25">
      <c r="A108" s="208" t="s">
        <v>135</v>
      </c>
      <c r="B108" s="208"/>
      <c r="C108" s="208"/>
      <c r="D108" s="208"/>
      <c r="E108" s="208"/>
      <c r="F108" s="208"/>
      <c r="G108" s="13">
        <v>100</v>
      </c>
      <c r="H108" s="29">
        <v>0</v>
      </c>
      <c r="I108" s="29">
        <v>0</v>
      </c>
    </row>
    <row r="109" spans="1:9" ht="21.6" customHeight="1" x14ac:dyDescent="0.25">
      <c r="A109" s="208" t="s">
        <v>136</v>
      </c>
      <c r="B109" s="208"/>
      <c r="C109" s="208"/>
      <c r="D109" s="208"/>
      <c r="E109" s="208"/>
      <c r="F109" s="208"/>
      <c r="G109" s="13">
        <v>101</v>
      </c>
      <c r="H109" s="29">
        <v>0</v>
      </c>
      <c r="I109" s="29">
        <v>0</v>
      </c>
    </row>
    <row r="110" spans="1:9" ht="12.75" customHeight="1" x14ac:dyDescent="0.25">
      <c r="A110" s="208" t="s">
        <v>137</v>
      </c>
      <c r="B110" s="208"/>
      <c r="C110" s="208"/>
      <c r="D110" s="208"/>
      <c r="E110" s="208"/>
      <c r="F110" s="208"/>
      <c r="G110" s="13">
        <v>102</v>
      </c>
      <c r="H110" s="29">
        <v>0</v>
      </c>
      <c r="I110" s="29">
        <v>0</v>
      </c>
    </row>
    <row r="111" spans="1:9" ht="12.75" customHeight="1" x14ac:dyDescent="0.25">
      <c r="A111" s="208" t="s">
        <v>138</v>
      </c>
      <c r="B111" s="208"/>
      <c r="C111" s="208"/>
      <c r="D111" s="208"/>
      <c r="E111" s="208"/>
      <c r="F111" s="208"/>
      <c r="G111" s="13">
        <v>103</v>
      </c>
      <c r="H111" s="29">
        <v>122175328</v>
      </c>
      <c r="I111" s="29">
        <v>125684430</v>
      </c>
    </row>
    <row r="112" spans="1:9" ht="12.75" customHeight="1" x14ac:dyDescent="0.25">
      <c r="A112" s="208" t="s">
        <v>139</v>
      </c>
      <c r="B112" s="208"/>
      <c r="C112" s="208"/>
      <c r="D112" s="208"/>
      <c r="E112" s="208"/>
      <c r="F112" s="208"/>
      <c r="G112" s="13">
        <v>104</v>
      </c>
      <c r="H112" s="29">
        <v>0</v>
      </c>
      <c r="I112" s="29">
        <v>0</v>
      </c>
    </row>
    <row r="113" spans="1:9" ht="12.75" customHeight="1" x14ac:dyDescent="0.25">
      <c r="A113" s="208" t="s">
        <v>140</v>
      </c>
      <c r="B113" s="208"/>
      <c r="C113" s="208"/>
      <c r="D113" s="208"/>
      <c r="E113" s="208"/>
      <c r="F113" s="208"/>
      <c r="G113" s="13">
        <v>105</v>
      </c>
      <c r="H113" s="29">
        <v>0</v>
      </c>
      <c r="I113" s="29">
        <v>0</v>
      </c>
    </row>
    <row r="114" spans="1:9" ht="12.75" customHeight="1" x14ac:dyDescent="0.25">
      <c r="A114" s="208" t="s">
        <v>141</v>
      </c>
      <c r="B114" s="208"/>
      <c r="C114" s="208"/>
      <c r="D114" s="208"/>
      <c r="E114" s="208"/>
      <c r="F114" s="208"/>
      <c r="G114" s="13">
        <v>106</v>
      </c>
      <c r="H114" s="29">
        <v>0</v>
      </c>
      <c r="I114" s="29">
        <v>79931077</v>
      </c>
    </row>
    <row r="115" spans="1:9" ht="12.75" customHeight="1" x14ac:dyDescent="0.25">
      <c r="A115" s="208" t="s">
        <v>142</v>
      </c>
      <c r="B115" s="208"/>
      <c r="C115" s="208"/>
      <c r="D115" s="208"/>
      <c r="E115" s="208"/>
      <c r="F115" s="208"/>
      <c r="G115" s="13">
        <v>107</v>
      </c>
      <c r="H115" s="29">
        <v>9823899</v>
      </c>
      <c r="I115" s="29">
        <v>9701009</v>
      </c>
    </row>
    <row r="116" spans="1:9" ht="12.75" customHeight="1" x14ac:dyDescent="0.25">
      <c r="A116" s="208" t="s">
        <v>143</v>
      </c>
      <c r="B116" s="208"/>
      <c r="C116" s="208"/>
      <c r="D116" s="208"/>
      <c r="E116" s="208"/>
      <c r="F116" s="208"/>
      <c r="G116" s="13">
        <v>108</v>
      </c>
      <c r="H116" s="29">
        <v>22731593</v>
      </c>
      <c r="I116" s="29">
        <v>21339879</v>
      </c>
    </row>
    <row r="117" spans="1:9" ht="12.75" customHeight="1" x14ac:dyDescent="0.25">
      <c r="A117" s="210" t="s">
        <v>397</v>
      </c>
      <c r="B117" s="210"/>
      <c r="C117" s="210"/>
      <c r="D117" s="210"/>
      <c r="E117" s="210"/>
      <c r="F117" s="210"/>
      <c r="G117" s="14">
        <v>109</v>
      </c>
      <c r="H117" s="30">
        <f>SUM(H118:H131)</f>
        <v>369376360</v>
      </c>
      <c r="I117" s="30">
        <f>SUM(I118:I131)</f>
        <v>423924521</v>
      </c>
    </row>
    <row r="118" spans="1:9" ht="12.75" customHeight="1" x14ac:dyDescent="0.25">
      <c r="A118" s="208" t="s">
        <v>144</v>
      </c>
      <c r="B118" s="208"/>
      <c r="C118" s="208"/>
      <c r="D118" s="208"/>
      <c r="E118" s="208"/>
      <c r="F118" s="208"/>
      <c r="G118" s="13">
        <v>110</v>
      </c>
      <c r="H118" s="29">
        <v>0</v>
      </c>
      <c r="I118" s="29">
        <v>0</v>
      </c>
    </row>
    <row r="119" spans="1:9" ht="22.2" customHeight="1" x14ac:dyDescent="0.25">
      <c r="A119" s="208" t="s">
        <v>145</v>
      </c>
      <c r="B119" s="208"/>
      <c r="C119" s="208"/>
      <c r="D119" s="208"/>
      <c r="E119" s="208"/>
      <c r="F119" s="208"/>
      <c r="G119" s="13">
        <v>111</v>
      </c>
      <c r="H119" s="29">
        <v>0</v>
      </c>
      <c r="I119" s="29">
        <v>0</v>
      </c>
    </row>
    <row r="120" spans="1:9" ht="12.75" customHeight="1" x14ac:dyDescent="0.25">
      <c r="A120" s="208" t="s">
        <v>146</v>
      </c>
      <c r="B120" s="208"/>
      <c r="C120" s="208"/>
      <c r="D120" s="208"/>
      <c r="E120" s="208"/>
      <c r="F120" s="208"/>
      <c r="G120" s="13">
        <v>112</v>
      </c>
      <c r="H120" s="29">
        <v>0</v>
      </c>
      <c r="I120" s="29">
        <v>0</v>
      </c>
    </row>
    <row r="121" spans="1:9" ht="23.4" customHeight="1" x14ac:dyDescent="0.25">
      <c r="A121" s="208" t="s">
        <v>147</v>
      </c>
      <c r="B121" s="208"/>
      <c r="C121" s="208"/>
      <c r="D121" s="208"/>
      <c r="E121" s="208"/>
      <c r="F121" s="208"/>
      <c r="G121" s="13">
        <v>113</v>
      </c>
      <c r="H121" s="29">
        <v>0</v>
      </c>
      <c r="I121" s="29">
        <v>0</v>
      </c>
    </row>
    <row r="122" spans="1:9" ht="12.75" customHeight="1" x14ac:dyDescent="0.25">
      <c r="A122" s="208" t="s">
        <v>148</v>
      </c>
      <c r="B122" s="208"/>
      <c r="C122" s="208"/>
      <c r="D122" s="208"/>
      <c r="E122" s="208"/>
      <c r="F122" s="208"/>
      <c r="G122" s="13">
        <v>114</v>
      </c>
      <c r="H122" s="29">
        <v>0</v>
      </c>
      <c r="I122" s="29">
        <v>0</v>
      </c>
    </row>
    <row r="123" spans="1:9" ht="12.75" customHeight="1" x14ac:dyDescent="0.25">
      <c r="A123" s="208" t="s">
        <v>149</v>
      </c>
      <c r="B123" s="208"/>
      <c r="C123" s="208"/>
      <c r="D123" s="208"/>
      <c r="E123" s="208"/>
      <c r="F123" s="208"/>
      <c r="G123" s="13">
        <v>115</v>
      </c>
      <c r="H123" s="29">
        <v>90419667</v>
      </c>
      <c r="I123" s="29">
        <v>119901244</v>
      </c>
    </row>
    <row r="124" spans="1:9" ht="12.75" customHeight="1" x14ac:dyDescent="0.25">
      <c r="A124" s="208" t="s">
        <v>150</v>
      </c>
      <c r="B124" s="208"/>
      <c r="C124" s="208"/>
      <c r="D124" s="208"/>
      <c r="E124" s="208"/>
      <c r="F124" s="208"/>
      <c r="G124" s="13">
        <v>116</v>
      </c>
      <c r="H124" s="29">
        <v>0</v>
      </c>
      <c r="I124" s="29">
        <v>0</v>
      </c>
    </row>
    <row r="125" spans="1:9" ht="12.75" customHeight="1" x14ac:dyDescent="0.25">
      <c r="A125" s="208" t="s">
        <v>151</v>
      </c>
      <c r="B125" s="208"/>
      <c r="C125" s="208"/>
      <c r="D125" s="208"/>
      <c r="E125" s="208"/>
      <c r="F125" s="208"/>
      <c r="G125" s="13">
        <v>117</v>
      </c>
      <c r="H125" s="29">
        <v>147393310</v>
      </c>
      <c r="I125" s="29">
        <v>150271456</v>
      </c>
    </row>
    <row r="126" spans="1:9" x14ac:dyDescent="0.25">
      <c r="A126" s="208" t="s">
        <v>152</v>
      </c>
      <c r="B126" s="208"/>
      <c r="C126" s="208"/>
      <c r="D126" s="208"/>
      <c r="E126" s="208"/>
      <c r="F126" s="208"/>
      <c r="G126" s="13">
        <v>118</v>
      </c>
      <c r="H126" s="29">
        <v>39795904</v>
      </c>
      <c r="I126" s="29">
        <v>26703898</v>
      </c>
    </row>
    <row r="127" spans="1:9" x14ac:dyDescent="0.25">
      <c r="A127" s="208" t="s">
        <v>153</v>
      </c>
      <c r="B127" s="208"/>
      <c r="C127" s="208"/>
      <c r="D127" s="208"/>
      <c r="E127" s="208"/>
      <c r="F127" s="208"/>
      <c r="G127" s="13">
        <v>119</v>
      </c>
      <c r="H127" s="29">
        <v>7700248</v>
      </c>
      <c r="I127" s="29">
        <v>9713720</v>
      </c>
    </row>
    <row r="128" spans="1:9" x14ac:dyDescent="0.25">
      <c r="A128" s="208" t="s">
        <v>154</v>
      </c>
      <c r="B128" s="208"/>
      <c r="C128" s="208"/>
      <c r="D128" s="208"/>
      <c r="E128" s="208"/>
      <c r="F128" s="208"/>
      <c r="G128" s="13">
        <v>120</v>
      </c>
      <c r="H128" s="29">
        <v>12479886</v>
      </c>
      <c r="I128" s="29">
        <v>15958169</v>
      </c>
    </row>
    <row r="129" spans="1:9" x14ac:dyDescent="0.25">
      <c r="A129" s="208" t="s">
        <v>155</v>
      </c>
      <c r="B129" s="208"/>
      <c r="C129" s="208"/>
      <c r="D129" s="208"/>
      <c r="E129" s="208"/>
      <c r="F129" s="208"/>
      <c r="G129" s="13">
        <v>121</v>
      </c>
      <c r="H129" s="29">
        <v>81954</v>
      </c>
      <c r="I129" s="29">
        <v>19993795</v>
      </c>
    </row>
    <row r="130" spans="1:9" x14ac:dyDescent="0.25">
      <c r="A130" s="208" t="s">
        <v>156</v>
      </c>
      <c r="B130" s="208"/>
      <c r="C130" s="208"/>
      <c r="D130" s="208"/>
      <c r="E130" s="208"/>
      <c r="F130" s="208"/>
      <c r="G130" s="13">
        <v>122</v>
      </c>
      <c r="H130" s="29">
        <v>0</v>
      </c>
      <c r="I130" s="29">
        <v>0</v>
      </c>
    </row>
    <row r="131" spans="1:9" x14ac:dyDescent="0.25">
      <c r="A131" s="208" t="s">
        <v>157</v>
      </c>
      <c r="B131" s="208"/>
      <c r="C131" s="208"/>
      <c r="D131" s="208"/>
      <c r="E131" s="208"/>
      <c r="F131" s="208"/>
      <c r="G131" s="13">
        <v>123</v>
      </c>
      <c r="H131" s="29">
        <v>71505391</v>
      </c>
      <c r="I131" s="29">
        <v>81382239</v>
      </c>
    </row>
    <row r="132" spans="1:9" ht="22.2" customHeight="1" x14ac:dyDescent="0.25">
      <c r="A132" s="224" t="s">
        <v>158</v>
      </c>
      <c r="B132" s="224"/>
      <c r="C132" s="224"/>
      <c r="D132" s="224"/>
      <c r="E132" s="224"/>
      <c r="F132" s="224"/>
      <c r="G132" s="13">
        <v>124</v>
      </c>
      <c r="H132" s="29">
        <v>0</v>
      </c>
      <c r="I132" s="29">
        <v>0</v>
      </c>
    </row>
    <row r="133" spans="1:9" x14ac:dyDescent="0.25">
      <c r="A133" s="210" t="s">
        <v>398</v>
      </c>
      <c r="B133" s="210"/>
      <c r="C133" s="210"/>
      <c r="D133" s="210"/>
      <c r="E133" s="210"/>
      <c r="F133" s="210"/>
      <c r="G133" s="14">
        <v>125</v>
      </c>
      <c r="H133" s="30">
        <f>H75+H98+H105+H117+H132</f>
        <v>986126936</v>
      </c>
      <c r="I133" s="30">
        <f>I75+I98+I105+I117+I132</f>
        <v>1106323418</v>
      </c>
    </row>
    <row r="134" spans="1:9" x14ac:dyDescent="0.25">
      <c r="A134" s="224" t="s">
        <v>159</v>
      </c>
      <c r="B134" s="224"/>
      <c r="C134" s="224"/>
      <c r="D134" s="224"/>
      <c r="E134" s="224"/>
      <c r="F134" s="224"/>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90" zoomScaleNormal="100" zoomScaleSheetLayoutView="90" workbookViewId="0">
      <selection sqref="A1:I1"/>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49" t="s">
        <v>160</v>
      </c>
      <c r="B1" s="212"/>
      <c r="C1" s="212"/>
      <c r="D1" s="212"/>
      <c r="E1" s="212"/>
      <c r="F1" s="212"/>
      <c r="G1" s="212"/>
      <c r="H1" s="212"/>
      <c r="I1" s="212"/>
    </row>
    <row r="2" spans="1:11" x14ac:dyDescent="0.25">
      <c r="A2" s="248" t="s">
        <v>552</v>
      </c>
      <c r="B2" s="214"/>
      <c r="C2" s="214"/>
      <c r="D2" s="214"/>
      <c r="E2" s="214"/>
      <c r="F2" s="214"/>
      <c r="G2" s="214"/>
      <c r="H2" s="214"/>
      <c r="I2" s="214"/>
      <c r="J2" s="103"/>
      <c r="K2" s="103"/>
    </row>
    <row r="3" spans="1:11" x14ac:dyDescent="0.25">
      <c r="A3" s="235" t="s">
        <v>497</v>
      </c>
      <c r="B3" s="236"/>
      <c r="C3" s="236"/>
      <c r="D3" s="236"/>
      <c r="E3" s="236"/>
      <c r="F3" s="236"/>
      <c r="G3" s="236"/>
      <c r="H3" s="236"/>
      <c r="I3" s="236"/>
      <c r="J3" s="237"/>
      <c r="K3" s="237"/>
    </row>
    <row r="4" spans="1:11" x14ac:dyDescent="0.25">
      <c r="A4" s="238" t="s">
        <v>521</v>
      </c>
      <c r="B4" s="239"/>
      <c r="C4" s="239"/>
      <c r="D4" s="239"/>
      <c r="E4" s="239"/>
      <c r="F4" s="239"/>
      <c r="G4" s="239"/>
      <c r="H4" s="239"/>
      <c r="I4" s="239"/>
      <c r="J4" s="240"/>
      <c r="K4" s="240"/>
    </row>
    <row r="5" spans="1:11" ht="22.2" customHeight="1" x14ac:dyDescent="0.25">
      <c r="A5" s="232" t="s">
        <v>161</v>
      </c>
      <c r="B5" s="222"/>
      <c r="C5" s="222"/>
      <c r="D5" s="222"/>
      <c r="E5" s="222"/>
      <c r="F5" s="222"/>
      <c r="G5" s="232" t="s">
        <v>162</v>
      </c>
      <c r="H5" s="233" t="s">
        <v>163</v>
      </c>
      <c r="I5" s="234"/>
      <c r="J5" s="233" t="s">
        <v>164</v>
      </c>
      <c r="K5" s="234"/>
    </row>
    <row r="6" spans="1:11" x14ac:dyDescent="0.25">
      <c r="A6" s="222"/>
      <c r="B6" s="222"/>
      <c r="C6" s="222"/>
      <c r="D6" s="222"/>
      <c r="E6" s="222"/>
      <c r="F6" s="222"/>
      <c r="G6" s="222"/>
      <c r="H6" s="16" t="s">
        <v>165</v>
      </c>
      <c r="I6" s="16" t="s">
        <v>166</v>
      </c>
      <c r="J6" s="16" t="s">
        <v>167</v>
      </c>
      <c r="K6" s="16" t="s">
        <v>168</v>
      </c>
    </row>
    <row r="7" spans="1:11" x14ac:dyDescent="0.25">
      <c r="A7" s="243">
        <v>1</v>
      </c>
      <c r="B7" s="220"/>
      <c r="C7" s="220"/>
      <c r="D7" s="220"/>
      <c r="E7" s="220"/>
      <c r="F7" s="220"/>
      <c r="G7" s="15">
        <v>2</v>
      </c>
      <c r="H7" s="16">
        <v>3</v>
      </c>
      <c r="I7" s="16">
        <v>4</v>
      </c>
      <c r="J7" s="16">
        <v>5</v>
      </c>
      <c r="K7" s="16">
        <v>6</v>
      </c>
    </row>
    <row r="8" spans="1:11" x14ac:dyDescent="0.25">
      <c r="A8" s="244" t="s">
        <v>399</v>
      </c>
      <c r="B8" s="245"/>
      <c r="C8" s="245"/>
      <c r="D8" s="245"/>
      <c r="E8" s="245"/>
      <c r="F8" s="245"/>
      <c r="G8" s="14">
        <v>1</v>
      </c>
      <c r="H8" s="104">
        <f>SUM(H9:H13)</f>
        <v>519429285</v>
      </c>
      <c r="I8" s="104">
        <f>SUM(I9:I13)</f>
        <v>279783806</v>
      </c>
      <c r="J8" s="104">
        <f>SUM(J9:J13)</f>
        <v>567704464</v>
      </c>
      <c r="K8" s="104">
        <f>SUM(K9:K13)</f>
        <v>305015977</v>
      </c>
    </row>
    <row r="9" spans="1:11" x14ac:dyDescent="0.25">
      <c r="A9" s="208" t="s">
        <v>169</v>
      </c>
      <c r="B9" s="208"/>
      <c r="C9" s="208"/>
      <c r="D9" s="208"/>
      <c r="E9" s="208"/>
      <c r="F9" s="208"/>
      <c r="G9" s="13">
        <v>2</v>
      </c>
      <c r="H9" s="120">
        <v>0</v>
      </c>
      <c r="I9" s="120">
        <v>0</v>
      </c>
      <c r="J9" s="120">
        <v>0</v>
      </c>
      <c r="K9" s="120">
        <v>0</v>
      </c>
    </row>
    <row r="10" spans="1:11" x14ac:dyDescent="0.25">
      <c r="A10" s="208" t="s">
        <v>170</v>
      </c>
      <c r="B10" s="208"/>
      <c r="C10" s="208"/>
      <c r="D10" s="208"/>
      <c r="E10" s="208"/>
      <c r="F10" s="208"/>
      <c r="G10" s="13">
        <v>3</v>
      </c>
      <c r="H10" s="120">
        <v>512524390</v>
      </c>
      <c r="I10" s="120">
        <v>275913447</v>
      </c>
      <c r="J10" s="120">
        <v>559533693</v>
      </c>
      <c r="K10" s="120">
        <v>299640128</v>
      </c>
    </row>
    <row r="11" spans="1:11" x14ac:dyDescent="0.25">
      <c r="A11" s="208" t="s">
        <v>171</v>
      </c>
      <c r="B11" s="208"/>
      <c r="C11" s="208"/>
      <c r="D11" s="208"/>
      <c r="E11" s="208"/>
      <c r="F11" s="208"/>
      <c r="G11" s="13">
        <v>4</v>
      </c>
      <c r="H11" s="120">
        <v>0</v>
      </c>
      <c r="I11" s="120">
        <v>0</v>
      </c>
      <c r="J11" s="120">
        <v>0</v>
      </c>
      <c r="K11" s="120">
        <v>0</v>
      </c>
    </row>
    <row r="12" spans="1:11" x14ac:dyDescent="0.25">
      <c r="A12" s="208" t="s">
        <v>172</v>
      </c>
      <c r="B12" s="208"/>
      <c r="C12" s="208"/>
      <c r="D12" s="208"/>
      <c r="E12" s="208"/>
      <c r="F12" s="208"/>
      <c r="G12" s="13">
        <v>5</v>
      </c>
      <c r="H12" s="120">
        <v>0</v>
      </c>
      <c r="I12" s="120">
        <v>0</v>
      </c>
      <c r="J12" s="120">
        <v>0</v>
      </c>
      <c r="K12" s="120">
        <v>0</v>
      </c>
    </row>
    <row r="13" spans="1:11" x14ac:dyDescent="0.25">
      <c r="A13" s="208" t="s">
        <v>173</v>
      </c>
      <c r="B13" s="208"/>
      <c r="C13" s="208"/>
      <c r="D13" s="208"/>
      <c r="E13" s="208"/>
      <c r="F13" s="208"/>
      <c r="G13" s="13">
        <v>6</v>
      </c>
      <c r="H13" s="120">
        <v>6904895</v>
      </c>
      <c r="I13" s="120">
        <v>3870359</v>
      </c>
      <c r="J13" s="120">
        <v>8170771</v>
      </c>
      <c r="K13" s="120">
        <v>5375849</v>
      </c>
    </row>
    <row r="14" spans="1:11" ht="22.2" customHeight="1" x14ac:dyDescent="0.25">
      <c r="A14" s="244" t="s">
        <v>400</v>
      </c>
      <c r="B14" s="245"/>
      <c r="C14" s="245"/>
      <c r="D14" s="245"/>
      <c r="E14" s="245"/>
      <c r="F14" s="245"/>
      <c r="G14" s="14">
        <v>7</v>
      </c>
      <c r="H14" s="104">
        <f>H15+H16+H20+H24+H25+H26+H29+H36</f>
        <v>484399700</v>
      </c>
      <c r="I14" s="104">
        <f>I15+I16+I20+I24+I25+I26+I29+I36</f>
        <v>259251413</v>
      </c>
      <c r="J14" s="104">
        <f>J15+J16+J20+J24+J25+J26+J29+J36</f>
        <v>542706541</v>
      </c>
      <c r="K14" s="104">
        <f>K15+K16+K20+K24+K25+K26+K29+K36</f>
        <v>290315996</v>
      </c>
    </row>
    <row r="15" spans="1:11" x14ac:dyDescent="0.25">
      <c r="A15" s="208" t="s">
        <v>174</v>
      </c>
      <c r="B15" s="208"/>
      <c r="C15" s="208"/>
      <c r="D15" s="208"/>
      <c r="E15" s="208"/>
      <c r="F15" s="208"/>
      <c r="G15" s="13">
        <v>8</v>
      </c>
      <c r="H15" s="120">
        <v>4362177</v>
      </c>
      <c r="I15" s="120">
        <v>4596449</v>
      </c>
      <c r="J15" s="120">
        <v>-5401527</v>
      </c>
      <c r="K15" s="120">
        <v>1775607</v>
      </c>
    </row>
    <row r="16" spans="1:11" x14ac:dyDescent="0.25">
      <c r="A16" s="209" t="s">
        <v>401</v>
      </c>
      <c r="B16" s="209"/>
      <c r="C16" s="209"/>
      <c r="D16" s="209"/>
      <c r="E16" s="209"/>
      <c r="F16" s="209"/>
      <c r="G16" s="14">
        <v>9</v>
      </c>
      <c r="H16" s="104">
        <f>SUM(H17:H19)</f>
        <v>312173624</v>
      </c>
      <c r="I16" s="104">
        <f>SUM(I17:I19)</f>
        <v>166019213</v>
      </c>
      <c r="J16" s="104">
        <f>SUM(J17:J19)</f>
        <v>359516735</v>
      </c>
      <c r="K16" s="104">
        <f>SUM(K17:K19)</f>
        <v>187645104</v>
      </c>
    </row>
    <row r="17" spans="1:11" x14ac:dyDescent="0.25">
      <c r="A17" s="250" t="s">
        <v>175</v>
      </c>
      <c r="B17" s="250"/>
      <c r="C17" s="250"/>
      <c r="D17" s="250"/>
      <c r="E17" s="250"/>
      <c r="F17" s="250"/>
      <c r="G17" s="13">
        <v>10</v>
      </c>
      <c r="H17" s="120">
        <v>165029166</v>
      </c>
      <c r="I17" s="120">
        <v>87438578</v>
      </c>
      <c r="J17" s="120">
        <v>202680589</v>
      </c>
      <c r="K17" s="120">
        <v>98521738</v>
      </c>
    </row>
    <row r="18" spans="1:11" x14ac:dyDescent="0.25">
      <c r="A18" s="250" t="s">
        <v>176</v>
      </c>
      <c r="B18" s="250"/>
      <c r="C18" s="250"/>
      <c r="D18" s="250"/>
      <c r="E18" s="250"/>
      <c r="F18" s="250"/>
      <c r="G18" s="13">
        <v>11</v>
      </c>
      <c r="H18" s="120">
        <v>147144458</v>
      </c>
      <c r="I18" s="120">
        <v>78580635</v>
      </c>
      <c r="J18" s="120">
        <v>156836146</v>
      </c>
      <c r="K18" s="120">
        <v>89123366</v>
      </c>
    </row>
    <row r="19" spans="1:11" x14ac:dyDescent="0.25">
      <c r="A19" s="250" t="s">
        <v>177</v>
      </c>
      <c r="B19" s="250"/>
      <c r="C19" s="250"/>
      <c r="D19" s="250"/>
      <c r="E19" s="250"/>
      <c r="F19" s="250"/>
      <c r="G19" s="13">
        <v>12</v>
      </c>
      <c r="H19" s="120">
        <v>0</v>
      </c>
      <c r="I19" s="120">
        <v>0</v>
      </c>
      <c r="J19" s="120">
        <v>0</v>
      </c>
      <c r="K19" s="120">
        <v>0</v>
      </c>
    </row>
    <row r="20" spans="1:11" x14ac:dyDescent="0.25">
      <c r="A20" s="209" t="s">
        <v>402</v>
      </c>
      <c r="B20" s="209"/>
      <c r="C20" s="209"/>
      <c r="D20" s="209"/>
      <c r="E20" s="209"/>
      <c r="F20" s="209"/>
      <c r="G20" s="14">
        <v>13</v>
      </c>
      <c r="H20" s="104">
        <f>SUM(H21:H23)</f>
        <v>71565863</v>
      </c>
      <c r="I20" s="104">
        <f>SUM(I21:I23)</f>
        <v>37134721</v>
      </c>
      <c r="J20" s="104">
        <f>SUM(J21:J23)</f>
        <v>82797536</v>
      </c>
      <c r="K20" s="104">
        <f>SUM(K21:K23)</f>
        <v>42411990</v>
      </c>
    </row>
    <row r="21" spans="1:11" x14ac:dyDescent="0.25">
      <c r="A21" s="250" t="s">
        <v>178</v>
      </c>
      <c r="B21" s="250"/>
      <c r="C21" s="250"/>
      <c r="D21" s="250"/>
      <c r="E21" s="250"/>
      <c r="F21" s="250"/>
      <c r="G21" s="13">
        <v>14</v>
      </c>
      <c r="H21" s="120">
        <v>46245387</v>
      </c>
      <c r="I21" s="120">
        <v>23970974</v>
      </c>
      <c r="J21" s="120">
        <v>53389739</v>
      </c>
      <c r="K21" s="120">
        <v>27323288</v>
      </c>
    </row>
    <row r="22" spans="1:11" x14ac:dyDescent="0.25">
      <c r="A22" s="250" t="s">
        <v>179</v>
      </c>
      <c r="B22" s="250"/>
      <c r="C22" s="250"/>
      <c r="D22" s="250"/>
      <c r="E22" s="250"/>
      <c r="F22" s="250"/>
      <c r="G22" s="13">
        <v>15</v>
      </c>
      <c r="H22" s="120">
        <v>17324537</v>
      </c>
      <c r="I22" s="120">
        <v>9006775</v>
      </c>
      <c r="J22" s="120">
        <v>20121125</v>
      </c>
      <c r="K22" s="120">
        <v>10323849</v>
      </c>
    </row>
    <row r="23" spans="1:11" x14ac:dyDescent="0.25">
      <c r="A23" s="250" t="s">
        <v>180</v>
      </c>
      <c r="B23" s="250"/>
      <c r="C23" s="250"/>
      <c r="D23" s="250"/>
      <c r="E23" s="250"/>
      <c r="F23" s="250"/>
      <c r="G23" s="13">
        <v>16</v>
      </c>
      <c r="H23" s="120">
        <v>7995939</v>
      </c>
      <c r="I23" s="120">
        <v>4156972</v>
      </c>
      <c r="J23" s="120">
        <v>9286672</v>
      </c>
      <c r="K23" s="120">
        <v>4764853</v>
      </c>
    </row>
    <row r="24" spans="1:11" x14ac:dyDescent="0.25">
      <c r="A24" s="208" t="s">
        <v>181</v>
      </c>
      <c r="B24" s="208"/>
      <c r="C24" s="208"/>
      <c r="D24" s="208"/>
      <c r="E24" s="208"/>
      <c r="F24" s="208"/>
      <c r="G24" s="13">
        <v>17</v>
      </c>
      <c r="H24" s="120">
        <v>22337874</v>
      </c>
      <c r="I24" s="120">
        <v>11651214</v>
      </c>
      <c r="J24" s="120">
        <v>25656163</v>
      </c>
      <c r="K24" s="120">
        <v>12959420</v>
      </c>
    </row>
    <row r="25" spans="1:11" x14ac:dyDescent="0.25">
      <c r="A25" s="208" t="s">
        <v>182</v>
      </c>
      <c r="B25" s="208"/>
      <c r="C25" s="208"/>
      <c r="D25" s="208"/>
      <c r="E25" s="208"/>
      <c r="F25" s="208"/>
      <c r="G25" s="13">
        <v>18</v>
      </c>
      <c r="H25" s="120">
        <v>64552830</v>
      </c>
      <c r="I25" s="120">
        <v>37473367</v>
      </c>
      <c r="J25" s="120">
        <v>65777815</v>
      </c>
      <c r="K25" s="120">
        <v>37736721</v>
      </c>
    </row>
    <row r="26" spans="1:11" x14ac:dyDescent="0.25">
      <c r="A26" s="209" t="s">
        <v>403</v>
      </c>
      <c r="B26" s="209"/>
      <c r="C26" s="209"/>
      <c r="D26" s="209"/>
      <c r="E26" s="209"/>
      <c r="F26" s="209"/>
      <c r="G26" s="14">
        <v>19</v>
      </c>
      <c r="H26" s="104">
        <f>H27+H28</f>
        <v>0</v>
      </c>
      <c r="I26" s="104">
        <f>I27+I28</f>
        <v>0</v>
      </c>
      <c r="J26" s="104">
        <f>J27+J28</f>
        <v>0</v>
      </c>
      <c r="K26" s="104">
        <f>K27+K28</f>
        <v>0</v>
      </c>
    </row>
    <row r="27" spans="1:11" x14ac:dyDescent="0.25">
      <c r="A27" s="250" t="s">
        <v>183</v>
      </c>
      <c r="B27" s="250"/>
      <c r="C27" s="250"/>
      <c r="D27" s="250"/>
      <c r="E27" s="250"/>
      <c r="F27" s="250"/>
      <c r="G27" s="13">
        <v>20</v>
      </c>
      <c r="H27" s="120">
        <v>0</v>
      </c>
      <c r="I27" s="120">
        <v>0</v>
      </c>
      <c r="J27" s="120">
        <v>0</v>
      </c>
      <c r="K27" s="120">
        <v>0</v>
      </c>
    </row>
    <row r="28" spans="1:11" x14ac:dyDescent="0.25">
      <c r="A28" s="250" t="s">
        <v>184</v>
      </c>
      <c r="B28" s="250"/>
      <c r="C28" s="250"/>
      <c r="D28" s="250"/>
      <c r="E28" s="250"/>
      <c r="F28" s="250"/>
      <c r="G28" s="13">
        <v>21</v>
      </c>
      <c r="H28" s="120">
        <v>0</v>
      </c>
      <c r="I28" s="120">
        <v>0</v>
      </c>
      <c r="J28" s="120">
        <v>0</v>
      </c>
      <c r="K28" s="120">
        <v>0</v>
      </c>
    </row>
    <row r="29" spans="1:11" x14ac:dyDescent="0.25">
      <c r="A29" s="209" t="s">
        <v>404</v>
      </c>
      <c r="B29" s="209"/>
      <c r="C29" s="209"/>
      <c r="D29" s="209"/>
      <c r="E29" s="209"/>
      <c r="F29" s="209"/>
      <c r="G29" s="14">
        <v>22</v>
      </c>
      <c r="H29" s="104">
        <f>SUM(H30:H35)</f>
        <v>0</v>
      </c>
      <c r="I29" s="104">
        <f>SUM(I30:I35)</f>
        <v>0</v>
      </c>
      <c r="J29" s="104">
        <f>SUM(J30:J35)</f>
        <v>0</v>
      </c>
      <c r="K29" s="104">
        <f>SUM(K30:K35)</f>
        <v>0</v>
      </c>
    </row>
    <row r="30" spans="1:11" x14ac:dyDescent="0.25">
      <c r="A30" s="250" t="s">
        <v>185</v>
      </c>
      <c r="B30" s="250"/>
      <c r="C30" s="250"/>
      <c r="D30" s="250"/>
      <c r="E30" s="250"/>
      <c r="F30" s="250"/>
      <c r="G30" s="13">
        <v>23</v>
      </c>
      <c r="H30" s="120">
        <v>0</v>
      </c>
      <c r="I30" s="120">
        <v>0</v>
      </c>
      <c r="J30" s="120">
        <v>0</v>
      </c>
      <c r="K30" s="120">
        <v>0</v>
      </c>
    </row>
    <row r="31" spans="1:11" x14ac:dyDescent="0.25">
      <c r="A31" s="250" t="s">
        <v>186</v>
      </c>
      <c r="B31" s="250"/>
      <c r="C31" s="250"/>
      <c r="D31" s="250"/>
      <c r="E31" s="250"/>
      <c r="F31" s="250"/>
      <c r="G31" s="13">
        <v>24</v>
      </c>
      <c r="H31" s="120">
        <v>0</v>
      </c>
      <c r="I31" s="120">
        <v>0</v>
      </c>
      <c r="J31" s="120">
        <v>0</v>
      </c>
      <c r="K31" s="120">
        <v>0</v>
      </c>
    </row>
    <row r="32" spans="1:11" x14ac:dyDescent="0.25">
      <c r="A32" s="250" t="s">
        <v>187</v>
      </c>
      <c r="B32" s="250"/>
      <c r="C32" s="250"/>
      <c r="D32" s="250"/>
      <c r="E32" s="250"/>
      <c r="F32" s="250"/>
      <c r="G32" s="13">
        <v>25</v>
      </c>
      <c r="H32" s="120">
        <v>0</v>
      </c>
      <c r="I32" s="120">
        <v>0</v>
      </c>
      <c r="J32" s="120">
        <v>0</v>
      </c>
      <c r="K32" s="120">
        <v>0</v>
      </c>
    </row>
    <row r="33" spans="1:11" x14ac:dyDescent="0.25">
      <c r="A33" s="250" t="s">
        <v>188</v>
      </c>
      <c r="B33" s="250"/>
      <c r="C33" s="250"/>
      <c r="D33" s="250"/>
      <c r="E33" s="250"/>
      <c r="F33" s="250"/>
      <c r="G33" s="13">
        <v>26</v>
      </c>
      <c r="H33" s="120">
        <v>0</v>
      </c>
      <c r="I33" s="120">
        <v>0</v>
      </c>
      <c r="J33" s="120">
        <v>0</v>
      </c>
      <c r="K33" s="120">
        <v>0</v>
      </c>
    </row>
    <row r="34" spans="1:11" x14ac:dyDescent="0.25">
      <c r="A34" s="250" t="s">
        <v>189</v>
      </c>
      <c r="B34" s="250"/>
      <c r="C34" s="250"/>
      <c r="D34" s="250"/>
      <c r="E34" s="250"/>
      <c r="F34" s="250"/>
      <c r="G34" s="13">
        <v>27</v>
      </c>
      <c r="H34" s="120">
        <v>0</v>
      </c>
      <c r="I34" s="120">
        <v>0</v>
      </c>
      <c r="J34" s="120">
        <v>0</v>
      </c>
      <c r="K34" s="120">
        <v>0</v>
      </c>
    </row>
    <row r="35" spans="1:11" x14ac:dyDescent="0.25">
      <c r="A35" s="250" t="s">
        <v>190</v>
      </c>
      <c r="B35" s="250"/>
      <c r="C35" s="250"/>
      <c r="D35" s="250"/>
      <c r="E35" s="250"/>
      <c r="F35" s="250"/>
      <c r="G35" s="13">
        <v>28</v>
      </c>
      <c r="H35" s="120">
        <v>0</v>
      </c>
      <c r="I35" s="120">
        <v>0</v>
      </c>
      <c r="J35" s="120">
        <v>0</v>
      </c>
      <c r="K35" s="120">
        <v>0</v>
      </c>
    </row>
    <row r="36" spans="1:11" x14ac:dyDescent="0.25">
      <c r="A36" s="208" t="s">
        <v>191</v>
      </c>
      <c r="B36" s="208"/>
      <c r="C36" s="208"/>
      <c r="D36" s="208"/>
      <c r="E36" s="208"/>
      <c r="F36" s="208"/>
      <c r="G36" s="13">
        <v>29</v>
      </c>
      <c r="H36" s="120">
        <v>9407332</v>
      </c>
      <c r="I36" s="120">
        <v>2376449</v>
      </c>
      <c r="J36" s="120">
        <v>14359819</v>
      </c>
      <c r="K36" s="120">
        <v>7787154</v>
      </c>
    </row>
    <row r="37" spans="1:11" x14ac:dyDescent="0.25">
      <c r="A37" s="244" t="s">
        <v>405</v>
      </c>
      <c r="B37" s="245"/>
      <c r="C37" s="245"/>
      <c r="D37" s="245"/>
      <c r="E37" s="245"/>
      <c r="F37" s="245"/>
      <c r="G37" s="14">
        <v>30</v>
      </c>
      <c r="H37" s="104">
        <f>SUM(H38:H47)</f>
        <v>70592</v>
      </c>
      <c r="I37" s="104">
        <f>SUM(I38:I47)</f>
        <v>47544</v>
      </c>
      <c r="J37" s="104">
        <f>SUM(J38:J47)</f>
        <v>54485</v>
      </c>
      <c r="K37" s="104">
        <f>SUM(K38:K47)</f>
        <v>29059</v>
      </c>
    </row>
    <row r="38" spans="1:11" ht="23.4" customHeight="1" x14ac:dyDescent="0.25">
      <c r="A38" s="208" t="s">
        <v>192</v>
      </c>
      <c r="B38" s="208"/>
      <c r="C38" s="208"/>
      <c r="D38" s="208"/>
      <c r="E38" s="208"/>
      <c r="F38" s="208"/>
      <c r="G38" s="13">
        <v>31</v>
      </c>
      <c r="H38" s="120">
        <v>0</v>
      </c>
      <c r="I38" s="120">
        <v>0</v>
      </c>
      <c r="J38" s="120">
        <v>0</v>
      </c>
      <c r="K38" s="120">
        <v>0</v>
      </c>
    </row>
    <row r="39" spans="1:11" ht="25.2" customHeight="1" x14ac:dyDescent="0.25">
      <c r="A39" s="208" t="s">
        <v>193</v>
      </c>
      <c r="B39" s="208"/>
      <c r="C39" s="208"/>
      <c r="D39" s="208"/>
      <c r="E39" s="208"/>
      <c r="F39" s="208"/>
      <c r="G39" s="13">
        <v>32</v>
      </c>
      <c r="H39" s="120">
        <v>0</v>
      </c>
      <c r="I39" s="120">
        <v>0</v>
      </c>
      <c r="J39" s="120">
        <v>0</v>
      </c>
      <c r="K39" s="120">
        <v>0</v>
      </c>
    </row>
    <row r="40" spans="1:11" ht="25.2" customHeight="1" x14ac:dyDescent="0.25">
      <c r="A40" s="208" t="s">
        <v>194</v>
      </c>
      <c r="B40" s="208"/>
      <c r="C40" s="208"/>
      <c r="D40" s="208"/>
      <c r="E40" s="208"/>
      <c r="F40" s="208"/>
      <c r="G40" s="13">
        <v>33</v>
      </c>
      <c r="H40" s="120">
        <v>0</v>
      </c>
      <c r="I40" s="120">
        <v>0</v>
      </c>
      <c r="J40" s="120">
        <v>0</v>
      </c>
      <c r="K40" s="120">
        <v>0</v>
      </c>
    </row>
    <row r="41" spans="1:11" ht="25.2" customHeight="1" x14ac:dyDescent="0.25">
      <c r="A41" s="208" t="s">
        <v>195</v>
      </c>
      <c r="B41" s="208"/>
      <c r="C41" s="208"/>
      <c r="D41" s="208"/>
      <c r="E41" s="208"/>
      <c r="F41" s="208"/>
      <c r="G41" s="13">
        <v>34</v>
      </c>
      <c r="H41" s="120">
        <v>0</v>
      </c>
      <c r="I41" s="120">
        <v>0</v>
      </c>
      <c r="J41" s="120">
        <v>0</v>
      </c>
      <c r="K41" s="120">
        <v>0</v>
      </c>
    </row>
    <row r="42" spans="1:11" ht="25.2" customHeight="1" x14ac:dyDescent="0.25">
      <c r="A42" s="208" t="s">
        <v>196</v>
      </c>
      <c r="B42" s="208"/>
      <c r="C42" s="208"/>
      <c r="D42" s="208"/>
      <c r="E42" s="208"/>
      <c r="F42" s="208"/>
      <c r="G42" s="13">
        <v>35</v>
      </c>
      <c r="H42" s="120">
        <v>0</v>
      </c>
      <c r="I42" s="120">
        <v>0</v>
      </c>
      <c r="J42" s="120">
        <v>0</v>
      </c>
      <c r="K42" s="120">
        <v>0</v>
      </c>
    </row>
    <row r="43" spans="1:11" x14ac:dyDescent="0.25">
      <c r="A43" s="208" t="s">
        <v>197</v>
      </c>
      <c r="B43" s="208"/>
      <c r="C43" s="208"/>
      <c r="D43" s="208"/>
      <c r="E43" s="208"/>
      <c r="F43" s="208"/>
      <c r="G43" s="13">
        <v>36</v>
      </c>
      <c r="H43" s="120">
        <v>0</v>
      </c>
      <c r="I43" s="120">
        <v>0</v>
      </c>
      <c r="J43" s="120">
        <v>0</v>
      </c>
      <c r="K43" s="120">
        <v>0</v>
      </c>
    </row>
    <row r="44" spans="1:11" x14ac:dyDescent="0.25">
      <c r="A44" s="208" t="s">
        <v>198</v>
      </c>
      <c r="B44" s="208"/>
      <c r="C44" s="208"/>
      <c r="D44" s="208"/>
      <c r="E44" s="208"/>
      <c r="F44" s="208"/>
      <c r="G44" s="13">
        <v>37</v>
      </c>
      <c r="H44" s="120">
        <v>0</v>
      </c>
      <c r="I44" s="120">
        <v>0</v>
      </c>
      <c r="J44" s="120">
        <v>0</v>
      </c>
      <c r="K44" s="120">
        <v>0</v>
      </c>
    </row>
    <row r="45" spans="1:11" x14ac:dyDescent="0.25">
      <c r="A45" s="208" t="s">
        <v>199</v>
      </c>
      <c r="B45" s="208"/>
      <c r="C45" s="208"/>
      <c r="D45" s="208"/>
      <c r="E45" s="208"/>
      <c r="F45" s="208"/>
      <c r="G45" s="13">
        <v>38</v>
      </c>
      <c r="H45" s="120">
        <v>70592</v>
      </c>
      <c r="I45" s="120">
        <v>47544</v>
      </c>
      <c r="J45" s="120">
        <v>54485</v>
      </c>
      <c r="K45" s="120">
        <v>29059</v>
      </c>
    </row>
    <row r="46" spans="1:11" x14ac:dyDescent="0.25">
      <c r="A46" s="208" t="s">
        <v>200</v>
      </c>
      <c r="B46" s="208"/>
      <c r="C46" s="208"/>
      <c r="D46" s="208"/>
      <c r="E46" s="208"/>
      <c r="F46" s="208"/>
      <c r="G46" s="13">
        <v>39</v>
      </c>
      <c r="H46" s="120">
        <v>0</v>
      </c>
      <c r="I46" s="120">
        <v>0</v>
      </c>
      <c r="J46" s="120">
        <v>0</v>
      </c>
      <c r="K46" s="120">
        <v>0</v>
      </c>
    </row>
    <row r="47" spans="1:11" x14ac:dyDescent="0.25">
      <c r="A47" s="208" t="s">
        <v>201</v>
      </c>
      <c r="B47" s="208"/>
      <c r="C47" s="208"/>
      <c r="D47" s="208"/>
      <c r="E47" s="208"/>
      <c r="F47" s="208"/>
      <c r="G47" s="13">
        <v>40</v>
      </c>
      <c r="H47" s="120">
        <v>0</v>
      </c>
      <c r="I47" s="120">
        <v>0</v>
      </c>
      <c r="J47" s="120">
        <v>0</v>
      </c>
      <c r="K47" s="120">
        <v>0</v>
      </c>
    </row>
    <row r="48" spans="1:11" x14ac:dyDescent="0.25">
      <c r="A48" s="244" t="s">
        <v>406</v>
      </c>
      <c r="B48" s="245"/>
      <c r="C48" s="245"/>
      <c r="D48" s="245"/>
      <c r="E48" s="245"/>
      <c r="F48" s="245"/>
      <c r="G48" s="14">
        <v>41</v>
      </c>
      <c r="H48" s="104">
        <f>SUM(H49:H55)</f>
        <v>4530970</v>
      </c>
      <c r="I48" s="104">
        <f>SUM(I49:I55)</f>
        <v>2366038</v>
      </c>
      <c r="J48" s="104">
        <f>SUM(J49:J55)</f>
        <v>4623584</v>
      </c>
      <c r="K48" s="104">
        <f>SUM(K49:K55)</f>
        <v>2711864</v>
      </c>
    </row>
    <row r="49" spans="1:11" ht="25.2" customHeight="1" x14ac:dyDescent="0.25">
      <c r="A49" s="208" t="s">
        <v>202</v>
      </c>
      <c r="B49" s="208"/>
      <c r="C49" s="208"/>
      <c r="D49" s="208"/>
      <c r="E49" s="208"/>
      <c r="F49" s="208"/>
      <c r="G49" s="13">
        <v>42</v>
      </c>
      <c r="H49" s="120">
        <v>0</v>
      </c>
      <c r="I49" s="120">
        <v>0</v>
      </c>
      <c r="J49" s="120">
        <v>0</v>
      </c>
      <c r="K49" s="120">
        <v>0</v>
      </c>
    </row>
    <row r="50" spans="1:11" ht="24" customHeight="1" x14ac:dyDescent="0.25">
      <c r="A50" s="246" t="s">
        <v>203</v>
      </c>
      <c r="B50" s="246"/>
      <c r="C50" s="246"/>
      <c r="D50" s="246"/>
      <c r="E50" s="246"/>
      <c r="F50" s="246"/>
      <c r="G50" s="13">
        <v>43</v>
      </c>
      <c r="H50" s="120">
        <v>0</v>
      </c>
      <c r="I50" s="120">
        <v>0</v>
      </c>
      <c r="J50" s="120">
        <v>0</v>
      </c>
      <c r="K50" s="120">
        <v>0</v>
      </c>
    </row>
    <row r="51" spans="1:11" x14ac:dyDescent="0.25">
      <c r="A51" s="246" t="s">
        <v>204</v>
      </c>
      <c r="B51" s="246"/>
      <c r="C51" s="246"/>
      <c r="D51" s="246"/>
      <c r="E51" s="246"/>
      <c r="F51" s="246"/>
      <c r="G51" s="13">
        <v>44</v>
      </c>
      <c r="H51" s="120">
        <v>4519297</v>
      </c>
      <c r="I51" s="120">
        <v>2359972</v>
      </c>
      <c r="J51" s="120">
        <v>4533434</v>
      </c>
      <c r="K51" s="120">
        <v>2713487</v>
      </c>
    </row>
    <row r="52" spans="1:11" x14ac:dyDescent="0.25">
      <c r="A52" s="246" t="s">
        <v>205</v>
      </c>
      <c r="B52" s="246"/>
      <c r="C52" s="246"/>
      <c r="D52" s="246"/>
      <c r="E52" s="246"/>
      <c r="F52" s="246"/>
      <c r="G52" s="13">
        <v>45</v>
      </c>
      <c r="H52" s="120">
        <v>11673</v>
      </c>
      <c r="I52" s="120">
        <v>6066</v>
      </c>
      <c r="J52" s="120">
        <v>90150</v>
      </c>
      <c r="K52" s="120">
        <v>-1623</v>
      </c>
    </row>
    <row r="53" spans="1:11" x14ac:dyDescent="0.25">
      <c r="A53" s="246" t="s">
        <v>206</v>
      </c>
      <c r="B53" s="246"/>
      <c r="C53" s="246"/>
      <c r="D53" s="246"/>
      <c r="E53" s="246"/>
      <c r="F53" s="246"/>
      <c r="G53" s="13">
        <v>46</v>
      </c>
      <c r="H53" s="120">
        <v>0</v>
      </c>
      <c r="I53" s="120">
        <v>0</v>
      </c>
      <c r="J53" s="120">
        <v>0</v>
      </c>
      <c r="K53" s="120">
        <v>0</v>
      </c>
    </row>
    <row r="54" spans="1:11" x14ac:dyDescent="0.25">
      <c r="A54" s="246" t="s">
        <v>207</v>
      </c>
      <c r="B54" s="246"/>
      <c r="C54" s="246"/>
      <c r="D54" s="246"/>
      <c r="E54" s="246"/>
      <c r="F54" s="246"/>
      <c r="G54" s="13">
        <v>47</v>
      </c>
      <c r="H54" s="120">
        <v>0</v>
      </c>
      <c r="I54" s="120">
        <v>0</v>
      </c>
      <c r="J54" s="120">
        <v>0</v>
      </c>
      <c r="K54" s="120">
        <v>0</v>
      </c>
    </row>
    <row r="55" spans="1:11" x14ac:dyDescent="0.25">
      <c r="A55" s="246" t="s">
        <v>208</v>
      </c>
      <c r="B55" s="246"/>
      <c r="C55" s="246"/>
      <c r="D55" s="246"/>
      <c r="E55" s="246"/>
      <c r="F55" s="246"/>
      <c r="G55" s="13">
        <v>48</v>
      </c>
      <c r="H55" s="120">
        <v>0</v>
      </c>
      <c r="I55" s="120">
        <v>0</v>
      </c>
      <c r="J55" s="120">
        <v>0</v>
      </c>
      <c r="K55" s="120">
        <v>0</v>
      </c>
    </row>
    <row r="56" spans="1:11" ht="22.2" customHeight="1" x14ac:dyDescent="0.25">
      <c r="A56" s="247" t="s">
        <v>209</v>
      </c>
      <c r="B56" s="247"/>
      <c r="C56" s="247"/>
      <c r="D56" s="247"/>
      <c r="E56" s="247"/>
      <c r="F56" s="247"/>
      <c r="G56" s="13">
        <v>49</v>
      </c>
      <c r="H56" s="120">
        <v>0</v>
      </c>
      <c r="I56" s="120">
        <v>0</v>
      </c>
      <c r="J56" s="120">
        <v>0</v>
      </c>
      <c r="K56" s="120">
        <v>0</v>
      </c>
    </row>
    <row r="57" spans="1:11" x14ac:dyDescent="0.25">
      <c r="A57" s="247" t="s">
        <v>210</v>
      </c>
      <c r="B57" s="247"/>
      <c r="C57" s="247"/>
      <c r="D57" s="247"/>
      <c r="E57" s="247"/>
      <c r="F57" s="247"/>
      <c r="G57" s="13">
        <v>50</v>
      </c>
      <c r="H57" s="120">
        <v>0</v>
      </c>
      <c r="I57" s="120">
        <v>0</v>
      </c>
      <c r="J57" s="120">
        <v>0</v>
      </c>
      <c r="K57" s="120">
        <v>0</v>
      </c>
    </row>
    <row r="58" spans="1:11" ht="24.6" customHeight="1" x14ac:dyDescent="0.25">
      <c r="A58" s="247" t="s">
        <v>211</v>
      </c>
      <c r="B58" s="247"/>
      <c r="C58" s="247"/>
      <c r="D58" s="247"/>
      <c r="E58" s="247"/>
      <c r="F58" s="247"/>
      <c r="G58" s="13">
        <v>51</v>
      </c>
      <c r="H58" s="120">
        <v>0</v>
      </c>
      <c r="I58" s="120">
        <v>0</v>
      </c>
      <c r="J58" s="120">
        <v>0</v>
      </c>
      <c r="K58" s="120">
        <v>0</v>
      </c>
    </row>
    <row r="59" spans="1:11" x14ac:dyDescent="0.25">
      <c r="A59" s="247" t="s">
        <v>212</v>
      </c>
      <c r="B59" s="247"/>
      <c r="C59" s="247"/>
      <c r="D59" s="247"/>
      <c r="E59" s="247"/>
      <c r="F59" s="247"/>
      <c r="G59" s="13">
        <v>52</v>
      </c>
      <c r="H59" s="120">
        <v>0</v>
      </c>
      <c r="I59" s="120">
        <v>0</v>
      </c>
      <c r="J59" s="120">
        <v>0</v>
      </c>
      <c r="K59" s="120">
        <v>0</v>
      </c>
    </row>
    <row r="60" spans="1:11" x14ac:dyDescent="0.25">
      <c r="A60" s="244" t="s">
        <v>407</v>
      </c>
      <c r="B60" s="245"/>
      <c r="C60" s="245"/>
      <c r="D60" s="245"/>
      <c r="E60" s="245"/>
      <c r="F60" s="245"/>
      <c r="G60" s="14">
        <v>53</v>
      </c>
      <c r="H60" s="104">
        <f>H8+H37+H56+H57</f>
        <v>519499877</v>
      </c>
      <c r="I60" s="104">
        <f t="shared" ref="I60:K60" si="0">I8+I37+I56+I57</f>
        <v>279831350</v>
      </c>
      <c r="J60" s="104">
        <f t="shared" si="0"/>
        <v>567758949</v>
      </c>
      <c r="K60" s="104">
        <f t="shared" si="0"/>
        <v>305045036</v>
      </c>
    </row>
    <row r="61" spans="1:11" x14ac:dyDescent="0.25">
      <c r="A61" s="244" t="s">
        <v>408</v>
      </c>
      <c r="B61" s="245"/>
      <c r="C61" s="245"/>
      <c r="D61" s="245"/>
      <c r="E61" s="245"/>
      <c r="F61" s="245"/>
      <c r="G61" s="14">
        <v>54</v>
      </c>
      <c r="H61" s="104">
        <f>H14+H48+H58+H59</f>
        <v>488930670</v>
      </c>
      <c r="I61" s="104">
        <f t="shared" ref="I61:K61" si="1">I14+I48+I58+I59</f>
        <v>261617451</v>
      </c>
      <c r="J61" s="104">
        <f t="shared" si="1"/>
        <v>547330125</v>
      </c>
      <c r="K61" s="104">
        <f t="shared" si="1"/>
        <v>293027860</v>
      </c>
    </row>
    <row r="62" spans="1:11" x14ac:dyDescent="0.25">
      <c r="A62" s="244" t="s">
        <v>409</v>
      </c>
      <c r="B62" s="245"/>
      <c r="C62" s="245"/>
      <c r="D62" s="245"/>
      <c r="E62" s="245"/>
      <c r="F62" s="245"/>
      <c r="G62" s="14">
        <v>55</v>
      </c>
      <c r="H62" s="104">
        <f>H60-H61</f>
        <v>30569207</v>
      </c>
      <c r="I62" s="104">
        <f t="shared" ref="I62:K62" si="2">I60-I61</f>
        <v>18213899</v>
      </c>
      <c r="J62" s="104">
        <f t="shared" si="2"/>
        <v>20428824</v>
      </c>
      <c r="K62" s="104">
        <f t="shared" si="2"/>
        <v>12017176</v>
      </c>
    </row>
    <row r="63" spans="1:11" x14ac:dyDescent="0.25">
      <c r="A63" s="231" t="s">
        <v>411</v>
      </c>
      <c r="B63" s="231"/>
      <c r="C63" s="231"/>
      <c r="D63" s="231"/>
      <c r="E63" s="231"/>
      <c r="F63" s="231"/>
      <c r="G63" s="14">
        <v>56</v>
      </c>
      <c r="H63" s="104">
        <f>+IF((H60-H61)&gt;0,(H60-H61),0)</f>
        <v>30569207</v>
      </c>
      <c r="I63" s="104">
        <f t="shared" ref="I63:K63" si="3">+IF((I60-I61)&gt;0,(I60-I61),0)</f>
        <v>18213899</v>
      </c>
      <c r="J63" s="104">
        <f t="shared" si="3"/>
        <v>20428824</v>
      </c>
      <c r="K63" s="104">
        <f t="shared" si="3"/>
        <v>12017176</v>
      </c>
    </row>
    <row r="64" spans="1:11" x14ac:dyDescent="0.25">
      <c r="A64" s="231" t="s">
        <v>410</v>
      </c>
      <c r="B64" s="231"/>
      <c r="C64" s="231"/>
      <c r="D64" s="231"/>
      <c r="E64" s="231"/>
      <c r="F64" s="231"/>
      <c r="G64" s="14">
        <v>57</v>
      </c>
      <c r="H64" s="104">
        <f>+IF((H60-H61)&lt;0,(H60-H61),0)</f>
        <v>0</v>
      </c>
      <c r="I64" s="104">
        <f t="shared" ref="I64:K64" si="4">+IF((I60-I61)&lt;0,(I60-I61),0)</f>
        <v>0</v>
      </c>
      <c r="J64" s="104">
        <f t="shared" si="4"/>
        <v>0</v>
      </c>
      <c r="K64" s="104">
        <f t="shared" si="4"/>
        <v>0</v>
      </c>
    </row>
    <row r="65" spans="1:11" x14ac:dyDescent="0.25">
      <c r="A65" s="247" t="s">
        <v>213</v>
      </c>
      <c r="B65" s="247"/>
      <c r="C65" s="247"/>
      <c r="D65" s="247"/>
      <c r="E65" s="247"/>
      <c r="F65" s="247"/>
      <c r="G65" s="13">
        <v>58</v>
      </c>
      <c r="H65" s="120">
        <v>6077711</v>
      </c>
      <c r="I65" s="120">
        <v>3613011</v>
      </c>
      <c r="J65" s="120">
        <v>5584225</v>
      </c>
      <c r="K65" s="120">
        <v>3258475</v>
      </c>
    </row>
    <row r="66" spans="1:11" x14ac:dyDescent="0.25">
      <c r="A66" s="244" t="s">
        <v>412</v>
      </c>
      <c r="B66" s="245"/>
      <c r="C66" s="245"/>
      <c r="D66" s="245"/>
      <c r="E66" s="245"/>
      <c r="F66" s="245"/>
      <c r="G66" s="14">
        <v>59</v>
      </c>
      <c r="H66" s="104">
        <f>H62-H65</f>
        <v>24491496</v>
      </c>
      <c r="I66" s="104">
        <f t="shared" ref="I66:K66" si="5">I62-I65</f>
        <v>14600888</v>
      </c>
      <c r="J66" s="104">
        <f t="shared" si="5"/>
        <v>14844599</v>
      </c>
      <c r="K66" s="104">
        <f t="shared" si="5"/>
        <v>8758701</v>
      </c>
    </row>
    <row r="67" spans="1:11" x14ac:dyDescent="0.25">
      <c r="A67" s="231" t="s">
        <v>413</v>
      </c>
      <c r="B67" s="231"/>
      <c r="C67" s="231"/>
      <c r="D67" s="231"/>
      <c r="E67" s="231"/>
      <c r="F67" s="231"/>
      <c r="G67" s="14">
        <v>60</v>
      </c>
      <c r="H67" s="104">
        <f>+IF((H62-H65)&gt;0,(H62-H65),0)</f>
        <v>24491496</v>
      </c>
      <c r="I67" s="104">
        <f t="shared" ref="I67:K67" si="6">+IF((I62-I65)&gt;0,(I62-I65),0)</f>
        <v>14600888</v>
      </c>
      <c r="J67" s="104">
        <f t="shared" si="6"/>
        <v>14844599</v>
      </c>
      <c r="K67" s="104">
        <f t="shared" si="6"/>
        <v>8758701</v>
      </c>
    </row>
    <row r="68" spans="1:11" x14ac:dyDescent="0.25">
      <c r="A68" s="231" t="s">
        <v>414</v>
      </c>
      <c r="B68" s="231"/>
      <c r="C68" s="231"/>
      <c r="D68" s="231"/>
      <c r="E68" s="231"/>
      <c r="F68" s="231"/>
      <c r="G68" s="14">
        <v>61</v>
      </c>
      <c r="H68" s="104">
        <f>+IF((H62-H65)&lt;0,(H62-H65),0)</f>
        <v>0</v>
      </c>
      <c r="I68" s="104">
        <f t="shared" ref="I68:K68" si="7">+IF((I62-I65)&lt;0,(I62-I65),0)</f>
        <v>0</v>
      </c>
      <c r="J68" s="104">
        <f t="shared" si="7"/>
        <v>0</v>
      </c>
      <c r="K68" s="104">
        <f t="shared" si="7"/>
        <v>0</v>
      </c>
    </row>
    <row r="69" spans="1:11" x14ac:dyDescent="0.25">
      <c r="A69" s="226" t="s">
        <v>214</v>
      </c>
      <c r="B69" s="226"/>
      <c r="C69" s="226"/>
      <c r="D69" s="226"/>
      <c r="E69" s="226"/>
      <c r="F69" s="226"/>
      <c r="G69" s="241"/>
      <c r="H69" s="241"/>
      <c r="I69" s="241"/>
      <c r="J69" s="242"/>
      <c r="K69" s="242"/>
    </row>
    <row r="70" spans="1:11" ht="22.2" customHeight="1" x14ac:dyDescent="0.25">
      <c r="A70" s="244" t="s">
        <v>415</v>
      </c>
      <c r="B70" s="245"/>
      <c r="C70" s="245"/>
      <c r="D70" s="245"/>
      <c r="E70" s="245"/>
      <c r="F70" s="245"/>
      <c r="G70" s="14">
        <v>62</v>
      </c>
      <c r="H70" s="104">
        <f>H71-H72</f>
        <v>0</v>
      </c>
      <c r="I70" s="104">
        <f>I71-I72</f>
        <v>0</v>
      </c>
      <c r="J70" s="104">
        <f>J71-J72</f>
        <v>0</v>
      </c>
      <c r="K70" s="104">
        <f>K71-K72</f>
        <v>0</v>
      </c>
    </row>
    <row r="71" spans="1:11" x14ac:dyDescent="0.25">
      <c r="A71" s="246" t="s">
        <v>215</v>
      </c>
      <c r="B71" s="246"/>
      <c r="C71" s="246"/>
      <c r="D71" s="246"/>
      <c r="E71" s="246"/>
      <c r="F71" s="246"/>
      <c r="G71" s="13">
        <v>63</v>
      </c>
      <c r="H71" s="120">
        <v>0</v>
      </c>
      <c r="I71" s="120">
        <v>0</v>
      </c>
      <c r="J71" s="120">
        <v>0</v>
      </c>
      <c r="K71" s="120">
        <v>0</v>
      </c>
    </row>
    <row r="72" spans="1:11" x14ac:dyDescent="0.25">
      <c r="A72" s="246" t="s">
        <v>216</v>
      </c>
      <c r="B72" s="246"/>
      <c r="C72" s="246"/>
      <c r="D72" s="246"/>
      <c r="E72" s="246"/>
      <c r="F72" s="246"/>
      <c r="G72" s="13">
        <v>64</v>
      </c>
      <c r="H72" s="120">
        <v>0</v>
      </c>
      <c r="I72" s="120">
        <v>0</v>
      </c>
      <c r="J72" s="120">
        <v>0</v>
      </c>
      <c r="K72" s="120">
        <v>0</v>
      </c>
    </row>
    <row r="73" spans="1:11" x14ac:dyDescent="0.25">
      <c r="A73" s="247" t="s">
        <v>217</v>
      </c>
      <c r="B73" s="247"/>
      <c r="C73" s="247"/>
      <c r="D73" s="247"/>
      <c r="E73" s="247"/>
      <c r="F73" s="247"/>
      <c r="G73" s="13">
        <v>65</v>
      </c>
      <c r="H73" s="120">
        <v>0</v>
      </c>
      <c r="I73" s="120">
        <v>0</v>
      </c>
      <c r="J73" s="120">
        <v>0</v>
      </c>
      <c r="K73" s="120">
        <v>0</v>
      </c>
    </row>
    <row r="74" spans="1:11" x14ac:dyDescent="0.25">
      <c r="A74" s="231" t="s">
        <v>416</v>
      </c>
      <c r="B74" s="231"/>
      <c r="C74" s="231"/>
      <c r="D74" s="231"/>
      <c r="E74" s="231"/>
      <c r="F74" s="231"/>
      <c r="G74" s="14">
        <v>66</v>
      </c>
      <c r="H74" s="121">
        <v>0</v>
      </c>
      <c r="I74" s="121">
        <v>0</v>
      </c>
      <c r="J74" s="121">
        <v>0</v>
      </c>
      <c r="K74" s="121">
        <v>0</v>
      </c>
    </row>
    <row r="75" spans="1:11" x14ac:dyDescent="0.25">
      <c r="A75" s="231" t="s">
        <v>417</v>
      </c>
      <c r="B75" s="231"/>
      <c r="C75" s="231"/>
      <c r="D75" s="231"/>
      <c r="E75" s="231"/>
      <c r="F75" s="231"/>
      <c r="G75" s="14">
        <v>67</v>
      </c>
      <c r="H75" s="121">
        <v>0</v>
      </c>
      <c r="I75" s="121">
        <v>0</v>
      </c>
      <c r="J75" s="121">
        <v>0</v>
      </c>
      <c r="K75" s="121">
        <v>0</v>
      </c>
    </row>
    <row r="76" spans="1:11" x14ac:dyDescent="0.25">
      <c r="A76" s="226" t="s">
        <v>218</v>
      </c>
      <c r="B76" s="226"/>
      <c r="C76" s="226"/>
      <c r="D76" s="226"/>
      <c r="E76" s="226"/>
      <c r="F76" s="226"/>
      <c r="G76" s="241"/>
      <c r="H76" s="241"/>
      <c r="I76" s="241"/>
      <c r="J76" s="242"/>
      <c r="K76" s="242"/>
    </row>
    <row r="77" spans="1:11" x14ac:dyDescent="0.25">
      <c r="A77" s="244" t="s">
        <v>418</v>
      </c>
      <c r="B77" s="245"/>
      <c r="C77" s="245"/>
      <c r="D77" s="245"/>
      <c r="E77" s="245"/>
      <c r="F77" s="245"/>
      <c r="G77" s="14">
        <v>68</v>
      </c>
      <c r="H77" s="121">
        <v>0</v>
      </c>
      <c r="I77" s="121">
        <v>0</v>
      </c>
      <c r="J77" s="121">
        <v>0</v>
      </c>
      <c r="K77" s="121">
        <v>0</v>
      </c>
    </row>
    <row r="78" spans="1:11" x14ac:dyDescent="0.25">
      <c r="A78" s="246" t="s">
        <v>419</v>
      </c>
      <c r="B78" s="246"/>
      <c r="C78" s="246"/>
      <c r="D78" s="246"/>
      <c r="E78" s="246"/>
      <c r="F78" s="246"/>
      <c r="G78" s="100">
        <v>69</v>
      </c>
      <c r="H78" s="122">
        <v>0</v>
      </c>
      <c r="I78" s="122">
        <v>0</v>
      </c>
      <c r="J78" s="122">
        <v>0</v>
      </c>
      <c r="K78" s="122">
        <v>0</v>
      </c>
    </row>
    <row r="79" spans="1:11" x14ac:dyDescent="0.25">
      <c r="A79" s="246" t="s">
        <v>420</v>
      </c>
      <c r="B79" s="246"/>
      <c r="C79" s="246"/>
      <c r="D79" s="246"/>
      <c r="E79" s="246"/>
      <c r="F79" s="246"/>
      <c r="G79" s="100">
        <v>70</v>
      </c>
      <c r="H79" s="122">
        <v>0</v>
      </c>
      <c r="I79" s="122">
        <v>0</v>
      </c>
      <c r="J79" s="122">
        <v>0</v>
      </c>
      <c r="K79" s="122">
        <v>0</v>
      </c>
    </row>
    <row r="80" spans="1:11" x14ac:dyDescent="0.25">
      <c r="A80" s="244" t="s">
        <v>421</v>
      </c>
      <c r="B80" s="245"/>
      <c r="C80" s="245"/>
      <c r="D80" s="245"/>
      <c r="E80" s="245"/>
      <c r="F80" s="245"/>
      <c r="G80" s="14">
        <v>71</v>
      </c>
      <c r="H80" s="121">
        <v>0</v>
      </c>
      <c r="I80" s="121">
        <v>0</v>
      </c>
      <c r="J80" s="121">
        <v>0</v>
      </c>
      <c r="K80" s="121">
        <v>0</v>
      </c>
    </row>
    <row r="81" spans="1:11" x14ac:dyDescent="0.25">
      <c r="A81" s="244" t="s">
        <v>422</v>
      </c>
      <c r="B81" s="245"/>
      <c r="C81" s="245"/>
      <c r="D81" s="245"/>
      <c r="E81" s="245"/>
      <c r="F81" s="245"/>
      <c r="G81" s="14">
        <v>72</v>
      </c>
      <c r="H81" s="121">
        <v>0</v>
      </c>
      <c r="I81" s="121">
        <v>0</v>
      </c>
      <c r="J81" s="121">
        <v>0</v>
      </c>
      <c r="K81" s="121">
        <v>0</v>
      </c>
    </row>
    <row r="82" spans="1:11" x14ac:dyDescent="0.25">
      <c r="A82" s="231" t="s">
        <v>423</v>
      </c>
      <c r="B82" s="231"/>
      <c r="C82" s="231"/>
      <c r="D82" s="231"/>
      <c r="E82" s="231"/>
      <c r="F82" s="231"/>
      <c r="G82" s="14">
        <v>73</v>
      </c>
      <c r="H82" s="121">
        <v>0</v>
      </c>
      <c r="I82" s="121">
        <v>0</v>
      </c>
      <c r="J82" s="121">
        <v>0</v>
      </c>
      <c r="K82" s="121">
        <v>0</v>
      </c>
    </row>
    <row r="83" spans="1:11" x14ac:dyDescent="0.25">
      <c r="A83" s="231" t="s">
        <v>424</v>
      </c>
      <c r="B83" s="231"/>
      <c r="C83" s="231"/>
      <c r="D83" s="231"/>
      <c r="E83" s="231"/>
      <c r="F83" s="231"/>
      <c r="G83" s="14">
        <v>74</v>
      </c>
      <c r="H83" s="121">
        <v>0</v>
      </c>
      <c r="I83" s="121">
        <v>0</v>
      </c>
      <c r="J83" s="121">
        <v>0</v>
      </c>
      <c r="K83" s="121">
        <v>0</v>
      </c>
    </row>
    <row r="84" spans="1:11" x14ac:dyDescent="0.25">
      <c r="A84" s="226" t="s">
        <v>219</v>
      </c>
      <c r="B84" s="226"/>
      <c r="C84" s="226"/>
      <c r="D84" s="226"/>
      <c r="E84" s="226"/>
      <c r="F84" s="226"/>
      <c r="G84" s="241"/>
      <c r="H84" s="241"/>
      <c r="I84" s="241"/>
      <c r="J84" s="242"/>
      <c r="K84" s="242"/>
    </row>
    <row r="85" spans="1:11" x14ac:dyDescent="0.25">
      <c r="A85" s="228" t="s">
        <v>425</v>
      </c>
      <c r="B85" s="229"/>
      <c r="C85" s="229"/>
      <c r="D85" s="229"/>
      <c r="E85" s="229"/>
      <c r="F85" s="229"/>
      <c r="G85" s="14">
        <v>75</v>
      </c>
      <c r="H85" s="105">
        <f>H86+H87</f>
        <v>24491496</v>
      </c>
      <c r="I85" s="105">
        <f>I86+I87</f>
        <v>14600888</v>
      </c>
      <c r="J85" s="105">
        <f>J86+J87</f>
        <v>14844599</v>
      </c>
      <c r="K85" s="105">
        <f>K86+K87</f>
        <v>8758701</v>
      </c>
    </row>
    <row r="86" spans="1:11" x14ac:dyDescent="0.25">
      <c r="A86" s="230" t="s">
        <v>220</v>
      </c>
      <c r="B86" s="230"/>
      <c r="C86" s="230"/>
      <c r="D86" s="230"/>
      <c r="E86" s="230"/>
      <c r="F86" s="230"/>
      <c r="G86" s="13">
        <v>76</v>
      </c>
      <c r="H86" s="123">
        <v>24376000</v>
      </c>
      <c r="I86" s="123">
        <v>14517341</v>
      </c>
      <c r="J86" s="123">
        <v>14776379</v>
      </c>
      <c r="K86" s="123">
        <v>8702381</v>
      </c>
    </row>
    <row r="87" spans="1:11" x14ac:dyDescent="0.25">
      <c r="A87" s="230" t="s">
        <v>221</v>
      </c>
      <c r="B87" s="230"/>
      <c r="C87" s="230"/>
      <c r="D87" s="230"/>
      <c r="E87" s="230"/>
      <c r="F87" s="230"/>
      <c r="G87" s="13">
        <v>77</v>
      </c>
      <c r="H87" s="123">
        <v>115496</v>
      </c>
      <c r="I87" s="123">
        <v>83547</v>
      </c>
      <c r="J87" s="123">
        <v>68220</v>
      </c>
      <c r="K87" s="123">
        <v>56320</v>
      </c>
    </row>
    <row r="88" spans="1:11" x14ac:dyDescent="0.25">
      <c r="A88" s="251" t="s">
        <v>222</v>
      </c>
      <c r="B88" s="251"/>
      <c r="C88" s="251"/>
      <c r="D88" s="251"/>
      <c r="E88" s="251"/>
      <c r="F88" s="251"/>
      <c r="G88" s="252"/>
      <c r="H88" s="252"/>
      <c r="I88" s="252"/>
      <c r="J88" s="242"/>
      <c r="K88" s="242"/>
    </row>
    <row r="89" spans="1:11" x14ac:dyDescent="0.25">
      <c r="A89" s="224" t="s">
        <v>223</v>
      </c>
      <c r="B89" s="224"/>
      <c r="C89" s="224"/>
      <c r="D89" s="224"/>
      <c r="E89" s="224"/>
      <c r="F89" s="224"/>
      <c r="G89" s="13">
        <v>78</v>
      </c>
      <c r="H89" s="123">
        <v>24491496</v>
      </c>
      <c r="I89" s="123">
        <v>14600888</v>
      </c>
      <c r="J89" s="123">
        <v>14844599</v>
      </c>
      <c r="K89" s="123">
        <v>8758701</v>
      </c>
    </row>
    <row r="90" spans="1:11" ht="24" customHeight="1" x14ac:dyDescent="0.25">
      <c r="A90" s="210" t="s">
        <v>426</v>
      </c>
      <c r="B90" s="210"/>
      <c r="C90" s="210"/>
      <c r="D90" s="210"/>
      <c r="E90" s="210"/>
      <c r="F90" s="210"/>
      <c r="G90" s="14">
        <v>79</v>
      </c>
      <c r="H90" s="105">
        <f>H91+H98</f>
        <v>1576565</v>
      </c>
      <c r="I90" s="105">
        <f t="shared" ref="I90:K90" si="8">I91+I98</f>
        <v>609231</v>
      </c>
      <c r="J90" s="105">
        <f t="shared" si="8"/>
        <v>-9308892</v>
      </c>
      <c r="K90" s="105">
        <f t="shared" si="8"/>
        <v>-6178730</v>
      </c>
    </row>
    <row r="91" spans="1:11" ht="24" customHeight="1" x14ac:dyDescent="0.25">
      <c r="A91" s="210" t="s">
        <v>427</v>
      </c>
      <c r="B91" s="210"/>
      <c r="C91" s="210"/>
      <c r="D91" s="210"/>
      <c r="E91" s="210"/>
      <c r="F91" s="210"/>
      <c r="G91" s="14">
        <v>80</v>
      </c>
      <c r="H91" s="105">
        <f>SUM(H92:H96)</f>
        <v>0</v>
      </c>
      <c r="I91" s="105">
        <f>SUM(I92:I96)</f>
        <v>0</v>
      </c>
      <c r="J91" s="105">
        <f>SUM(J92:J96)</f>
        <v>0</v>
      </c>
      <c r="K91" s="105">
        <f>SUM(K92:K96)</f>
        <v>0</v>
      </c>
    </row>
    <row r="92" spans="1:11" ht="24.75" customHeight="1" x14ac:dyDescent="0.25">
      <c r="A92" s="253" t="s">
        <v>428</v>
      </c>
      <c r="B92" s="254"/>
      <c r="C92" s="254"/>
      <c r="D92" s="254"/>
      <c r="E92" s="254"/>
      <c r="F92" s="255"/>
      <c r="G92" s="13">
        <v>81</v>
      </c>
      <c r="H92" s="123">
        <v>0</v>
      </c>
      <c r="I92" s="123">
        <v>0</v>
      </c>
      <c r="J92" s="123">
        <v>0</v>
      </c>
      <c r="K92" s="123">
        <v>0</v>
      </c>
    </row>
    <row r="93" spans="1:11" ht="22.2" customHeight="1" x14ac:dyDescent="0.25">
      <c r="A93" s="246" t="s">
        <v>429</v>
      </c>
      <c r="B93" s="246"/>
      <c r="C93" s="246"/>
      <c r="D93" s="246"/>
      <c r="E93" s="246"/>
      <c r="F93" s="246"/>
      <c r="G93" s="13">
        <v>82</v>
      </c>
      <c r="H93" s="123">
        <v>0</v>
      </c>
      <c r="I93" s="123">
        <v>0</v>
      </c>
      <c r="J93" s="123">
        <v>0</v>
      </c>
      <c r="K93" s="123">
        <v>0</v>
      </c>
    </row>
    <row r="94" spans="1:11" ht="22.2" customHeight="1" x14ac:dyDescent="0.25">
      <c r="A94" s="246" t="s">
        <v>430</v>
      </c>
      <c r="B94" s="246"/>
      <c r="C94" s="246"/>
      <c r="D94" s="246"/>
      <c r="E94" s="246"/>
      <c r="F94" s="246"/>
      <c r="G94" s="13">
        <v>83</v>
      </c>
      <c r="H94" s="123">
        <v>0</v>
      </c>
      <c r="I94" s="123">
        <v>0</v>
      </c>
      <c r="J94" s="123">
        <v>0</v>
      </c>
      <c r="K94" s="123">
        <v>0</v>
      </c>
    </row>
    <row r="95" spans="1:11" ht="22.2" customHeight="1" x14ac:dyDescent="0.25">
      <c r="A95" s="246" t="s">
        <v>431</v>
      </c>
      <c r="B95" s="246"/>
      <c r="C95" s="246"/>
      <c r="D95" s="246"/>
      <c r="E95" s="246"/>
      <c r="F95" s="246"/>
      <c r="G95" s="13">
        <v>84</v>
      </c>
      <c r="H95" s="123">
        <v>0</v>
      </c>
      <c r="I95" s="123">
        <v>0</v>
      </c>
      <c r="J95" s="123">
        <v>0</v>
      </c>
      <c r="K95" s="123">
        <v>0</v>
      </c>
    </row>
    <row r="96" spans="1:11" ht="22.2" customHeight="1" x14ac:dyDescent="0.25">
      <c r="A96" s="246" t="s">
        <v>432</v>
      </c>
      <c r="B96" s="246"/>
      <c r="C96" s="246"/>
      <c r="D96" s="246"/>
      <c r="E96" s="246"/>
      <c r="F96" s="246"/>
      <c r="G96" s="13">
        <v>85</v>
      </c>
      <c r="H96" s="123">
        <v>0</v>
      </c>
      <c r="I96" s="123">
        <v>0</v>
      </c>
      <c r="J96" s="123">
        <v>0</v>
      </c>
      <c r="K96" s="123">
        <v>0</v>
      </c>
    </row>
    <row r="97" spans="1:11" ht="22.2" customHeight="1" x14ac:dyDescent="0.25">
      <c r="A97" s="246" t="s">
        <v>433</v>
      </c>
      <c r="B97" s="246"/>
      <c r="C97" s="246"/>
      <c r="D97" s="246"/>
      <c r="E97" s="246"/>
      <c r="F97" s="246"/>
      <c r="G97" s="13">
        <v>86</v>
      </c>
      <c r="H97" s="123">
        <v>0</v>
      </c>
      <c r="I97" s="123">
        <v>0</v>
      </c>
      <c r="J97" s="123">
        <v>0</v>
      </c>
      <c r="K97" s="123">
        <v>0</v>
      </c>
    </row>
    <row r="98" spans="1:11" ht="22.2" customHeight="1" x14ac:dyDescent="0.25">
      <c r="A98" s="231" t="s">
        <v>434</v>
      </c>
      <c r="B98" s="231"/>
      <c r="C98" s="231"/>
      <c r="D98" s="231"/>
      <c r="E98" s="231"/>
      <c r="F98" s="231"/>
      <c r="G98" s="14">
        <v>87</v>
      </c>
      <c r="H98" s="106">
        <f>SUM(H99:H106)</f>
        <v>1576565</v>
      </c>
      <c r="I98" s="106">
        <f>SUM(I99:I106)</f>
        <v>609231</v>
      </c>
      <c r="J98" s="106">
        <f t="shared" ref="J98:K98" si="9">SUM(J99:J106)</f>
        <v>-9308892</v>
      </c>
      <c r="K98" s="106">
        <f t="shared" si="9"/>
        <v>-6178730</v>
      </c>
    </row>
    <row r="99" spans="1:11" ht="14.25" customHeight="1" x14ac:dyDescent="0.25">
      <c r="A99" s="246" t="s">
        <v>435</v>
      </c>
      <c r="B99" s="246"/>
      <c r="C99" s="246"/>
      <c r="D99" s="246"/>
      <c r="E99" s="246"/>
      <c r="F99" s="246"/>
      <c r="G99" s="13">
        <v>88</v>
      </c>
      <c r="H99" s="123">
        <v>595432</v>
      </c>
      <c r="I99" s="123">
        <v>508577</v>
      </c>
      <c r="J99" s="123">
        <v>584885</v>
      </c>
      <c r="K99" s="123">
        <v>189743</v>
      </c>
    </row>
    <row r="100" spans="1:11" ht="24" customHeight="1" x14ac:dyDescent="0.25">
      <c r="A100" s="246" t="s">
        <v>436</v>
      </c>
      <c r="B100" s="246"/>
      <c r="C100" s="246"/>
      <c r="D100" s="246"/>
      <c r="E100" s="246"/>
      <c r="F100" s="246"/>
      <c r="G100" s="13">
        <v>89</v>
      </c>
      <c r="H100" s="123">
        <v>0</v>
      </c>
      <c r="I100" s="123">
        <v>0</v>
      </c>
      <c r="J100" s="123">
        <v>0</v>
      </c>
      <c r="K100" s="123">
        <v>0</v>
      </c>
    </row>
    <row r="101" spans="1:11" x14ac:dyDescent="0.25">
      <c r="A101" s="246" t="s">
        <v>437</v>
      </c>
      <c r="B101" s="246"/>
      <c r="C101" s="246"/>
      <c r="D101" s="246"/>
      <c r="E101" s="246"/>
      <c r="F101" s="246"/>
      <c r="G101" s="13">
        <v>90</v>
      </c>
      <c r="H101" s="123">
        <v>981133</v>
      </c>
      <c r="I101" s="123">
        <v>100654</v>
      </c>
      <c r="J101" s="123">
        <v>-9893777</v>
      </c>
      <c r="K101" s="123">
        <v>-6368473</v>
      </c>
    </row>
    <row r="102" spans="1:11" ht="27.75" customHeight="1" x14ac:dyDescent="0.25">
      <c r="A102" s="208" t="s">
        <v>438</v>
      </c>
      <c r="B102" s="208"/>
      <c r="C102" s="208"/>
      <c r="D102" s="208"/>
      <c r="E102" s="208"/>
      <c r="F102" s="208"/>
      <c r="G102" s="13">
        <v>91</v>
      </c>
      <c r="H102" s="123">
        <v>0</v>
      </c>
      <c r="I102" s="123">
        <v>0</v>
      </c>
      <c r="J102" s="123">
        <v>0</v>
      </c>
      <c r="K102" s="123">
        <v>0</v>
      </c>
    </row>
    <row r="103" spans="1:11" ht="27.75" customHeight="1" x14ac:dyDescent="0.25">
      <c r="A103" s="208" t="s">
        <v>439</v>
      </c>
      <c r="B103" s="208"/>
      <c r="C103" s="208"/>
      <c r="D103" s="208"/>
      <c r="E103" s="208"/>
      <c r="F103" s="208"/>
      <c r="G103" s="13">
        <v>92</v>
      </c>
      <c r="H103" s="123">
        <v>0</v>
      </c>
      <c r="I103" s="123">
        <v>0</v>
      </c>
      <c r="J103" s="123">
        <v>0</v>
      </c>
      <c r="K103" s="123">
        <v>0</v>
      </c>
    </row>
    <row r="104" spans="1:11" ht="14.25" customHeight="1" x14ac:dyDescent="0.25">
      <c r="A104" s="208" t="s">
        <v>440</v>
      </c>
      <c r="B104" s="208"/>
      <c r="C104" s="208"/>
      <c r="D104" s="208"/>
      <c r="E104" s="208"/>
      <c r="F104" s="208"/>
      <c r="G104" s="13">
        <v>93</v>
      </c>
      <c r="H104" s="123">
        <v>0</v>
      </c>
      <c r="I104" s="123">
        <v>0</v>
      </c>
      <c r="J104" s="123">
        <v>0</v>
      </c>
      <c r="K104" s="123">
        <v>0</v>
      </c>
    </row>
    <row r="105" spans="1:11" ht="15.75" customHeight="1" x14ac:dyDescent="0.25">
      <c r="A105" s="208" t="s">
        <v>441</v>
      </c>
      <c r="B105" s="208"/>
      <c r="C105" s="208"/>
      <c r="D105" s="208"/>
      <c r="E105" s="208"/>
      <c r="F105" s="208"/>
      <c r="G105" s="13">
        <v>94</v>
      </c>
      <c r="H105" s="123">
        <v>0</v>
      </c>
      <c r="I105" s="123">
        <v>0</v>
      </c>
      <c r="J105" s="123">
        <v>0</v>
      </c>
      <c r="K105" s="123">
        <v>0</v>
      </c>
    </row>
    <row r="106" spans="1:11" ht="17.25" customHeight="1" x14ac:dyDescent="0.25">
      <c r="A106" s="208" t="s">
        <v>442</v>
      </c>
      <c r="B106" s="208"/>
      <c r="C106" s="208"/>
      <c r="D106" s="208"/>
      <c r="E106" s="208"/>
      <c r="F106" s="208"/>
      <c r="G106" s="13">
        <v>95</v>
      </c>
      <c r="H106" s="123">
        <v>0</v>
      </c>
      <c r="I106" s="123">
        <v>0</v>
      </c>
      <c r="J106" s="123">
        <v>0</v>
      </c>
      <c r="K106" s="123">
        <v>0</v>
      </c>
    </row>
    <row r="107" spans="1:11" ht="27.75" customHeight="1" x14ac:dyDescent="0.25">
      <c r="A107" s="208" t="s">
        <v>443</v>
      </c>
      <c r="B107" s="208"/>
      <c r="C107" s="208"/>
      <c r="D107" s="208"/>
      <c r="E107" s="208"/>
      <c r="F107" s="208"/>
      <c r="G107" s="13">
        <v>96</v>
      </c>
      <c r="H107" s="123">
        <v>0</v>
      </c>
      <c r="I107" s="123">
        <v>0</v>
      </c>
      <c r="J107" s="123">
        <v>0</v>
      </c>
      <c r="K107" s="123">
        <v>0</v>
      </c>
    </row>
    <row r="108" spans="1:11" ht="22.95" customHeight="1" x14ac:dyDescent="0.25">
      <c r="A108" s="210" t="s">
        <v>444</v>
      </c>
      <c r="B108" s="210"/>
      <c r="C108" s="210"/>
      <c r="D108" s="210"/>
      <c r="E108" s="210"/>
      <c r="F108" s="210"/>
      <c r="G108" s="14">
        <v>97</v>
      </c>
      <c r="H108" s="105">
        <f>H91+H98-H107-H97</f>
        <v>1576565</v>
      </c>
      <c r="I108" s="105">
        <f>I91+I98-I107-I97</f>
        <v>609231</v>
      </c>
      <c r="J108" s="105">
        <f t="shared" ref="J108:K108" si="10">J91+J98-J107-J97</f>
        <v>-9308892</v>
      </c>
      <c r="K108" s="105">
        <f t="shared" si="10"/>
        <v>-6178730</v>
      </c>
    </row>
    <row r="109" spans="1:11" ht="22.95" customHeight="1" x14ac:dyDescent="0.25">
      <c r="A109" s="210" t="s">
        <v>445</v>
      </c>
      <c r="B109" s="210"/>
      <c r="C109" s="210"/>
      <c r="D109" s="210"/>
      <c r="E109" s="210"/>
      <c r="F109" s="210"/>
      <c r="G109" s="14">
        <v>98</v>
      </c>
      <c r="H109" s="105">
        <f>H89+H108</f>
        <v>26068061</v>
      </c>
      <c r="I109" s="105">
        <f>I89+I108</f>
        <v>15210119</v>
      </c>
      <c r="J109" s="105">
        <f t="shared" ref="J109:K109" si="11">J89+J108</f>
        <v>5535707</v>
      </c>
      <c r="K109" s="105">
        <f t="shared" si="11"/>
        <v>2579971</v>
      </c>
    </row>
    <row r="110" spans="1:11" x14ac:dyDescent="0.25">
      <c r="A110" s="226" t="s">
        <v>224</v>
      </c>
      <c r="B110" s="226"/>
      <c r="C110" s="226"/>
      <c r="D110" s="226"/>
      <c r="E110" s="226"/>
      <c r="F110" s="226"/>
      <c r="G110" s="241"/>
      <c r="H110" s="241"/>
      <c r="I110" s="241"/>
      <c r="J110" s="242"/>
      <c r="K110" s="242"/>
    </row>
    <row r="111" spans="1:11" ht="27" customHeight="1" x14ac:dyDescent="0.25">
      <c r="A111" s="228" t="s">
        <v>446</v>
      </c>
      <c r="B111" s="229"/>
      <c r="C111" s="229"/>
      <c r="D111" s="229"/>
      <c r="E111" s="229"/>
      <c r="F111" s="229"/>
      <c r="G111" s="14">
        <v>99</v>
      </c>
      <c r="H111" s="105">
        <f>H112+H113</f>
        <v>26068060.999999955</v>
      </c>
      <c r="I111" s="105">
        <f>I112+I113</f>
        <v>15210119</v>
      </c>
      <c r="J111" s="105">
        <f>J112+J113</f>
        <v>5535707</v>
      </c>
      <c r="K111" s="105">
        <f>K112+K113</f>
        <v>2579971</v>
      </c>
    </row>
    <row r="112" spans="1:11" x14ac:dyDescent="0.25">
      <c r="A112" s="230" t="s">
        <v>225</v>
      </c>
      <c r="B112" s="230"/>
      <c r="C112" s="230"/>
      <c r="D112" s="230"/>
      <c r="E112" s="230"/>
      <c r="F112" s="230"/>
      <c r="G112" s="13">
        <v>100</v>
      </c>
      <c r="H112" s="123">
        <v>25942373.999999955</v>
      </c>
      <c r="I112" s="123">
        <v>15127217</v>
      </c>
      <c r="J112" s="123">
        <v>5477581</v>
      </c>
      <c r="K112" s="123">
        <v>2522943</v>
      </c>
    </row>
    <row r="113" spans="1:11" x14ac:dyDescent="0.25">
      <c r="A113" s="230" t="s">
        <v>226</v>
      </c>
      <c r="B113" s="230"/>
      <c r="C113" s="230"/>
      <c r="D113" s="230"/>
      <c r="E113" s="230"/>
      <c r="F113" s="230"/>
      <c r="G113" s="13">
        <v>101</v>
      </c>
      <c r="H113" s="123">
        <v>125687</v>
      </c>
      <c r="I113" s="123">
        <v>82902</v>
      </c>
      <c r="J113" s="123">
        <v>58126</v>
      </c>
      <c r="K113" s="123">
        <v>57028</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109375" defaultRowHeight="13.2" x14ac:dyDescent="0.25"/>
  <cols>
    <col min="1" max="7" width="9.109375" style="17"/>
    <col min="8" max="9" width="15.109375" style="43" customWidth="1"/>
    <col min="10" max="16384" width="9.109375" style="17"/>
  </cols>
  <sheetData>
    <row r="1" spans="1:9" x14ac:dyDescent="0.25">
      <c r="A1" s="249" t="s">
        <v>227</v>
      </c>
      <c r="B1" s="256"/>
      <c r="C1" s="256"/>
      <c r="D1" s="256"/>
      <c r="E1" s="256"/>
      <c r="F1" s="256"/>
      <c r="G1" s="256"/>
      <c r="H1" s="256"/>
      <c r="I1" s="256"/>
    </row>
    <row r="2" spans="1:9" x14ac:dyDescent="0.25">
      <c r="A2" s="248" t="s">
        <v>552</v>
      </c>
      <c r="B2" s="214"/>
      <c r="C2" s="214"/>
      <c r="D2" s="214"/>
      <c r="E2" s="214"/>
      <c r="F2" s="214"/>
      <c r="G2" s="214"/>
      <c r="H2" s="214"/>
      <c r="I2" s="214"/>
    </row>
    <row r="3" spans="1:9" x14ac:dyDescent="0.25">
      <c r="A3" s="264" t="s">
        <v>497</v>
      </c>
      <c r="B3" s="265"/>
      <c r="C3" s="265"/>
      <c r="D3" s="265"/>
      <c r="E3" s="265"/>
      <c r="F3" s="265"/>
      <c r="G3" s="265"/>
      <c r="H3" s="265"/>
      <c r="I3" s="265"/>
    </row>
    <row r="4" spans="1:9" x14ac:dyDescent="0.25">
      <c r="A4" s="260" t="s">
        <v>521</v>
      </c>
      <c r="B4" s="217"/>
      <c r="C4" s="217"/>
      <c r="D4" s="217"/>
      <c r="E4" s="217"/>
      <c r="F4" s="217"/>
      <c r="G4" s="217"/>
      <c r="H4" s="217"/>
      <c r="I4" s="218"/>
    </row>
    <row r="5" spans="1:9" ht="22.8" thickBot="1" x14ac:dyDescent="0.3">
      <c r="A5" s="272" t="s">
        <v>228</v>
      </c>
      <c r="B5" s="273"/>
      <c r="C5" s="273"/>
      <c r="D5" s="273"/>
      <c r="E5" s="273"/>
      <c r="F5" s="274"/>
      <c r="G5" s="18" t="s">
        <v>229</v>
      </c>
      <c r="H5" s="33" t="s">
        <v>230</v>
      </c>
      <c r="I5" s="33" t="s">
        <v>231</v>
      </c>
    </row>
    <row r="6" spans="1:9" x14ac:dyDescent="0.25">
      <c r="A6" s="275">
        <v>1</v>
      </c>
      <c r="B6" s="276"/>
      <c r="C6" s="276"/>
      <c r="D6" s="276"/>
      <c r="E6" s="276"/>
      <c r="F6" s="277"/>
      <c r="G6" s="19">
        <v>2</v>
      </c>
      <c r="H6" s="34" t="s">
        <v>232</v>
      </c>
      <c r="I6" s="34" t="s">
        <v>233</v>
      </c>
    </row>
    <row r="7" spans="1:9" x14ac:dyDescent="0.25">
      <c r="A7" s="278" t="s">
        <v>234</v>
      </c>
      <c r="B7" s="279"/>
      <c r="C7" s="279"/>
      <c r="D7" s="279"/>
      <c r="E7" s="279"/>
      <c r="F7" s="279"/>
      <c r="G7" s="279"/>
      <c r="H7" s="279"/>
      <c r="I7" s="280"/>
    </row>
    <row r="8" spans="1:9" ht="12.75" customHeight="1" x14ac:dyDescent="0.25">
      <c r="A8" s="281" t="s">
        <v>235</v>
      </c>
      <c r="B8" s="282"/>
      <c r="C8" s="282"/>
      <c r="D8" s="282"/>
      <c r="E8" s="282"/>
      <c r="F8" s="283"/>
      <c r="G8" s="20">
        <v>1</v>
      </c>
      <c r="H8" s="35">
        <v>30569207</v>
      </c>
      <c r="I8" s="35">
        <v>20428824</v>
      </c>
    </row>
    <row r="9" spans="1:9" ht="12.75" customHeight="1" x14ac:dyDescent="0.25">
      <c r="A9" s="269" t="s">
        <v>236</v>
      </c>
      <c r="B9" s="270"/>
      <c r="C9" s="270"/>
      <c r="D9" s="270"/>
      <c r="E9" s="270"/>
      <c r="F9" s="271"/>
      <c r="G9" s="21">
        <v>2</v>
      </c>
      <c r="H9" s="36">
        <f>H10+H11+H12+H13+H14+H15+H16+H17</f>
        <v>20885972</v>
      </c>
      <c r="I9" s="36">
        <f>I10+I11+I12+I13+I14+I15+I16+I17</f>
        <v>31999389</v>
      </c>
    </row>
    <row r="10" spans="1:9" ht="12.75" customHeight="1" x14ac:dyDescent="0.25">
      <c r="A10" s="261" t="s">
        <v>237</v>
      </c>
      <c r="B10" s="262"/>
      <c r="C10" s="262"/>
      <c r="D10" s="262"/>
      <c r="E10" s="262"/>
      <c r="F10" s="263"/>
      <c r="G10" s="22">
        <v>3</v>
      </c>
      <c r="H10" s="37">
        <v>22337874</v>
      </c>
      <c r="I10" s="37">
        <v>25656163</v>
      </c>
    </row>
    <row r="11" spans="1:9" ht="22.2" customHeight="1" x14ac:dyDescent="0.25">
      <c r="A11" s="261" t="s">
        <v>238</v>
      </c>
      <c r="B11" s="262"/>
      <c r="C11" s="262"/>
      <c r="D11" s="262"/>
      <c r="E11" s="262"/>
      <c r="F11" s="263"/>
      <c r="G11" s="22">
        <v>4</v>
      </c>
      <c r="H11" s="37">
        <v>-274136</v>
      </c>
      <c r="I11" s="37">
        <v>-22259</v>
      </c>
    </row>
    <row r="12" spans="1:9" ht="23.4" customHeight="1" x14ac:dyDescent="0.25">
      <c r="A12" s="261" t="s">
        <v>239</v>
      </c>
      <c r="B12" s="262"/>
      <c r="C12" s="262"/>
      <c r="D12" s="262"/>
      <c r="E12" s="262"/>
      <c r="F12" s="263"/>
      <c r="G12" s="22">
        <v>5</v>
      </c>
      <c r="H12" s="37">
        <v>-52226</v>
      </c>
      <c r="I12" s="37">
        <v>-111116</v>
      </c>
    </row>
    <row r="13" spans="1:9" ht="12.75" customHeight="1" x14ac:dyDescent="0.25">
      <c r="A13" s="261" t="s">
        <v>240</v>
      </c>
      <c r="B13" s="262"/>
      <c r="C13" s="262"/>
      <c r="D13" s="262"/>
      <c r="E13" s="262"/>
      <c r="F13" s="263"/>
      <c r="G13" s="22">
        <v>6</v>
      </c>
      <c r="H13" s="37">
        <v>-788112</v>
      </c>
      <c r="I13" s="37">
        <v>-399971</v>
      </c>
    </row>
    <row r="14" spans="1:9" ht="12.75" customHeight="1" x14ac:dyDescent="0.25">
      <c r="A14" s="261" t="s">
        <v>241</v>
      </c>
      <c r="B14" s="262"/>
      <c r="C14" s="262"/>
      <c r="D14" s="262"/>
      <c r="E14" s="262"/>
      <c r="F14" s="263"/>
      <c r="G14" s="22">
        <v>7</v>
      </c>
      <c r="H14" s="37">
        <v>4519297</v>
      </c>
      <c r="I14" s="37">
        <v>4533434</v>
      </c>
    </row>
    <row r="15" spans="1:9" ht="12.75" customHeight="1" x14ac:dyDescent="0.25">
      <c r="A15" s="261" t="s">
        <v>242</v>
      </c>
      <c r="B15" s="262"/>
      <c r="C15" s="262"/>
      <c r="D15" s="262"/>
      <c r="E15" s="262"/>
      <c r="F15" s="263"/>
      <c r="G15" s="22">
        <v>8</v>
      </c>
      <c r="H15" s="37">
        <v>-5346396</v>
      </c>
      <c r="I15" s="37">
        <v>-4355966</v>
      </c>
    </row>
    <row r="16" spans="1:9" ht="12.75" customHeight="1" x14ac:dyDescent="0.25">
      <c r="A16" s="261" t="s">
        <v>243</v>
      </c>
      <c r="B16" s="262"/>
      <c r="C16" s="262"/>
      <c r="D16" s="262"/>
      <c r="E16" s="262"/>
      <c r="F16" s="263"/>
      <c r="G16" s="22">
        <v>9</v>
      </c>
      <c r="H16" s="37">
        <v>254831</v>
      </c>
      <c r="I16" s="37">
        <v>712966</v>
      </c>
    </row>
    <row r="17" spans="1:9" ht="25.2" customHeight="1" x14ac:dyDescent="0.25">
      <c r="A17" s="261" t="s">
        <v>244</v>
      </c>
      <c r="B17" s="262"/>
      <c r="C17" s="262"/>
      <c r="D17" s="262"/>
      <c r="E17" s="262"/>
      <c r="F17" s="263"/>
      <c r="G17" s="22">
        <v>10</v>
      </c>
      <c r="H17" s="37">
        <v>234840</v>
      </c>
      <c r="I17" s="37">
        <v>5986138</v>
      </c>
    </row>
    <row r="18" spans="1:9" ht="28.2" customHeight="1" x14ac:dyDescent="0.25">
      <c r="A18" s="266" t="s">
        <v>245</v>
      </c>
      <c r="B18" s="267"/>
      <c r="C18" s="267"/>
      <c r="D18" s="267"/>
      <c r="E18" s="267"/>
      <c r="F18" s="268"/>
      <c r="G18" s="21">
        <v>11</v>
      </c>
      <c r="H18" s="36">
        <f>H8+H9</f>
        <v>51455179</v>
      </c>
      <c r="I18" s="36">
        <f>I8+I9</f>
        <v>52428213</v>
      </c>
    </row>
    <row r="19" spans="1:9" ht="12.75" customHeight="1" x14ac:dyDescent="0.25">
      <c r="A19" s="269" t="s">
        <v>246</v>
      </c>
      <c r="B19" s="270"/>
      <c r="C19" s="270"/>
      <c r="D19" s="270"/>
      <c r="E19" s="270"/>
      <c r="F19" s="271"/>
      <c r="G19" s="21">
        <v>12</v>
      </c>
      <c r="H19" s="36">
        <f>H20+H21+H22+H23</f>
        <v>-25817685.999999974</v>
      </c>
      <c r="I19" s="36">
        <f>I20+I21+I22+I23</f>
        <v>-41726328</v>
      </c>
    </row>
    <row r="20" spans="1:9" ht="12.75" customHeight="1" x14ac:dyDescent="0.25">
      <c r="A20" s="261" t="s">
        <v>247</v>
      </c>
      <c r="B20" s="262"/>
      <c r="C20" s="262"/>
      <c r="D20" s="262"/>
      <c r="E20" s="262"/>
      <c r="F20" s="263"/>
      <c r="G20" s="22">
        <v>13</v>
      </c>
      <c r="H20" s="37">
        <v>24549447.000000034</v>
      </c>
      <c r="I20" s="37">
        <v>16746390</v>
      </c>
    </row>
    <row r="21" spans="1:9" ht="12.75" customHeight="1" x14ac:dyDescent="0.25">
      <c r="A21" s="261" t="s">
        <v>248</v>
      </c>
      <c r="B21" s="262"/>
      <c r="C21" s="262"/>
      <c r="D21" s="262"/>
      <c r="E21" s="262"/>
      <c r="F21" s="263"/>
      <c r="G21" s="22">
        <v>14</v>
      </c>
      <c r="H21" s="37">
        <v>-22461384.000000004</v>
      </c>
      <c r="I21" s="37">
        <v>-19050596</v>
      </c>
    </row>
    <row r="22" spans="1:9" ht="12.75" customHeight="1" x14ac:dyDescent="0.25">
      <c r="A22" s="261" t="s">
        <v>249</v>
      </c>
      <c r="B22" s="262"/>
      <c r="C22" s="262"/>
      <c r="D22" s="262"/>
      <c r="E22" s="262"/>
      <c r="F22" s="263"/>
      <c r="G22" s="22">
        <v>15</v>
      </c>
      <c r="H22" s="37">
        <v>-27905749.000000004</v>
      </c>
      <c r="I22" s="37">
        <v>-39422122</v>
      </c>
    </row>
    <row r="23" spans="1:9" ht="12.75" customHeight="1" x14ac:dyDescent="0.25">
      <c r="A23" s="261" t="s">
        <v>250</v>
      </c>
      <c r="B23" s="262"/>
      <c r="C23" s="262"/>
      <c r="D23" s="262"/>
      <c r="E23" s="262"/>
      <c r="F23" s="263"/>
      <c r="G23" s="22">
        <v>16</v>
      </c>
      <c r="H23" s="37">
        <v>0</v>
      </c>
      <c r="I23" s="37">
        <v>0</v>
      </c>
    </row>
    <row r="24" spans="1:9" ht="12.75" customHeight="1" x14ac:dyDescent="0.25">
      <c r="A24" s="266" t="s">
        <v>251</v>
      </c>
      <c r="B24" s="267"/>
      <c r="C24" s="267"/>
      <c r="D24" s="267"/>
      <c r="E24" s="267"/>
      <c r="F24" s="268"/>
      <c r="G24" s="21">
        <v>17</v>
      </c>
      <c r="H24" s="36">
        <f>H18+H19</f>
        <v>25637493.000000026</v>
      </c>
      <c r="I24" s="36">
        <f>I18+I19</f>
        <v>10701885</v>
      </c>
    </row>
    <row r="25" spans="1:9" ht="12.75" customHeight="1" x14ac:dyDescent="0.25">
      <c r="A25" s="257" t="s">
        <v>252</v>
      </c>
      <c r="B25" s="258"/>
      <c r="C25" s="258"/>
      <c r="D25" s="258"/>
      <c r="E25" s="258"/>
      <c r="F25" s="259"/>
      <c r="G25" s="22">
        <v>18</v>
      </c>
      <c r="H25" s="37">
        <v>-3992758</v>
      </c>
      <c r="I25" s="37">
        <v>-4513179</v>
      </c>
    </row>
    <row r="26" spans="1:9" ht="12.75" customHeight="1" x14ac:dyDescent="0.25">
      <c r="A26" s="257" t="s">
        <v>253</v>
      </c>
      <c r="B26" s="258"/>
      <c r="C26" s="258"/>
      <c r="D26" s="258"/>
      <c r="E26" s="258"/>
      <c r="F26" s="259"/>
      <c r="G26" s="22">
        <v>19</v>
      </c>
      <c r="H26" s="37">
        <v>-3553868</v>
      </c>
      <c r="I26" s="37">
        <v>-7086640</v>
      </c>
    </row>
    <row r="27" spans="1:9" ht="25.95" customHeight="1" x14ac:dyDescent="0.25">
      <c r="A27" s="284" t="s">
        <v>254</v>
      </c>
      <c r="B27" s="285"/>
      <c r="C27" s="285"/>
      <c r="D27" s="285"/>
      <c r="E27" s="285"/>
      <c r="F27" s="286"/>
      <c r="G27" s="23">
        <v>20</v>
      </c>
      <c r="H27" s="38">
        <f>H24+H25+H26</f>
        <v>18090867.000000026</v>
      </c>
      <c r="I27" s="38">
        <f>I24+I25+I26</f>
        <v>-897934</v>
      </c>
    </row>
    <row r="28" spans="1:9" x14ac:dyDescent="0.25">
      <c r="A28" s="278" t="s">
        <v>255</v>
      </c>
      <c r="B28" s="279"/>
      <c r="C28" s="279"/>
      <c r="D28" s="279"/>
      <c r="E28" s="279"/>
      <c r="F28" s="279"/>
      <c r="G28" s="279"/>
      <c r="H28" s="279"/>
      <c r="I28" s="280"/>
    </row>
    <row r="29" spans="1:9" ht="30.6" customHeight="1" x14ac:dyDescent="0.25">
      <c r="A29" s="281" t="s">
        <v>256</v>
      </c>
      <c r="B29" s="282"/>
      <c r="C29" s="282"/>
      <c r="D29" s="282"/>
      <c r="E29" s="282"/>
      <c r="F29" s="283"/>
      <c r="G29" s="20">
        <v>21</v>
      </c>
      <c r="H29" s="39">
        <v>793620</v>
      </c>
      <c r="I29" s="39">
        <v>40551</v>
      </c>
    </row>
    <row r="30" spans="1:9" ht="12.75" customHeight="1" x14ac:dyDescent="0.25">
      <c r="A30" s="257" t="s">
        <v>257</v>
      </c>
      <c r="B30" s="258"/>
      <c r="C30" s="258"/>
      <c r="D30" s="258"/>
      <c r="E30" s="258"/>
      <c r="F30" s="259"/>
      <c r="G30" s="22">
        <v>22</v>
      </c>
      <c r="H30" s="40">
        <v>0</v>
      </c>
      <c r="I30" s="40">
        <v>0</v>
      </c>
    </row>
    <row r="31" spans="1:9" ht="12.75" customHeight="1" x14ac:dyDescent="0.25">
      <c r="A31" s="257" t="s">
        <v>258</v>
      </c>
      <c r="B31" s="258"/>
      <c r="C31" s="258"/>
      <c r="D31" s="258"/>
      <c r="E31" s="258"/>
      <c r="F31" s="259"/>
      <c r="G31" s="22">
        <v>23</v>
      </c>
      <c r="H31" s="40">
        <v>743137</v>
      </c>
      <c r="I31" s="40">
        <v>388666</v>
      </c>
    </row>
    <row r="32" spans="1:9" ht="12.75" customHeight="1" x14ac:dyDescent="0.25">
      <c r="A32" s="257" t="s">
        <v>259</v>
      </c>
      <c r="B32" s="258"/>
      <c r="C32" s="258"/>
      <c r="D32" s="258"/>
      <c r="E32" s="258"/>
      <c r="F32" s="259"/>
      <c r="G32" s="22">
        <v>24</v>
      </c>
      <c r="H32" s="40">
        <v>0</v>
      </c>
      <c r="I32" s="40">
        <v>0</v>
      </c>
    </row>
    <row r="33" spans="1:9" ht="12.75" customHeight="1" x14ac:dyDescent="0.25">
      <c r="A33" s="257" t="s">
        <v>260</v>
      </c>
      <c r="B33" s="258"/>
      <c r="C33" s="258"/>
      <c r="D33" s="258"/>
      <c r="E33" s="258"/>
      <c r="F33" s="259"/>
      <c r="G33" s="22">
        <v>25</v>
      </c>
      <c r="H33" s="40">
        <v>10465978</v>
      </c>
      <c r="I33" s="40">
        <v>9553136</v>
      </c>
    </row>
    <row r="34" spans="1:9" ht="12.75" customHeight="1" x14ac:dyDescent="0.25">
      <c r="A34" s="257" t="s">
        <v>261</v>
      </c>
      <c r="B34" s="258"/>
      <c r="C34" s="258"/>
      <c r="D34" s="258"/>
      <c r="E34" s="258"/>
      <c r="F34" s="259"/>
      <c r="G34" s="22">
        <v>26</v>
      </c>
      <c r="H34" s="40">
        <v>0</v>
      </c>
      <c r="I34" s="40">
        <v>0</v>
      </c>
    </row>
    <row r="35" spans="1:9" ht="26.4" customHeight="1" x14ac:dyDescent="0.25">
      <c r="A35" s="266" t="s">
        <v>262</v>
      </c>
      <c r="B35" s="267"/>
      <c r="C35" s="267"/>
      <c r="D35" s="267"/>
      <c r="E35" s="267"/>
      <c r="F35" s="268"/>
      <c r="G35" s="21">
        <v>27</v>
      </c>
      <c r="H35" s="41">
        <f>H29+H30+H31+H32+H33+H34</f>
        <v>12002735</v>
      </c>
      <c r="I35" s="41">
        <f>I29+I30+I31+I32+I33+I34</f>
        <v>9982353</v>
      </c>
    </row>
    <row r="36" spans="1:9" ht="22.95" customHeight="1" x14ac:dyDescent="0.25">
      <c r="A36" s="257" t="s">
        <v>263</v>
      </c>
      <c r="B36" s="258"/>
      <c r="C36" s="258"/>
      <c r="D36" s="258"/>
      <c r="E36" s="258"/>
      <c r="F36" s="259"/>
      <c r="G36" s="22">
        <v>28</v>
      </c>
      <c r="H36" s="40">
        <v>-26521780.999999996</v>
      </c>
      <c r="I36" s="40">
        <v>-28646346</v>
      </c>
    </row>
    <row r="37" spans="1:9" ht="12.75" customHeight="1" x14ac:dyDescent="0.25">
      <c r="A37" s="257" t="s">
        <v>264</v>
      </c>
      <c r="B37" s="258"/>
      <c r="C37" s="258"/>
      <c r="D37" s="258"/>
      <c r="E37" s="258"/>
      <c r="F37" s="259"/>
      <c r="G37" s="22">
        <v>29</v>
      </c>
      <c r="H37" s="40">
        <v>-21919</v>
      </c>
      <c r="I37" s="40">
        <v>0</v>
      </c>
    </row>
    <row r="38" spans="1:9" ht="12.75" customHeight="1" x14ac:dyDescent="0.25">
      <c r="A38" s="257" t="s">
        <v>265</v>
      </c>
      <c r="B38" s="258"/>
      <c r="C38" s="258"/>
      <c r="D38" s="258"/>
      <c r="E38" s="258"/>
      <c r="F38" s="259"/>
      <c r="G38" s="22">
        <v>30</v>
      </c>
      <c r="H38" s="40">
        <v>-454378</v>
      </c>
      <c r="I38" s="40">
        <v>-27752179</v>
      </c>
    </row>
    <row r="39" spans="1:9" ht="12.75" customHeight="1" x14ac:dyDescent="0.25">
      <c r="A39" s="257" t="s">
        <v>266</v>
      </c>
      <c r="B39" s="258"/>
      <c r="C39" s="258"/>
      <c r="D39" s="258"/>
      <c r="E39" s="258"/>
      <c r="F39" s="259"/>
      <c r="G39" s="22">
        <v>31</v>
      </c>
      <c r="H39" s="40">
        <v>-35332306.000000007</v>
      </c>
      <c r="I39" s="40">
        <v>0</v>
      </c>
    </row>
    <row r="40" spans="1:9" ht="12.75" customHeight="1" x14ac:dyDescent="0.25">
      <c r="A40" s="257" t="s">
        <v>267</v>
      </c>
      <c r="B40" s="258"/>
      <c r="C40" s="258"/>
      <c r="D40" s="258"/>
      <c r="E40" s="258"/>
      <c r="F40" s="259"/>
      <c r="G40" s="22">
        <v>32</v>
      </c>
      <c r="H40" s="40">
        <v>0</v>
      </c>
      <c r="I40" s="40">
        <v>0</v>
      </c>
    </row>
    <row r="41" spans="1:9" ht="24" customHeight="1" x14ac:dyDescent="0.25">
      <c r="A41" s="266" t="s">
        <v>268</v>
      </c>
      <c r="B41" s="267"/>
      <c r="C41" s="267"/>
      <c r="D41" s="267"/>
      <c r="E41" s="267"/>
      <c r="F41" s="268"/>
      <c r="G41" s="21">
        <v>33</v>
      </c>
      <c r="H41" s="41">
        <f>H36+H37+H38+H39+H40</f>
        <v>-62330384</v>
      </c>
      <c r="I41" s="41">
        <f>I36+I37+I38+I39+I40</f>
        <v>-56398525</v>
      </c>
    </row>
    <row r="42" spans="1:9" ht="29.4" customHeight="1" x14ac:dyDescent="0.25">
      <c r="A42" s="284" t="s">
        <v>269</v>
      </c>
      <c r="B42" s="285"/>
      <c r="C42" s="285"/>
      <c r="D42" s="285"/>
      <c r="E42" s="285"/>
      <c r="F42" s="286"/>
      <c r="G42" s="23">
        <v>34</v>
      </c>
      <c r="H42" s="42">
        <f>H35+H41</f>
        <v>-50327649</v>
      </c>
      <c r="I42" s="42">
        <f>I35+I41</f>
        <v>-46416172</v>
      </c>
    </row>
    <row r="43" spans="1:9" x14ac:dyDescent="0.25">
      <c r="A43" s="278" t="s">
        <v>270</v>
      </c>
      <c r="B43" s="279"/>
      <c r="C43" s="279"/>
      <c r="D43" s="279"/>
      <c r="E43" s="279"/>
      <c r="F43" s="279"/>
      <c r="G43" s="279"/>
      <c r="H43" s="279"/>
      <c r="I43" s="280"/>
    </row>
    <row r="44" spans="1:9" ht="12.75" customHeight="1" x14ac:dyDescent="0.25">
      <c r="A44" s="281" t="s">
        <v>271</v>
      </c>
      <c r="B44" s="282"/>
      <c r="C44" s="282"/>
      <c r="D44" s="282"/>
      <c r="E44" s="282"/>
      <c r="F44" s="283"/>
      <c r="G44" s="20">
        <v>35</v>
      </c>
      <c r="H44" s="39">
        <v>0</v>
      </c>
      <c r="I44" s="39">
        <v>0</v>
      </c>
    </row>
    <row r="45" spans="1:9" ht="25.2" customHeight="1" x14ac:dyDescent="0.25">
      <c r="A45" s="257" t="s">
        <v>272</v>
      </c>
      <c r="B45" s="258"/>
      <c r="C45" s="258"/>
      <c r="D45" s="258"/>
      <c r="E45" s="258"/>
      <c r="F45" s="259"/>
      <c r="G45" s="22">
        <v>36</v>
      </c>
      <c r="H45" s="40">
        <v>0</v>
      </c>
      <c r="I45" s="40">
        <v>66511878</v>
      </c>
    </row>
    <row r="46" spans="1:9" ht="12.75" customHeight="1" x14ac:dyDescent="0.25">
      <c r="A46" s="257" t="s">
        <v>273</v>
      </c>
      <c r="B46" s="258"/>
      <c r="C46" s="258"/>
      <c r="D46" s="258"/>
      <c r="E46" s="258"/>
      <c r="F46" s="259"/>
      <c r="G46" s="22">
        <v>37</v>
      </c>
      <c r="H46" s="40">
        <v>38008132</v>
      </c>
      <c r="I46" s="40">
        <v>55068004</v>
      </c>
    </row>
    <row r="47" spans="1:9" ht="12.75" customHeight="1" x14ac:dyDescent="0.25">
      <c r="A47" s="257" t="s">
        <v>274</v>
      </c>
      <c r="B47" s="258"/>
      <c r="C47" s="258"/>
      <c r="D47" s="258"/>
      <c r="E47" s="258"/>
      <c r="F47" s="259"/>
      <c r="G47" s="22">
        <v>38</v>
      </c>
      <c r="H47" s="40">
        <v>0</v>
      </c>
      <c r="I47" s="40">
        <v>0</v>
      </c>
    </row>
    <row r="48" spans="1:9" ht="22.2" customHeight="1" x14ac:dyDescent="0.25">
      <c r="A48" s="266" t="s">
        <v>275</v>
      </c>
      <c r="B48" s="267"/>
      <c r="C48" s="267"/>
      <c r="D48" s="267"/>
      <c r="E48" s="267"/>
      <c r="F48" s="268"/>
      <c r="G48" s="21">
        <v>39</v>
      </c>
      <c r="H48" s="41">
        <f>H44+H45+H46+H47</f>
        <v>38008132</v>
      </c>
      <c r="I48" s="41">
        <f>I44+I45+I46+I47</f>
        <v>121579882</v>
      </c>
    </row>
    <row r="49" spans="1:9" ht="24.6" customHeight="1" x14ac:dyDescent="0.25">
      <c r="A49" s="257" t="s">
        <v>276</v>
      </c>
      <c r="B49" s="258"/>
      <c r="C49" s="258"/>
      <c r="D49" s="258"/>
      <c r="E49" s="258"/>
      <c r="F49" s="259"/>
      <c r="G49" s="22">
        <v>40</v>
      </c>
      <c r="H49" s="40">
        <v>-21783680</v>
      </c>
      <c r="I49" s="40">
        <v>-23442957</v>
      </c>
    </row>
    <row r="50" spans="1:9" ht="12.75" customHeight="1" x14ac:dyDescent="0.25">
      <c r="A50" s="257" t="s">
        <v>277</v>
      </c>
      <c r="B50" s="258"/>
      <c r="C50" s="258"/>
      <c r="D50" s="258"/>
      <c r="E50" s="258"/>
      <c r="F50" s="259"/>
      <c r="G50" s="22">
        <v>41</v>
      </c>
      <c r="H50" s="40">
        <v>0</v>
      </c>
      <c r="I50" s="40">
        <v>0</v>
      </c>
    </row>
    <row r="51" spans="1:9" ht="12.75" customHeight="1" x14ac:dyDescent="0.25">
      <c r="A51" s="257" t="s">
        <v>278</v>
      </c>
      <c r="B51" s="258"/>
      <c r="C51" s="258"/>
      <c r="D51" s="258"/>
      <c r="E51" s="258"/>
      <c r="F51" s="259"/>
      <c r="G51" s="22">
        <v>42</v>
      </c>
      <c r="H51" s="40">
        <v>-7979916</v>
      </c>
      <c r="I51" s="40">
        <v>-8886053</v>
      </c>
    </row>
    <row r="52" spans="1:9" ht="22.95" customHeight="1" x14ac:dyDescent="0.25">
      <c r="A52" s="257" t="s">
        <v>279</v>
      </c>
      <c r="B52" s="258"/>
      <c r="C52" s="258"/>
      <c r="D52" s="258"/>
      <c r="E52" s="258"/>
      <c r="F52" s="259"/>
      <c r="G52" s="22">
        <v>43</v>
      </c>
      <c r="H52" s="40">
        <v>-4902620</v>
      </c>
      <c r="I52" s="40">
        <v>-2983926</v>
      </c>
    </row>
    <row r="53" spans="1:9" ht="12.75" customHeight="1" x14ac:dyDescent="0.25">
      <c r="A53" s="257" t="s">
        <v>280</v>
      </c>
      <c r="B53" s="258"/>
      <c r="C53" s="258"/>
      <c r="D53" s="258"/>
      <c r="E53" s="258"/>
      <c r="F53" s="259"/>
      <c r="G53" s="22">
        <v>44</v>
      </c>
      <c r="H53" s="40">
        <v>0</v>
      </c>
      <c r="I53" s="40">
        <v>0</v>
      </c>
    </row>
    <row r="54" spans="1:9" ht="30.6" customHeight="1" x14ac:dyDescent="0.25">
      <c r="A54" s="266" t="s">
        <v>281</v>
      </c>
      <c r="B54" s="267"/>
      <c r="C54" s="267"/>
      <c r="D54" s="267"/>
      <c r="E54" s="267"/>
      <c r="F54" s="268"/>
      <c r="G54" s="21">
        <v>45</v>
      </c>
      <c r="H54" s="41">
        <f>H49+H50+H51+H52+H53</f>
        <v>-34666216</v>
      </c>
      <c r="I54" s="41">
        <f>I49+I50+I51+I52+I53</f>
        <v>-35312936</v>
      </c>
    </row>
    <row r="55" spans="1:9" ht="29.4" customHeight="1" x14ac:dyDescent="0.25">
      <c r="A55" s="287" t="s">
        <v>282</v>
      </c>
      <c r="B55" s="288"/>
      <c r="C55" s="288"/>
      <c r="D55" s="288"/>
      <c r="E55" s="288"/>
      <c r="F55" s="289"/>
      <c r="G55" s="21">
        <v>46</v>
      </c>
      <c r="H55" s="41">
        <f>H48+H54</f>
        <v>3341916</v>
      </c>
      <c r="I55" s="41">
        <f>I48+I54</f>
        <v>86266946</v>
      </c>
    </row>
    <row r="56" spans="1:9" ht="32.4" customHeight="1" x14ac:dyDescent="0.25">
      <c r="A56" s="257" t="s">
        <v>283</v>
      </c>
      <c r="B56" s="258"/>
      <c r="C56" s="258"/>
      <c r="D56" s="258"/>
      <c r="E56" s="258"/>
      <c r="F56" s="259"/>
      <c r="G56" s="22">
        <v>47</v>
      </c>
      <c r="H56" s="40">
        <v>0</v>
      </c>
      <c r="I56" s="40">
        <v>0</v>
      </c>
    </row>
    <row r="57" spans="1:9" ht="26.4" customHeight="1" x14ac:dyDescent="0.25">
      <c r="A57" s="287" t="s">
        <v>284</v>
      </c>
      <c r="B57" s="288"/>
      <c r="C57" s="288"/>
      <c r="D57" s="288"/>
      <c r="E57" s="288"/>
      <c r="F57" s="289"/>
      <c r="G57" s="21">
        <v>48</v>
      </c>
      <c r="H57" s="41">
        <f>H27+H42+H55+H56</f>
        <v>-28894865.999999974</v>
      </c>
      <c r="I57" s="41">
        <f>I27+I42+I55+I56</f>
        <v>38952840</v>
      </c>
    </row>
    <row r="58" spans="1:9" ht="24" customHeight="1" x14ac:dyDescent="0.25">
      <c r="A58" s="290" t="s">
        <v>285</v>
      </c>
      <c r="B58" s="291"/>
      <c r="C58" s="291"/>
      <c r="D58" s="291"/>
      <c r="E58" s="291"/>
      <c r="F58" s="292"/>
      <c r="G58" s="22">
        <v>49</v>
      </c>
      <c r="H58" s="40">
        <v>72553465</v>
      </c>
      <c r="I58" s="40">
        <v>53205908</v>
      </c>
    </row>
    <row r="59" spans="1:9" ht="31.2" customHeight="1" x14ac:dyDescent="0.25">
      <c r="A59" s="284" t="s">
        <v>286</v>
      </c>
      <c r="B59" s="285"/>
      <c r="C59" s="285"/>
      <c r="D59" s="285"/>
      <c r="E59" s="285"/>
      <c r="F59" s="286"/>
      <c r="G59" s="23">
        <v>50</v>
      </c>
      <c r="H59" s="42">
        <f>H57+H58</f>
        <v>43658599.00000003</v>
      </c>
      <c r="I59" s="42">
        <f>I57+I58</f>
        <v>92158748</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90" zoomScaleNormal="100" zoomScaleSheetLayoutView="90" workbookViewId="0">
      <selection sqref="A1:I1"/>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9" t="s">
        <v>287</v>
      </c>
      <c r="B1" s="256"/>
      <c r="C1" s="256"/>
      <c r="D1" s="256"/>
      <c r="E1" s="256"/>
      <c r="F1" s="256"/>
      <c r="G1" s="256"/>
      <c r="H1" s="256"/>
      <c r="I1" s="256"/>
    </row>
    <row r="2" spans="1:9" ht="12.75" customHeight="1" x14ac:dyDescent="0.25">
      <c r="A2" s="248" t="s">
        <v>552</v>
      </c>
      <c r="B2" s="214"/>
      <c r="C2" s="214"/>
      <c r="D2" s="214"/>
      <c r="E2" s="214"/>
      <c r="F2" s="214"/>
      <c r="G2" s="214"/>
      <c r="H2" s="214"/>
      <c r="I2" s="214"/>
    </row>
    <row r="3" spans="1:9" x14ac:dyDescent="0.25">
      <c r="A3" s="307" t="s">
        <v>497</v>
      </c>
      <c r="B3" s="308"/>
      <c r="C3" s="308"/>
      <c r="D3" s="308"/>
      <c r="E3" s="308"/>
      <c r="F3" s="308"/>
      <c r="G3" s="308"/>
      <c r="H3" s="308"/>
      <c r="I3" s="308"/>
    </row>
    <row r="4" spans="1:9" x14ac:dyDescent="0.25">
      <c r="A4" s="260" t="s">
        <v>521</v>
      </c>
      <c r="B4" s="217"/>
      <c r="C4" s="217"/>
      <c r="D4" s="217"/>
      <c r="E4" s="217"/>
      <c r="F4" s="217"/>
      <c r="G4" s="217"/>
      <c r="H4" s="217"/>
      <c r="I4" s="218"/>
    </row>
    <row r="5" spans="1:9" ht="22.8" thickBot="1" x14ac:dyDescent="0.3">
      <c r="A5" s="272" t="s">
        <v>288</v>
      </c>
      <c r="B5" s="273"/>
      <c r="C5" s="273"/>
      <c r="D5" s="273"/>
      <c r="E5" s="273"/>
      <c r="F5" s="274"/>
      <c r="G5" s="18" t="s">
        <v>289</v>
      </c>
      <c r="H5" s="33" t="s">
        <v>290</v>
      </c>
      <c r="I5" s="33" t="s">
        <v>291</v>
      </c>
    </row>
    <row r="6" spans="1:9" x14ac:dyDescent="0.25">
      <c r="A6" s="275">
        <v>1</v>
      </c>
      <c r="B6" s="276"/>
      <c r="C6" s="276"/>
      <c r="D6" s="276"/>
      <c r="E6" s="276"/>
      <c r="F6" s="277"/>
      <c r="G6" s="24">
        <v>2</v>
      </c>
      <c r="H6" s="34" t="s">
        <v>292</v>
      </c>
      <c r="I6" s="34" t="s">
        <v>293</v>
      </c>
    </row>
    <row r="7" spans="1:9" x14ac:dyDescent="0.25">
      <c r="A7" s="297" t="s">
        <v>294</v>
      </c>
      <c r="B7" s="298"/>
      <c r="C7" s="298"/>
      <c r="D7" s="298"/>
      <c r="E7" s="298"/>
      <c r="F7" s="298"/>
      <c r="G7" s="298"/>
      <c r="H7" s="298"/>
      <c r="I7" s="299"/>
    </row>
    <row r="8" spans="1:9" x14ac:dyDescent="0.25">
      <c r="A8" s="302" t="s">
        <v>295</v>
      </c>
      <c r="B8" s="302"/>
      <c r="C8" s="302"/>
      <c r="D8" s="302"/>
      <c r="E8" s="302"/>
      <c r="F8" s="302"/>
      <c r="G8" s="25">
        <v>1</v>
      </c>
      <c r="H8" s="44">
        <v>0</v>
      </c>
      <c r="I8" s="44">
        <v>0</v>
      </c>
    </row>
    <row r="9" spans="1:9" x14ac:dyDescent="0.25">
      <c r="A9" s="294" t="s">
        <v>296</v>
      </c>
      <c r="B9" s="294"/>
      <c r="C9" s="294"/>
      <c r="D9" s="294"/>
      <c r="E9" s="294"/>
      <c r="F9" s="294"/>
      <c r="G9" s="26">
        <v>2</v>
      </c>
      <c r="H9" s="45">
        <v>0</v>
      </c>
      <c r="I9" s="45">
        <v>0</v>
      </c>
    </row>
    <row r="10" spans="1:9" x14ac:dyDescent="0.25">
      <c r="A10" s="294" t="s">
        <v>297</v>
      </c>
      <c r="B10" s="294"/>
      <c r="C10" s="294"/>
      <c r="D10" s="294"/>
      <c r="E10" s="294"/>
      <c r="F10" s="294"/>
      <c r="G10" s="26">
        <v>3</v>
      </c>
      <c r="H10" s="45">
        <v>0</v>
      </c>
      <c r="I10" s="45">
        <v>0</v>
      </c>
    </row>
    <row r="11" spans="1:9" x14ac:dyDescent="0.25">
      <c r="A11" s="294" t="s">
        <v>298</v>
      </c>
      <c r="B11" s="294"/>
      <c r="C11" s="294"/>
      <c r="D11" s="294"/>
      <c r="E11" s="294"/>
      <c r="F11" s="294"/>
      <c r="G11" s="26">
        <v>4</v>
      </c>
      <c r="H11" s="45">
        <v>0</v>
      </c>
      <c r="I11" s="45">
        <v>0</v>
      </c>
    </row>
    <row r="12" spans="1:9" x14ac:dyDescent="0.25">
      <c r="A12" s="294" t="s">
        <v>447</v>
      </c>
      <c r="B12" s="294"/>
      <c r="C12" s="294"/>
      <c r="D12" s="294"/>
      <c r="E12" s="294"/>
      <c r="F12" s="294"/>
      <c r="G12" s="26">
        <v>5</v>
      </c>
      <c r="H12" s="45">
        <v>0</v>
      </c>
      <c r="I12" s="45">
        <v>0</v>
      </c>
    </row>
    <row r="13" spans="1:9" x14ac:dyDescent="0.25">
      <c r="A13" s="306" t="s">
        <v>448</v>
      </c>
      <c r="B13" s="306"/>
      <c r="C13" s="306"/>
      <c r="D13" s="306"/>
      <c r="E13" s="306"/>
      <c r="F13" s="306"/>
      <c r="G13" s="107">
        <v>6</v>
      </c>
      <c r="H13" s="108">
        <f>SUM(H8:H12)</f>
        <v>0</v>
      </c>
      <c r="I13" s="108">
        <f>SUM(I8:I12)</f>
        <v>0</v>
      </c>
    </row>
    <row r="14" spans="1:9" x14ac:dyDescent="0.25">
      <c r="A14" s="294" t="s">
        <v>449</v>
      </c>
      <c r="B14" s="294"/>
      <c r="C14" s="294"/>
      <c r="D14" s="294"/>
      <c r="E14" s="294"/>
      <c r="F14" s="294"/>
      <c r="G14" s="26">
        <v>7</v>
      </c>
      <c r="H14" s="45">
        <v>0</v>
      </c>
      <c r="I14" s="45">
        <v>0</v>
      </c>
    </row>
    <row r="15" spans="1:9" x14ac:dyDescent="0.25">
      <c r="A15" s="294" t="s">
        <v>450</v>
      </c>
      <c r="B15" s="294"/>
      <c r="C15" s="294"/>
      <c r="D15" s="294"/>
      <c r="E15" s="294"/>
      <c r="F15" s="294"/>
      <c r="G15" s="26">
        <v>8</v>
      </c>
      <c r="H15" s="45">
        <v>0</v>
      </c>
      <c r="I15" s="45">
        <v>0</v>
      </c>
    </row>
    <row r="16" spans="1:9" x14ac:dyDescent="0.25">
      <c r="A16" s="294" t="s">
        <v>451</v>
      </c>
      <c r="B16" s="294"/>
      <c r="C16" s="294"/>
      <c r="D16" s="294"/>
      <c r="E16" s="294"/>
      <c r="F16" s="294"/>
      <c r="G16" s="26">
        <v>9</v>
      </c>
      <c r="H16" s="45">
        <v>0</v>
      </c>
      <c r="I16" s="45">
        <v>0</v>
      </c>
    </row>
    <row r="17" spans="1:9" x14ac:dyDescent="0.25">
      <c r="A17" s="294" t="s">
        <v>452</v>
      </c>
      <c r="B17" s="294"/>
      <c r="C17" s="294"/>
      <c r="D17" s="294"/>
      <c r="E17" s="294"/>
      <c r="F17" s="294"/>
      <c r="G17" s="26">
        <v>10</v>
      </c>
      <c r="H17" s="45">
        <v>0</v>
      </c>
      <c r="I17" s="45">
        <v>0</v>
      </c>
    </row>
    <row r="18" spans="1:9" ht="12.75" customHeight="1" x14ac:dyDescent="0.25">
      <c r="A18" s="294" t="s">
        <v>453</v>
      </c>
      <c r="B18" s="294"/>
      <c r="C18" s="294"/>
      <c r="D18" s="294"/>
      <c r="E18" s="294"/>
      <c r="F18" s="294"/>
      <c r="G18" s="26">
        <v>11</v>
      </c>
      <c r="H18" s="45">
        <v>0</v>
      </c>
      <c r="I18" s="45">
        <v>0</v>
      </c>
    </row>
    <row r="19" spans="1:9" x14ac:dyDescent="0.25">
      <c r="A19" s="294" t="s">
        <v>454</v>
      </c>
      <c r="B19" s="294"/>
      <c r="C19" s="294"/>
      <c r="D19" s="294"/>
      <c r="E19" s="294"/>
      <c r="F19" s="294"/>
      <c r="G19" s="26">
        <v>12</v>
      </c>
      <c r="H19" s="45">
        <v>0</v>
      </c>
      <c r="I19" s="45">
        <v>0</v>
      </c>
    </row>
    <row r="20" spans="1:9" ht="12.75" customHeight="1" x14ac:dyDescent="0.25">
      <c r="A20" s="303" t="s">
        <v>455</v>
      </c>
      <c r="B20" s="304"/>
      <c r="C20" s="304"/>
      <c r="D20" s="304"/>
      <c r="E20" s="304"/>
      <c r="F20" s="305"/>
      <c r="G20" s="107">
        <v>13</v>
      </c>
      <c r="H20" s="108">
        <f>SUM(H14:H19)</f>
        <v>0</v>
      </c>
      <c r="I20" s="108">
        <f>SUM(I14:I19)</f>
        <v>0</v>
      </c>
    </row>
    <row r="21" spans="1:9" ht="27.6" customHeight="1" x14ac:dyDescent="0.25">
      <c r="A21" s="300" t="s">
        <v>456</v>
      </c>
      <c r="B21" s="301"/>
      <c r="C21" s="301"/>
      <c r="D21" s="301"/>
      <c r="E21" s="301"/>
      <c r="F21" s="301"/>
      <c r="G21" s="28">
        <v>14</v>
      </c>
      <c r="H21" s="47">
        <f>H13+H20</f>
        <v>0</v>
      </c>
      <c r="I21" s="47">
        <f>I13+I20</f>
        <v>0</v>
      </c>
    </row>
    <row r="22" spans="1:9" x14ac:dyDescent="0.25">
      <c r="A22" s="297" t="s">
        <v>299</v>
      </c>
      <c r="B22" s="298"/>
      <c r="C22" s="298"/>
      <c r="D22" s="298"/>
      <c r="E22" s="298"/>
      <c r="F22" s="298"/>
      <c r="G22" s="298"/>
      <c r="H22" s="298"/>
      <c r="I22" s="299"/>
    </row>
    <row r="23" spans="1:9" ht="26.4" customHeight="1" x14ac:dyDescent="0.25">
      <c r="A23" s="302" t="s">
        <v>300</v>
      </c>
      <c r="B23" s="302"/>
      <c r="C23" s="302"/>
      <c r="D23" s="302"/>
      <c r="E23" s="302"/>
      <c r="F23" s="302"/>
      <c r="G23" s="25">
        <v>15</v>
      </c>
      <c r="H23" s="44">
        <v>0</v>
      </c>
      <c r="I23" s="44">
        <v>0</v>
      </c>
    </row>
    <row r="24" spans="1:9" x14ac:dyDescent="0.25">
      <c r="A24" s="294" t="s">
        <v>301</v>
      </c>
      <c r="B24" s="294"/>
      <c r="C24" s="294"/>
      <c r="D24" s="294"/>
      <c r="E24" s="294"/>
      <c r="F24" s="294"/>
      <c r="G24" s="25">
        <v>16</v>
      </c>
      <c r="H24" s="45">
        <v>0</v>
      </c>
      <c r="I24" s="45">
        <v>0</v>
      </c>
    </row>
    <row r="25" spans="1:9" x14ac:dyDescent="0.25">
      <c r="A25" s="294" t="s">
        <v>302</v>
      </c>
      <c r="B25" s="294"/>
      <c r="C25" s="294"/>
      <c r="D25" s="294"/>
      <c r="E25" s="294"/>
      <c r="F25" s="294"/>
      <c r="G25" s="25">
        <v>17</v>
      </c>
      <c r="H25" s="45">
        <v>0</v>
      </c>
      <c r="I25" s="45">
        <v>0</v>
      </c>
    </row>
    <row r="26" spans="1:9" x14ac:dyDescent="0.25">
      <c r="A26" s="294" t="s">
        <v>303</v>
      </c>
      <c r="B26" s="294"/>
      <c r="C26" s="294"/>
      <c r="D26" s="294"/>
      <c r="E26" s="294"/>
      <c r="F26" s="294"/>
      <c r="G26" s="25">
        <v>18</v>
      </c>
      <c r="H26" s="45">
        <v>0</v>
      </c>
      <c r="I26" s="45">
        <v>0</v>
      </c>
    </row>
    <row r="27" spans="1:9" x14ac:dyDescent="0.25">
      <c r="A27" s="294" t="s">
        <v>304</v>
      </c>
      <c r="B27" s="294"/>
      <c r="C27" s="294"/>
      <c r="D27" s="294"/>
      <c r="E27" s="294"/>
      <c r="F27" s="294"/>
      <c r="G27" s="25">
        <v>19</v>
      </c>
      <c r="H27" s="45">
        <v>0</v>
      </c>
      <c r="I27" s="45">
        <v>0</v>
      </c>
    </row>
    <row r="28" spans="1:9" x14ac:dyDescent="0.25">
      <c r="A28" s="294" t="s">
        <v>305</v>
      </c>
      <c r="B28" s="294"/>
      <c r="C28" s="294"/>
      <c r="D28" s="294"/>
      <c r="E28" s="294"/>
      <c r="F28" s="294"/>
      <c r="G28" s="25">
        <v>20</v>
      </c>
      <c r="H28" s="45">
        <v>0</v>
      </c>
      <c r="I28" s="45">
        <v>0</v>
      </c>
    </row>
    <row r="29" spans="1:9" ht="24" customHeight="1" x14ac:dyDescent="0.25">
      <c r="A29" s="295" t="s">
        <v>458</v>
      </c>
      <c r="B29" s="295"/>
      <c r="C29" s="295"/>
      <c r="D29" s="295"/>
      <c r="E29" s="295"/>
      <c r="F29" s="295"/>
      <c r="G29" s="27">
        <v>21</v>
      </c>
      <c r="H29" s="46">
        <f>SUM(H23:H28)</f>
        <v>0</v>
      </c>
      <c r="I29" s="46">
        <f>SUM(I23:I28)</f>
        <v>0</v>
      </c>
    </row>
    <row r="30" spans="1:9" ht="27" customHeight="1" x14ac:dyDescent="0.25">
      <c r="A30" s="294" t="s">
        <v>306</v>
      </c>
      <c r="B30" s="294"/>
      <c r="C30" s="294"/>
      <c r="D30" s="294"/>
      <c r="E30" s="294"/>
      <c r="F30" s="294"/>
      <c r="G30" s="26">
        <v>22</v>
      </c>
      <c r="H30" s="45">
        <v>0</v>
      </c>
      <c r="I30" s="45">
        <v>0</v>
      </c>
    </row>
    <row r="31" spans="1:9" x14ac:dyDescent="0.25">
      <c r="A31" s="294" t="s">
        <v>307</v>
      </c>
      <c r="B31" s="294"/>
      <c r="C31" s="294"/>
      <c r="D31" s="294"/>
      <c r="E31" s="294"/>
      <c r="F31" s="294"/>
      <c r="G31" s="26">
        <v>23</v>
      </c>
      <c r="H31" s="45">
        <v>0</v>
      </c>
      <c r="I31" s="45">
        <v>0</v>
      </c>
    </row>
    <row r="32" spans="1:9" x14ac:dyDescent="0.25">
      <c r="A32" s="294" t="s">
        <v>308</v>
      </c>
      <c r="B32" s="294"/>
      <c r="C32" s="294"/>
      <c r="D32" s="294"/>
      <c r="E32" s="294"/>
      <c r="F32" s="294"/>
      <c r="G32" s="26">
        <v>24</v>
      </c>
      <c r="H32" s="45">
        <v>0</v>
      </c>
      <c r="I32" s="45">
        <v>0</v>
      </c>
    </row>
    <row r="33" spans="1:9" x14ac:dyDescent="0.25">
      <c r="A33" s="294" t="s">
        <v>309</v>
      </c>
      <c r="B33" s="294"/>
      <c r="C33" s="294"/>
      <c r="D33" s="294"/>
      <c r="E33" s="294"/>
      <c r="F33" s="294"/>
      <c r="G33" s="26">
        <v>25</v>
      </c>
      <c r="H33" s="45">
        <v>0</v>
      </c>
      <c r="I33" s="45">
        <v>0</v>
      </c>
    </row>
    <row r="34" spans="1:9" x14ac:dyDescent="0.25">
      <c r="A34" s="294" t="s">
        <v>310</v>
      </c>
      <c r="B34" s="294"/>
      <c r="C34" s="294"/>
      <c r="D34" s="294"/>
      <c r="E34" s="294"/>
      <c r="F34" s="294"/>
      <c r="G34" s="26">
        <v>26</v>
      </c>
      <c r="H34" s="45">
        <v>0</v>
      </c>
      <c r="I34" s="45">
        <v>0</v>
      </c>
    </row>
    <row r="35" spans="1:9" ht="25.95" customHeight="1" x14ac:dyDescent="0.25">
      <c r="A35" s="295" t="s">
        <v>459</v>
      </c>
      <c r="B35" s="295"/>
      <c r="C35" s="295"/>
      <c r="D35" s="295"/>
      <c r="E35" s="295"/>
      <c r="F35" s="295"/>
      <c r="G35" s="27">
        <v>27</v>
      </c>
      <c r="H35" s="46">
        <f>SUM(H30:H34)</f>
        <v>0</v>
      </c>
      <c r="I35" s="46">
        <f>SUM(I30:I34)</f>
        <v>0</v>
      </c>
    </row>
    <row r="36" spans="1:9" ht="28.2" customHeight="1" x14ac:dyDescent="0.25">
      <c r="A36" s="300" t="s">
        <v>457</v>
      </c>
      <c r="B36" s="301"/>
      <c r="C36" s="301"/>
      <c r="D36" s="301"/>
      <c r="E36" s="301"/>
      <c r="F36" s="301"/>
      <c r="G36" s="28">
        <v>28</v>
      </c>
      <c r="H36" s="47">
        <f>H29+H35</f>
        <v>0</v>
      </c>
      <c r="I36" s="47">
        <f>I29+I35</f>
        <v>0</v>
      </c>
    </row>
    <row r="37" spans="1:9" x14ac:dyDescent="0.25">
      <c r="A37" s="297" t="s">
        <v>311</v>
      </c>
      <c r="B37" s="298"/>
      <c r="C37" s="298"/>
      <c r="D37" s="298"/>
      <c r="E37" s="298"/>
      <c r="F37" s="298"/>
      <c r="G37" s="298">
        <v>0</v>
      </c>
      <c r="H37" s="298"/>
      <c r="I37" s="299"/>
    </row>
    <row r="38" spans="1:9" x14ac:dyDescent="0.25">
      <c r="A38" s="296" t="s">
        <v>312</v>
      </c>
      <c r="B38" s="296"/>
      <c r="C38" s="296"/>
      <c r="D38" s="296"/>
      <c r="E38" s="296"/>
      <c r="F38" s="296"/>
      <c r="G38" s="25">
        <v>29</v>
      </c>
      <c r="H38" s="44">
        <v>0</v>
      </c>
      <c r="I38" s="44">
        <v>0</v>
      </c>
    </row>
    <row r="39" spans="1:9" ht="25.2" customHeight="1" x14ac:dyDescent="0.25">
      <c r="A39" s="293" t="s">
        <v>313</v>
      </c>
      <c r="B39" s="293"/>
      <c r="C39" s="293"/>
      <c r="D39" s="293"/>
      <c r="E39" s="293"/>
      <c r="F39" s="293"/>
      <c r="G39" s="25">
        <v>30</v>
      </c>
      <c r="H39" s="45">
        <v>0</v>
      </c>
      <c r="I39" s="45">
        <v>0</v>
      </c>
    </row>
    <row r="40" spans="1:9" x14ac:dyDescent="0.25">
      <c r="A40" s="293" t="s">
        <v>314</v>
      </c>
      <c r="B40" s="293"/>
      <c r="C40" s="293"/>
      <c r="D40" s="293"/>
      <c r="E40" s="293"/>
      <c r="F40" s="293"/>
      <c r="G40" s="25">
        <v>31</v>
      </c>
      <c r="H40" s="45">
        <v>0</v>
      </c>
      <c r="I40" s="45">
        <v>0</v>
      </c>
    </row>
    <row r="41" spans="1:9" x14ac:dyDescent="0.25">
      <c r="A41" s="293" t="s">
        <v>315</v>
      </c>
      <c r="B41" s="293"/>
      <c r="C41" s="293"/>
      <c r="D41" s="293"/>
      <c r="E41" s="293"/>
      <c r="F41" s="293"/>
      <c r="G41" s="25">
        <v>32</v>
      </c>
      <c r="H41" s="45">
        <v>0</v>
      </c>
      <c r="I41" s="45">
        <v>0</v>
      </c>
    </row>
    <row r="42" spans="1:9" ht="25.95" customHeight="1" x14ac:dyDescent="0.25">
      <c r="A42" s="295" t="s">
        <v>460</v>
      </c>
      <c r="B42" s="295"/>
      <c r="C42" s="295"/>
      <c r="D42" s="295"/>
      <c r="E42" s="295"/>
      <c r="F42" s="295"/>
      <c r="G42" s="27">
        <v>33</v>
      </c>
      <c r="H42" s="46">
        <f>H41+H40+H39+H38</f>
        <v>0</v>
      </c>
      <c r="I42" s="46">
        <f>I41+I40+I39+I38</f>
        <v>0</v>
      </c>
    </row>
    <row r="43" spans="1:9" ht="24.6" customHeight="1" x14ac:dyDescent="0.25">
      <c r="A43" s="293" t="s">
        <v>316</v>
      </c>
      <c r="B43" s="293"/>
      <c r="C43" s="293"/>
      <c r="D43" s="293"/>
      <c r="E43" s="293"/>
      <c r="F43" s="293"/>
      <c r="G43" s="26">
        <v>34</v>
      </c>
      <c r="H43" s="45">
        <v>0</v>
      </c>
      <c r="I43" s="45">
        <v>0</v>
      </c>
    </row>
    <row r="44" spans="1:9" x14ac:dyDescent="0.25">
      <c r="A44" s="293" t="s">
        <v>317</v>
      </c>
      <c r="B44" s="293"/>
      <c r="C44" s="293"/>
      <c r="D44" s="293"/>
      <c r="E44" s="293"/>
      <c r="F44" s="293"/>
      <c r="G44" s="26">
        <v>35</v>
      </c>
      <c r="H44" s="45">
        <v>0</v>
      </c>
      <c r="I44" s="45">
        <v>0</v>
      </c>
    </row>
    <row r="45" spans="1:9" x14ac:dyDescent="0.25">
      <c r="A45" s="293" t="s">
        <v>318</v>
      </c>
      <c r="B45" s="293"/>
      <c r="C45" s="293"/>
      <c r="D45" s="293"/>
      <c r="E45" s="293"/>
      <c r="F45" s="293"/>
      <c r="G45" s="26">
        <v>36</v>
      </c>
      <c r="H45" s="45">
        <v>0</v>
      </c>
      <c r="I45" s="45">
        <v>0</v>
      </c>
    </row>
    <row r="46" spans="1:9" ht="21" customHeight="1" x14ac:dyDescent="0.25">
      <c r="A46" s="293" t="s">
        <v>319</v>
      </c>
      <c r="B46" s="293"/>
      <c r="C46" s="293"/>
      <c r="D46" s="293"/>
      <c r="E46" s="293"/>
      <c r="F46" s="293"/>
      <c r="G46" s="26">
        <v>37</v>
      </c>
      <c r="H46" s="45">
        <v>0</v>
      </c>
      <c r="I46" s="45">
        <v>0</v>
      </c>
    </row>
    <row r="47" spans="1:9" x14ac:dyDescent="0.25">
      <c r="A47" s="293" t="s">
        <v>320</v>
      </c>
      <c r="B47" s="293"/>
      <c r="C47" s="293"/>
      <c r="D47" s="293"/>
      <c r="E47" s="293"/>
      <c r="F47" s="293"/>
      <c r="G47" s="26">
        <v>38</v>
      </c>
      <c r="H47" s="45">
        <v>0</v>
      </c>
      <c r="I47" s="45">
        <v>0</v>
      </c>
    </row>
    <row r="48" spans="1:9" ht="22.95" customHeight="1" x14ac:dyDescent="0.25">
      <c r="A48" s="295" t="s">
        <v>461</v>
      </c>
      <c r="B48" s="295"/>
      <c r="C48" s="295"/>
      <c r="D48" s="295"/>
      <c r="E48" s="295"/>
      <c r="F48" s="295"/>
      <c r="G48" s="27">
        <v>39</v>
      </c>
      <c r="H48" s="46">
        <f>H47+H46+H45+H44+H43</f>
        <v>0</v>
      </c>
      <c r="I48" s="46">
        <f>I47+I46+I45+I44+I43</f>
        <v>0</v>
      </c>
    </row>
    <row r="49" spans="1:9" ht="25.95" customHeight="1" x14ac:dyDescent="0.25">
      <c r="A49" s="309" t="s">
        <v>462</v>
      </c>
      <c r="B49" s="310"/>
      <c r="C49" s="310"/>
      <c r="D49" s="310"/>
      <c r="E49" s="310"/>
      <c r="F49" s="310"/>
      <c r="G49" s="27">
        <v>40</v>
      </c>
      <c r="H49" s="46">
        <f>H48+H42</f>
        <v>0</v>
      </c>
      <c r="I49" s="46">
        <f>I48+I42</f>
        <v>0</v>
      </c>
    </row>
    <row r="50" spans="1:9" ht="22.2" customHeight="1" x14ac:dyDescent="0.25">
      <c r="A50" s="294" t="s">
        <v>321</v>
      </c>
      <c r="B50" s="294"/>
      <c r="C50" s="294"/>
      <c r="D50" s="294"/>
      <c r="E50" s="294"/>
      <c r="F50" s="294"/>
      <c r="G50" s="26">
        <v>41</v>
      </c>
      <c r="H50" s="45">
        <v>0</v>
      </c>
      <c r="I50" s="45">
        <v>0</v>
      </c>
    </row>
    <row r="51" spans="1:9" ht="25.95" customHeight="1" x14ac:dyDescent="0.25">
      <c r="A51" s="309" t="s">
        <v>463</v>
      </c>
      <c r="B51" s="310"/>
      <c r="C51" s="310"/>
      <c r="D51" s="310"/>
      <c r="E51" s="310"/>
      <c r="F51" s="310"/>
      <c r="G51" s="27">
        <v>42</v>
      </c>
      <c r="H51" s="46">
        <f>H21+H36+H49+H50</f>
        <v>0</v>
      </c>
      <c r="I51" s="46">
        <f>I21+I36+I49+I50</f>
        <v>0</v>
      </c>
    </row>
    <row r="52" spans="1:9" ht="25.2" customHeight="1" x14ac:dyDescent="0.25">
      <c r="A52" s="311" t="s">
        <v>322</v>
      </c>
      <c r="B52" s="311"/>
      <c r="C52" s="311"/>
      <c r="D52" s="311"/>
      <c r="E52" s="311"/>
      <c r="F52" s="311"/>
      <c r="G52" s="26">
        <v>43</v>
      </c>
      <c r="H52" s="45">
        <v>0</v>
      </c>
      <c r="I52" s="45">
        <v>0</v>
      </c>
    </row>
    <row r="53" spans="1:9" ht="31.95" customHeight="1" x14ac:dyDescent="0.25">
      <c r="A53" s="300" t="s">
        <v>464</v>
      </c>
      <c r="B53" s="301"/>
      <c r="C53" s="301"/>
      <c r="D53" s="301"/>
      <c r="E53" s="301"/>
      <c r="F53" s="301"/>
      <c r="G53" s="28">
        <v>44</v>
      </c>
      <c r="H53" s="47">
        <f>H52+H51</f>
        <v>0</v>
      </c>
      <c r="I53" s="47">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90" zoomScaleNormal="100" zoomScaleSheetLayoutView="90" workbookViewId="0">
      <selection sqref="A1:J1"/>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12" t="s">
        <v>323</v>
      </c>
      <c r="B1" s="313"/>
      <c r="C1" s="313"/>
      <c r="D1" s="313"/>
      <c r="E1" s="313"/>
      <c r="F1" s="313"/>
      <c r="G1" s="313"/>
      <c r="H1" s="313"/>
      <c r="I1" s="313"/>
      <c r="J1" s="313"/>
      <c r="K1" s="48"/>
    </row>
    <row r="2" spans="1:25" ht="15.6" x14ac:dyDescent="0.25">
      <c r="A2" s="2"/>
      <c r="B2" s="3"/>
      <c r="C2" s="314" t="s">
        <v>324</v>
      </c>
      <c r="D2" s="314"/>
      <c r="E2" s="9">
        <v>45658</v>
      </c>
      <c r="F2" s="4" t="s">
        <v>325</v>
      </c>
      <c r="G2" s="9">
        <v>45838</v>
      </c>
      <c r="H2" s="49"/>
      <c r="I2" s="49"/>
      <c r="J2" s="49"/>
      <c r="K2" s="48"/>
      <c r="X2" s="50" t="s">
        <v>497</v>
      </c>
    </row>
    <row r="3" spans="1:25" ht="13.5" customHeight="1" thickBot="1" x14ac:dyDescent="0.3">
      <c r="A3" s="317" t="s">
        <v>326</v>
      </c>
      <c r="B3" s="318"/>
      <c r="C3" s="318"/>
      <c r="D3" s="318"/>
      <c r="E3" s="318"/>
      <c r="F3" s="318"/>
      <c r="G3" s="321" t="s">
        <v>327</v>
      </c>
      <c r="H3" s="323" t="s">
        <v>328</v>
      </c>
      <c r="I3" s="323"/>
      <c r="J3" s="323"/>
      <c r="K3" s="323"/>
      <c r="L3" s="323"/>
      <c r="M3" s="323"/>
      <c r="N3" s="323"/>
      <c r="O3" s="323"/>
      <c r="P3" s="323"/>
      <c r="Q3" s="323"/>
      <c r="R3" s="323"/>
      <c r="S3" s="323"/>
      <c r="T3" s="323"/>
      <c r="U3" s="323"/>
      <c r="V3" s="323"/>
      <c r="W3" s="323"/>
      <c r="X3" s="323" t="s">
        <v>329</v>
      </c>
      <c r="Y3" s="325" t="s">
        <v>330</v>
      </c>
    </row>
    <row r="4" spans="1:25" ht="61.8" thickBot="1" x14ac:dyDescent="0.3">
      <c r="A4" s="319"/>
      <c r="B4" s="320"/>
      <c r="C4" s="320"/>
      <c r="D4" s="320"/>
      <c r="E4" s="320"/>
      <c r="F4" s="320"/>
      <c r="G4" s="322"/>
      <c r="H4" s="51" t="s">
        <v>331</v>
      </c>
      <c r="I4" s="51" t="s">
        <v>332</v>
      </c>
      <c r="J4" s="51" t="s">
        <v>333</v>
      </c>
      <c r="K4" s="51" t="s">
        <v>334</v>
      </c>
      <c r="L4" s="51" t="s">
        <v>335</v>
      </c>
      <c r="M4" s="51" t="s">
        <v>336</v>
      </c>
      <c r="N4" s="51" t="s">
        <v>337</v>
      </c>
      <c r="O4" s="51" t="s">
        <v>338</v>
      </c>
      <c r="P4" s="109" t="s">
        <v>465</v>
      </c>
      <c r="Q4" s="51" t="s">
        <v>339</v>
      </c>
      <c r="R4" s="51" t="s">
        <v>340</v>
      </c>
      <c r="S4" s="51" t="s">
        <v>466</v>
      </c>
      <c r="T4" s="51" t="s">
        <v>467</v>
      </c>
      <c r="U4" s="51" t="s">
        <v>341</v>
      </c>
      <c r="V4" s="51" t="s">
        <v>342</v>
      </c>
      <c r="W4" s="51" t="s">
        <v>343</v>
      </c>
      <c r="X4" s="324"/>
      <c r="Y4" s="326"/>
    </row>
    <row r="5" spans="1:25" ht="20.399999999999999" x14ac:dyDescent="0.25">
      <c r="A5" s="327">
        <v>1</v>
      </c>
      <c r="B5" s="328"/>
      <c r="C5" s="328"/>
      <c r="D5" s="328"/>
      <c r="E5" s="328"/>
      <c r="F5" s="328"/>
      <c r="G5" s="5">
        <v>2</v>
      </c>
      <c r="H5" s="52" t="s">
        <v>344</v>
      </c>
      <c r="I5" s="53" t="s">
        <v>345</v>
      </c>
      <c r="J5" s="52" t="s">
        <v>346</v>
      </c>
      <c r="K5" s="53" t="s">
        <v>347</v>
      </c>
      <c r="L5" s="52" t="s">
        <v>348</v>
      </c>
      <c r="M5" s="53" t="s">
        <v>349</v>
      </c>
      <c r="N5" s="52" t="s">
        <v>350</v>
      </c>
      <c r="O5" s="53" t="s">
        <v>351</v>
      </c>
      <c r="P5" s="52" t="s">
        <v>352</v>
      </c>
      <c r="Q5" s="53" t="s">
        <v>353</v>
      </c>
      <c r="R5" s="52" t="s">
        <v>354</v>
      </c>
      <c r="S5" s="110" t="s">
        <v>468</v>
      </c>
      <c r="T5" s="110" t="s">
        <v>469</v>
      </c>
      <c r="U5" s="110" t="s">
        <v>470</v>
      </c>
      <c r="V5" s="110" t="s">
        <v>471</v>
      </c>
      <c r="W5" s="110" t="s">
        <v>472</v>
      </c>
      <c r="X5" s="110">
        <v>19</v>
      </c>
      <c r="Y5" s="111" t="s">
        <v>473</v>
      </c>
    </row>
    <row r="6" spans="1:25" x14ac:dyDescent="0.25">
      <c r="A6" s="329" t="s">
        <v>355</v>
      </c>
      <c r="B6" s="329"/>
      <c r="C6" s="329"/>
      <c r="D6" s="329"/>
      <c r="E6" s="329"/>
      <c r="F6" s="329"/>
      <c r="G6" s="329"/>
      <c r="H6" s="329"/>
      <c r="I6" s="329"/>
      <c r="J6" s="329"/>
      <c r="K6" s="329"/>
      <c r="L6" s="329"/>
      <c r="M6" s="329"/>
      <c r="N6" s="330"/>
      <c r="O6" s="330"/>
      <c r="P6" s="330"/>
      <c r="Q6" s="330"/>
      <c r="R6" s="330"/>
      <c r="S6" s="331"/>
      <c r="T6" s="331"/>
      <c r="U6" s="330"/>
      <c r="V6" s="330"/>
      <c r="W6" s="330"/>
      <c r="X6" s="330"/>
      <c r="Y6" s="332"/>
    </row>
    <row r="7" spans="1:25" x14ac:dyDescent="0.25">
      <c r="A7" s="333" t="s">
        <v>356</v>
      </c>
      <c r="B7" s="333"/>
      <c r="C7" s="333"/>
      <c r="D7" s="333"/>
      <c r="E7" s="333"/>
      <c r="F7" s="333"/>
      <c r="G7" s="6">
        <v>1</v>
      </c>
      <c r="H7" s="54">
        <v>106697600</v>
      </c>
      <c r="I7" s="54">
        <v>28760349</v>
      </c>
      <c r="J7" s="54">
        <v>0</v>
      </c>
      <c r="K7" s="54">
        <v>0</v>
      </c>
      <c r="L7" s="54">
        <v>2509595</v>
      </c>
      <c r="M7" s="54">
        <v>0</v>
      </c>
      <c r="N7" s="54">
        <v>11109220</v>
      </c>
      <c r="O7" s="54">
        <v>0</v>
      </c>
      <c r="P7" s="54">
        <v>0</v>
      </c>
      <c r="Q7" s="54">
        <v>-1144256</v>
      </c>
      <c r="R7" s="54">
        <v>0</v>
      </c>
      <c r="S7" s="54">
        <v>0</v>
      </c>
      <c r="T7" s="54">
        <v>-10676017</v>
      </c>
      <c r="U7" s="54">
        <v>281776950</v>
      </c>
      <c r="V7" s="54">
        <v>31209653</v>
      </c>
      <c r="W7" s="55">
        <f>H7+I7+J7+K7-L7+M7+N7+O7+P7+Q7+R7+U7+V7+S7+T7</f>
        <v>445223904</v>
      </c>
      <c r="X7" s="54">
        <v>1034850</v>
      </c>
      <c r="Y7" s="55">
        <f>W7+X7</f>
        <v>446258754</v>
      </c>
    </row>
    <row r="8" spans="1:25" x14ac:dyDescent="0.25">
      <c r="A8" s="315" t="s">
        <v>357</v>
      </c>
      <c r="B8" s="315"/>
      <c r="C8" s="315"/>
      <c r="D8" s="315"/>
      <c r="E8" s="315"/>
      <c r="F8" s="315"/>
      <c r="G8" s="6">
        <v>2</v>
      </c>
      <c r="H8" s="54">
        <v>0</v>
      </c>
      <c r="I8" s="54">
        <v>0</v>
      </c>
      <c r="J8" s="54">
        <v>0</v>
      </c>
      <c r="K8" s="54">
        <v>0</v>
      </c>
      <c r="L8" s="54">
        <v>0</v>
      </c>
      <c r="M8" s="54">
        <v>0</v>
      </c>
      <c r="N8" s="54">
        <v>0</v>
      </c>
      <c r="O8" s="54">
        <v>0</v>
      </c>
      <c r="P8" s="54">
        <v>0</v>
      </c>
      <c r="Q8" s="54">
        <v>0</v>
      </c>
      <c r="R8" s="54">
        <v>0</v>
      </c>
      <c r="S8" s="54">
        <v>0</v>
      </c>
      <c r="T8" s="54">
        <v>0</v>
      </c>
      <c r="U8" s="54">
        <v>0</v>
      </c>
      <c r="V8" s="54">
        <v>0</v>
      </c>
      <c r="W8" s="55">
        <f t="shared" ref="W8:W9" si="0">H8+I8+J8+K8-L8+M8+N8+O8+P8+Q8+R8+U8+V8+S8+T8</f>
        <v>0</v>
      </c>
      <c r="X8" s="54">
        <v>0</v>
      </c>
      <c r="Y8" s="55">
        <f t="shared" ref="Y8:Y9" si="1">W8+X8</f>
        <v>0</v>
      </c>
    </row>
    <row r="9" spans="1:25" x14ac:dyDescent="0.25">
      <c r="A9" s="315" t="s">
        <v>358</v>
      </c>
      <c r="B9" s="315"/>
      <c r="C9" s="315"/>
      <c r="D9" s="315"/>
      <c r="E9" s="315"/>
      <c r="F9" s="315"/>
      <c r="G9" s="6">
        <v>3</v>
      </c>
      <c r="H9" s="54">
        <v>0</v>
      </c>
      <c r="I9" s="54">
        <v>0</v>
      </c>
      <c r="J9" s="54">
        <v>0</v>
      </c>
      <c r="K9" s="54">
        <v>0</v>
      </c>
      <c r="L9" s="54">
        <v>0</v>
      </c>
      <c r="M9" s="54">
        <v>0</v>
      </c>
      <c r="N9" s="54">
        <v>0</v>
      </c>
      <c r="O9" s="54">
        <v>0</v>
      </c>
      <c r="P9" s="54">
        <v>0</v>
      </c>
      <c r="Q9" s="54">
        <v>0</v>
      </c>
      <c r="R9" s="54">
        <v>0</v>
      </c>
      <c r="S9" s="54">
        <v>0</v>
      </c>
      <c r="T9" s="54">
        <v>0</v>
      </c>
      <c r="U9" s="54">
        <v>0</v>
      </c>
      <c r="V9" s="54">
        <v>0</v>
      </c>
      <c r="W9" s="55">
        <f t="shared" si="0"/>
        <v>0</v>
      </c>
      <c r="X9" s="54">
        <v>0</v>
      </c>
      <c r="Y9" s="55">
        <f t="shared" si="1"/>
        <v>0</v>
      </c>
    </row>
    <row r="10" spans="1:25" ht="24" customHeight="1" x14ac:dyDescent="0.25">
      <c r="A10" s="316" t="s">
        <v>359</v>
      </c>
      <c r="B10" s="316"/>
      <c r="C10" s="316"/>
      <c r="D10" s="316"/>
      <c r="E10" s="316"/>
      <c r="F10" s="316"/>
      <c r="G10" s="7">
        <v>4</v>
      </c>
      <c r="H10" s="55">
        <f>H7+H8+H9</f>
        <v>106697600</v>
      </c>
      <c r="I10" s="55">
        <f t="shared" ref="I10:Y10" si="2">I7+I8+I9</f>
        <v>28760349</v>
      </c>
      <c r="J10" s="55">
        <f t="shared" si="2"/>
        <v>0</v>
      </c>
      <c r="K10" s="55">
        <f t="shared" si="2"/>
        <v>0</v>
      </c>
      <c r="L10" s="55">
        <f t="shared" si="2"/>
        <v>2509595</v>
      </c>
      <c r="M10" s="55">
        <f t="shared" si="2"/>
        <v>0</v>
      </c>
      <c r="N10" s="55">
        <f t="shared" si="2"/>
        <v>11109220</v>
      </c>
      <c r="O10" s="55">
        <f t="shared" si="2"/>
        <v>0</v>
      </c>
      <c r="P10" s="55">
        <f t="shared" si="2"/>
        <v>0</v>
      </c>
      <c r="Q10" s="55">
        <f t="shared" si="2"/>
        <v>-1144256</v>
      </c>
      <c r="R10" s="55">
        <f t="shared" si="2"/>
        <v>0</v>
      </c>
      <c r="S10" s="55">
        <f t="shared" si="2"/>
        <v>0</v>
      </c>
      <c r="T10" s="55">
        <f t="shared" si="2"/>
        <v>-10676017</v>
      </c>
      <c r="U10" s="55">
        <f t="shared" si="2"/>
        <v>281776950</v>
      </c>
      <c r="V10" s="55">
        <f t="shared" si="2"/>
        <v>31209653</v>
      </c>
      <c r="W10" s="55">
        <f t="shared" si="2"/>
        <v>445223904</v>
      </c>
      <c r="X10" s="55">
        <f t="shared" si="2"/>
        <v>1034850</v>
      </c>
      <c r="Y10" s="55">
        <f t="shared" si="2"/>
        <v>446258754</v>
      </c>
    </row>
    <row r="11" spans="1:25" x14ac:dyDescent="0.25">
      <c r="A11" s="315" t="s">
        <v>360</v>
      </c>
      <c r="B11" s="315"/>
      <c r="C11" s="315"/>
      <c r="D11" s="315"/>
      <c r="E11" s="315"/>
      <c r="F11" s="315"/>
      <c r="G11" s="6">
        <v>5</v>
      </c>
      <c r="H11" s="56">
        <v>0</v>
      </c>
      <c r="I11" s="56">
        <v>0</v>
      </c>
      <c r="J11" s="56">
        <v>0</v>
      </c>
      <c r="K11" s="56">
        <v>0</v>
      </c>
      <c r="L11" s="56">
        <v>0</v>
      </c>
      <c r="M11" s="56">
        <v>0</v>
      </c>
      <c r="N11" s="56">
        <v>0</v>
      </c>
      <c r="O11" s="56">
        <v>0</v>
      </c>
      <c r="P11" s="56">
        <v>0</v>
      </c>
      <c r="Q11" s="56">
        <v>0</v>
      </c>
      <c r="R11" s="56">
        <v>0</v>
      </c>
      <c r="S11" s="54">
        <v>0</v>
      </c>
      <c r="T11" s="54">
        <v>0</v>
      </c>
      <c r="U11" s="56">
        <v>0</v>
      </c>
      <c r="V11" s="54">
        <v>24376000</v>
      </c>
      <c r="W11" s="55">
        <f t="shared" ref="W11:W29" si="3">H11+I11+J11+K11-L11+M11+N11+O11+P11+Q11+R11+U11+V11+S11+T11</f>
        <v>24376000</v>
      </c>
      <c r="X11" s="54">
        <v>115496</v>
      </c>
      <c r="Y11" s="55">
        <f t="shared" ref="Y11:Y29" si="4">W11+X11</f>
        <v>24491496</v>
      </c>
    </row>
    <row r="12" spans="1:25" x14ac:dyDescent="0.25">
      <c r="A12" s="315" t="s">
        <v>361</v>
      </c>
      <c r="B12" s="315"/>
      <c r="C12" s="315"/>
      <c r="D12" s="315"/>
      <c r="E12" s="315"/>
      <c r="F12" s="315"/>
      <c r="G12" s="6">
        <v>6</v>
      </c>
      <c r="H12" s="56">
        <v>0</v>
      </c>
      <c r="I12" s="56">
        <v>0</v>
      </c>
      <c r="J12" s="56">
        <v>0</v>
      </c>
      <c r="K12" s="56">
        <v>0</v>
      </c>
      <c r="L12" s="56">
        <v>0</v>
      </c>
      <c r="M12" s="56">
        <v>0</v>
      </c>
      <c r="N12" s="54">
        <v>0</v>
      </c>
      <c r="O12" s="56">
        <v>0</v>
      </c>
      <c r="P12" s="56">
        <v>0</v>
      </c>
      <c r="Q12" s="56">
        <v>0</v>
      </c>
      <c r="R12" s="56">
        <v>0</v>
      </c>
      <c r="S12" s="54">
        <v>0</v>
      </c>
      <c r="T12" s="54">
        <v>585241</v>
      </c>
      <c r="U12" s="56">
        <v>0</v>
      </c>
      <c r="V12" s="56">
        <v>0</v>
      </c>
      <c r="W12" s="55">
        <f t="shared" si="3"/>
        <v>585241</v>
      </c>
      <c r="X12" s="54">
        <v>10191</v>
      </c>
      <c r="Y12" s="55">
        <f t="shared" si="4"/>
        <v>595432</v>
      </c>
    </row>
    <row r="13" spans="1:25" ht="26.25" customHeight="1" x14ac:dyDescent="0.25">
      <c r="A13" s="315" t="s">
        <v>362</v>
      </c>
      <c r="B13" s="315"/>
      <c r="C13" s="315"/>
      <c r="D13" s="315"/>
      <c r="E13" s="315"/>
      <c r="F13" s="315"/>
      <c r="G13" s="6">
        <v>7</v>
      </c>
      <c r="H13" s="56">
        <v>0</v>
      </c>
      <c r="I13" s="56">
        <v>0</v>
      </c>
      <c r="J13" s="56">
        <v>0</v>
      </c>
      <c r="K13" s="56">
        <v>0</v>
      </c>
      <c r="L13" s="56">
        <v>0</v>
      </c>
      <c r="M13" s="56">
        <v>0</v>
      </c>
      <c r="N13" s="56">
        <v>0</v>
      </c>
      <c r="O13" s="54">
        <v>0</v>
      </c>
      <c r="P13" s="56">
        <v>0</v>
      </c>
      <c r="Q13" s="56">
        <v>0</v>
      </c>
      <c r="R13" s="56">
        <v>0</v>
      </c>
      <c r="S13" s="54">
        <v>0</v>
      </c>
      <c r="T13" s="54">
        <v>0</v>
      </c>
      <c r="U13" s="54">
        <v>0</v>
      </c>
      <c r="V13" s="54">
        <v>0</v>
      </c>
      <c r="W13" s="55">
        <f t="shared" si="3"/>
        <v>0</v>
      </c>
      <c r="X13" s="54">
        <v>0</v>
      </c>
      <c r="Y13" s="55">
        <f t="shared" si="4"/>
        <v>0</v>
      </c>
    </row>
    <row r="14" spans="1:25" ht="29.25" customHeight="1" x14ac:dyDescent="0.25">
      <c r="A14" s="315" t="s">
        <v>474</v>
      </c>
      <c r="B14" s="315"/>
      <c r="C14" s="315"/>
      <c r="D14" s="315"/>
      <c r="E14" s="315"/>
      <c r="F14" s="315"/>
      <c r="G14" s="6">
        <v>8</v>
      </c>
      <c r="H14" s="56">
        <v>0</v>
      </c>
      <c r="I14" s="56">
        <v>0</v>
      </c>
      <c r="J14" s="56">
        <v>0</v>
      </c>
      <c r="K14" s="56">
        <v>0</v>
      </c>
      <c r="L14" s="56">
        <v>0</v>
      </c>
      <c r="M14" s="56">
        <v>0</v>
      </c>
      <c r="N14" s="56">
        <v>0</v>
      </c>
      <c r="O14" s="56">
        <v>0</v>
      </c>
      <c r="P14" s="54">
        <v>0</v>
      </c>
      <c r="Q14" s="56">
        <v>0</v>
      </c>
      <c r="R14" s="56">
        <v>0</v>
      </c>
      <c r="S14" s="54">
        <v>0</v>
      </c>
      <c r="T14" s="54">
        <v>0</v>
      </c>
      <c r="U14" s="54">
        <v>0</v>
      </c>
      <c r="V14" s="54">
        <v>0</v>
      </c>
      <c r="W14" s="55">
        <f t="shared" si="3"/>
        <v>0</v>
      </c>
      <c r="X14" s="54">
        <v>0</v>
      </c>
      <c r="Y14" s="55">
        <f t="shared" si="4"/>
        <v>0</v>
      </c>
    </row>
    <row r="15" spans="1:25" x14ac:dyDescent="0.25">
      <c r="A15" s="315" t="s">
        <v>363</v>
      </c>
      <c r="B15" s="315"/>
      <c r="C15" s="315"/>
      <c r="D15" s="315"/>
      <c r="E15" s="315"/>
      <c r="F15" s="315"/>
      <c r="G15" s="6">
        <v>9</v>
      </c>
      <c r="H15" s="56">
        <v>0</v>
      </c>
      <c r="I15" s="56">
        <v>0</v>
      </c>
      <c r="J15" s="56">
        <v>0</v>
      </c>
      <c r="K15" s="56">
        <v>0</v>
      </c>
      <c r="L15" s="56">
        <v>0</v>
      </c>
      <c r="M15" s="56">
        <v>0</v>
      </c>
      <c r="N15" s="56">
        <v>0</v>
      </c>
      <c r="O15" s="56">
        <v>0</v>
      </c>
      <c r="P15" s="56">
        <v>0</v>
      </c>
      <c r="Q15" s="54">
        <v>981133</v>
      </c>
      <c r="R15" s="56">
        <v>0</v>
      </c>
      <c r="S15" s="54">
        <v>0</v>
      </c>
      <c r="T15" s="54">
        <v>0</v>
      </c>
      <c r="U15" s="54">
        <v>0</v>
      </c>
      <c r="V15" s="54">
        <v>0</v>
      </c>
      <c r="W15" s="55">
        <f t="shared" si="3"/>
        <v>981133</v>
      </c>
      <c r="X15" s="54">
        <v>0</v>
      </c>
      <c r="Y15" s="55">
        <f t="shared" si="4"/>
        <v>981133</v>
      </c>
    </row>
    <row r="16" spans="1:25" ht="28.5" customHeight="1" x14ac:dyDescent="0.25">
      <c r="A16" s="315" t="s">
        <v>364</v>
      </c>
      <c r="B16" s="315"/>
      <c r="C16" s="315"/>
      <c r="D16" s="315"/>
      <c r="E16" s="315"/>
      <c r="F16" s="315"/>
      <c r="G16" s="6">
        <v>10</v>
      </c>
      <c r="H16" s="56">
        <v>0</v>
      </c>
      <c r="I16" s="56">
        <v>0</v>
      </c>
      <c r="J16" s="56">
        <v>0</v>
      </c>
      <c r="K16" s="56">
        <v>0</v>
      </c>
      <c r="L16" s="56">
        <v>0</v>
      </c>
      <c r="M16" s="56">
        <v>0</v>
      </c>
      <c r="N16" s="56">
        <v>0</v>
      </c>
      <c r="O16" s="56">
        <v>0</v>
      </c>
      <c r="P16" s="56">
        <v>0</v>
      </c>
      <c r="Q16" s="56">
        <v>0</v>
      </c>
      <c r="R16" s="54">
        <v>0</v>
      </c>
      <c r="S16" s="54">
        <v>0</v>
      </c>
      <c r="T16" s="54">
        <v>0</v>
      </c>
      <c r="U16" s="54">
        <v>0</v>
      </c>
      <c r="V16" s="54">
        <v>0</v>
      </c>
      <c r="W16" s="55">
        <f t="shared" si="3"/>
        <v>0</v>
      </c>
      <c r="X16" s="54">
        <v>0</v>
      </c>
      <c r="Y16" s="55">
        <f t="shared" si="4"/>
        <v>0</v>
      </c>
    </row>
    <row r="17" spans="1:25" ht="23.25" customHeight="1" x14ac:dyDescent="0.25">
      <c r="A17" s="315" t="s">
        <v>365</v>
      </c>
      <c r="B17" s="315"/>
      <c r="C17" s="315"/>
      <c r="D17" s="315"/>
      <c r="E17" s="315"/>
      <c r="F17" s="315"/>
      <c r="G17" s="6">
        <v>11</v>
      </c>
      <c r="H17" s="56">
        <v>0</v>
      </c>
      <c r="I17" s="56">
        <v>0</v>
      </c>
      <c r="J17" s="56">
        <v>0</v>
      </c>
      <c r="K17" s="56">
        <v>0</v>
      </c>
      <c r="L17" s="56">
        <v>0</v>
      </c>
      <c r="M17" s="56">
        <v>0</v>
      </c>
      <c r="N17" s="54">
        <v>0</v>
      </c>
      <c r="O17" s="54">
        <v>0</v>
      </c>
      <c r="P17" s="54">
        <v>0</v>
      </c>
      <c r="Q17" s="54">
        <v>0</v>
      </c>
      <c r="R17" s="54">
        <v>0</v>
      </c>
      <c r="S17" s="54">
        <v>0</v>
      </c>
      <c r="T17" s="54">
        <v>0</v>
      </c>
      <c r="U17" s="54">
        <v>0</v>
      </c>
      <c r="V17" s="54">
        <v>0</v>
      </c>
      <c r="W17" s="55">
        <f t="shared" si="3"/>
        <v>0</v>
      </c>
      <c r="X17" s="54">
        <v>0</v>
      </c>
      <c r="Y17" s="55">
        <f t="shared" si="4"/>
        <v>0</v>
      </c>
    </row>
    <row r="18" spans="1:25" x14ac:dyDescent="0.25">
      <c r="A18" s="315" t="s">
        <v>366</v>
      </c>
      <c r="B18" s="315"/>
      <c r="C18" s="315"/>
      <c r="D18" s="315"/>
      <c r="E18" s="315"/>
      <c r="F18" s="315"/>
      <c r="G18" s="6">
        <v>12</v>
      </c>
      <c r="H18" s="56">
        <v>0</v>
      </c>
      <c r="I18" s="56">
        <v>0</v>
      </c>
      <c r="J18" s="56">
        <v>0</v>
      </c>
      <c r="K18" s="56">
        <v>0</v>
      </c>
      <c r="L18" s="56">
        <v>0</v>
      </c>
      <c r="M18" s="56">
        <v>0</v>
      </c>
      <c r="N18" s="54">
        <v>0</v>
      </c>
      <c r="O18" s="54">
        <v>0</v>
      </c>
      <c r="P18" s="54">
        <v>0</v>
      </c>
      <c r="Q18" s="54">
        <v>0</v>
      </c>
      <c r="R18" s="54">
        <v>0</v>
      </c>
      <c r="S18" s="54">
        <v>0</v>
      </c>
      <c r="T18" s="54">
        <v>0</v>
      </c>
      <c r="U18" s="54">
        <v>0</v>
      </c>
      <c r="V18" s="54">
        <v>0</v>
      </c>
      <c r="W18" s="55">
        <f t="shared" si="3"/>
        <v>0</v>
      </c>
      <c r="X18" s="54">
        <v>0</v>
      </c>
      <c r="Y18" s="55">
        <f t="shared" si="4"/>
        <v>0</v>
      </c>
    </row>
    <row r="19" spans="1:25" x14ac:dyDescent="0.25">
      <c r="A19" s="315" t="s">
        <v>367</v>
      </c>
      <c r="B19" s="315"/>
      <c r="C19" s="315"/>
      <c r="D19" s="315"/>
      <c r="E19" s="315"/>
      <c r="F19" s="315"/>
      <c r="G19" s="6">
        <v>13</v>
      </c>
      <c r="H19" s="54">
        <v>0</v>
      </c>
      <c r="I19" s="54">
        <v>0</v>
      </c>
      <c r="J19" s="54">
        <v>0</v>
      </c>
      <c r="K19" s="54">
        <v>0</v>
      </c>
      <c r="L19" s="54">
        <v>0</v>
      </c>
      <c r="M19" s="54">
        <v>0</v>
      </c>
      <c r="N19" s="54">
        <v>0</v>
      </c>
      <c r="O19" s="54">
        <v>0</v>
      </c>
      <c r="P19" s="54">
        <v>0</v>
      </c>
      <c r="Q19" s="54">
        <v>0</v>
      </c>
      <c r="R19" s="54">
        <v>0</v>
      </c>
      <c r="S19" s="54">
        <v>0</v>
      </c>
      <c r="T19" s="54">
        <v>0</v>
      </c>
      <c r="U19" s="54">
        <v>0</v>
      </c>
      <c r="V19" s="54">
        <v>0</v>
      </c>
      <c r="W19" s="55">
        <f t="shared" si="3"/>
        <v>0</v>
      </c>
      <c r="X19" s="54">
        <v>0</v>
      </c>
      <c r="Y19" s="55">
        <f t="shared" si="4"/>
        <v>0</v>
      </c>
    </row>
    <row r="20" spans="1:25" x14ac:dyDescent="0.25">
      <c r="A20" s="315" t="s">
        <v>368</v>
      </c>
      <c r="B20" s="315"/>
      <c r="C20" s="315"/>
      <c r="D20" s="315"/>
      <c r="E20" s="315"/>
      <c r="F20" s="315"/>
      <c r="G20" s="6">
        <v>14</v>
      </c>
      <c r="H20" s="56">
        <v>0</v>
      </c>
      <c r="I20" s="56">
        <v>0</v>
      </c>
      <c r="J20" s="56">
        <v>0</v>
      </c>
      <c r="K20" s="56">
        <v>0</v>
      </c>
      <c r="L20" s="56">
        <v>0</v>
      </c>
      <c r="M20" s="56">
        <v>0</v>
      </c>
      <c r="N20" s="54">
        <v>0</v>
      </c>
      <c r="O20" s="54">
        <v>0</v>
      </c>
      <c r="P20" s="54">
        <v>0</v>
      </c>
      <c r="Q20" s="54">
        <v>0</v>
      </c>
      <c r="R20" s="54">
        <v>0</v>
      </c>
      <c r="S20" s="54">
        <v>0</v>
      </c>
      <c r="T20" s="54">
        <v>0</v>
      </c>
      <c r="U20" s="54">
        <v>0</v>
      </c>
      <c r="V20" s="54">
        <v>0</v>
      </c>
      <c r="W20" s="55">
        <f t="shared" si="3"/>
        <v>0</v>
      </c>
      <c r="X20" s="54">
        <v>0</v>
      </c>
      <c r="Y20" s="55">
        <f t="shared" si="4"/>
        <v>0</v>
      </c>
    </row>
    <row r="21" spans="1:25" ht="30.75" customHeight="1" x14ac:dyDescent="0.25">
      <c r="A21" s="315" t="s">
        <v>475</v>
      </c>
      <c r="B21" s="315"/>
      <c r="C21" s="315"/>
      <c r="D21" s="315"/>
      <c r="E21" s="315"/>
      <c r="F21" s="315"/>
      <c r="G21" s="6">
        <v>15</v>
      </c>
      <c r="H21" s="54">
        <v>0</v>
      </c>
      <c r="I21" s="54">
        <v>0</v>
      </c>
      <c r="J21" s="54">
        <v>0</v>
      </c>
      <c r="K21" s="54">
        <v>0</v>
      </c>
      <c r="L21" s="54">
        <v>0</v>
      </c>
      <c r="M21" s="54">
        <v>0</v>
      </c>
      <c r="N21" s="54">
        <v>0</v>
      </c>
      <c r="O21" s="54">
        <v>0</v>
      </c>
      <c r="P21" s="54">
        <v>0</v>
      </c>
      <c r="Q21" s="54">
        <v>0</v>
      </c>
      <c r="R21" s="54">
        <v>0</v>
      </c>
      <c r="S21" s="54">
        <v>0</v>
      </c>
      <c r="T21" s="54">
        <v>0</v>
      </c>
      <c r="U21" s="54">
        <v>0</v>
      </c>
      <c r="V21" s="54">
        <v>0</v>
      </c>
      <c r="W21" s="55">
        <f t="shared" si="3"/>
        <v>0</v>
      </c>
      <c r="X21" s="54">
        <v>0</v>
      </c>
      <c r="Y21" s="55">
        <f t="shared" si="4"/>
        <v>0</v>
      </c>
    </row>
    <row r="22" spans="1:25" ht="28.5" customHeight="1" x14ac:dyDescent="0.25">
      <c r="A22" s="315" t="s">
        <v>476</v>
      </c>
      <c r="B22" s="315"/>
      <c r="C22" s="315"/>
      <c r="D22" s="315"/>
      <c r="E22" s="315"/>
      <c r="F22" s="315"/>
      <c r="G22" s="6">
        <v>16</v>
      </c>
      <c r="H22" s="54">
        <v>0</v>
      </c>
      <c r="I22" s="54">
        <v>0</v>
      </c>
      <c r="J22" s="54">
        <v>0</v>
      </c>
      <c r="K22" s="54">
        <v>0</v>
      </c>
      <c r="L22" s="54">
        <v>0</v>
      </c>
      <c r="M22" s="54">
        <v>0</v>
      </c>
      <c r="N22" s="54">
        <v>0</v>
      </c>
      <c r="O22" s="54">
        <v>0</v>
      </c>
      <c r="P22" s="54">
        <v>0</v>
      </c>
      <c r="Q22" s="54">
        <v>0</v>
      </c>
      <c r="R22" s="54">
        <v>0</v>
      </c>
      <c r="S22" s="54">
        <v>0</v>
      </c>
      <c r="T22" s="54">
        <v>0</v>
      </c>
      <c r="U22" s="54">
        <v>0</v>
      </c>
      <c r="V22" s="54">
        <v>0</v>
      </c>
      <c r="W22" s="55">
        <f t="shared" si="3"/>
        <v>0</v>
      </c>
      <c r="X22" s="54">
        <v>0</v>
      </c>
      <c r="Y22" s="55">
        <f t="shared" si="4"/>
        <v>0</v>
      </c>
    </row>
    <row r="23" spans="1:25" ht="26.25" customHeight="1" x14ac:dyDescent="0.25">
      <c r="A23" s="315" t="s">
        <v>477</v>
      </c>
      <c r="B23" s="315"/>
      <c r="C23" s="315"/>
      <c r="D23" s="315"/>
      <c r="E23" s="315"/>
      <c r="F23" s="315"/>
      <c r="G23" s="6">
        <v>17</v>
      </c>
      <c r="H23" s="54">
        <v>0</v>
      </c>
      <c r="I23" s="54">
        <v>0</v>
      </c>
      <c r="J23" s="54">
        <v>0</v>
      </c>
      <c r="K23" s="54">
        <v>0</v>
      </c>
      <c r="L23" s="54">
        <v>0</v>
      </c>
      <c r="M23" s="54">
        <v>0</v>
      </c>
      <c r="N23" s="54">
        <v>0</v>
      </c>
      <c r="O23" s="54">
        <v>0</v>
      </c>
      <c r="P23" s="54">
        <v>0</v>
      </c>
      <c r="Q23" s="54">
        <v>0</v>
      </c>
      <c r="R23" s="54">
        <v>0</v>
      </c>
      <c r="S23" s="54">
        <v>0</v>
      </c>
      <c r="T23" s="54">
        <v>0</v>
      </c>
      <c r="U23" s="54">
        <v>0</v>
      </c>
      <c r="V23" s="54">
        <v>0</v>
      </c>
      <c r="W23" s="55">
        <f t="shared" si="3"/>
        <v>0</v>
      </c>
      <c r="X23" s="54">
        <v>0</v>
      </c>
      <c r="Y23" s="55">
        <f t="shared" si="4"/>
        <v>0</v>
      </c>
    </row>
    <row r="24" spans="1:25" x14ac:dyDescent="0.25">
      <c r="A24" s="315" t="s">
        <v>369</v>
      </c>
      <c r="B24" s="315"/>
      <c r="C24" s="315"/>
      <c r="D24" s="315"/>
      <c r="E24" s="315"/>
      <c r="F24" s="315"/>
      <c r="G24" s="6">
        <v>18</v>
      </c>
      <c r="H24" s="54">
        <v>0</v>
      </c>
      <c r="I24" s="54">
        <v>0</v>
      </c>
      <c r="J24" s="54">
        <v>0</v>
      </c>
      <c r="K24" s="54">
        <v>0</v>
      </c>
      <c r="L24" s="54">
        <v>4902620</v>
      </c>
      <c r="M24" s="54">
        <v>0</v>
      </c>
      <c r="N24" s="54">
        <v>0</v>
      </c>
      <c r="O24" s="54">
        <v>0</v>
      </c>
      <c r="P24" s="54">
        <v>0</v>
      </c>
      <c r="Q24" s="54">
        <v>0</v>
      </c>
      <c r="R24" s="54">
        <v>0</v>
      </c>
      <c r="S24" s="54">
        <v>0</v>
      </c>
      <c r="T24" s="54">
        <v>0</v>
      </c>
      <c r="U24" s="54">
        <v>0</v>
      </c>
      <c r="V24" s="54">
        <v>0</v>
      </c>
      <c r="W24" s="55">
        <f t="shared" si="3"/>
        <v>-4902620</v>
      </c>
      <c r="X24" s="54">
        <v>0</v>
      </c>
      <c r="Y24" s="55">
        <f t="shared" si="4"/>
        <v>-4902620</v>
      </c>
    </row>
    <row r="25" spans="1:25" x14ac:dyDescent="0.25">
      <c r="A25" s="315" t="s">
        <v>478</v>
      </c>
      <c r="B25" s="315"/>
      <c r="C25" s="315"/>
      <c r="D25" s="315"/>
      <c r="E25" s="315"/>
      <c r="F25" s="315"/>
      <c r="G25" s="6">
        <v>19</v>
      </c>
      <c r="H25" s="54">
        <v>0</v>
      </c>
      <c r="I25" s="54">
        <v>0</v>
      </c>
      <c r="J25" s="54">
        <v>0</v>
      </c>
      <c r="K25" s="54">
        <v>0</v>
      </c>
      <c r="L25" s="54">
        <v>0</v>
      </c>
      <c r="M25" s="54">
        <v>0</v>
      </c>
      <c r="N25" s="54">
        <v>0</v>
      </c>
      <c r="O25" s="54">
        <v>0</v>
      </c>
      <c r="P25" s="54">
        <v>0</v>
      </c>
      <c r="Q25" s="54">
        <v>0</v>
      </c>
      <c r="R25" s="54">
        <v>0</v>
      </c>
      <c r="S25" s="54">
        <v>0</v>
      </c>
      <c r="T25" s="54">
        <v>0</v>
      </c>
      <c r="U25" s="54">
        <v>0</v>
      </c>
      <c r="V25" s="54">
        <v>0</v>
      </c>
      <c r="W25" s="55">
        <f t="shared" si="3"/>
        <v>0</v>
      </c>
      <c r="X25" s="54">
        <v>0</v>
      </c>
      <c r="Y25" s="55">
        <f t="shared" si="4"/>
        <v>0</v>
      </c>
    </row>
    <row r="26" spans="1:25" x14ac:dyDescent="0.25">
      <c r="A26" s="315" t="s">
        <v>479</v>
      </c>
      <c r="B26" s="315"/>
      <c r="C26" s="315"/>
      <c r="D26" s="315"/>
      <c r="E26" s="315"/>
      <c r="F26" s="315"/>
      <c r="G26" s="6">
        <v>20</v>
      </c>
      <c r="H26" s="54">
        <v>0</v>
      </c>
      <c r="I26" s="54">
        <v>0</v>
      </c>
      <c r="J26" s="54">
        <v>0</v>
      </c>
      <c r="K26" s="54">
        <v>0</v>
      </c>
      <c r="L26" s="54">
        <v>0</v>
      </c>
      <c r="M26" s="54">
        <v>0</v>
      </c>
      <c r="N26" s="54">
        <v>0</v>
      </c>
      <c r="O26" s="54">
        <v>0</v>
      </c>
      <c r="P26" s="54">
        <v>0</v>
      </c>
      <c r="Q26" s="54">
        <v>0</v>
      </c>
      <c r="R26" s="54">
        <v>0</v>
      </c>
      <c r="S26" s="54">
        <v>0</v>
      </c>
      <c r="T26" s="54">
        <v>0</v>
      </c>
      <c r="U26" s="54">
        <v>-15914394</v>
      </c>
      <c r="V26" s="54">
        <v>0</v>
      </c>
      <c r="W26" s="55">
        <f t="shared" si="3"/>
        <v>-15914394</v>
      </c>
      <c r="X26" s="54">
        <v>0</v>
      </c>
      <c r="Y26" s="55">
        <f t="shared" si="4"/>
        <v>-15914394</v>
      </c>
    </row>
    <row r="27" spans="1:25" x14ac:dyDescent="0.25">
      <c r="A27" s="315" t="s">
        <v>480</v>
      </c>
      <c r="B27" s="315"/>
      <c r="C27" s="315"/>
      <c r="D27" s="315"/>
      <c r="E27" s="315"/>
      <c r="F27" s="315"/>
      <c r="G27" s="6">
        <v>21</v>
      </c>
      <c r="H27" s="54">
        <v>0</v>
      </c>
      <c r="I27" s="54">
        <v>209773</v>
      </c>
      <c r="J27" s="54">
        <v>0</v>
      </c>
      <c r="K27" s="54">
        <v>0</v>
      </c>
      <c r="L27" s="54">
        <v>-3227008</v>
      </c>
      <c r="M27" s="54">
        <v>0</v>
      </c>
      <c r="N27" s="54">
        <v>-1794473</v>
      </c>
      <c r="O27" s="54">
        <v>0</v>
      </c>
      <c r="P27" s="54">
        <v>0</v>
      </c>
      <c r="Q27" s="54">
        <v>0</v>
      </c>
      <c r="R27" s="54">
        <v>0</v>
      </c>
      <c r="S27" s="54">
        <v>0</v>
      </c>
      <c r="T27" s="54">
        <v>0</v>
      </c>
      <c r="U27" s="54">
        <v>0</v>
      </c>
      <c r="V27" s="54">
        <v>0</v>
      </c>
      <c r="W27" s="55">
        <f t="shared" si="3"/>
        <v>1642308</v>
      </c>
      <c r="X27" s="54">
        <v>0</v>
      </c>
      <c r="Y27" s="55">
        <f t="shared" si="4"/>
        <v>1642308</v>
      </c>
    </row>
    <row r="28" spans="1:25" x14ac:dyDescent="0.25">
      <c r="A28" s="315" t="s">
        <v>481</v>
      </c>
      <c r="B28" s="315"/>
      <c r="C28" s="315"/>
      <c r="D28" s="315"/>
      <c r="E28" s="315"/>
      <c r="F28" s="315"/>
      <c r="G28" s="6">
        <v>22</v>
      </c>
      <c r="H28" s="54">
        <v>0</v>
      </c>
      <c r="I28" s="54">
        <v>0</v>
      </c>
      <c r="J28" s="54">
        <v>0</v>
      </c>
      <c r="K28" s="54">
        <v>0</v>
      </c>
      <c r="L28" s="54">
        <v>0</v>
      </c>
      <c r="M28" s="54">
        <v>0</v>
      </c>
      <c r="N28" s="54">
        <v>-233357</v>
      </c>
      <c r="O28" s="54">
        <v>0</v>
      </c>
      <c r="P28" s="54">
        <v>0</v>
      </c>
      <c r="Q28" s="54">
        <v>0</v>
      </c>
      <c r="R28" s="54">
        <v>0</v>
      </c>
      <c r="S28" s="54">
        <v>0</v>
      </c>
      <c r="T28" s="54">
        <v>0</v>
      </c>
      <c r="U28" s="54">
        <v>31443010</v>
      </c>
      <c r="V28" s="54">
        <v>-31209653</v>
      </c>
      <c r="W28" s="55">
        <f t="shared" si="3"/>
        <v>0</v>
      </c>
      <c r="X28" s="54">
        <v>0</v>
      </c>
      <c r="Y28" s="55">
        <f t="shared" si="4"/>
        <v>0</v>
      </c>
    </row>
    <row r="29" spans="1:25" x14ac:dyDescent="0.25">
      <c r="A29" s="315" t="s">
        <v>482</v>
      </c>
      <c r="B29" s="315"/>
      <c r="C29" s="315"/>
      <c r="D29" s="315"/>
      <c r="E29" s="315"/>
      <c r="F29" s="315"/>
      <c r="G29" s="6">
        <v>23</v>
      </c>
      <c r="H29" s="54">
        <v>0</v>
      </c>
      <c r="I29" s="54">
        <v>0</v>
      </c>
      <c r="J29" s="54">
        <v>0</v>
      </c>
      <c r="K29" s="54">
        <v>0</v>
      </c>
      <c r="L29" s="54">
        <v>0</v>
      </c>
      <c r="M29" s="54">
        <v>0</v>
      </c>
      <c r="N29" s="54">
        <v>0</v>
      </c>
      <c r="O29" s="54">
        <v>0</v>
      </c>
      <c r="P29" s="54">
        <v>0</v>
      </c>
      <c r="Q29" s="54">
        <v>0</v>
      </c>
      <c r="R29" s="54">
        <v>0</v>
      </c>
      <c r="S29" s="54">
        <v>0</v>
      </c>
      <c r="T29" s="54">
        <v>0</v>
      </c>
      <c r="U29" s="54">
        <v>0</v>
      </c>
      <c r="V29" s="54">
        <v>0</v>
      </c>
      <c r="W29" s="55">
        <f t="shared" si="3"/>
        <v>0</v>
      </c>
      <c r="X29" s="54">
        <v>0</v>
      </c>
      <c r="Y29" s="55">
        <f t="shared" si="4"/>
        <v>0</v>
      </c>
    </row>
    <row r="30" spans="1:25" ht="21.75" customHeight="1" x14ac:dyDescent="0.25">
      <c r="A30" s="334" t="s">
        <v>483</v>
      </c>
      <c r="B30" s="334"/>
      <c r="C30" s="334"/>
      <c r="D30" s="334"/>
      <c r="E30" s="334"/>
      <c r="F30" s="334"/>
      <c r="G30" s="8">
        <v>24</v>
      </c>
      <c r="H30" s="57">
        <f>SUM(H10:H29)</f>
        <v>106697600</v>
      </c>
      <c r="I30" s="57">
        <f t="shared" ref="I30:Y30" si="5">SUM(I10:I29)</f>
        <v>28970122</v>
      </c>
      <c r="J30" s="57">
        <f t="shared" si="5"/>
        <v>0</v>
      </c>
      <c r="K30" s="57">
        <f t="shared" si="5"/>
        <v>0</v>
      </c>
      <c r="L30" s="57">
        <f t="shared" si="5"/>
        <v>4185207</v>
      </c>
      <c r="M30" s="57">
        <f t="shared" si="5"/>
        <v>0</v>
      </c>
      <c r="N30" s="57">
        <f t="shared" si="5"/>
        <v>9081390</v>
      </c>
      <c r="O30" s="57">
        <f t="shared" si="5"/>
        <v>0</v>
      </c>
      <c r="P30" s="57">
        <f t="shared" si="5"/>
        <v>0</v>
      </c>
      <c r="Q30" s="57">
        <f t="shared" si="5"/>
        <v>-163123</v>
      </c>
      <c r="R30" s="57">
        <f t="shared" si="5"/>
        <v>0</v>
      </c>
      <c r="S30" s="57">
        <f t="shared" si="5"/>
        <v>0</v>
      </c>
      <c r="T30" s="57">
        <f t="shared" si="5"/>
        <v>-10090776</v>
      </c>
      <c r="U30" s="57">
        <f t="shared" si="5"/>
        <v>297305566</v>
      </c>
      <c r="V30" s="57">
        <f t="shared" si="5"/>
        <v>24376000</v>
      </c>
      <c r="W30" s="57">
        <f t="shared" si="5"/>
        <v>451991572</v>
      </c>
      <c r="X30" s="57">
        <f t="shared" si="5"/>
        <v>1160537</v>
      </c>
      <c r="Y30" s="57">
        <f t="shared" si="5"/>
        <v>453152109</v>
      </c>
    </row>
    <row r="31" spans="1:25" x14ac:dyDescent="0.25">
      <c r="A31" s="335" t="s">
        <v>370</v>
      </c>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row>
    <row r="32" spans="1:25" ht="36.75" customHeight="1" x14ac:dyDescent="0.25">
      <c r="A32" s="337" t="s">
        <v>371</v>
      </c>
      <c r="B32" s="338"/>
      <c r="C32" s="338"/>
      <c r="D32" s="338"/>
      <c r="E32" s="338"/>
      <c r="F32" s="338"/>
      <c r="G32" s="7">
        <v>25</v>
      </c>
      <c r="H32" s="55">
        <f>SUM(H12:H20)</f>
        <v>0</v>
      </c>
      <c r="I32" s="55">
        <f t="shared" ref="I32:Y32" si="6">SUM(I12:I20)</f>
        <v>0</v>
      </c>
      <c r="J32" s="55">
        <f t="shared" si="6"/>
        <v>0</v>
      </c>
      <c r="K32" s="55">
        <f t="shared" si="6"/>
        <v>0</v>
      </c>
      <c r="L32" s="55">
        <f t="shared" si="6"/>
        <v>0</v>
      </c>
      <c r="M32" s="55">
        <f t="shared" si="6"/>
        <v>0</v>
      </c>
      <c r="N32" s="55">
        <f t="shared" si="6"/>
        <v>0</v>
      </c>
      <c r="O32" s="55">
        <f t="shared" si="6"/>
        <v>0</v>
      </c>
      <c r="P32" s="55">
        <f t="shared" si="6"/>
        <v>0</v>
      </c>
      <c r="Q32" s="55">
        <f t="shared" si="6"/>
        <v>981133</v>
      </c>
      <c r="R32" s="55">
        <f t="shared" si="6"/>
        <v>0</v>
      </c>
      <c r="S32" s="55">
        <f t="shared" si="6"/>
        <v>0</v>
      </c>
      <c r="T32" s="55">
        <f t="shared" si="6"/>
        <v>585241</v>
      </c>
      <c r="U32" s="55">
        <f t="shared" si="6"/>
        <v>0</v>
      </c>
      <c r="V32" s="55">
        <f t="shared" si="6"/>
        <v>0</v>
      </c>
      <c r="W32" s="55">
        <f t="shared" si="6"/>
        <v>1566374</v>
      </c>
      <c r="X32" s="55">
        <f t="shared" si="6"/>
        <v>10191</v>
      </c>
      <c r="Y32" s="55">
        <f t="shared" si="6"/>
        <v>1576565</v>
      </c>
    </row>
    <row r="33" spans="1:25" ht="31.5" customHeight="1" x14ac:dyDescent="0.25">
      <c r="A33" s="337" t="s">
        <v>484</v>
      </c>
      <c r="B33" s="338"/>
      <c r="C33" s="338"/>
      <c r="D33" s="338"/>
      <c r="E33" s="338"/>
      <c r="F33" s="338"/>
      <c r="G33" s="7">
        <v>26</v>
      </c>
      <c r="H33" s="55">
        <f>H11+H32</f>
        <v>0</v>
      </c>
      <c r="I33" s="55">
        <f t="shared" ref="I33:Y33" si="7">I11+I32</f>
        <v>0</v>
      </c>
      <c r="J33" s="55">
        <f t="shared" si="7"/>
        <v>0</v>
      </c>
      <c r="K33" s="55">
        <f t="shared" si="7"/>
        <v>0</v>
      </c>
      <c r="L33" s="55">
        <f t="shared" si="7"/>
        <v>0</v>
      </c>
      <c r="M33" s="55">
        <f t="shared" si="7"/>
        <v>0</v>
      </c>
      <c r="N33" s="55">
        <f t="shared" si="7"/>
        <v>0</v>
      </c>
      <c r="O33" s="55">
        <f t="shared" si="7"/>
        <v>0</v>
      </c>
      <c r="P33" s="55">
        <f t="shared" si="7"/>
        <v>0</v>
      </c>
      <c r="Q33" s="55">
        <f t="shared" si="7"/>
        <v>981133</v>
      </c>
      <c r="R33" s="55">
        <f t="shared" si="7"/>
        <v>0</v>
      </c>
      <c r="S33" s="55">
        <f t="shared" si="7"/>
        <v>0</v>
      </c>
      <c r="T33" s="55">
        <f t="shared" si="7"/>
        <v>585241</v>
      </c>
      <c r="U33" s="55">
        <f t="shared" si="7"/>
        <v>0</v>
      </c>
      <c r="V33" s="55">
        <f t="shared" si="7"/>
        <v>24376000</v>
      </c>
      <c r="W33" s="55">
        <f t="shared" si="7"/>
        <v>25942374</v>
      </c>
      <c r="X33" s="55">
        <f t="shared" si="7"/>
        <v>125687</v>
      </c>
      <c r="Y33" s="55">
        <f t="shared" si="7"/>
        <v>26068061</v>
      </c>
    </row>
    <row r="34" spans="1:25" ht="30.75" customHeight="1" x14ac:dyDescent="0.25">
      <c r="A34" s="339" t="s">
        <v>485</v>
      </c>
      <c r="B34" s="340"/>
      <c r="C34" s="340"/>
      <c r="D34" s="340"/>
      <c r="E34" s="340"/>
      <c r="F34" s="340"/>
      <c r="G34" s="8">
        <v>27</v>
      </c>
      <c r="H34" s="57">
        <f>SUM(H21:H29)</f>
        <v>0</v>
      </c>
      <c r="I34" s="57">
        <f t="shared" ref="I34:Y34" si="8">SUM(I21:I29)</f>
        <v>209773</v>
      </c>
      <c r="J34" s="57">
        <f t="shared" si="8"/>
        <v>0</v>
      </c>
      <c r="K34" s="57">
        <f t="shared" si="8"/>
        <v>0</v>
      </c>
      <c r="L34" s="57">
        <f t="shared" si="8"/>
        <v>1675612</v>
      </c>
      <c r="M34" s="57">
        <f t="shared" si="8"/>
        <v>0</v>
      </c>
      <c r="N34" s="57">
        <f t="shared" si="8"/>
        <v>-2027830</v>
      </c>
      <c r="O34" s="57">
        <f t="shared" si="8"/>
        <v>0</v>
      </c>
      <c r="P34" s="57">
        <f t="shared" si="8"/>
        <v>0</v>
      </c>
      <c r="Q34" s="57">
        <f t="shared" si="8"/>
        <v>0</v>
      </c>
      <c r="R34" s="57">
        <f t="shared" si="8"/>
        <v>0</v>
      </c>
      <c r="S34" s="57">
        <f t="shared" si="8"/>
        <v>0</v>
      </c>
      <c r="T34" s="57">
        <f t="shared" si="8"/>
        <v>0</v>
      </c>
      <c r="U34" s="57">
        <f t="shared" si="8"/>
        <v>15528616</v>
      </c>
      <c r="V34" s="57">
        <f t="shared" si="8"/>
        <v>-31209653</v>
      </c>
      <c r="W34" s="57">
        <f t="shared" si="8"/>
        <v>-19174706</v>
      </c>
      <c r="X34" s="57">
        <f t="shared" si="8"/>
        <v>0</v>
      </c>
      <c r="Y34" s="57">
        <f t="shared" si="8"/>
        <v>-19174706</v>
      </c>
    </row>
    <row r="35" spans="1:25" x14ac:dyDescent="0.25">
      <c r="A35" s="335" t="s">
        <v>372</v>
      </c>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row>
    <row r="36" spans="1:25" x14ac:dyDescent="0.25">
      <c r="A36" s="333" t="s">
        <v>373</v>
      </c>
      <c r="B36" s="333"/>
      <c r="C36" s="333"/>
      <c r="D36" s="333"/>
      <c r="E36" s="333"/>
      <c r="F36" s="333"/>
      <c r="G36" s="6">
        <v>28</v>
      </c>
      <c r="H36" s="54">
        <v>106697600</v>
      </c>
      <c r="I36" s="54">
        <v>28978963</v>
      </c>
      <c r="J36" s="54">
        <v>0</v>
      </c>
      <c r="K36" s="54">
        <v>0</v>
      </c>
      <c r="L36" s="54">
        <v>4346567.0000000009</v>
      </c>
      <c r="M36" s="54">
        <v>0</v>
      </c>
      <c r="N36" s="54">
        <v>13078283</v>
      </c>
      <c r="O36" s="54">
        <v>0</v>
      </c>
      <c r="P36" s="54">
        <v>0</v>
      </c>
      <c r="Q36" s="54">
        <v>3432254</v>
      </c>
      <c r="R36" s="54">
        <v>0</v>
      </c>
      <c r="S36" s="54">
        <v>0</v>
      </c>
      <c r="T36" s="54">
        <v>-10602552</v>
      </c>
      <c r="U36" s="54">
        <v>297168663</v>
      </c>
      <c r="V36" s="54">
        <v>26451491</v>
      </c>
      <c r="W36" s="55">
        <f>H36+I36+J36+K36-L36+M36+N36+O36+P36+Q36+R36+U36+V36+S36+T36</f>
        <v>460858135</v>
      </c>
      <c r="X36" s="54">
        <v>1161621</v>
      </c>
      <c r="Y36" s="55">
        <f t="shared" ref="Y36:Y38" si="9">W36+X36</f>
        <v>462019756</v>
      </c>
    </row>
    <row r="37" spans="1:25" x14ac:dyDescent="0.25">
      <c r="A37" s="315" t="s">
        <v>374</v>
      </c>
      <c r="B37" s="315"/>
      <c r="C37" s="315"/>
      <c r="D37" s="315"/>
      <c r="E37" s="315"/>
      <c r="F37" s="315"/>
      <c r="G37" s="6">
        <v>29</v>
      </c>
      <c r="H37" s="54">
        <v>0</v>
      </c>
      <c r="I37" s="54">
        <v>0</v>
      </c>
      <c r="J37" s="54">
        <v>0</v>
      </c>
      <c r="K37" s="54">
        <v>0</v>
      </c>
      <c r="L37" s="54">
        <v>0</v>
      </c>
      <c r="M37" s="54">
        <v>0</v>
      </c>
      <c r="N37" s="54">
        <v>0</v>
      </c>
      <c r="O37" s="54">
        <v>0</v>
      </c>
      <c r="P37" s="54">
        <v>0</v>
      </c>
      <c r="Q37" s="54">
        <v>0</v>
      </c>
      <c r="R37" s="54">
        <v>0</v>
      </c>
      <c r="S37" s="54">
        <v>0</v>
      </c>
      <c r="T37" s="54">
        <v>0</v>
      </c>
      <c r="U37" s="54">
        <v>0</v>
      </c>
      <c r="V37" s="54">
        <v>0</v>
      </c>
      <c r="W37" s="55">
        <f t="shared" ref="W37:W38" si="10">H37+I37+J37+K37-L37+M37+N37+O37+P37+Q37+R37+U37+V37+S37+T37</f>
        <v>0</v>
      </c>
      <c r="X37" s="54">
        <v>0</v>
      </c>
      <c r="Y37" s="55">
        <f t="shared" si="9"/>
        <v>0</v>
      </c>
    </row>
    <row r="38" spans="1:25" x14ac:dyDescent="0.25">
      <c r="A38" s="315" t="s">
        <v>375</v>
      </c>
      <c r="B38" s="315"/>
      <c r="C38" s="315"/>
      <c r="D38" s="315"/>
      <c r="E38" s="315"/>
      <c r="F38" s="315"/>
      <c r="G38" s="6">
        <v>30</v>
      </c>
      <c r="H38" s="54">
        <v>0</v>
      </c>
      <c r="I38" s="54">
        <v>0</v>
      </c>
      <c r="J38" s="54">
        <v>0</v>
      </c>
      <c r="K38" s="54">
        <v>0</v>
      </c>
      <c r="L38" s="54">
        <v>0</v>
      </c>
      <c r="M38" s="54">
        <v>0</v>
      </c>
      <c r="N38" s="54">
        <v>0</v>
      </c>
      <c r="O38" s="54">
        <v>0</v>
      </c>
      <c r="P38" s="54">
        <v>0</v>
      </c>
      <c r="Q38" s="54">
        <v>0</v>
      </c>
      <c r="R38" s="54">
        <v>0</v>
      </c>
      <c r="S38" s="54">
        <v>0</v>
      </c>
      <c r="T38" s="54">
        <v>0</v>
      </c>
      <c r="U38" s="54">
        <v>0</v>
      </c>
      <c r="V38" s="54">
        <v>0</v>
      </c>
      <c r="W38" s="55">
        <f t="shared" si="10"/>
        <v>0</v>
      </c>
      <c r="X38" s="54">
        <v>0</v>
      </c>
      <c r="Y38" s="55">
        <f t="shared" si="9"/>
        <v>0</v>
      </c>
    </row>
    <row r="39" spans="1:25" ht="25.5" customHeight="1" x14ac:dyDescent="0.25">
      <c r="A39" s="316" t="s">
        <v>486</v>
      </c>
      <c r="B39" s="316"/>
      <c r="C39" s="316"/>
      <c r="D39" s="316"/>
      <c r="E39" s="316"/>
      <c r="F39" s="316"/>
      <c r="G39" s="7">
        <v>31</v>
      </c>
      <c r="H39" s="55">
        <f>H36+H37+H38</f>
        <v>106697600</v>
      </c>
      <c r="I39" s="55">
        <f t="shared" ref="I39:Y39" si="11">I36+I37+I38</f>
        <v>28978963</v>
      </c>
      <c r="J39" s="55">
        <f t="shared" si="11"/>
        <v>0</v>
      </c>
      <c r="K39" s="55">
        <f t="shared" si="11"/>
        <v>0</v>
      </c>
      <c r="L39" s="55">
        <f t="shared" si="11"/>
        <v>4346567.0000000009</v>
      </c>
      <c r="M39" s="55">
        <f t="shared" si="11"/>
        <v>0</v>
      </c>
      <c r="N39" s="55">
        <f t="shared" si="11"/>
        <v>13078283</v>
      </c>
      <c r="O39" s="55">
        <f t="shared" si="11"/>
        <v>0</v>
      </c>
      <c r="P39" s="55">
        <f t="shared" si="11"/>
        <v>0</v>
      </c>
      <c r="Q39" s="55">
        <f t="shared" si="11"/>
        <v>3432254</v>
      </c>
      <c r="R39" s="55">
        <f t="shared" si="11"/>
        <v>0</v>
      </c>
      <c r="S39" s="55">
        <f t="shared" si="11"/>
        <v>0</v>
      </c>
      <c r="T39" s="55">
        <f t="shared" si="11"/>
        <v>-10602552</v>
      </c>
      <c r="U39" s="55">
        <f t="shared" si="11"/>
        <v>297168663</v>
      </c>
      <c r="V39" s="55">
        <f t="shared" si="11"/>
        <v>26451491</v>
      </c>
      <c r="W39" s="55">
        <f t="shared" si="11"/>
        <v>460858135</v>
      </c>
      <c r="X39" s="55">
        <f t="shared" si="11"/>
        <v>1161621</v>
      </c>
      <c r="Y39" s="55">
        <f t="shared" si="11"/>
        <v>462019756</v>
      </c>
    </row>
    <row r="40" spans="1:25" x14ac:dyDescent="0.25">
      <c r="A40" s="315" t="s">
        <v>376</v>
      </c>
      <c r="B40" s="315"/>
      <c r="C40" s="315"/>
      <c r="D40" s="315"/>
      <c r="E40" s="315"/>
      <c r="F40" s="315"/>
      <c r="G40" s="6">
        <v>32</v>
      </c>
      <c r="H40" s="56">
        <v>0</v>
      </c>
      <c r="I40" s="56">
        <v>0</v>
      </c>
      <c r="J40" s="56">
        <v>0</v>
      </c>
      <c r="K40" s="56">
        <v>0</v>
      </c>
      <c r="L40" s="56">
        <v>0</v>
      </c>
      <c r="M40" s="56">
        <v>0</v>
      </c>
      <c r="N40" s="56">
        <v>0</v>
      </c>
      <c r="O40" s="56">
        <v>0</v>
      </c>
      <c r="P40" s="56">
        <v>0</v>
      </c>
      <c r="Q40" s="56">
        <v>0</v>
      </c>
      <c r="R40" s="56">
        <v>0</v>
      </c>
      <c r="S40" s="54">
        <v>0</v>
      </c>
      <c r="T40" s="54">
        <v>0</v>
      </c>
      <c r="U40" s="56">
        <v>0</v>
      </c>
      <c r="V40" s="54">
        <v>14776379</v>
      </c>
      <c r="W40" s="55">
        <f t="shared" ref="W40:W58" si="12">H40+I40+J40+K40-L40+M40+N40+O40+P40+Q40+R40+U40+V40+S40+T40</f>
        <v>14776379</v>
      </c>
      <c r="X40" s="54">
        <v>68220</v>
      </c>
      <c r="Y40" s="55">
        <f t="shared" ref="Y40:Y58" si="13">W40+X40</f>
        <v>14844599</v>
      </c>
    </row>
    <row r="41" spans="1:25" x14ac:dyDescent="0.25">
      <c r="A41" s="315" t="s">
        <v>377</v>
      </c>
      <c r="B41" s="315"/>
      <c r="C41" s="315"/>
      <c r="D41" s="315"/>
      <c r="E41" s="315"/>
      <c r="F41" s="315"/>
      <c r="G41" s="6">
        <v>33</v>
      </c>
      <c r="H41" s="56">
        <v>0</v>
      </c>
      <c r="I41" s="56">
        <v>0</v>
      </c>
      <c r="J41" s="56">
        <v>0</v>
      </c>
      <c r="K41" s="56">
        <v>0</v>
      </c>
      <c r="L41" s="56">
        <v>0</v>
      </c>
      <c r="M41" s="56">
        <v>0</v>
      </c>
      <c r="N41" s="54">
        <v>0</v>
      </c>
      <c r="O41" s="56">
        <v>0</v>
      </c>
      <c r="P41" s="56">
        <v>0</v>
      </c>
      <c r="Q41" s="56">
        <v>0</v>
      </c>
      <c r="R41" s="56">
        <v>0</v>
      </c>
      <c r="S41" s="54">
        <v>0</v>
      </c>
      <c r="T41" s="54">
        <v>594979</v>
      </c>
      <c r="U41" s="56">
        <v>0</v>
      </c>
      <c r="V41" s="56">
        <v>0</v>
      </c>
      <c r="W41" s="55">
        <f t="shared" si="12"/>
        <v>594979</v>
      </c>
      <c r="X41" s="54">
        <v>-10094</v>
      </c>
      <c r="Y41" s="55">
        <f t="shared" si="13"/>
        <v>584885</v>
      </c>
    </row>
    <row r="42" spans="1:25" ht="27" customHeight="1" x14ac:dyDescent="0.25">
      <c r="A42" s="315" t="s">
        <v>378</v>
      </c>
      <c r="B42" s="315"/>
      <c r="C42" s="315"/>
      <c r="D42" s="315"/>
      <c r="E42" s="315"/>
      <c r="F42" s="315"/>
      <c r="G42" s="6">
        <v>34</v>
      </c>
      <c r="H42" s="56">
        <v>0</v>
      </c>
      <c r="I42" s="56">
        <v>0</v>
      </c>
      <c r="J42" s="56">
        <v>0</v>
      </c>
      <c r="K42" s="56">
        <v>0</v>
      </c>
      <c r="L42" s="56">
        <v>0</v>
      </c>
      <c r="M42" s="56">
        <v>0</v>
      </c>
      <c r="N42" s="56">
        <v>0</v>
      </c>
      <c r="O42" s="54">
        <v>0</v>
      </c>
      <c r="P42" s="56">
        <v>0</v>
      </c>
      <c r="Q42" s="56">
        <v>0</v>
      </c>
      <c r="R42" s="56">
        <v>0</v>
      </c>
      <c r="S42" s="54">
        <v>0</v>
      </c>
      <c r="T42" s="54">
        <v>0</v>
      </c>
      <c r="U42" s="54">
        <v>0</v>
      </c>
      <c r="V42" s="54">
        <v>0</v>
      </c>
      <c r="W42" s="55">
        <f t="shared" si="12"/>
        <v>0</v>
      </c>
      <c r="X42" s="54">
        <v>0</v>
      </c>
      <c r="Y42" s="55">
        <f t="shared" si="13"/>
        <v>0</v>
      </c>
    </row>
    <row r="43" spans="1:25" ht="20.25" customHeight="1" x14ac:dyDescent="0.25">
      <c r="A43" s="315" t="s">
        <v>474</v>
      </c>
      <c r="B43" s="315"/>
      <c r="C43" s="315"/>
      <c r="D43" s="315"/>
      <c r="E43" s="315"/>
      <c r="F43" s="315"/>
      <c r="G43" s="6">
        <v>35</v>
      </c>
      <c r="H43" s="56">
        <v>0</v>
      </c>
      <c r="I43" s="56">
        <v>0</v>
      </c>
      <c r="J43" s="56">
        <v>0</v>
      </c>
      <c r="K43" s="56">
        <v>0</v>
      </c>
      <c r="L43" s="56">
        <v>0</v>
      </c>
      <c r="M43" s="56">
        <v>0</v>
      </c>
      <c r="N43" s="56">
        <v>0</v>
      </c>
      <c r="O43" s="56">
        <v>0</v>
      </c>
      <c r="P43" s="54">
        <v>0</v>
      </c>
      <c r="Q43" s="56">
        <v>0</v>
      </c>
      <c r="R43" s="56">
        <v>0</v>
      </c>
      <c r="S43" s="54">
        <v>0</v>
      </c>
      <c r="T43" s="54">
        <v>0</v>
      </c>
      <c r="U43" s="54">
        <v>0</v>
      </c>
      <c r="V43" s="54">
        <v>0</v>
      </c>
      <c r="W43" s="55">
        <f t="shared" si="12"/>
        <v>0</v>
      </c>
      <c r="X43" s="54">
        <v>0</v>
      </c>
      <c r="Y43" s="55">
        <f t="shared" si="13"/>
        <v>0</v>
      </c>
    </row>
    <row r="44" spans="1:25" ht="21" customHeight="1" x14ac:dyDescent="0.25">
      <c r="A44" s="315" t="s">
        <v>487</v>
      </c>
      <c r="B44" s="315"/>
      <c r="C44" s="315"/>
      <c r="D44" s="315"/>
      <c r="E44" s="315"/>
      <c r="F44" s="315"/>
      <c r="G44" s="6">
        <v>36</v>
      </c>
      <c r="H44" s="56">
        <v>0</v>
      </c>
      <c r="I44" s="56">
        <v>0</v>
      </c>
      <c r="J44" s="56">
        <v>0</v>
      </c>
      <c r="K44" s="56">
        <v>0</v>
      </c>
      <c r="L44" s="56">
        <v>0</v>
      </c>
      <c r="M44" s="56">
        <v>0</v>
      </c>
      <c r="N44" s="56">
        <v>0</v>
      </c>
      <c r="O44" s="56">
        <v>0</v>
      </c>
      <c r="P44" s="56">
        <v>0</v>
      </c>
      <c r="Q44" s="54">
        <v>-9893777</v>
      </c>
      <c r="R44" s="56">
        <v>0</v>
      </c>
      <c r="S44" s="54">
        <v>0</v>
      </c>
      <c r="T44" s="54">
        <v>0</v>
      </c>
      <c r="U44" s="54">
        <v>0</v>
      </c>
      <c r="V44" s="54">
        <v>0</v>
      </c>
      <c r="W44" s="55">
        <f t="shared" si="12"/>
        <v>-9893777</v>
      </c>
      <c r="X44" s="54">
        <v>0</v>
      </c>
      <c r="Y44" s="55">
        <f t="shared" si="13"/>
        <v>-9893777</v>
      </c>
    </row>
    <row r="45" spans="1:25" ht="29.25" customHeight="1" x14ac:dyDescent="0.25">
      <c r="A45" s="315" t="s">
        <v>379</v>
      </c>
      <c r="B45" s="315"/>
      <c r="C45" s="315"/>
      <c r="D45" s="315"/>
      <c r="E45" s="315"/>
      <c r="F45" s="315"/>
      <c r="G45" s="6">
        <v>37</v>
      </c>
      <c r="H45" s="56">
        <v>0</v>
      </c>
      <c r="I45" s="56">
        <v>0</v>
      </c>
      <c r="J45" s="56">
        <v>0</v>
      </c>
      <c r="K45" s="56">
        <v>0</v>
      </c>
      <c r="L45" s="56">
        <v>0</v>
      </c>
      <c r="M45" s="56">
        <v>0</v>
      </c>
      <c r="N45" s="56">
        <v>0</v>
      </c>
      <c r="O45" s="56">
        <v>0</v>
      </c>
      <c r="P45" s="56">
        <v>0</v>
      </c>
      <c r="Q45" s="56">
        <v>0</v>
      </c>
      <c r="R45" s="54">
        <v>0</v>
      </c>
      <c r="S45" s="54">
        <v>0</v>
      </c>
      <c r="T45" s="54">
        <v>0</v>
      </c>
      <c r="U45" s="54">
        <v>0</v>
      </c>
      <c r="V45" s="54">
        <v>0</v>
      </c>
      <c r="W45" s="55">
        <f t="shared" si="12"/>
        <v>0</v>
      </c>
      <c r="X45" s="54">
        <v>0</v>
      </c>
      <c r="Y45" s="55">
        <f t="shared" si="13"/>
        <v>0</v>
      </c>
    </row>
    <row r="46" spans="1:25" ht="21" customHeight="1" x14ac:dyDescent="0.25">
      <c r="A46" s="315" t="s">
        <v>380</v>
      </c>
      <c r="B46" s="315"/>
      <c r="C46" s="315"/>
      <c r="D46" s="315"/>
      <c r="E46" s="315"/>
      <c r="F46" s="315"/>
      <c r="G46" s="6">
        <v>38</v>
      </c>
      <c r="H46" s="56">
        <v>0</v>
      </c>
      <c r="I46" s="56">
        <v>0</v>
      </c>
      <c r="J46" s="56">
        <v>0</v>
      </c>
      <c r="K46" s="56">
        <v>0</v>
      </c>
      <c r="L46" s="56">
        <v>0</v>
      </c>
      <c r="M46" s="56">
        <v>0</v>
      </c>
      <c r="N46" s="54">
        <v>0</v>
      </c>
      <c r="O46" s="54">
        <v>0</v>
      </c>
      <c r="P46" s="54">
        <v>0</v>
      </c>
      <c r="Q46" s="54">
        <v>0</v>
      </c>
      <c r="R46" s="54">
        <v>0</v>
      </c>
      <c r="S46" s="54">
        <v>0</v>
      </c>
      <c r="T46" s="54">
        <v>0</v>
      </c>
      <c r="U46" s="54">
        <v>0</v>
      </c>
      <c r="V46" s="54">
        <v>0</v>
      </c>
      <c r="W46" s="55">
        <f t="shared" si="12"/>
        <v>0</v>
      </c>
      <c r="X46" s="54">
        <v>0</v>
      </c>
      <c r="Y46" s="55">
        <f t="shared" si="13"/>
        <v>0</v>
      </c>
    </row>
    <row r="47" spans="1:25" x14ac:dyDescent="0.25">
      <c r="A47" s="315" t="s">
        <v>381</v>
      </c>
      <c r="B47" s="315"/>
      <c r="C47" s="315"/>
      <c r="D47" s="315"/>
      <c r="E47" s="315"/>
      <c r="F47" s="315"/>
      <c r="G47" s="6">
        <v>39</v>
      </c>
      <c r="H47" s="56">
        <v>0</v>
      </c>
      <c r="I47" s="56">
        <v>0</v>
      </c>
      <c r="J47" s="56">
        <v>0</v>
      </c>
      <c r="K47" s="56">
        <v>0</v>
      </c>
      <c r="L47" s="56">
        <v>0</v>
      </c>
      <c r="M47" s="56">
        <v>0</v>
      </c>
      <c r="N47" s="54">
        <v>0</v>
      </c>
      <c r="O47" s="54">
        <v>0</v>
      </c>
      <c r="P47" s="54">
        <v>0</v>
      </c>
      <c r="Q47" s="54">
        <v>0</v>
      </c>
      <c r="R47" s="54">
        <v>0</v>
      </c>
      <c r="S47" s="54">
        <v>0</v>
      </c>
      <c r="T47" s="54">
        <v>0</v>
      </c>
      <c r="U47" s="54">
        <v>0</v>
      </c>
      <c r="V47" s="54">
        <v>0</v>
      </c>
      <c r="W47" s="55">
        <f t="shared" si="12"/>
        <v>0</v>
      </c>
      <c r="X47" s="54">
        <v>0</v>
      </c>
      <c r="Y47" s="55">
        <f t="shared" si="13"/>
        <v>0</v>
      </c>
    </row>
    <row r="48" spans="1:25" x14ac:dyDescent="0.25">
      <c r="A48" s="315" t="s">
        <v>382</v>
      </c>
      <c r="B48" s="315"/>
      <c r="C48" s="315"/>
      <c r="D48" s="315"/>
      <c r="E48" s="315"/>
      <c r="F48" s="315"/>
      <c r="G48" s="6">
        <v>40</v>
      </c>
      <c r="H48" s="54">
        <v>0</v>
      </c>
      <c r="I48" s="54">
        <v>0</v>
      </c>
      <c r="J48" s="54">
        <v>0</v>
      </c>
      <c r="K48" s="54">
        <v>0</v>
      </c>
      <c r="L48" s="54">
        <v>0</v>
      </c>
      <c r="M48" s="54">
        <v>0</v>
      </c>
      <c r="N48" s="54">
        <v>0</v>
      </c>
      <c r="O48" s="54">
        <v>0</v>
      </c>
      <c r="P48" s="54">
        <v>0</v>
      </c>
      <c r="Q48" s="54">
        <v>0</v>
      </c>
      <c r="R48" s="54">
        <v>0</v>
      </c>
      <c r="S48" s="54">
        <v>0</v>
      </c>
      <c r="T48" s="54">
        <v>0</v>
      </c>
      <c r="U48" s="54">
        <v>0</v>
      </c>
      <c r="V48" s="54">
        <v>0</v>
      </c>
      <c r="W48" s="55">
        <f t="shared" si="12"/>
        <v>0</v>
      </c>
      <c r="X48" s="54">
        <v>0</v>
      </c>
      <c r="Y48" s="55">
        <f t="shared" si="13"/>
        <v>0</v>
      </c>
    </row>
    <row r="49" spans="1:25" x14ac:dyDescent="0.25">
      <c r="A49" s="315" t="s">
        <v>383</v>
      </c>
      <c r="B49" s="315"/>
      <c r="C49" s="315"/>
      <c r="D49" s="315"/>
      <c r="E49" s="315"/>
      <c r="F49" s="315"/>
      <c r="G49" s="6">
        <v>41</v>
      </c>
      <c r="H49" s="56">
        <v>0</v>
      </c>
      <c r="I49" s="56">
        <v>0</v>
      </c>
      <c r="J49" s="56">
        <v>0</v>
      </c>
      <c r="K49" s="56">
        <v>0</v>
      </c>
      <c r="L49" s="56">
        <v>0</v>
      </c>
      <c r="M49" s="56">
        <v>0</v>
      </c>
      <c r="N49" s="54">
        <v>0</v>
      </c>
      <c r="O49" s="54">
        <v>0</v>
      </c>
      <c r="P49" s="54">
        <v>0</v>
      </c>
      <c r="Q49" s="54">
        <v>0</v>
      </c>
      <c r="R49" s="54">
        <v>0</v>
      </c>
      <c r="S49" s="54">
        <v>0</v>
      </c>
      <c r="T49" s="54">
        <v>0</v>
      </c>
      <c r="U49" s="54">
        <v>0</v>
      </c>
      <c r="V49" s="54">
        <v>0</v>
      </c>
      <c r="W49" s="55">
        <f t="shared" si="12"/>
        <v>0</v>
      </c>
      <c r="X49" s="54">
        <v>0</v>
      </c>
      <c r="Y49" s="55">
        <f t="shared" si="13"/>
        <v>0</v>
      </c>
    </row>
    <row r="50" spans="1:25" ht="24" customHeight="1" x14ac:dyDescent="0.25">
      <c r="A50" s="315" t="s">
        <v>475</v>
      </c>
      <c r="B50" s="315"/>
      <c r="C50" s="315"/>
      <c r="D50" s="315"/>
      <c r="E50" s="315"/>
      <c r="F50" s="315"/>
      <c r="G50" s="6">
        <v>42</v>
      </c>
      <c r="H50" s="54">
        <v>0</v>
      </c>
      <c r="I50" s="54">
        <v>0</v>
      </c>
      <c r="J50" s="54">
        <v>0</v>
      </c>
      <c r="K50" s="54">
        <v>0</v>
      </c>
      <c r="L50" s="54">
        <v>0</v>
      </c>
      <c r="M50" s="54">
        <v>0</v>
      </c>
      <c r="N50" s="54">
        <v>0</v>
      </c>
      <c r="O50" s="54">
        <v>0</v>
      </c>
      <c r="P50" s="54">
        <v>0</v>
      </c>
      <c r="Q50" s="54">
        <v>0</v>
      </c>
      <c r="R50" s="54">
        <v>0</v>
      </c>
      <c r="S50" s="54">
        <v>0</v>
      </c>
      <c r="T50" s="54">
        <v>0</v>
      </c>
      <c r="U50" s="54">
        <v>0</v>
      </c>
      <c r="V50" s="54">
        <v>0</v>
      </c>
      <c r="W50" s="55">
        <f t="shared" si="12"/>
        <v>0</v>
      </c>
      <c r="X50" s="54">
        <v>0</v>
      </c>
      <c r="Y50" s="55">
        <f t="shared" si="13"/>
        <v>0</v>
      </c>
    </row>
    <row r="51" spans="1:25" ht="26.25" customHeight="1" x14ac:dyDescent="0.25">
      <c r="A51" s="315" t="s">
        <v>476</v>
      </c>
      <c r="B51" s="315"/>
      <c r="C51" s="315"/>
      <c r="D51" s="315"/>
      <c r="E51" s="315"/>
      <c r="F51" s="315"/>
      <c r="G51" s="6">
        <v>43</v>
      </c>
      <c r="H51" s="54">
        <v>0</v>
      </c>
      <c r="I51" s="54">
        <v>0</v>
      </c>
      <c r="J51" s="54">
        <v>0</v>
      </c>
      <c r="K51" s="54">
        <v>0</v>
      </c>
      <c r="L51" s="54">
        <v>0</v>
      </c>
      <c r="M51" s="54">
        <v>0</v>
      </c>
      <c r="N51" s="54">
        <v>0</v>
      </c>
      <c r="O51" s="54">
        <v>0</v>
      </c>
      <c r="P51" s="54">
        <v>0</v>
      </c>
      <c r="Q51" s="54">
        <v>0</v>
      </c>
      <c r="R51" s="54">
        <v>0</v>
      </c>
      <c r="S51" s="54">
        <v>0</v>
      </c>
      <c r="T51" s="54">
        <v>0</v>
      </c>
      <c r="U51" s="54">
        <v>0</v>
      </c>
      <c r="V51" s="54">
        <v>0</v>
      </c>
      <c r="W51" s="55">
        <f t="shared" si="12"/>
        <v>0</v>
      </c>
      <c r="X51" s="54">
        <v>0</v>
      </c>
      <c r="Y51" s="55">
        <f t="shared" si="13"/>
        <v>0</v>
      </c>
    </row>
    <row r="52" spans="1:25" ht="22.5" customHeight="1" x14ac:dyDescent="0.25">
      <c r="A52" s="315" t="s">
        <v>477</v>
      </c>
      <c r="B52" s="315"/>
      <c r="C52" s="315"/>
      <c r="D52" s="315"/>
      <c r="E52" s="315"/>
      <c r="F52" s="315"/>
      <c r="G52" s="6">
        <v>44</v>
      </c>
      <c r="H52" s="54">
        <v>0</v>
      </c>
      <c r="I52" s="54">
        <v>0</v>
      </c>
      <c r="J52" s="54">
        <v>0</v>
      </c>
      <c r="K52" s="54">
        <v>0</v>
      </c>
      <c r="L52" s="54">
        <v>0</v>
      </c>
      <c r="M52" s="54">
        <v>0</v>
      </c>
      <c r="N52" s="54">
        <v>0</v>
      </c>
      <c r="O52" s="54">
        <v>0</v>
      </c>
      <c r="P52" s="54">
        <v>0</v>
      </c>
      <c r="Q52" s="54">
        <v>0</v>
      </c>
      <c r="R52" s="54">
        <v>0</v>
      </c>
      <c r="S52" s="54">
        <v>0</v>
      </c>
      <c r="T52" s="54">
        <v>0</v>
      </c>
      <c r="U52" s="54">
        <v>0</v>
      </c>
      <c r="V52" s="54">
        <v>0</v>
      </c>
      <c r="W52" s="55">
        <f t="shared" si="12"/>
        <v>0</v>
      </c>
      <c r="X52" s="54">
        <v>0</v>
      </c>
      <c r="Y52" s="55">
        <f t="shared" si="13"/>
        <v>0</v>
      </c>
    </row>
    <row r="53" spans="1:25" x14ac:dyDescent="0.25">
      <c r="A53" s="315" t="s">
        <v>488</v>
      </c>
      <c r="B53" s="315"/>
      <c r="C53" s="315"/>
      <c r="D53" s="315"/>
      <c r="E53" s="315"/>
      <c r="F53" s="315"/>
      <c r="G53" s="6">
        <v>45</v>
      </c>
      <c r="H53" s="54">
        <v>0</v>
      </c>
      <c r="I53" s="54">
        <v>0</v>
      </c>
      <c r="J53" s="54">
        <v>0</v>
      </c>
      <c r="K53" s="54">
        <v>0</v>
      </c>
      <c r="L53" s="54">
        <v>2983926</v>
      </c>
      <c r="M53" s="54">
        <v>0</v>
      </c>
      <c r="N53" s="54">
        <v>0</v>
      </c>
      <c r="O53" s="54">
        <v>0</v>
      </c>
      <c r="P53" s="54">
        <v>0</v>
      </c>
      <c r="Q53" s="54">
        <v>0</v>
      </c>
      <c r="R53" s="54">
        <v>0</v>
      </c>
      <c r="S53" s="54">
        <v>0</v>
      </c>
      <c r="T53" s="54">
        <v>0</v>
      </c>
      <c r="U53" s="54">
        <v>0</v>
      </c>
      <c r="V53" s="54">
        <v>0</v>
      </c>
      <c r="W53" s="55">
        <f t="shared" si="12"/>
        <v>-2983926</v>
      </c>
      <c r="X53" s="54">
        <v>0</v>
      </c>
      <c r="Y53" s="55">
        <f t="shared" si="13"/>
        <v>-2983926</v>
      </c>
    </row>
    <row r="54" spans="1:25" x14ac:dyDescent="0.25">
      <c r="A54" s="315" t="s">
        <v>478</v>
      </c>
      <c r="B54" s="315"/>
      <c r="C54" s="315"/>
      <c r="D54" s="315"/>
      <c r="E54" s="315"/>
      <c r="F54" s="315"/>
      <c r="G54" s="6">
        <v>46</v>
      </c>
      <c r="H54" s="54">
        <v>0</v>
      </c>
      <c r="I54" s="54">
        <v>0</v>
      </c>
      <c r="J54" s="54">
        <v>0</v>
      </c>
      <c r="K54" s="54">
        <v>0</v>
      </c>
      <c r="L54" s="54">
        <v>0</v>
      </c>
      <c r="M54" s="54">
        <v>0</v>
      </c>
      <c r="N54" s="54">
        <v>0</v>
      </c>
      <c r="O54" s="54">
        <v>0</v>
      </c>
      <c r="P54" s="54">
        <v>0</v>
      </c>
      <c r="Q54" s="54">
        <v>0</v>
      </c>
      <c r="R54" s="54">
        <v>0</v>
      </c>
      <c r="S54" s="54">
        <v>0</v>
      </c>
      <c r="T54" s="54">
        <v>0</v>
      </c>
      <c r="U54" s="54">
        <v>0</v>
      </c>
      <c r="V54" s="54">
        <v>0</v>
      </c>
      <c r="W54" s="55">
        <f t="shared" si="12"/>
        <v>0</v>
      </c>
      <c r="X54" s="54">
        <v>0</v>
      </c>
      <c r="Y54" s="55">
        <f t="shared" si="13"/>
        <v>0</v>
      </c>
    </row>
    <row r="55" spans="1:25" x14ac:dyDescent="0.25">
      <c r="A55" s="315" t="s">
        <v>479</v>
      </c>
      <c r="B55" s="315"/>
      <c r="C55" s="315"/>
      <c r="D55" s="315"/>
      <c r="E55" s="315"/>
      <c r="F55" s="315"/>
      <c r="G55" s="6">
        <v>47</v>
      </c>
      <c r="H55" s="54">
        <v>0</v>
      </c>
      <c r="I55" s="54">
        <v>0</v>
      </c>
      <c r="J55" s="54">
        <v>0</v>
      </c>
      <c r="K55" s="54">
        <v>0</v>
      </c>
      <c r="L55" s="54">
        <v>0</v>
      </c>
      <c r="M55" s="54">
        <v>0</v>
      </c>
      <c r="N55" s="54">
        <v>0</v>
      </c>
      <c r="O55" s="54">
        <v>0</v>
      </c>
      <c r="P55" s="54">
        <v>0</v>
      </c>
      <c r="Q55" s="54">
        <v>0</v>
      </c>
      <c r="R55" s="54">
        <v>0</v>
      </c>
      <c r="S55" s="54">
        <v>0</v>
      </c>
      <c r="T55" s="54">
        <v>0</v>
      </c>
      <c r="U55" s="54">
        <v>-19915092</v>
      </c>
      <c r="V55" s="54">
        <v>0</v>
      </c>
      <c r="W55" s="55">
        <f t="shared" si="12"/>
        <v>-19915092</v>
      </c>
      <c r="X55" s="54">
        <v>0</v>
      </c>
      <c r="Y55" s="55">
        <f t="shared" si="13"/>
        <v>-19915092</v>
      </c>
    </row>
    <row r="56" spans="1:25" x14ac:dyDescent="0.25">
      <c r="A56" s="315" t="s">
        <v>480</v>
      </c>
      <c r="B56" s="315"/>
      <c r="C56" s="315"/>
      <c r="D56" s="315"/>
      <c r="E56" s="315"/>
      <c r="F56" s="315"/>
      <c r="G56" s="6">
        <v>48</v>
      </c>
      <c r="H56" s="54">
        <v>0</v>
      </c>
      <c r="I56" s="54">
        <v>-812142</v>
      </c>
      <c r="J56" s="54">
        <v>0</v>
      </c>
      <c r="K56" s="54">
        <v>0</v>
      </c>
      <c r="L56" s="54">
        <v>-4586892</v>
      </c>
      <c r="M56" s="54">
        <v>0</v>
      </c>
      <c r="N56" s="54">
        <v>-2688693</v>
      </c>
      <c r="O56" s="54">
        <v>0</v>
      </c>
      <c r="P56" s="54">
        <v>0</v>
      </c>
      <c r="Q56" s="54">
        <v>0</v>
      </c>
      <c r="R56" s="54">
        <v>0</v>
      </c>
      <c r="S56" s="54">
        <v>0</v>
      </c>
      <c r="T56" s="54">
        <v>0</v>
      </c>
      <c r="U56" s="54">
        <v>0</v>
      </c>
      <c r="V56" s="54">
        <v>0</v>
      </c>
      <c r="W56" s="55">
        <f t="shared" si="12"/>
        <v>1086057</v>
      </c>
      <c r="X56" s="54">
        <v>0</v>
      </c>
      <c r="Y56" s="55">
        <f t="shared" si="13"/>
        <v>1086057</v>
      </c>
    </row>
    <row r="57" spans="1:25" x14ac:dyDescent="0.25">
      <c r="A57" s="315" t="s">
        <v>489</v>
      </c>
      <c r="B57" s="315"/>
      <c r="C57" s="315"/>
      <c r="D57" s="315"/>
      <c r="E57" s="315"/>
      <c r="F57" s="315"/>
      <c r="G57" s="6">
        <v>49</v>
      </c>
      <c r="H57" s="54">
        <v>0</v>
      </c>
      <c r="I57" s="54">
        <v>0</v>
      </c>
      <c r="J57" s="54">
        <v>0</v>
      </c>
      <c r="K57" s="54">
        <v>0</v>
      </c>
      <c r="L57" s="54">
        <v>0</v>
      </c>
      <c r="M57" s="54">
        <v>0</v>
      </c>
      <c r="N57" s="54">
        <v>0</v>
      </c>
      <c r="O57" s="54">
        <v>0</v>
      </c>
      <c r="P57" s="54">
        <v>0</v>
      </c>
      <c r="Q57" s="54">
        <v>0</v>
      </c>
      <c r="R57" s="54">
        <v>0</v>
      </c>
      <c r="S57" s="54">
        <v>0</v>
      </c>
      <c r="T57" s="54">
        <v>0</v>
      </c>
      <c r="U57" s="54">
        <v>26451491</v>
      </c>
      <c r="V57" s="54">
        <v>-26451491</v>
      </c>
      <c r="W57" s="55">
        <f t="shared" si="12"/>
        <v>0</v>
      </c>
      <c r="X57" s="54">
        <v>0</v>
      </c>
      <c r="Y57" s="55">
        <f t="shared" si="13"/>
        <v>0</v>
      </c>
    </row>
    <row r="58" spans="1:25" x14ac:dyDescent="0.25">
      <c r="A58" s="315" t="s">
        <v>482</v>
      </c>
      <c r="B58" s="315"/>
      <c r="C58" s="315"/>
      <c r="D58" s="315"/>
      <c r="E58" s="315"/>
      <c r="F58" s="315"/>
      <c r="G58" s="6">
        <v>50</v>
      </c>
      <c r="H58" s="54">
        <v>0</v>
      </c>
      <c r="I58" s="54">
        <v>0</v>
      </c>
      <c r="J58" s="54">
        <v>0</v>
      </c>
      <c r="K58" s="54">
        <v>0</v>
      </c>
      <c r="L58" s="54">
        <v>0</v>
      </c>
      <c r="M58" s="54">
        <v>0</v>
      </c>
      <c r="N58" s="54">
        <v>0</v>
      </c>
      <c r="O58" s="54">
        <v>0</v>
      </c>
      <c r="P58" s="54">
        <v>0</v>
      </c>
      <c r="Q58" s="54">
        <v>0</v>
      </c>
      <c r="R58" s="54">
        <v>0</v>
      </c>
      <c r="S58" s="54">
        <v>0</v>
      </c>
      <c r="T58" s="54">
        <v>0</v>
      </c>
      <c r="U58" s="54">
        <v>0</v>
      </c>
      <c r="V58" s="54">
        <v>0</v>
      </c>
      <c r="W58" s="112">
        <f t="shared" si="12"/>
        <v>0</v>
      </c>
      <c r="X58" s="54">
        <v>0</v>
      </c>
      <c r="Y58" s="112">
        <f t="shared" si="13"/>
        <v>0</v>
      </c>
    </row>
    <row r="59" spans="1:25" ht="25.5" customHeight="1" x14ac:dyDescent="0.25">
      <c r="A59" s="334" t="s">
        <v>490</v>
      </c>
      <c r="B59" s="334"/>
      <c r="C59" s="334"/>
      <c r="D59" s="334"/>
      <c r="E59" s="334"/>
      <c r="F59" s="334"/>
      <c r="G59" s="8">
        <v>51</v>
      </c>
      <c r="H59" s="57">
        <f t="shared" ref="H59:T59" si="14">SUM(H39:H58)</f>
        <v>106697600</v>
      </c>
      <c r="I59" s="57">
        <f t="shared" si="14"/>
        <v>28166821</v>
      </c>
      <c r="J59" s="57">
        <f t="shared" si="14"/>
        <v>0</v>
      </c>
      <c r="K59" s="57">
        <f t="shared" si="14"/>
        <v>0</v>
      </c>
      <c r="L59" s="57">
        <f t="shared" si="14"/>
        <v>2743601.0000000009</v>
      </c>
      <c r="M59" s="57">
        <f t="shared" si="14"/>
        <v>0</v>
      </c>
      <c r="N59" s="57">
        <f t="shared" si="14"/>
        <v>10389590</v>
      </c>
      <c r="O59" s="57">
        <f t="shared" si="14"/>
        <v>0</v>
      </c>
      <c r="P59" s="57">
        <f t="shared" si="14"/>
        <v>0</v>
      </c>
      <c r="Q59" s="57">
        <f t="shared" si="14"/>
        <v>-6461523</v>
      </c>
      <c r="R59" s="57">
        <f t="shared" si="14"/>
        <v>0</v>
      </c>
      <c r="S59" s="57">
        <f t="shared" si="14"/>
        <v>0</v>
      </c>
      <c r="T59" s="57">
        <f t="shared" si="14"/>
        <v>-10007573</v>
      </c>
      <c r="U59" s="57">
        <f>SUM(U39:U58)</f>
        <v>303705062</v>
      </c>
      <c r="V59" s="57">
        <f>SUM(V39:V58)</f>
        <v>14776379</v>
      </c>
      <c r="W59" s="57">
        <f>SUM(W39:W58)</f>
        <v>444522755</v>
      </c>
      <c r="X59" s="57">
        <f>SUM(X39:X58)</f>
        <v>1219747</v>
      </c>
      <c r="Y59" s="57">
        <f>SUM(Y39:Y58)</f>
        <v>445742502</v>
      </c>
    </row>
    <row r="60" spans="1:25" x14ac:dyDescent="0.25">
      <c r="A60" s="335" t="s">
        <v>384</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row>
    <row r="61" spans="1:25" ht="31.5" customHeight="1" x14ac:dyDescent="0.25">
      <c r="A61" s="337" t="s">
        <v>492</v>
      </c>
      <c r="B61" s="338"/>
      <c r="C61" s="338"/>
      <c r="D61" s="338"/>
      <c r="E61" s="338"/>
      <c r="F61" s="338"/>
      <c r="G61" s="7">
        <v>52</v>
      </c>
      <c r="H61" s="55">
        <f t="shared" ref="H61:T61" si="15">SUM(H41:H49)</f>
        <v>0</v>
      </c>
      <c r="I61" s="55">
        <f t="shared" si="15"/>
        <v>0</v>
      </c>
      <c r="J61" s="55">
        <f t="shared" si="15"/>
        <v>0</v>
      </c>
      <c r="K61" s="55">
        <f t="shared" si="15"/>
        <v>0</v>
      </c>
      <c r="L61" s="55">
        <f t="shared" si="15"/>
        <v>0</v>
      </c>
      <c r="M61" s="55">
        <f t="shared" si="15"/>
        <v>0</v>
      </c>
      <c r="N61" s="55">
        <f t="shared" si="15"/>
        <v>0</v>
      </c>
      <c r="O61" s="55">
        <f t="shared" si="15"/>
        <v>0</v>
      </c>
      <c r="P61" s="55">
        <f t="shared" si="15"/>
        <v>0</v>
      </c>
      <c r="Q61" s="55">
        <f t="shared" si="15"/>
        <v>-9893777</v>
      </c>
      <c r="R61" s="55">
        <f t="shared" si="15"/>
        <v>0</v>
      </c>
      <c r="S61" s="55">
        <f t="shared" si="15"/>
        <v>0</v>
      </c>
      <c r="T61" s="55">
        <f t="shared" si="15"/>
        <v>594979</v>
      </c>
      <c r="U61" s="55">
        <f>SUM(U41:U49)</f>
        <v>0</v>
      </c>
      <c r="V61" s="55">
        <f>SUM(V41:V49)</f>
        <v>0</v>
      </c>
      <c r="W61" s="55">
        <f>SUM(W41:W49)</f>
        <v>-9298798</v>
      </c>
      <c r="X61" s="55">
        <f>SUM(X41:X49)</f>
        <v>-10094</v>
      </c>
      <c r="Y61" s="55">
        <f>SUM(Y41:Y49)</f>
        <v>-9308892</v>
      </c>
    </row>
    <row r="62" spans="1:25" ht="27.75" customHeight="1" x14ac:dyDescent="0.25">
      <c r="A62" s="337" t="s">
        <v>493</v>
      </c>
      <c r="B62" s="338"/>
      <c r="C62" s="338"/>
      <c r="D62" s="338"/>
      <c r="E62" s="338"/>
      <c r="F62" s="338"/>
      <c r="G62" s="7">
        <v>53</v>
      </c>
      <c r="H62" s="55">
        <f t="shared" ref="H62:T62" si="16">H40+H61</f>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-9893777</v>
      </c>
      <c r="R62" s="55">
        <f t="shared" si="16"/>
        <v>0</v>
      </c>
      <c r="S62" s="55">
        <f t="shared" si="16"/>
        <v>0</v>
      </c>
      <c r="T62" s="55">
        <f t="shared" si="16"/>
        <v>594979</v>
      </c>
      <c r="U62" s="55">
        <f>U40+U61</f>
        <v>0</v>
      </c>
      <c r="V62" s="55">
        <f>V40+V61</f>
        <v>14776379</v>
      </c>
      <c r="W62" s="55">
        <f>W40+W61</f>
        <v>5477581</v>
      </c>
      <c r="X62" s="55">
        <f>X40+X61</f>
        <v>58126</v>
      </c>
      <c r="Y62" s="55">
        <f>Y40+Y61</f>
        <v>5535707</v>
      </c>
    </row>
    <row r="63" spans="1:25" ht="29.25" customHeight="1" x14ac:dyDescent="0.25">
      <c r="A63" s="339" t="s">
        <v>491</v>
      </c>
      <c r="B63" s="340"/>
      <c r="C63" s="340"/>
      <c r="D63" s="340"/>
      <c r="E63" s="340"/>
      <c r="F63" s="340"/>
      <c r="G63" s="8">
        <v>54</v>
      </c>
      <c r="H63" s="57">
        <f t="shared" ref="H63:T63" si="17">SUM(H50:H58)</f>
        <v>0</v>
      </c>
      <c r="I63" s="57">
        <f t="shared" si="17"/>
        <v>-812142</v>
      </c>
      <c r="J63" s="57">
        <f t="shared" si="17"/>
        <v>0</v>
      </c>
      <c r="K63" s="57">
        <f t="shared" si="17"/>
        <v>0</v>
      </c>
      <c r="L63" s="57">
        <f t="shared" si="17"/>
        <v>-1602966</v>
      </c>
      <c r="M63" s="57">
        <f t="shared" si="17"/>
        <v>0</v>
      </c>
      <c r="N63" s="57">
        <f t="shared" si="17"/>
        <v>-2688693</v>
      </c>
      <c r="O63" s="57">
        <f t="shared" si="17"/>
        <v>0</v>
      </c>
      <c r="P63" s="57">
        <f t="shared" si="17"/>
        <v>0</v>
      </c>
      <c r="Q63" s="57">
        <f t="shared" si="17"/>
        <v>0</v>
      </c>
      <c r="R63" s="57">
        <f t="shared" si="17"/>
        <v>0</v>
      </c>
      <c r="S63" s="57">
        <f t="shared" si="17"/>
        <v>0</v>
      </c>
      <c r="T63" s="57">
        <f t="shared" si="17"/>
        <v>0</v>
      </c>
      <c r="U63" s="57">
        <f>SUM(U50:U58)</f>
        <v>6536399</v>
      </c>
      <c r="V63" s="57">
        <f>SUM(V50:V58)</f>
        <v>-26451491</v>
      </c>
      <c r="W63" s="57">
        <f>SUM(W50:W58)</f>
        <v>-21812961</v>
      </c>
      <c r="X63" s="57">
        <f>SUM(X50:X58)</f>
        <v>0</v>
      </c>
      <c r="Y63" s="57">
        <f>SUM(Y50:Y58)</f>
        <v>-21812961</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8"/>
  <sheetViews>
    <sheetView showGridLines="0" topLeftCell="A36" zoomScale="90" zoomScaleNormal="90" workbookViewId="0">
      <selection activeCell="J53" sqref="J53"/>
    </sheetView>
  </sheetViews>
  <sheetFormatPr defaultRowHeight="13.2" x14ac:dyDescent="0.25"/>
  <cols>
    <col min="9" max="9" width="100.21875" customWidth="1"/>
  </cols>
  <sheetData>
    <row r="1" spans="1:9" ht="12.45" customHeight="1" x14ac:dyDescent="0.25">
      <c r="A1" s="342" t="s">
        <v>553</v>
      </c>
      <c r="B1" s="342"/>
      <c r="C1" s="342"/>
      <c r="D1" s="342"/>
      <c r="E1" s="342"/>
      <c r="F1" s="342"/>
      <c r="G1" s="342"/>
      <c r="H1" s="342"/>
      <c r="I1" s="342"/>
    </row>
    <row r="2" spans="1:9" x14ac:dyDescent="0.25">
      <c r="A2" s="342"/>
      <c r="B2" s="342"/>
      <c r="C2" s="342"/>
      <c r="D2" s="342"/>
      <c r="E2" s="342"/>
      <c r="F2" s="342"/>
      <c r="G2" s="342"/>
      <c r="H2" s="342"/>
      <c r="I2" s="342"/>
    </row>
    <row r="3" spans="1:9" x14ac:dyDescent="0.25">
      <c r="A3" s="342"/>
      <c r="B3" s="342"/>
      <c r="C3" s="342"/>
      <c r="D3" s="342"/>
      <c r="E3" s="342"/>
      <c r="F3" s="342"/>
      <c r="G3" s="342"/>
      <c r="H3" s="342"/>
      <c r="I3" s="342"/>
    </row>
    <row r="4" spans="1:9" x14ac:dyDescent="0.25">
      <c r="A4" s="342"/>
      <c r="B4" s="342"/>
      <c r="C4" s="342"/>
      <c r="D4" s="342"/>
      <c r="E4" s="342"/>
      <c r="F4" s="342"/>
      <c r="G4" s="342"/>
      <c r="H4" s="342"/>
      <c r="I4" s="342"/>
    </row>
    <row r="5" spans="1:9" x14ac:dyDescent="0.25">
      <c r="A5" s="342"/>
      <c r="B5" s="342"/>
      <c r="C5" s="342"/>
      <c r="D5" s="342"/>
      <c r="E5" s="342"/>
      <c r="F5" s="342"/>
      <c r="G5" s="342"/>
      <c r="H5" s="342"/>
      <c r="I5" s="342"/>
    </row>
    <row r="6" spans="1:9" x14ac:dyDescent="0.25">
      <c r="A6" s="342"/>
      <c r="B6" s="342"/>
      <c r="C6" s="342"/>
      <c r="D6" s="342"/>
      <c r="E6" s="342"/>
      <c r="F6" s="342"/>
      <c r="G6" s="342"/>
      <c r="H6" s="342"/>
      <c r="I6" s="342"/>
    </row>
    <row r="7" spans="1:9" x14ac:dyDescent="0.25">
      <c r="A7" s="342"/>
      <c r="B7" s="342"/>
      <c r="C7" s="342"/>
      <c r="D7" s="342"/>
      <c r="E7" s="342"/>
      <c r="F7" s="342"/>
      <c r="G7" s="342"/>
      <c r="H7" s="342"/>
      <c r="I7" s="342"/>
    </row>
    <row r="8" spans="1:9" x14ac:dyDescent="0.25">
      <c r="A8" s="342"/>
      <c r="B8" s="342"/>
      <c r="C8" s="342"/>
      <c r="D8" s="342"/>
      <c r="E8" s="342"/>
      <c r="F8" s="342"/>
      <c r="G8" s="342"/>
      <c r="H8" s="342"/>
      <c r="I8" s="342"/>
    </row>
    <row r="9" spans="1:9" x14ac:dyDescent="0.25">
      <c r="A9" s="342"/>
      <c r="B9" s="342"/>
      <c r="C9" s="342"/>
      <c r="D9" s="342"/>
      <c r="E9" s="342"/>
      <c r="F9" s="342"/>
      <c r="G9" s="342"/>
      <c r="H9" s="342"/>
      <c r="I9" s="342"/>
    </row>
    <row r="10" spans="1:9" x14ac:dyDescent="0.25">
      <c r="A10" s="342"/>
      <c r="B10" s="342"/>
      <c r="C10" s="342"/>
      <c r="D10" s="342"/>
      <c r="E10" s="342"/>
      <c r="F10" s="342"/>
      <c r="G10" s="342"/>
      <c r="H10" s="342"/>
      <c r="I10" s="342"/>
    </row>
    <row r="11" spans="1:9" x14ac:dyDescent="0.25">
      <c r="A11" s="342"/>
      <c r="B11" s="342"/>
      <c r="C11" s="342"/>
      <c r="D11" s="342"/>
      <c r="E11" s="342"/>
      <c r="F11" s="342"/>
      <c r="G11" s="342"/>
      <c r="H11" s="342"/>
      <c r="I11" s="342"/>
    </row>
    <row r="12" spans="1:9" x14ac:dyDescent="0.25">
      <c r="A12" s="342"/>
      <c r="B12" s="342"/>
      <c r="C12" s="342"/>
      <c r="D12" s="342"/>
      <c r="E12" s="342"/>
      <c r="F12" s="342"/>
      <c r="G12" s="342"/>
      <c r="H12" s="342"/>
      <c r="I12" s="342"/>
    </row>
    <row r="13" spans="1:9" x14ac:dyDescent="0.25">
      <c r="A13" s="342"/>
      <c r="B13" s="342"/>
      <c r="C13" s="342"/>
      <c r="D13" s="342"/>
      <c r="E13" s="342"/>
      <c r="F13" s="342"/>
      <c r="G13" s="342"/>
      <c r="H13" s="342"/>
      <c r="I13" s="342"/>
    </row>
    <row r="14" spans="1:9" x14ac:dyDescent="0.25">
      <c r="A14" s="342"/>
      <c r="B14" s="342"/>
      <c r="C14" s="342"/>
      <c r="D14" s="342"/>
      <c r="E14" s="342"/>
      <c r="F14" s="342"/>
      <c r="G14" s="342"/>
      <c r="H14" s="342"/>
      <c r="I14" s="342"/>
    </row>
    <row r="15" spans="1:9" x14ac:dyDescent="0.25">
      <c r="A15" s="342"/>
      <c r="B15" s="342"/>
      <c r="C15" s="342"/>
      <c r="D15" s="342"/>
      <c r="E15" s="342"/>
      <c r="F15" s="342"/>
      <c r="G15" s="342"/>
      <c r="H15" s="342"/>
      <c r="I15" s="342"/>
    </row>
    <row r="16" spans="1:9" x14ac:dyDescent="0.25">
      <c r="A16" s="342"/>
      <c r="B16" s="342"/>
      <c r="C16" s="342"/>
      <c r="D16" s="342"/>
      <c r="E16" s="342"/>
      <c r="F16" s="342"/>
      <c r="G16" s="342"/>
      <c r="H16" s="342"/>
      <c r="I16" s="342"/>
    </row>
    <row r="17" spans="1:9" x14ac:dyDescent="0.25">
      <c r="A17" s="342"/>
      <c r="B17" s="342"/>
      <c r="C17" s="342"/>
      <c r="D17" s="342"/>
      <c r="E17" s="342"/>
      <c r="F17" s="342"/>
      <c r="G17" s="342"/>
      <c r="H17" s="342"/>
      <c r="I17" s="342"/>
    </row>
    <row r="18" spans="1:9" x14ac:dyDescent="0.25">
      <c r="A18" s="342"/>
      <c r="B18" s="342"/>
      <c r="C18" s="342"/>
      <c r="D18" s="342"/>
      <c r="E18" s="342"/>
      <c r="F18" s="342"/>
      <c r="G18" s="342"/>
      <c r="H18" s="342"/>
      <c r="I18" s="342"/>
    </row>
    <row r="19" spans="1:9" x14ac:dyDescent="0.25">
      <c r="A19" s="342"/>
      <c r="B19" s="342"/>
      <c r="C19" s="342"/>
      <c r="D19" s="342"/>
      <c r="E19" s="342"/>
      <c r="F19" s="342"/>
      <c r="G19" s="342"/>
      <c r="H19" s="342"/>
      <c r="I19" s="342"/>
    </row>
    <row r="20" spans="1:9" x14ac:dyDescent="0.25">
      <c r="A20" s="342"/>
      <c r="B20" s="342"/>
      <c r="C20" s="342"/>
      <c r="D20" s="342"/>
      <c r="E20" s="342"/>
      <c r="F20" s="342"/>
      <c r="G20" s="342"/>
      <c r="H20" s="342"/>
      <c r="I20" s="342"/>
    </row>
    <row r="21" spans="1:9" x14ac:dyDescent="0.25">
      <c r="A21" s="342"/>
      <c r="B21" s="342"/>
      <c r="C21" s="342"/>
      <c r="D21" s="342"/>
      <c r="E21" s="342"/>
      <c r="F21" s="342"/>
      <c r="G21" s="342"/>
      <c r="H21" s="342"/>
      <c r="I21" s="342"/>
    </row>
    <row r="22" spans="1:9" x14ac:dyDescent="0.25">
      <c r="A22" s="342"/>
      <c r="B22" s="342"/>
      <c r="C22" s="342"/>
      <c r="D22" s="342"/>
      <c r="E22" s="342"/>
      <c r="F22" s="342"/>
      <c r="G22" s="342"/>
      <c r="H22" s="342"/>
      <c r="I22" s="342"/>
    </row>
    <row r="23" spans="1:9" x14ac:dyDescent="0.25">
      <c r="A23" s="342"/>
      <c r="B23" s="342"/>
      <c r="C23" s="342"/>
      <c r="D23" s="342"/>
      <c r="E23" s="342"/>
      <c r="F23" s="342"/>
      <c r="G23" s="342"/>
      <c r="H23" s="342"/>
      <c r="I23" s="342"/>
    </row>
    <row r="24" spans="1:9" x14ac:dyDescent="0.25">
      <c r="A24" s="342"/>
      <c r="B24" s="342"/>
      <c r="C24" s="342"/>
      <c r="D24" s="342"/>
      <c r="E24" s="342"/>
      <c r="F24" s="342"/>
      <c r="G24" s="342"/>
      <c r="H24" s="342"/>
      <c r="I24" s="342"/>
    </row>
    <row r="25" spans="1:9" x14ac:dyDescent="0.25">
      <c r="A25" s="342"/>
      <c r="B25" s="342"/>
      <c r="C25" s="342"/>
      <c r="D25" s="342"/>
      <c r="E25" s="342"/>
      <c r="F25" s="342"/>
      <c r="G25" s="342"/>
      <c r="H25" s="342"/>
      <c r="I25" s="342"/>
    </row>
    <row r="26" spans="1:9" x14ac:dyDescent="0.25">
      <c r="A26" s="342"/>
      <c r="B26" s="342"/>
      <c r="C26" s="342"/>
      <c r="D26" s="342"/>
      <c r="E26" s="342"/>
      <c r="F26" s="342"/>
      <c r="G26" s="342"/>
      <c r="H26" s="342"/>
      <c r="I26" s="342"/>
    </row>
    <row r="27" spans="1:9" x14ac:dyDescent="0.25">
      <c r="A27" s="342"/>
      <c r="B27" s="342"/>
      <c r="C27" s="342"/>
      <c r="D27" s="342"/>
      <c r="E27" s="342"/>
      <c r="F27" s="342"/>
      <c r="G27" s="342"/>
      <c r="H27" s="342"/>
      <c r="I27" s="342"/>
    </row>
    <row r="28" spans="1:9" x14ac:dyDescent="0.25">
      <c r="A28" s="342"/>
      <c r="B28" s="342"/>
      <c r="C28" s="342"/>
      <c r="D28" s="342"/>
      <c r="E28" s="342"/>
      <c r="F28" s="342"/>
      <c r="G28" s="342"/>
      <c r="H28" s="342"/>
      <c r="I28" s="342"/>
    </row>
    <row r="29" spans="1:9" x14ac:dyDescent="0.25">
      <c r="A29" s="342"/>
      <c r="B29" s="342"/>
      <c r="C29" s="342"/>
      <c r="D29" s="342"/>
      <c r="E29" s="342"/>
      <c r="F29" s="342"/>
      <c r="G29" s="342"/>
      <c r="H29" s="342"/>
      <c r="I29" s="342"/>
    </row>
    <row r="30" spans="1:9" x14ac:dyDescent="0.25">
      <c r="A30" s="342"/>
      <c r="B30" s="342"/>
      <c r="C30" s="342"/>
      <c r="D30" s="342"/>
      <c r="E30" s="342"/>
      <c r="F30" s="342"/>
      <c r="G30" s="342"/>
      <c r="H30" s="342"/>
      <c r="I30" s="342"/>
    </row>
    <row r="31" spans="1:9" x14ac:dyDescent="0.25">
      <c r="A31" s="342"/>
      <c r="B31" s="342"/>
      <c r="C31" s="342"/>
      <c r="D31" s="342"/>
      <c r="E31" s="342"/>
      <c r="F31" s="342"/>
      <c r="G31" s="342"/>
      <c r="H31" s="342"/>
      <c r="I31" s="342"/>
    </row>
    <row r="32" spans="1:9" x14ac:dyDescent="0.25">
      <c r="A32" s="342"/>
      <c r="B32" s="342"/>
      <c r="C32" s="342"/>
      <c r="D32" s="342"/>
      <c r="E32" s="342"/>
      <c r="F32" s="342"/>
      <c r="G32" s="342"/>
      <c r="H32" s="342"/>
      <c r="I32" s="342"/>
    </row>
    <row r="33" spans="1:9" x14ac:dyDescent="0.25">
      <c r="A33" s="342"/>
      <c r="B33" s="342"/>
      <c r="C33" s="342"/>
      <c r="D33" s="342"/>
      <c r="E33" s="342"/>
      <c r="F33" s="342"/>
      <c r="G33" s="342"/>
      <c r="H33" s="342"/>
      <c r="I33" s="342"/>
    </row>
    <row r="34" spans="1:9" x14ac:dyDescent="0.25">
      <c r="A34" s="342"/>
      <c r="B34" s="342"/>
      <c r="C34" s="342"/>
      <c r="D34" s="342"/>
      <c r="E34" s="342"/>
      <c r="F34" s="342"/>
      <c r="G34" s="342"/>
      <c r="H34" s="342"/>
      <c r="I34" s="342"/>
    </row>
    <row r="35" spans="1:9" x14ac:dyDescent="0.25">
      <c r="A35" s="342"/>
      <c r="B35" s="342"/>
      <c r="C35" s="342"/>
      <c r="D35" s="342"/>
      <c r="E35" s="342"/>
      <c r="F35" s="342"/>
      <c r="G35" s="342"/>
      <c r="H35" s="342"/>
      <c r="I35" s="342"/>
    </row>
    <row r="36" spans="1:9" x14ac:dyDescent="0.25">
      <c r="A36" s="342"/>
      <c r="B36" s="342"/>
      <c r="C36" s="342"/>
      <c r="D36" s="342"/>
      <c r="E36" s="342"/>
      <c r="F36" s="342"/>
      <c r="G36" s="342"/>
      <c r="H36" s="342"/>
      <c r="I36" s="342"/>
    </row>
    <row r="37" spans="1:9" x14ac:dyDescent="0.25">
      <c r="A37" s="342"/>
      <c r="B37" s="342"/>
      <c r="C37" s="342"/>
      <c r="D37" s="342"/>
      <c r="E37" s="342"/>
      <c r="F37" s="342"/>
      <c r="G37" s="342"/>
      <c r="H37" s="342"/>
      <c r="I37" s="342"/>
    </row>
    <row r="38" spans="1:9" x14ac:dyDescent="0.25">
      <c r="A38" s="342"/>
      <c r="B38" s="342"/>
      <c r="C38" s="342"/>
      <c r="D38" s="342"/>
      <c r="E38" s="342"/>
      <c r="F38" s="342"/>
      <c r="G38" s="342"/>
      <c r="H38" s="342"/>
      <c r="I38" s="342"/>
    </row>
    <row r="39" spans="1:9" x14ac:dyDescent="0.25">
      <c r="A39" s="342"/>
      <c r="B39" s="342"/>
      <c r="C39" s="342"/>
      <c r="D39" s="342"/>
      <c r="E39" s="342"/>
      <c r="F39" s="342"/>
      <c r="G39" s="342"/>
      <c r="H39" s="342"/>
      <c r="I39" s="342"/>
    </row>
    <row r="40" spans="1:9" ht="68.400000000000006" customHeight="1" x14ac:dyDescent="0.25">
      <c r="A40" s="342"/>
      <c r="B40" s="342"/>
      <c r="C40" s="342"/>
      <c r="D40" s="342"/>
      <c r="E40" s="342"/>
      <c r="F40" s="342"/>
      <c r="G40" s="342"/>
      <c r="H40" s="342"/>
      <c r="I40" s="342"/>
    </row>
    <row r="41" spans="1:9" ht="19.95" customHeight="1" x14ac:dyDescent="0.25">
      <c r="A41" s="342"/>
      <c r="B41" s="342"/>
      <c r="C41" s="342"/>
      <c r="D41" s="342"/>
      <c r="E41" s="342"/>
      <c r="F41" s="342"/>
      <c r="G41" s="342"/>
      <c r="H41" s="342"/>
      <c r="I41" s="342"/>
    </row>
    <row r="42" spans="1:9" ht="12.45" customHeight="1" x14ac:dyDescent="0.25">
      <c r="A42" s="342"/>
      <c r="B42" s="342"/>
      <c r="C42" s="342"/>
      <c r="D42" s="342"/>
      <c r="E42" s="342"/>
      <c r="F42" s="342"/>
      <c r="G42" s="342"/>
      <c r="H42" s="342"/>
      <c r="I42" s="342"/>
    </row>
    <row r="43" spans="1:9" ht="67.95" hidden="1" customHeight="1" x14ac:dyDescent="0.25">
      <c r="A43" s="342"/>
      <c r="B43" s="342"/>
      <c r="C43" s="342"/>
      <c r="D43" s="342"/>
      <c r="E43" s="342"/>
      <c r="F43" s="342"/>
      <c r="G43" s="342"/>
      <c r="H43" s="342"/>
      <c r="I43" s="342"/>
    </row>
    <row r="44" spans="1:9" ht="67.95" hidden="1" customHeight="1" x14ac:dyDescent="0.25">
      <c r="A44" s="342"/>
      <c r="B44" s="342"/>
      <c r="C44" s="342"/>
      <c r="D44" s="342"/>
      <c r="E44" s="342"/>
      <c r="F44" s="342"/>
      <c r="G44" s="342"/>
      <c r="H44" s="342"/>
      <c r="I44" s="342"/>
    </row>
    <row r="88" spans="1:1" x14ac:dyDescent="0.25">
      <c r="A88" s="124"/>
    </row>
  </sheetData>
  <mergeCells count="1">
    <mergeCell ref="A1:I4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Tatjana Ilinčić</cp:lastModifiedBy>
  <cp:lastPrinted>2018-04-25T06:49:36Z</cp:lastPrinted>
  <dcterms:created xsi:type="dcterms:W3CDTF">2008-10-17T11:51:54Z</dcterms:created>
  <dcterms:modified xsi:type="dcterms:W3CDTF">2025-07-22T11:27:36Z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9198c205-7cf8-427e-abf8-9da10f7c14d6_Enabled">
    <vt:lpwstr>true</vt:lpwstr>
  </property>
  <property fmtid="{D5CDD505-2E9C-101B-9397-08002B2CF9AE}" pid="4" name="MSIP_Label_9198c205-7cf8-427e-abf8-9da10f7c14d6_SetDate">
    <vt:lpwstr>2025-04-17T07:27:42Z</vt:lpwstr>
  </property>
  <property fmtid="{D5CDD505-2E9C-101B-9397-08002B2CF9AE}" pid="5" name="MSIP_Label_9198c205-7cf8-427e-abf8-9da10f7c14d6_Method">
    <vt:lpwstr>Privileged</vt:lpwstr>
  </property>
  <property fmtid="{D5CDD505-2E9C-101B-9397-08002B2CF9AE}" pid="6" name="MSIP_Label_9198c205-7cf8-427e-abf8-9da10f7c14d6_Name">
    <vt:lpwstr>9198c205-7cf8-427e-abf8-9da10f7c14d6</vt:lpwstr>
  </property>
  <property fmtid="{D5CDD505-2E9C-101B-9397-08002B2CF9AE}" pid="7" name="MSIP_Label_9198c205-7cf8-427e-abf8-9da10f7c14d6_SiteId">
    <vt:lpwstr>607b92b1-0d9e-499e-b3b4-1716eddd7139</vt:lpwstr>
  </property>
  <property fmtid="{D5CDD505-2E9C-101B-9397-08002B2CF9AE}" pid="8" name="MSIP_Label_9198c205-7cf8-427e-abf8-9da10f7c14d6_ActionId">
    <vt:lpwstr>1f3bf7cb-8d67-4766-9683-24ee15ddb038</vt:lpwstr>
  </property>
  <property fmtid="{D5CDD505-2E9C-101B-9397-08002B2CF9AE}" pid="9" name="MSIP_Label_9198c205-7cf8-427e-abf8-9da10f7c14d6_ContentBits">
    <vt:lpwstr>0</vt:lpwstr>
  </property>
</Properties>
</file>