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42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Notes!$A$1:$I$40</definedName>
    <definedName name="_xlnm.Print_Area" localSheetId="5">SOCE!$A$1:$Y$63</definedName>
  </definedNames>
  <calcPr calcId="145621"/>
</workbook>
</file>

<file path=xl/calcChain.xml><?xml version="1.0" encoding="utf-8"?>
<calcChain xmlns="http://schemas.openxmlformats.org/spreadsheetml/2006/main">
  <c r="W38" i="22" l="1"/>
  <c r="Y38" i="22" s="1"/>
  <c r="W40" i="22"/>
  <c r="Y40" i="22" s="1"/>
  <c r="W41" i="22"/>
  <c r="Y41" i="22" s="1"/>
  <c r="W42" i="22"/>
  <c r="Y42" i="22" s="1"/>
  <c r="W43" i="22"/>
  <c r="Y43" i="22" s="1"/>
  <c r="X39" i="22" l="1"/>
  <c r="V39" i="22"/>
  <c r="U39" i="22"/>
  <c r="T39" i="22"/>
  <c r="S39" i="22"/>
  <c r="R39" i="22"/>
  <c r="Q39" i="22"/>
  <c r="P39" i="22"/>
  <c r="O39" i="22"/>
  <c r="N39" i="22"/>
  <c r="M39" i="22"/>
  <c r="L39" i="22"/>
  <c r="K39" i="22"/>
  <c r="J39" i="22"/>
  <c r="I39" i="22"/>
  <c r="H39" i="22"/>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37" i="22"/>
  <c r="Y37" i="22" s="1"/>
  <c r="W36"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V59" i="22"/>
  <c r="U59" i="22"/>
  <c r="T59" i="22"/>
  <c r="S59" i="22"/>
  <c r="R59" i="22"/>
  <c r="Q59" i="22"/>
  <c r="P59" i="22"/>
  <c r="O59" i="22"/>
  <c r="N59" i="22"/>
  <c r="M59" i="22"/>
  <c r="L59" i="22"/>
  <c r="K59" i="22"/>
  <c r="J59" i="22"/>
  <c r="I59" i="22"/>
  <c r="H59"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Y36" i="22"/>
  <c r="Y39" i="22" s="1"/>
  <c r="W59" i="22"/>
  <c r="H90" i="19"/>
  <c r="J90" i="19"/>
  <c r="K90" i="19"/>
  <c r="I90" i="19"/>
  <c r="W63" i="22"/>
  <c r="Y51" i="22"/>
  <c r="W34" i="22"/>
  <c r="Y22" i="22"/>
  <c r="Y10" i="22"/>
  <c r="W10" i="22"/>
  <c r="W30" i="22" s="1"/>
  <c r="I21" i="21"/>
  <c r="H21" i="21"/>
  <c r="K108" i="19"/>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J48" i="19"/>
  <c r="H48" i="19"/>
  <c r="J37" i="19"/>
  <c r="H37" i="19"/>
  <c r="J29" i="19"/>
  <c r="I29" i="19"/>
  <c r="J26" i="19"/>
  <c r="I26" i="19"/>
  <c r="J20" i="19"/>
  <c r="I20" i="19"/>
  <c r="J16" i="19"/>
  <c r="I16" i="19"/>
  <c r="J8" i="19"/>
  <c r="H8" i="19"/>
  <c r="I117" i="18"/>
  <c r="I105" i="18"/>
  <c r="I98" i="18"/>
  <c r="I94" i="18"/>
  <c r="I75" i="18" s="1"/>
  <c r="I60" i="18"/>
  <c r="I53" i="18"/>
  <c r="I45" i="18"/>
  <c r="I38" i="18"/>
  <c r="I27" i="18"/>
  <c r="I17" i="18"/>
  <c r="I10" i="18"/>
  <c r="H57" i="20" l="1"/>
  <c r="H59" i="20" s="1"/>
  <c r="I55" i="20"/>
  <c r="H51" i="21"/>
  <c r="H53" i="21" s="1"/>
  <c r="I24" i="20"/>
  <c r="I27" i="20" s="1"/>
  <c r="Y63" i="22"/>
  <c r="Y32" i="22"/>
  <c r="Y33" i="22" s="1"/>
  <c r="I36" i="21"/>
  <c r="J60" i="19"/>
  <c r="I133" i="18"/>
  <c r="I49" i="21"/>
  <c r="I44" i="18"/>
  <c r="H61" i="19"/>
  <c r="I14" i="19"/>
  <c r="I61" i="19" s="1"/>
  <c r="H72" i="18"/>
  <c r="H60" i="19"/>
  <c r="J14" i="19"/>
  <c r="J61" i="19" s="1"/>
  <c r="I9" i="18"/>
  <c r="I42" i="20"/>
  <c r="I51" i="21" l="1"/>
  <c r="I53" i="21" s="1"/>
  <c r="I57" i="20"/>
  <c r="I59" i="20" s="1"/>
  <c r="J63" i="19"/>
  <c r="H64" i="19"/>
  <c r="I72" i="18"/>
  <c r="I62" i="19"/>
  <c r="I63" i="19"/>
  <c r="I64" i="19"/>
  <c r="H62" i="19"/>
  <c r="H66" i="19" s="1"/>
  <c r="H63" i="19"/>
  <c r="J62" i="19"/>
  <c r="J66" i="19" s="1"/>
  <c r="J64" i="19"/>
  <c r="H68" i="19" l="1"/>
  <c r="H67" i="19"/>
  <c r="I66" i="19"/>
  <c r="I68" i="19"/>
  <c r="I67" i="19"/>
  <c r="J67" i="19"/>
  <c r="J68" i="19"/>
  <c r="K16" i="19" l="1"/>
  <c r="K37" i="19"/>
  <c r="K20" i="19"/>
  <c r="K48" i="19"/>
  <c r="K26" i="19"/>
  <c r="K8" i="19"/>
  <c r="K60" i="19" s="1"/>
  <c r="K29" i="19"/>
  <c r="K14" i="19" l="1"/>
  <c r="K61" i="19" s="1"/>
  <c r="K62" i="19" s="1"/>
  <c r="K66" i="19" s="1"/>
  <c r="K63" i="19" l="1"/>
  <c r="K67" i="19"/>
  <c r="K68" i="19"/>
  <c r="K64" i="19"/>
  <c r="K109"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<sst xmlns="http://schemas.openxmlformats.org/spreadsheetml/2006/main" count="539" uniqueCount="526">
  <si>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</si>
  <si>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</si>
  <si>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</si>
  <si>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</si>
  <si>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</si>
  <si>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</si>
  <si>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</si>
  <si>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</si>
  <si>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</si>
  <si>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</si>
  <si>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</si>
  <si>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</si>
  <si>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</si>
  <si>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</si>
  <si>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</si>
  <si>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</si>
  <si>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</si>
  <si>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</si>
  <si>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</si>
  <si>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</si>
  <si>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</si>
  <si>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</si>
  <si>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</si>
  <si>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</si>
  <si>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</si>
  <si>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</si>
  <si>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</si>
  <si>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</si>
  <si>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</si>
  <si>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</si>
  <si>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</si>
  <si>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</si>
  <si>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</si>
  <si>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</si>
  <si>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</si>
  <si>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</si>
  <si>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</si>
  <si>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</si>
  <si>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</si>
  <si>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</si>
  <si>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</si>
  <si>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</si>
  <si>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</si>
  <si>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</si>
  <si>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</si>
  <si>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</si>
  <si>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</si>
  <si>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</si>
  <si>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</si>
  <si>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</si>
  <si>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</si>
  <si>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</si>
  <si>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</si>
  <si>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</si>
  <si>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</si>
  <si>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</si>
  <si>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</si>
  <si>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</si>
  <si>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</si>
  <si>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</si>
  <si>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</si>
  <si>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</si>
  <si>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</si>
  <si>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</si>
  <si>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</si>
  <si>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</si>
  <si>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</si>
  <si>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</si>
  <si>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</si>
  <si>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</si>
  <si>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</si>
  <si>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</si>
  <si>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</si>
  <si>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</si>
  <si>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</si>
  <si>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</si>
  <si>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</si>
  <si>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</si>
  <si>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</si>
  <si>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</si>
  <si>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</si>
  <si>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</si>
  <si>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</si>
  <si>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</si>
  <si>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</si>
  <si>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</si>
  <si>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</si>
  <si>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</si>
  <si>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</si>
  <si>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</si>
  <si>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</si>
  <si>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</si>
  <si>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</si>
  <si>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</si>
  <si>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</si>
  <si>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</si>
  <si>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</si>
  <si>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</si>
  <si>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</si>
  <si>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</si>
  <si>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</si>
  <si>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</si>
  <si>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</si>
  <si>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</si>
  <si>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</si>
  <si>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</si>
  <si>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</si>
  <si>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</si>
  <si>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</si>
  <si>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</si>
  <si>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</si>
  <si>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</si>
  <si>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</si>
  <si>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</si>
  <si>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</si>
  <si>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</si>
  <si>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</si>
  <si>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</si>
  <si>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</si>
  <si>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</si>
  <si>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</si>
  <si>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</si>
  <si>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</si>
  <si>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</si>
  <si>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</si>
  <si>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</si>
  <si>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</si>
  <si>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</si>
  <si>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</si>
  <si>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</si>
  <si>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</si>
  <si>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</si>
  <si>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</si>
  <si>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</si>
  <si>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</si>
  <si>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</si>
  <si>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</si>
  <si>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</si>
  <si>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</si>
  <si>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</si>
  <si>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</si>
  <si>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</si>
  <si>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</si>
  <si>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</si>
  <si>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</si>
  <si>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</si>
  <si>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</si>
  <si>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</si>
  <si>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</si>
  <si>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</si>
  <si>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</si>
  <si>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</si>
  <si>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</si>
  <si>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</si>
  <si>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</si>
  <si>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</si>
  <si>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</si>
  <si>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</si>
  <si>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</si>
  <si>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</si>
  <si>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</si>
  <si>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</si>
  <si>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</si>
  <si>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</si>
  <si>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</si>
  <si>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</si>
  <si>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</si>
  <si>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</si>
  <si>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</si>
  <si>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</si>
  <si>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</si>
  <si>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</si>
  <si>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</si>
  <si>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</si>
  <si>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</si>
  <si>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</si>
  <si>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</si>
  <si>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</si>
  <si>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</si>
  <si>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</si>
  <si>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</si>
  <si>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</si>
  <si>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</si>
  <si>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</si>
  <si>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</si>
  <si>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</si>
  <si>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</si>
  <si>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</si>
  <si>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</si>
  <si>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</si>
  <si>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</si>
  <si>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</si>
  <si>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</si>
  <si>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</si>
  <si>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</si>
  <si>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</si>
  <si>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</si>
  <si>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</si>
  <si>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</si>
  <si>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</si>
  <si>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</si>
  <si>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</si>
  <si>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</si>
  <si>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</si>
  <si>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</si>
  <si>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</si>
  <si>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</si>
  <si>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</si>
  <si>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</si>
  <si>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</si>
  <si>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</si>
  <si>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</si>
  <si>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</si>
  <si>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</si>
  <si>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</si>
  <si>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</si>
  <si>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</si>
  <si>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</si>
  <si>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</si>
  <si>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</si>
  <si>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</si>
  <si>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</si>
  <si>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</si>
  <si>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</si>
  <si>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</si>
  <si>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</si>
  <si>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</si>
  <si>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</si>
  <si>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</si>
  <si>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</si>
  <si>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</si>
  <si>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</si>
  <si>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</si>
  <si>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</si>
  <si>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</si>
  <si>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</si>
  <si>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</si>
  <si>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</si>
  <si>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</si>
  <si>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</si>
  <si>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</si>
  <si>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</si>
  <si>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</si>
  <si>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</si>
  <si>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</si>
  <si>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</si>
  <si>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</si>
  <si>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</si>
  <si>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</si>
  <si>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</si>
  <si>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</si>
  <si>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</si>
  <si>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</si>
  <si>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</si>
  <si>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</si>
  <si>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</si>
  <si>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</si>
  <si>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</si>
  <si>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</si>
  <si>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</si>
  <si>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</si>
  <si>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</si>
  <si>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</si>
  <si>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</si>
  <si>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</si>
  <si>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</si>
  <si>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</si>
  <si>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</si>
  <si>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</si>
  <si>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</si>
  <si>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</si>
  <si>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</si>
  <si>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</si>
  <si>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</si>
  <si>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</si>
  <si>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</si>
  <si>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</si>
  <si>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</si>
  <si>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</si>
  <si>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</si>
  <si>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</si>
  <si>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</si>
  <si>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</si>
  <si>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</si>
  <si>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</si>
  <si>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</si>
  <si>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</si>
  <si>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</si>
  <si>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</si>
  <si>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</si>
  <si>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</si>
  <si>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</si>
  <si>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</si>
  <si>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</si>
  <si>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</si>
  <si>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</si>
  <si>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</si>
  <si>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</si>
  <si>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</si>
  <si>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</si>
  <si>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</si>
  <si>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</si>
  <si>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</si>
  <si>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</si>
  <si>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</si>
  <si>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</si>
  <si>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</si>
  <si>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</si>
  <si>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</si>
  <si>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</si>
  <si>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</si>
  <si>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</si>
  <si>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</si>
  <si>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</si>
  <si>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</si>
  <si>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</si>
  <si>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</si>
  <si>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</si>
  <si>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</si>
  <si>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</si>
  <si>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</si>
  <si>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</si>
  <si>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</si>
  <si>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</si>
  <si>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</si>
  <si>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</si>
  <si>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</si>
  <si>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</si>
  <si>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</si>
  <si>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</si>
  <si>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</si>
  <si>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</si>
  <si>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</si>
  <si>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</si>
  <si>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</si>
  <si>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</si>
  <si>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</si>
  <si>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</si>
  <si>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</si>
  <si>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</si>
  <si>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</si>
  <si>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</si>
  <si>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</si>
  <si>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</si>
  <si>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</si>
  <si>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</si>
  <si>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</si>
  <si>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</si>
  <si>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</si>
  <si>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</si>
  <si>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</si>
  <si>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</si>
  <si>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</si>
  <si>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</si>
  <si>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</si>
  <si>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</si>
  <si>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</si>
  <si>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</si>
  <si>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</si>
  <si>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</si>
  <si>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</si>
  <si>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</si>
  <si>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</si>
  <si>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</si>
  <si>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</si>
  <si>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</si>
  <si>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</si>
  <si>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</si>
  <si>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</si>
  <si>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</si>
  <si>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</si>
  <si>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</si>
  <si>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</si>
  <si>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</si>
  <si>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</si>
  <si>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</si>
  <si>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</si>
  <si>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</si>
  <si>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</si>
  <si>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</si>
  <si>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</si>
  <si>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</si>
  <si>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</si>
  <si>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</si>
  <si>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</si>
  <si>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</si>
  <si>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</si>
  <si>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</si>
  <si>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</si>
  <si>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</si>
  <si>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</si>
  <si>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</si>
  <si>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</si>
  <si>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</si>
  <si>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</si>
  <si>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</si>
  <si>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</si>
  <si>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</si>
  <si>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</si>
  <si>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</si>
  <si>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</si>
  <si>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</si>
  <si>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</si>
  <si>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</si>
  <si>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</si>
  <si>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</si>
  <si>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</si>
  <si>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</si>
  <si>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</si>
  <si>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</si>
  <si>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</si>
  <si>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</si>
  <si>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</si>
  <si>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</si>
  <si>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</si>
  <si>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</si>
  <si>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</si>
  <si>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</si>
  <si>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</si>
  <si>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</si>
  <si>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</si>
  <si>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</si>
  <si>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</si>
  <si>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</si>
  <si>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</si>
  <si>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</si>
  <si>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</si>
  <si>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</si>
  <si>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</si>
  <si>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</si>
  <si>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</si>
  <si>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</si>
  <si>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</si>
  <si>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</si>
  <si>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</si>
  <si>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</si>
  <si>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</si>
  <si>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</si>
  <si>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</si>
  <si>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</si>
  <si>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</si>
  <si>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</si>
  <si>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</si>
  <si>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</si>
  <si>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</si>
  <si>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</si>
  <si>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</si>
  <si>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</si>
  <si>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</si>
  <si>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</si>
  <si>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</si>
  <si>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</si>
  <si>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</si>
  <si>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</si>
  <si>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</si>
  <si>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</si>
  <si>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</si>
  <si>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</si>
  <si>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</si>
  <si>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</si>
  <si>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</si>
  <si>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</si>
  <si>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</si>
  <si>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</si>
  <si>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</si>
  <si>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</si>
  <si>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</si>
  <si>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</si>
  <si>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</si>
  <si>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</si>
  <si>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</si>
  <si>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</si>
  <si>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</si>
  <si>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</si>
  <si>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</si>
  <si>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</si>
  <si>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</si>
  <si>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</si>
  <si>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</si>
  <si>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</si>
  <si>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</si>
  <si>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</si>
  <si>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</si>
  <si>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</si>
  <si>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</si>
  <si>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</si>
  <si>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</si>
  <si>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</si>
  <si>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</si>
  <si>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</si>
  <si>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</si>
  <si>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</si>
  <si>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</si>
  <si>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</si>
  <si>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</si>
  <si>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</si>
  <si>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</si>
  <si>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</si>
  <si>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</si>
  <si>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</si>
  <si>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</si>
  <si>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</si>
  <si>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</si>
  <si>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</si>
  <si>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</si>
  <si>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</si>
  <si>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</si>
  <si>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</si>
  <si>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</si>
  <si>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</si>
  <si>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</si>
  <si>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</si>
  <si>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</si>
  <si>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</si>
  <si>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</si>
  <si>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KN</t>
  </si>
  <si>
    <t>RN</t>
  </si>
  <si>
    <t>No</t>
  </si>
  <si>
    <t>Sandra Kalagac</t>
  </si>
  <si>
    <t>052/223-811</t>
  </si>
  <si>
    <t xml:space="preserve">skalagac@arenahospitalitygroup.com </t>
  </si>
  <si>
    <t>Submitter: Arena Hospitality Group d.d.</t>
  </si>
  <si>
    <t xml:space="preserve">balance as at 31.12.2021 </t>
  </si>
  <si>
    <t>for the period 01.01.2021 to 31.12.2021</t>
  </si>
  <si>
    <t>for the period 01.01.2021. to 31.12.2021.</t>
  </si>
  <si>
    <t xml:space="preserve">NOTES TO FINANCIAL STATEMENTS - TFI
(drawn up for quarterly reporting periods)
Name of the issuer:   Arena Hospitality Group d.d.
Personal identification number (OIB):   47625429199
Reporting period: 01.01.2021 till  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2021 published in Notes 13 and 14.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2021 published in Notes 13 and 14.
7. average number of employees during the financial year
- 774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762,296 HRK (net salaries 530,074 HRK 155,634 HRK taxes and contributions from salaries and 76,588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2021 on p. 136.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Reconciliation of Balance Sheet Items:
Property, plant and equipment in the amount of HRK 1,631,283 thousand increased by Inventories (disclosed within Non-current assets) in the amount of HRK 8,300 thousand corresponds to AOP position 010.
Restricted deposits and cash in the amount of HRK 65,813 thousand are on AOP 028. Other non-current financial assets totaling HRK 792,577 thousand include AOP positions 021 and 023.
Other receivables and prepayments in the amount of HRK 18,922 thousand, contains other tax receivables stated on AOP 051, AOP 047, 050 and 052.
Other reserves in the amount of HRK 559,029 thousand include AOP 070 and 077.
Other payables and accruals in the amount of HRK 70,999 thousand, within the TFI is reported on AOP 116,119,120 and 123.
Reconciliation of Income Statement tems:
Operating expenses in amount of HRK 271,785 thousand enlarged with Rental expenses and  concession fees: land in amount of HRK 15,788 thousand and position Other expenses in amount of HRK 28,782 thousand corresponding to the sum of  AOP positions 009, 013, 029.
Financial Income in amount of HRK 5,602 thousand are stated in the AOP positions 034, 037 i 038.
Reconciliation of items in the Statement of Changes in Equity:
The amount of HRK 1,623,358 stated in line 21 Other distributions and payments to members/shareholders represents the recording of share-based payments in accordance with IFRS 2, as there is no other more appropriate line in the GFI-POD where this amount would be classified. This amount has not been paid, it is only shown as an increase in equity in accordance with IFRS 2.
All remaining information is contained in the notes to the financial statements published in the Company's Annual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</si>
</sst>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49" xfId="0" applyFont="1" applyFill="1" applyBorder="1" applyAlignment="1" applyProtection="1">
      <alignment horizontal="left" vertical="center" wrapText="1"/>
    </xf>
    <xf numFmtId="0" fontId="16" fillId="9" borderId="23" xfId="0" applyFont="1" applyFill="1" applyBorder="1" applyAlignment="1" applyProtection="1">
      <alignment horizontal="left" vertical="center" wrapText="1"/>
    </xf>
    <xf numFmtId="0" fontId="16" fillId="9" borderId="5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 id="1392" r="Y43" connectionId="0">
    <xmlCellPr id="1" uniqueName="P1082286">
      <xmlPr mapId="1" xpath="/TFI-IZD-POD/IPK-GFI-IZD-POD_1000380/P1082286" xmlDataType="decimal"/>
    </xmlCellPr>
  </singleXmlCell>
  <singleXmlCell id="1391" r="X43" connectionId="0">
    <xmlCellPr id="1" uniqueName="P1082285">
      <xmlPr mapId="1" xpath="/TFI-IZD-POD/IPK-GFI-IZD-POD_1000380/P1082285" xmlDataType="decimal"/>
    </xmlCellPr>
  </singleXmlCell>
  <singleXmlCell id="1390" r="W43" connectionId="0">
    <xmlCellPr id="1" uniqueName="P1082284">
      <xmlPr mapId="1" xpath="/TFI-IZD-POD/IPK-GFI-IZD-POD_1000380/P1082284" xmlDataType="decimal"/>
    </xmlCellPr>
  </singleXmlCell>
  <singleXmlCell id="1389" r="V43" connectionId="0">
    <xmlCellPr id="1" uniqueName="P1082282">
      <xmlPr mapId="1" xpath="/TFI-IZD-POD/IPK-GFI-IZD-POD_1000380/P1082282" xmlDataType="decimal"/>
    </xmlCellPr>
  </singleXmlCell>
  <singleXmlCell id="1388" r="U43" connectionId="0">
    <xmlCellPr id="1" uniqueName="P1082245">
      <xmlPr mapId="1" xpath="/TFI-IZD-POD/IPK-GFI-IZD-POD_1000380/P1082245" xmlDataType="decimal"/>
    </xmlCellPr>
  </singleXmlCell>
  <singleXmlCell id="1387" r="R43" connectionId="0">
    <xmlCellPr id="1" uniqueName="P1082280">
      <xmlPr mapId="1" xpath="/TFI-IZD-POD/IPK-GFI-IZD-POD_1000380/P1082280" xmlDataType="decimal"/>
    </xmlCellPr>
  </singleXmlCell>
  <singleXmlCell id="1386" r="Q43" connectionId="0">
    <xmlCellPr id="1" uniqueName="P1082279">
      <xmlPr mapId="1" xpath="/TFI-IZD-POD/IPK-GFI-IZD-POD_1000380/P1082279" xmlDataType="decimal"/>
    </xmlCellPr>
  </singleXmlCell>
  <singleXmlCell id="1385" r="P43" connectionId="0">
    <xmlCellPr id="1" uniqueName="P1082278">
      <xmlPr mapId="1" xpath="/TFI-IZD-POD/IPK-GFI-IZD-POD_1000380/P1082278" xmlDataType="decimal"/>
    </xmlCellPr>
  </singleXmlCell>
  <singleXmlCell id="1384" r="O43" connectionId="0">
    <xmlCellPr id="1" uniqueName="P1080071">
      <xmlPr mapId="1" xpath="/TFI-IZD-POD/IPK-GFI-IZD-POD_1000380/P1080071" xmlDataType="decimal"/>
    </xmlCellPr>
  </singleXmlCell>
  <singleXmlCell id="1383" r="N43" connectionId="0">
    <xmlCellPr id="1" uniqueName="P1080070">
      <xmlPr mapId="1" xpath="/TFI-IZD-POD/IPK-GFI-IZD-POD_1000380/P1080070" xmlDataType="decimal"/>
    </xmlCellPr>
  </singleXmlCell>
  <singleXmlCell id="1382" r="M43" connectionId="0">
    <xmlCellPr id="1" uniqueName="P1080069">
      <xmlPr mapId="1" xpath="/TFI-IZD-POD/IPK-GFI-IZD-POD_1000380/P1080069" xmlDataType="decimal"/>
    </xmlCellPr>
  </singleXmlCell>
  <singleXmlCell id="1381" r="L43" connectionId="0">
    <xmlCellPr id="1" uniqueName="P1080068">
      <xmlPr mapId="1" xpath="/TFI-IZD-POD/IPK-GFI-IZD-POD_1000380/P1080068" xmlDataType="decimal"/>
    </xmlCellPr>
  </singleXmlCell>
  <singleXmlCell id="1380" r="K43" connectionId="0">
    <xmlCellPr id="1" uniqueName="P1080067">
      <xmlPr mapId="1" xpath="/TFI-IZD-POD/IPK-GFI-IZD-POD_1000380/P1080067" xmlDataType="decimal"/>
    </xmlCellPr>
  </singleXmlCell>
  <singleXmlCell id="1379" r="J43" connectionId="0">
    <xmlCellPr id="1" uniqueName="P1080066">
      <xmlPr mapId="1" xpath="/TFI-IZD-POD/IPK-GFI-IZD-POD_1000380/P1080066" xmlDataType="decimal"/>
    </xmlCellPr>
  </singleXmlCell>
  <singleXmlCell id="1378" r="I43" connectionId="0">
    <xmlCellPr id="1" uniqueName="P1080065">
      <xmlPr mapId="1" xpath="/TFI-IZD-POD/IPK-GFI-IZD-POD_1000380/P1080065" xmlDataType="decimal"/>
    </xmlCellPr>
  </singleXmlCell>
  <singleXmlCell id="1377" r="H43" connectionId="0">
    <xmlCellPr id="1" uniqueName="P1080064">
      <xmlPr mapId="1" xpath="/TFI-IZD-POD/IPK-GFI-IZD-POD_1000380/P1080064" xmlDataType="decimal"/>
    </xmlCellPr>
  </singleXmlCell>
  <singleXmlCell id="1376" r="Y42" connectionId="0">
    <xmlCellPr id="1" uniqueName="P1082277">
      <xmlPr mapId="1" xpath="/TFI-IZD-POD/IPK-GFI-IZD-POD_1000380/P1082277" xmlDataType="decimal"/>
    </xmlCellPr>
  </singleXmlCell>
  <singleXmlCell id="1375" r="X42" connectionId="0">
    <xmlCellPr id="1" uniqueName="P1082276">
      <xmlPr mapId="1" xpath="/TFI-IZD-POD/IPK-GFI-IZD-POD_1000380/P1082276" xmlDataType="decimal"/>
    </xmlCellPr>
  </singleXmlCell>
  <singleXmlCell id="1374" r="W42" connectionId="0">
    <xmlCellPr id="1" uniqueName="P1082275">
      <xmlPr mapId="1" xpath="/TFI-IZD-POD/IPK-GFI-IZD-POD_1000380/P1082275" xmlDataType="decimal"/>
    </xmlCellPr>
  </singleXmlCell>
  <singleXmlCell id="1373" r="V42" connectionId="0">
    <xmlCellPr id="1" uniqueName="P1082273">
      <xmlPr mapId="1" xpath="/TFI-IZD-POD/IPK-GFI-IZD-POD_1000380/P1082273" xmlDataType="decimal"/>
    </xmlCellPr>
  </singleXmlCell>
  <singleXmlCell id="1372" r="U42" connectionId="0">
    <xmlCellPr id="1" uniqueName="P1082272">
      <xmlPr mapId="1" xpath="/TFI-IZD-POD/IPK-GFI-IZD-POD_1000380/P1082272" xmlDataType="decimal"/>
    </xmlCellPr>
  </singleXmlCell>
  <singleXmlCell id="1371" r="R42" connectionId="0">
    <xmlCellPr id="1" uniqueName="P1082239">
      <xmlPr mapId="1" xpath="/TFI-IZD-POD/IPK-GFI-IZD-POD_1000380/P1082239" xmlDataType="decimal"/>
    </xmlCellPr>
  </singleXmlCell>
  <singleXmlCell id="1370" r="Q42" connectionId="0">
    <xmlCellPr id="1" uniqueName="P1082270">
      <xmlPr mapId="1" xpath="/TFI-IZD-POD/IPK-GFI-IZD-POD_1000380/P1082270" xmlDataType="decimal"/>
    </xmlCellPr>
  </singleXmlCell>
  <singleXmlCell id="1369" r="P42" connectionId="0">
    <xmlCellPr id="1" uniqueName="P1082269">
      <xmlPr mapId="1" xpath="/TFI-IZD-POD/IPK-GFI-IZD-POD_1000380/P1082269" xmlDataType="decimal"/>
    </xmlCellPr>
  </singleXmlCell>
  <singleXmlCell id="1368" r="O42" connectionId="0">
    <xmlCellPr id="1" uniqueName="P1080063">
      <xmlPr mapId="1" xpath="/TFI-IZD-POD/IPK-GFI-IZD-POD_1000380/P1080063" xmlDataType="decimal"/>
    </xmlCellPr>
  </singleXmlCell>
  <singleXmlCell id="1367" r="N42" connectionId="0">
    <xmlCellPr id="1" uniqueName="P1080062">
      <xmlPr mapId="1" xpath="/TFI-IZD-POD/IPK-GFI-IZD-POD_1000380/P1080062" xmlDataType="decimal"/>
    </xmlCellPr>
  </singleXmlCell>
  <singleXmlCell id="1366" r="M42" connectionId="0">
    <xmlCellPr id="1" uniqueName="P1080061">
      <xmlPr mapId="1" xpath="/TFI-IZD-POD/IPK-GFI-IZD-POD_1000380/P1080061" xmlDataType="decimal"/>
    </xmlCellPr>
  </singleXmlCell>
  <singleXmlCell id="1365" r="L42" connectionId="0">
    <xmlCellPr id="1" uniqueName="P1080060">
      <xmlPr mapId="1" xpath="/TFI-IZD-POD/IPK-GFI-IZD-POD_1000380/P1080060" xmlDataType="decimal"/>
    </xmlCellPr>
  </singleXmlCell>
  <singleXmlCell id="1364" r="K42" connectionId="0">
    <xmlCellPr id="1" uniqueName="P1080059">
      <xmlPr mapId="1" xpath="/TFI-IZD-POD/IPK-GFI-IZD-POD_1000380/P1080059" xmlDataType="decimal"/>
    </xmlCellPr>
  </singleXmlCell>
  <singleXmlCell id="1363" r="J42" connectionId="0">
    <xmlCellPr id="1" uniqueName="P1080058">
      <xmlPr mapId="1" xpath="/TFI-IZD-POD/IPK-GFI-IZD-POD_1000380/P1080058" xmlDataType="decimal"/>
    </xmlCellPr>
  </singleXmlCell>
  <singleXmlCell id="1362" r="I42" connectionId="0">
    <xmlCellPr id="1" uniqueName="P1080057">
      <xmlPr mapId="1" xpath="/TFI-IZD-POD/IPK-GFI-IZD-POD_1000380/P1080057" xmlDataType="decimal"/>
    </xmlCellPr>
  </singleXmlCell>
  <singleXmlCell id="1361" r="H42" connectionId="0">
    <xmlCellPr id="1" uniqueName="P1080056">
      <xmlPr mapId="1" xpath="/TFI-IZD-POD/IPK-GFI-IZD-POD_1000380/P1080056" xmlDataType="decimal"/>
    </xmlCellPr>
  </singleXmlCell>
  <singleXmlCell id="1360" r="Y41" connectionId="0">
    <xmlCellPr id="1" uniqueName="P1082267">
      <xmlPr mapId="1" xpath="/TFI-IZD-POD/IPK-GFI-IZD-POD_1000380/P1082267" xmlDataType="decimal"/>
    </xmlCellPr>
  </singleXmlCell>
  <singleXmlCell id="1359" r="X41" connectionId="0">
    <xmlCellPr id="1" uniqueName="P1082266">
      <xmlPr mapId="1" xpath="/TFI-IZD-POD/IPK-GFI-IZD-POD_1000380/P1082266" xmlDataType="decimal"/>
    </xmlCellPr>
  </singleXmlCell>
  <singleXmlCell id="1358" r="W41" connectionId="0">
    <xmlCellPr id="1" uniqueName="P1082265">
      <xmlPr mapId="1" xpath="/TFI-IZD-POD/IPK-GFI-IZD-POD_1000380/P1082265" xmlDataType="decimal"/>
    </xmlCellPr>
  </singleXmlCell>
  <singleXmlCell id="1357" r="V41" connectionId="0">
    <xmlCellPr id="1" uniqueName="P1082264">
      <xmlPr mapId="1" xpath="/TFI-IZD-POD/IPK-GFI-IZD-POD_1000380/P1082264" xmlDataType="decimal"/>
    </xmlCellPr>
  </singleXmlCell>
  <singleXmlCell id="1356" r="U41" connectionId="0">
    <xmlCellPr id="1" uniqueName="P1082262">
      <xmlPr mapId="1" xpath="/TFI-IZD-POD/IPK-GFI-IZD-POD_1000380/P1082262" xmlDataType="decimal"/>
    </xmlCellPr>
  </singleXmlCell>
  <singleXmlCell id="1355" r="R41" connectionId="0">
    <xmlCellPr id="1" uniqueName="P1082261">
      <xmlPr mapId="1" xpath="/TFI-IZD-POD/IPK-GFI-IZD-POD_1000380/P1082261" xmlDataType="decimal"/>
    </xmlCellPr>
  </singleXmlCell>
  <singleXmlCell id="1354" r="Q41" connectionId="0">
    <xmlCellPr id="1" uniqueName="P1082237">
      <xmlPr mapId="1" xpath="/TFI-IZD-POD/IPK-GFI-IZD-POD_1000380/P1082237" xmlDataType="decimal"/>
    </xmlCellPr>
  </singleXmlCell>
  <singleXmlCell id="1353" r="P41" connectionId="0">
    <xmlCellPr id="1" uniqueName="P1082260">
      <xmlPr mapId="1" xpath="/TFI-IZD-POD/IPK-GFI-IZD-POD_1000380/P1082260" xmlDataType="decimal"/>
    </xmlCellPr>
  </singleXmlCell>
  <singleXmlCell id="1352" r="O41" connectionId="0">
    <xmlCellPr id="1" uniqueName="P1080055">
      <xmlPr mapId="1" xpath="/TFI-IZD-POD/IPK-GFI-IZD-POD_1000380/P1080055" xmlDataType="decimal"/>
    </xmlCellPr>
  </singleXmlCell>
  <singleXmlCell id="1351" r="N41" connectionId="0">
    <xmlCellPr id="1" uniqueName="P1080054">
      <xmlPr mapId="1" xpath="/TFI-IZD-POD/IPK-GFI-IZD-POD_1000380/P1080054" xmlDataType="decimal"/>
    </xmlCellPr>
  </singleXmlCell>
  <singleXmlCell id="1350" r="M41" connectionId="0">
    <xmlCellPr id="1" uniqueName="P1080053">
      <xmlPr mapId="1" xpath="/TFI-IZD-POD/IPK-GFI-IZD-POD_1000380/P1080053" xmlDataType="decimal"/>
    </xmlCellPr>
  </singleXmlCell>
  <singleXmlCell id="1349" r="L41" connectionId="0">
    <xmlCellPr id="1" uniqueName="P1080052">
      <xmlPr mapId="1" xpath="/TFI-IZD-POD/IPK-GFI-IZD-POD_1000380/P1080052" xmlDataType="decimal"/>
    </xmlCellPr>
  </singleXmlCell>
  <singleXmlCell id="1348" r="K41" connectionId="0">
    <xmlCellPr id="1" uniqueName="P1080051">
      <xmlPr mapId="1" xpath="/TFI-IZD-POD/IPK-GFI-IZD-POD_1000380/P1080051" xmlDataType="decimal"/>
    </xmlCellPr>
  </singleXmlCell>
  <singleXmlCell id="1347" r="J41" connectionId="0">
    <xmlCellPr id="1" uniqueName="P1080050">
      <xmlPr mapId="1" xpath="/TFI-IZD-POD/IPK-GFI-IZD-POD_1000380/P1080050" xmlDataType="decimal"/>
    </xmlCellPr>
  </singleXmlCell>
  <singleXmlCell id="1346" r="I41" connectionId="0">
    <xmlCellPr id="1" uniqueName="P1080049">
      <xmlPr mapId="1" xpath="/TFI-IZD-POD/IPK-GFI-IZD-POD_1000380/P1080049" xmlDataType="decimal"/>
    </xmlCellPr>
  </singleXmlCell>
  <singleXmlCell id="1345" r="H41" connectionId="0">
    <xmlCellPr id="1" uniqueName="P1080048">
      <xmlPr mapId="1" xpath="/TFI-IZD-POD/IPK-GFI-IZD-POD_1000380/P1080048"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44" r="Y40" connectionId="0">
    <xmlCellPr id="1" uniqueName="P1082259">
      <xmlPr mapId="1" xpath="/TFI-IZD-POD/IPK-GFI-IZD-POD_1000380/P1082259" xmlDataType="decimal"/>
    </xmlCellPr>
  </singleXmlCell>
  <singleXmlCell id="1343" r="X40" connectionId="0">
    <xmlCellPr id="1" uniqueName="P1082257">
      <xmlPr mapId="1" xpath="/TFI-IZD-POD/IPK-GFI-IZD-POD_1000380/P1082257" xmlDataType="decimal"/>
    </xmlCellPr>
  </singleXmlCell>
  <singleXmlCell id="1342" r="W40" connectionId="0">
    <xmlCellPr id="1" uniqueName="P1082256">
      <xmlPr mapId="1" xpath="/TFI-IZD-POD/IPK-GFI-IZD-POD_1000380/P1082256" xmlDataType="decimal"/>
    </xmlCellPr>
  </singleXmlCell>
  <singleXmlCell id="1341" r="V40" connectionId="0">
    <xmlCellPr id="1" uniqueName="P1082254">
      <xmlPr mapId="1" xpath="/TFI-IZD-POD/IPK-GFI-IZD-POD_1000380/P1082254" xmlDataType="decimal"/>
    </xmlCellPr>
  </singleXmlCell>
  <singleXmlCell id="1340" r="U40" connectionId="0">
    <xmlCellPr id="1" uniqueName="P1082252">
      <xmlPr mapId="1" xpath="/TFI-IZD-POD/IPK-GFI-IZD-POD_1000380/P1082252" xmlDataType="decimal"/>
    </xmlCellPr>
  </singleXmlCell>
  <singleXmlCell id="1339" r="R40" connectionId="0">
    <xmlCellPr id="1" uniqueName="P1082250">
      <xmlPr mapId="1" xpath="/TFI-IZD-POD/IPK-GFI-IZD-POD_1000380/P1082250" xmlDataType="decimal"/>
    </xmlCellPr>
  </singleXmlCell>
  <singleXmlCell id="1338" r="Q40" connectionId="0">
    <xmlCellPr id="1" uniqueName="P1082248">
      <xmlPr mapId="1" xpath="/TFI-IZD-POD/IPK-GFI-IZD-POD_1000380/P1082248" xmlDataType="decimal"/>
    </xmlCellPr>
  </singleXmlCell>
  <singleXmlCell id="1337" r="P40" connectionId="0">
    <xmlCellPr id="1" uniqueName="P1082236">
      <xmlPr mapId="1" xpath="/TFI-IZD-POD/IPK-GFI-IZD-POD_1000380/P1082236" xmlDataType="decimal"/>
    </xmlCellPr>
  </singleXmlCell>
  <singleXmlCell id="1336" r="O40" connectionId="0">
    <xmlCellPr id="1" uniqueName="P1080047">
      <xmlPr mapId="1" xpath="/TFI-IZD-POD/IPK-GFI-IZD-POD_1000380/P1080047" xmlDataType="decimal"/>
    </xmlCellPr>
  </singleXmlCell>
  <singleXmlCell id="1335" r="N40" connectionId="0">
    <xmlCellPr id="1" uniqueName="P1080046">
      <xmlPr mapId="1" xpath="/TFI-IZD-POD/IPK-GFI-IZD-POD_1000380/P1080046" xmlDataType="decimal"/>
    </xmlCellPr>
  </singleXmlCell>
  <singleXmlCell id="1334" r="M40" connectionId="0">
    <xmlCellPr id="1" uniqueName="P1080045">
      <xmlPr mapId="1" xpath="/TFI-IZD-POD/IPK-GFI-IZD-POD_1000380/P1080045" xmlDataType="decimal"/>
    </xmlCellPr>
  </singleXmlCell>
  <singleXmlCell id="1333" r="L40" connectionId="0">
    <xmlCellPr id="1" uniqueName="P1080044">
      <xmlPr mapId="1" xpath="/TFI-IZD-POD/IPK-GFI-IZD-POD_1000380/P1080044" xmlDataType="decimal"/>
    </xmlCellPr>
  </singleXmlCell>
  <singleXmlCell id="1332" r="K40" connectionId="0">
    <xmlCellPr id="1" uniqueName="P1080043">
      <xmlPr mapId="1" xpath="/TFI-IZD-POD/IPK-GFI-IZD-POD_1000380/P1080043" xmlDataType="decimal"/>
    </xmlCellPr>
  </singleXmlCell>
  <singleXmlCell id="1331" r="J40" connectionId="0">
    <xmlCellPr id="1" uniqueName="P1080042">
      <xmlPr mapId="1" xpath="/TFI-IZD-POD/IPK-GFI-IZD-POD_1000380/P1080042" xmlDataType="decimal"/>
    </xmlCellPr>
  </singleXmlCell>
  <singleXmlCell id="1330" r="I40" connectionId="0">
    <xmlCellPr id="1" uniqueName="P1080041">
      <xmlPr mapId="1" xpath="/TFI-IZD-POD/IPK-GFI-IZD-POD_1000380/P1080041" xmlDataType="decimal"/>
    </xmlCellPr>
  </singleXmlCell>
  <singleXmlCell id="1329" r="H40" connectionId="0">
    <xmlCellPr id="1" uniqueName="P1080040">
      <xmlPr mapId="1" xpath="/TFI-IZD-POD/IPK-GFI-IZD-POD_1000380/P1080040" xmlDataType="decimal"/>
    </xmlCellPr>
  </singleXmlCell>
  <singleXmlCell id="1328" r="Y39" connectionId="0">
    <xmlCellPr id="1" uniqueName="P1082234">
      <xmlPr mapId="1" xpath="/TFI-IZD-POD/IPK-GFI-IZD-POD_1000380/P1082234" xmlDataType="decimal"/>
    </xmlCellPr>
  </singleXmlCell>
  <singleXmlCell id="1327" r="X39" connectionId="0">
    <xmlCellPr id="1" uniqueName="P1082232">
      <xmlPr mapId="1" xpath="/TFI-IZD-POD/IPK-GFI-IZD-POD_1000380/P1082232" xmlDataType="decimal"/>
    </xmlCellPr>
  </singleXmlCell>
  <singleXmlCell id="1326" r="W39" connectionId="0">
    <xmlCellPr id="1" uniqueName="P1082229">
      <xmlPr mapId="1" xpath="/TFI-IZD-POD/IPK-GFI-IZD-POD_1000380/P1082229" xmlDataType="decimal"/>
    </xmlCellPr>
  </singleXmlCell>
  <singleXmlCell id="1325" r="V39" connectionId="0">
    <xmlCellPr id="1" uniqueName="P1082227">
      <xmlPr mapId="1" xpath="/TFI-IZD-POD/IPK-GFI-IZD-POD_1000380/P1082227" xmlDataType="decimal"/>
    </xmlCellPr>
  </singleXmlCell>
  <singleXmlCell id="1324" r="U39" connectionId="0">
    <xmlCellPr id="1" uniqueName="P1082225">
      <xmlPr mapId="1" xpath="/TFI-IZD-POD/IPK-GFI-IZD-POD_1000380/P1082225" xmlDataType="decimal"/>
    </xmlCellPr>
  </singleXmlCell>
  <singleXmlCell id="1323" r="R39" connectionId="0">
    <xmlCellPr id="1" uniqueName="P1082224">
      <xmlPr mapId="1" xpath="/TFI-IZD-POD/IPK-GFI-IZD-POD_1000380/P1082224" xmlDataType="decimal"/>
    </xmlCellPr>
  </singleXmlCell>
  <singleXmlCell id="1322" r="Q39" connectionId="0">
    <xmlCellPr id="1" uniqueName="P1082222">
      <xmlPr mapId="1" xpath="/TFI-IZD-POD/IPK-GFI-IZD-POD_1000380/P1082222" xmlDataType="decimal"/>
    </xmlCellPr>
  </singleXmlCell>
  <singleXmlCell id="1321" r="P39" connectionId="0">
    <xmlCellPr id="1" uniqueName="P1082220">
      <xmlPr mapId="1" xpath="/TFI-IZD-POD/IPK-GFI-IZD-POD_1000380/P1082220" xmlDataType="decimal"/>
    </xmlCellPr>
  </singleXmlCell>
  <singleXmlCell id="1320" r="O39" connectionId="0">
    <xmlCellPr id="1" uniqueName="P1080039">
      <xmlPr mapId="1" xpath="/TFI-IZD-POD/IPK-GFI-IZD-POD_1000380/P1080039" xmlDataType="decimal"/>
    </xmlCellPr>
  </singleXmlCell>
  <singleXmlCell id="1319" r="N39" connectionId="0">
    <xmlCellPr id="1" uniqueName="P1080038">
      <xmlPr mapId="1" xpath="/TFI-IZD-POD/IPK-GFI-IZD-POD_1000380/P1080038" xmlDataType="decimal"/>
    </xmlCellPr>
  </singleXmlCell>
  <singleXmlCell id="1318" r="M39" connectionId="0">
    <xmlCellPr id="1" uniqueName="P1080037">
      <xmlPr mapId="1" xpath="/TFI-IZD-POD/IPK-GFI-IZD-POD_1000380/P1080037" xmlDataType="decimal"/>
    </xmlCellPr>
  </singleXmlCell>
  <singleXmlCell id="1317" r="L39" connectionId="0">
    <xmlCellPr id="1" uniqueName="P1080036">
      <xmlPr mapId="1" xpath="/TFI-IZD-POD/IPK-GFI-IZD-POD_1000380/P1080036" xmlDataType="decimal"/>
    </xmlCellPr>
  </singleXmlCell>
  <singleXmlCell id="1316" r="K39" connectionId="0">
    <xmlCellPr id="1" uniqueName="P1080035">
      <xmlPr mapId="1" xpath="/TFI-IZD-POD/IPK-GFI-IZD-POD_1000380/P1080035" xmlDataType="decimal"/>
    </xmlCellPr>
  </singleXmlCell>
  <singleXmlCell id="1315" r="J39" connectionId="0">
    <xmlCellPr id="1" uniqueName="P1080034">
      <xmlPr mapId="1" xpath="/TFI-IZD-POD/IPK-GFI-IZD-POD_1000380/P1080034" xmlDataType="decimal"/>
    </xmlCellPr>
  </singleXmlCell>
  <singleXmlCell id="1314" r="I39" connectionId="0">
    <xmlCellPr id="1" uniqueName="P1080033">
      <xmlPr mapId="1" xpath="/TFI-IZD-POD/IPK-GFI-IZD-POD_1000380/P1080033" xmlDataType="decimal"/>
    </xmlCellPr>
  </singleXmlCell>
  <singleXmlCell id="1313" r="H39" connectionId="0">
    <xmlCellPr id="1" uniqueName="P1080032">
      <xmlPr mapId="1" xpath="/TFI-IZD-POD/IPK-GFI-IZD-POD_1000380/P108003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A4" sqref="A4:D4"/>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393</v>
      </c>
    </row>
    <row r="3" spans="1:14" x14ac:dyDescent="0.25">
      <c r="A3" s="67"/>
      <c r="B3" s="68"/>
      <c r="C3" s="68"/>
      <c r="D3" s="68"/>
      <c r="E3" s="68"/>
      <c r="F3" s="68"/>
      <c r="G3" s="68"/>
      <c r="H3" s="68"/>
      <c r="I3" s="68"/>
      <c r="J3" s="69"/>
      <c r="N3" s="114" t="s">
        <v>394</v>
      </c>
    </row>
    <row r="4" spans="1:14" ht="33.6" customHeight="1" x14ac:dyDescent="0.25">
      <c r="A4" s="179" t="s">
        <v>2</v>
      </c>
      <c r="B4" s="180"/>
      <c r="C4" s="180"/>
      <c r="D4" s="180"/>
      <c r="E4" s="181">
        <v>44197</v>
      </c>
      <c r="F4" s="182"/>
      <c r="G4" s="70" t="s">
        <v>3</v>
      </c>
      <c r="H4" s="181">
        <v>44561</v>
      </c>
      <c r="I4" s="182"/>
      <c r="J4" s="71"/>
      <c r="N4" s="114" t="s">
        <v>395</v>
      </c>
    </row>
    <row r="5" spans="1:14" s="72" customFormat="1" ht="10.15" customHeight="1" x14ac:dyDescent="0.25">
      <c r="A5" s="183"/>
      <c r="B5" s="184"/>
      <c r="C5" s="184"/>
      <c r="D5" s="184"/>
      <c r="E5" s="184"/>
      <c r="F5" s="184"/>
      <c r="G5" s="184"/>
      <c r="H5" s="184"/>
      <c r="I5" s="184"/>
      <c r="J5" s="185"/>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396</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504</v>
      </c>
      <c r="D11" s="165"/>
      <c r="E11" s="84"/>
      <c r="F11" s="130" t="s">
        <v>8</v>
      </c>
      <c r="G11" s="168"/>
      <c r="H11" s="146" t="s">
        <v>508</v>
      </c>
      <c r="I11" s="147"/>
      <c r="J11" s="85"/>
    </row>
    <row r="12" spans="1:14" ht="14.45" customHeight="1" x14ac:dyDescent="0.25">
      <c r="A12" s="86"/>
      <c r="B12" s="87"/>
      <c r="C12" s="87"/>
      <c r="D12" s="87"/>
      <c r="E12" s="173"/>
      <c r="F12" s="173"/>
      <c r="G12" s="173"/>
      <c r="H12" s="173"/>
      <c r="I12" s="88"/>
      <c r="J12" s="85"/>
    </row>
    <row r="13" spans="1:14" ht="21" customHeight="1" x14ac:dyDescent="0.25">
      <c r="A13" s="129" t="s">
        <v>9</v>
      </c>
      <c r="B13" s="168"/>
      <c r="C13" s="164" t="s">
        <v>505</v>
      </c>
      <c r="D13" s="165"/>
      <c r="E13" s="186"/>
      <c r="F13" s="173"/>
      <c r="G13" s="173"/>
      <c r="H13" s="173"/>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8"/>
      <c r="C15" s="164" t="s">
        <v>506</v>
      </c>
      <c r="D15" s="165"/>
      <c r="E15" s="169"/>
      <c r="F15" s="160"/>
      <c r="G15" s="90" t="s">
        <v>11</v>
      </c>
      <c r="H15" s="146" t="s">
        <v>509</v>
      </c>
      <c r="I15" s="147"/>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4" t="s">
        <v>507</v>
      </c>
      <c r="D17" s="165"/>
      <c r="E17" s="93"/>
      <c r="F17" s="93"/>
      <c r="G17" s="93"/>
      <c r="H17" s="93"/>
      <c r="I17" s="93"/>
      <c r="J17" s="91"/>
    </row>
    <row r="18" spans="1:10" x14ac:dyDescent="0.25">
      <c r="A18" s="166"/>
      <c r="B18" s="167"/>
      <c r="C18" s="136"/>
      <c r="D18" s="136"/>
      <c r="E18" s="136"/>
      <c r="F18" s="136"/>
      <c r="G18" s="136"/>
      <c r="H18" s="136"/>
      <c r="I18" s="87"/>
      <c r="J18" s="89"/>
    </row>
    <row r="19" spans="1:10" x14ac:dyDescent="0.25">
      <c r="A19" s="158" t="s">
        <v>13</v>
      </c>
      <c r="B19" s="159"/>
      <c r="C19" s="137" t="s">
        <v>510</v>
      </c>
      <c r="D19" s="138"/>
      <c r="E19" s="138"/>
      <c r="F19" s="138"/>
      <c r="G19" s="138"/>
      <c r="H19" s="138"/>
      <c r="I19" s="138"/>
      <c r="J19" s="139"/>
    </row>
    <row r="20" spans="1:10" x14ac:dyDescent="0.25">
      <c r="A20" s="86"/>
      <c r="B20" s="87"/>
      <c r="C20" s="94"/>
      <c r="D20" s="87"/>
      <c r="E20" s="136"/>
      <c r="F20" s="136"/>
      <c r="G20" s="136"/>
      <c r="H20" s="136"/>
      <c r="I20" s="87"/>
      <c r="J20" s="89"/>
    </row>
    <row r="21" spans="1:10" x14ac:dyDescent="0.25">
      <c r="A21" s="158" t="s">
        <v>14</v>
      </c>
      <c r="B21" s="159"/>
      <c r="C21" s="146">
        <v>52100</v>
      </c>
      <c r="D21" s="147"/>
      <c r="E21" s="136"/>
      <c r="F21" s="136"/>
      <c r="G21" s="137" t="s">
        <v>511</v>
      </c>
      <c r="H21" s="138"/>
      <c r="I21" s="138"/>
      <c r="J21" s="139"/>
    </row>
    <row r="22" spans="1:10" x14ac:dyDescent="0.25">
      <c r="A22" s="86"/>
      <c r="B22" s="87"/>
      <c r="C22" s="87"/>
      <c r="D22" s="87"/>
      <c r="E22" s="136"/>
      <c r="F22" s="136"/>
      <c r="G22" s="136"/>
      <c r="H22" s="136"/>
      <c r="I22" s="87"/>
      <c r="J22" s="89"/>
    </row>
    <row r="23" spans="1:10" x14ac:dyDescent="0.25">
      <c r="A23" s="158" t="s">
        <v>15</v>
      </c>
      <c r="B23" s="159"/>
      <c r="C23" s="137" t="s">
        <v>512</v>
      </c>
      <c r="D23" s="138"/>
      <c r="E23" s="138"/>
      <c r="F23" s="138"/>
      <c r="G23" s="138"/>
      <c r="H23" s="138"/>
      <c r="I23" s="138"/>
      <c r="J23" s="139"/>
    </row>
    <row r="24" spans="1:10" x14ac:dyDescent="0.25">
      <c r="A24" s="86"/>
      <c r="B24" s="87"/>
      <c r="C24" s="87"/>
      <c r="D24" s="87"/>
      <c r="E24" s="136"/>
      <c r="F24" s="136"/>
      <c r="G24" s="136"/>
      <c r="H24" s="136"/>
      <c r="I24" s="87"/>
      <c r="J24" s="89"/>
    </row>
    <row r="25" spans="1:10" x14ac:dyDescent="0.25">
      <c r="A25" s="158" t="s">
        <v>16</v>
      </c>
      <c r="B25" s="159"/>
      <c r="C25" s="161" t="s">
        <v>513</v>
      </c>
      <c r="D25" s="162"/>
      <c r="E25" s="162"/>
      <c r="F25" s="162"/>
      <c r="G25" s="162"/>
      <c r="H25" s="162"/>
      <c r="I25" s="162"/>
      <c r="J25" s="163"/>
    </row>
    <row r="26" spans="1:10" x14ac:dyDescent="0.25">
      <c r="A26" s="86"/>
      <c r="B26" s="87"/>
      <c r="C26" s="94"/>
      <c r="D26" s="87"/>
      <c r="E26" s="136"/>
      <c r="F26" s="136"/>
      <c r="G26" s="136"/>
      <c r="H26" s="136"/>
      <c r="I26" s="87"/>
      <c r="J26" s="89"/>
    </row>
    <row r="27" spans="1:10" x14ac:dyDescent="0.25">
      <c r="A27" s="158" t="s">
        <v>17</v>
      </c>
      <c r="B27" s="159"/>
      <c r="C27" s="161" t="s">
        <v>514</v>
      </c>
      <c r="D27" s="162"/>
      <c r="E27" s="162"/>
      <c r="F27" s="162"/>
      <c r="G27" s="162"/>
      <c r="H27" s="162"/>
      <c r="I27" s="162"/>
      <c r="J27" s="163"/>
    </row>
    <row r="28" spans="1:10" ht="13.9" customHeight="1" x14ac:dyDescent="0.25">
      <c r="A28" s="86"/>
      <c r="B28" s="87"/>
      <c r="C28" s="94"/>
      <c r="D28" s="87"/>
      <c r="E28" s="136"/>
      <c r="F28" s="136"/>
      <c r="G28" s="136"/>
      <c r="H28" s="136"/>
      <c r="I28" s="87"/>
      <c r="J28" s="89"/>
    </row>
    <row r="29" spans="1:10" ht="22.9" customHeight="1" x14ac:dyDescent="0.25">
      <c r="A29" s="129" t="s">
        <v>18</v>
      </c>
      <c r="B29" s="159"/>
      <c r="C29" s="95">
        <v>583</v>
      </c>
      <c r="D29" s="96"/>
      <c r="E29" s="140"/>
      <c r="F29" s="140"/>
      <c r="G29" s="140"/>
      <c r="H29" s="140"/>
      <c r="I29" s="97"/>
      <c r="J29" s="98"/>
    </row>
    <row r="30" spans="1:10" x14ac:dyDescent="0.25">
      <c r="A30" s="86"/>
      <c r="B30" s="87"/>
      <c r="C30" s="87"/>
      <c r="D30" s="87"/>
      <c r="E30" s="136"/>
      <c r="F30" s="136"/>
      <c r="G30" s="136"/>
      <c r="H30" s="136"/>
      <c r="I30" s="97"/>
      <c r="J30" s="98"/>
    </row>
    <row r="31" spans="1:10" x14ac:dyDescent="0.25">
      <c r="A31" s="158" t="s">
        <v>19</v>
      </c>
      <c r="B31" s="159"/>
      <c r="C31" s="111" t="s">
        <v>515</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516</v>
      </c>
      <c r="D33" s="157" t="s">
        <v>24</v>
      </c>
      <c r="E33" s="144"/>
      <c r="F33" s="144"/>
      <c r="G33" s="144"/>
      <c r="H33" s="93"/>
      <c r="I33" s="100" t="s">
        <v>25</v>
      </c>
      <c r="J33" s="101" t="s">
        <v>26</v>
      </c>
    </row>
    <row r="34" spans="1:10" x14ac:dyDescent="0.25">
      <c r="A34" s="86"/>
      <c r="B34" s="87"/>
      <c r="C34" s="87"/>
      <c r="D34" s="87"/>
      <c r="E34" s="136"/>
      <c r="F34" s="136"/>
      <c r="G34" s="136"/>
      <c r="H34" s="136"/>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6"/>
      <c r="F36" s="136"/>
      <c r="G36" s="136"/>
      <c r="H36" s="136"/>
      <c r="I36" s="87"/>
      <c r="J36" s="98"/>
    </row>
    <row r="37" spans="1:10" x14ac:dyDescent="0.25">
      <c r="A37" s="152"/>
      <c r="B37" s="153"/>
      <c r="C37" s="153"/>
      <c r="D37" s="153"/>
      <c r="E37" s="152"/>
      <c r="F37" s="153"/>
      <c r="G37" s="153"/>
      <c r="H37" s="153"/>
      <c r="I37" s="154"/>
      <c r="J37" s="104"/>
    </row>
    <row r="38" spans="1:10" x14ac:dyDescent="0.25">
      <c r="A38" s="86"/>
      <c r="B38" s="87"/>
      <c r="C38" s="94"/>
      <c r="D38" s="156"/>
      <c r="E38" s="156"/>
      <c r="F38" s="156"/>
      <c r="G38" s="156"/>
      <c r="H38" s="156"/>
      <c r="I38" s="156"/>
      <c r="J38" s="89"/>
    </row>
    <row r="39" spans="1:10" x14ac:dyDescent="0.25">
      <c r="A39" s="152"/>
      <c r="B39" s="153"/>
      <c r="C39" s="153"/>
      <c r="D39" s="154"/>
      <c r="E39" s="152"/>
      <c r="F39" s="153"/>
      <c r="G39" s="153"/>
      <c r="H39" s="153"/>
      <c r="I39" s="154"/>
      <c r="J39" s="95"/>
    </row>
    <row r="40" spans="1:10" x14ac:dyDescent="0.25">
      <c r="A40" s="86"/>
      <c r="B40" s="87"/>
      <c r="C40" s="94"/>
      <c r="D40" s="105"/>
      <c r="E40" s="156"/>
      <c r="F40" s="156"/>
      <c r="G40" s="156"/>
      <c r="H40" s="156"/>
      <c r="I40" s="88"/>
      <c r="J40" s="89"/>
    </row>
    <row r="41" spans="1:10" x14ac:dyDescent="0.25">
      <c r="A41" s="152"/>
      <c r="B41" s="153"/>
      <c r="C41" s="153"/>
      <c r="D41" s="154"/>
      <c r="E41" s="152"/>
      <c r="F41" s="153"/>
      <c r="G41" s="153"/>
      <c r="H41" s="153"/>
      <c r="I41" s="154"/>
      <c r="J41" s="95"/>
    </row>
    <row r="42" spans="1:10" x14ac:dyDescent="0.25">
      <c r="A42" s="86"/>
      <c r="B42" s="87"/>
      <c r="C42" s="94"/>
      <c r="D42" s="105"/>
      <c r="E42" s="156"/>
      <c r="F42" s="156"/>
      <c r="G42" s="156"/>
      <c r="H42" s="156"/>
      <c r="I42" s="88"/>
      <c r="J42" s="89"/>
    </row>
    <row r="43" spans="1:10" x14ac:dyDescent="0.25">
      <c r="A43" s="152"/>
      <c r="B43" s="153"/>
      <c r="C43" s="153"/>
      <c r="D43" s="154"/>
      <c r="E43" s="152"/>
      <c r="F43" s="153"/>
      <c r="G43" s="153"/>
      <c r="H43" s="153"/>
      <c r="I43" s="154"/>
      <c r="J43" s="95"/>
    </row>
    <row r="44" spans="1:10" x14ac:dyDescent="0.25">
      <c r="A44" s="106"/>
      <c r="B44" s="94"/>
      <c r="C44" s="150"/>
      <c r="D44" s="150"/>
      <c r="E44" s="136"/>
      <c r="F44" s="136"/>
      <c r="G44" s="150"/>
      <c r="H44" s="150"/>
      <c r="I44" s="150"/>
      <c r="J44" s="89"/>
    </row>
    <row r="45" spans="1:10" x14ac:dyDescent="0.25">
      <c r="A45" s="152"/>
      <c r="B45" s="153"/>
      <c r="C45" s="153"/>
      <c r="D45" s="154"/>
      <c r="E45" s="152"/>
      <c r="F45" s="153"/>
      <c r="G45" s="153"/>
      <c r="H45" s="153"/>
      <c r="I45" s="154"/>
      <c r="J45" s="95"/>
    </row>
    <row r="46" spans="1:10" x14ac:dyDescent="0.25">
      <c r="A46" s="106"/>
      <c r="B46" s="94"/>
      <c r="C46" s="94"/>
      <c r="D46" s="87"/>
      <c r="E46" s="155"/>
      <c r="F46" s="155"/>
      <c r="G46" s="150"/>
      <c r="H46" s="150"/>
      <c r="I46" s="87"/>
      <c r="J46" s="89"/>
    </row>
    <row r="47" spans="1:10" x14ac:dyDescent="0.25">
      <c r="A47" s="152"/>
      <c r="B47" s="153"/>
      <c r="C47" s="153"/>
      <c r="D47" s="154"/>
      <c r="E47" s="152"/>
      <c r="F47" s="153"/>
      <c r="G47" s="153"/>
      <c r="H47" s="153"/>
      <c r="I47" s="154"/>
      <c r="J47" s="95"/>
    </row>
    <row r="48" spans="1:10" x14ac:dyDescent="0.25">
      <c r="A48" s="106"/>
      <c r="B48" s="94"/>
      <c r="C48" s="94"/>
      <c r="D48" s="87"/>
      <c r="E48" s="136"/>
      <c r="F48" s="136"/>
      <c r="G48" s="150"/>
      <c r="H48" s="150"/>
      <c r="I48" s="87"/>
      <c r="J48" s="107" t="s">
        <v>30</v>
      </c>
    </row>
    <row r="49" spans="1:10" x14ac:dyDescent="0.25">
      <c r="A49" s="106"/>
      <c r="B49" s="94"/>
      <c r="C49" s="94"/>
      <c r="D49" s="87"/>
      <c r="E49" s="136"/>
      <c r="F49" s="136"/>
      <c r="G49" s="150"/>
      <c r="H49" s="150"/>
      <c r="I49" s="87"/>
      <c r="J49" s="107" t="s">
        <v>31</v>
      </c>
    </row>
    <row r="50" spans="1:10" ht="14.45" customHeight="1" x14ac:dyDescent="0.25">
      <c r="A50" s="129" t="s">
        <v>32</v>
      </c>
      <c r="B50" s="130"/>
      <c r="C50" s="146" t="s">
        <v>517</v>
      </c>
      <c r="D50" s="147"/>
      <c r="E50" s="148" t="s">
        <v>33</v>
      </c>
      <c r="F50" s="149"/>
      <c r="G50" s="137"/>
      <c r="H50" s="138"/>
      <c r="I50" s="138"/>
      <c r="J50" s="139"/>
    </row>
    <row r="51" spans="1:10" x14ac:dyDescent="0.25">
      <c r="A51" s="106"/>
      <c r="B51" s="94"/>
      <c r="C51" s="150"/>
      <c r="D51" s="150"/>
      <c r="E51" s="136"/>
      <c r="F51" s="136"/>
      <c r="G51" s="151" t="s">
        <v>34</v>
      </c>
      <c r="H51" s="151"/>
      <c r="I51" s="151"/>
      <c r="J51" s="78"/>
    </row>
    <row r="52" spans="1:10" ht="13.9" customHeight="1" x14ac:dyDescent="0.25">
      <c r="A52" s="129" t="s">
        <v>35</v>
      </c>
      <c r="B52" s="130"/>
      <c r="C52" s="137" t="s">
        <v>518</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9" t="s">
        <v>37</v>
      </c>
      <c r="B54" s="130"/>
      <c r="C54" s="141" t="s">
        <v>519</v>
      </c>
      <c r="D54" s="142"/>
      <c r="E54" s="143"/>
      <c r="F54" s="136"/>
      <c r="G54" s="136"/>
      <c r="H54" s="144"/>
      <c r="I54" s="144"/>
      <c r="J54" s="145"/>
    </row>
    <row r="55" spans="1:10" x14ac:dyDescent="0.25">
      <c r="A55" s="86"/>
      <c r="B55" s="87"/>
      <c r="C55" s="94"/>
      <c r="D55" s="87"/>
      <c r="E55" s="136"/>
      <c r="F55" s="136"/>
      <c r="G55" s="136"/>
      <c r="H55" s="136"/>
      <c r="I55" s="87"/>
      <c r="J55" s="89"/>
    </row>
    <row r="56" spans="1:10" ht="14.45" customHeight="1" x14ac:dyDescent="0.25">
      <c r="A56" s="129" t="s">
        <v>38</v>
      </c>
      <c r="B56" s="130"/>
      <c r="C56" s="131" t="s">
        <v>520</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40" zoomScaleNormal="100" zoomScaleSheetLayoutView="110" workbookViewId="0">
      <selection activeCell="K14" sqref="K1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522</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521</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4">
        <v>1</v>
      </c>
      <c r="H8" s="31">
        <v>0</v>
      </c>
      <c r="I8" s="31">
        <v>0</v>
      </c>
    </row>
    <row r="9" spans="1:9" ht="12.75" customHeight="1" x14ac:dyDescent="0.2">
      <c r="A9" s="189" t="s">
        <v>50</v>
      </c>
      <c r="B9" s="189"/>
      <c r="C9" s="189"/>
      <c r="D9" s="189"/>
      <c r="E9" s="189"/>
      <c r="F9" s="189"/>
      <c r="G9" s="15">
        <v>2</v>
      </c>
      <c r="H9" s="32">
        <f>H10+H17+H27+H38+H43</f>
        <v>2294580668</v>
      </c>
      <c r="I9" s="32">
        <f>I10+I17+I27+I38+I43</f>
        <v>2594685533</v>
      </c>
    </row>
    <row r="10" spans="1:9" ht="12.75" customHeight="1" x14ac:dyDescent="0.2">
      <c r="A10" s="191" t="s">
        <v>51</v>
      </c>
      <c r="B10" s="191"/>
      <c r="C10" s="191"/>
      <c r="D10" s="191"/>
      <c r="E10" s="191"/>
      <c r="F10" s="191"/>
      <c r="G10" s="15">
        <v>3</v>
      </c>
      <c r="H10" s="32">
        <f>H11+H12+H13+H14+H15+H16</f>
        <v>1275547</v>
      </c>
      <c r="I10" s="32">
        <f>I11+I12+I13+I14+I15+I16</f>
        <v>1703510</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1275547</v>
      </c>
      <c r="I12" s="31">
        <v>1703510</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91" t="s">
        <v>56</v>
      </c>
      <c r="B17" s="191"/>
      <c r="C17" s="191"/>
      <c r="D17" s="191"/>
      <c r="E17" s="191"/>
      <c r="F17" s="191"/>
      <c r="G17" s="15">
        <v>10</v>
      </c>
      <c r="H17" s="32">
        <f>H18+H19+H20+H21+H22+H23+H24+H25+H26</f>
        <v>1526307681</v>
      </c>
      <c r="I17" s="32">
        <f>I18+I19+I20+I21+I22+I23+I24+I25+I26</f>
        <v>1639583654</v>
      </c>
    </row>
    <row r="18" spans="1:9" ht="12.75" customHeight="1" x14ac:dyDescent="0.2">
      <c r="A18" s="187" t="s">
        <v>57</v>
      </c>
      <c r="B18" s="187"/>
      <c r="C18" s="187"/>
      <c r="D18" s="187"/>
      <c r="E18" s="187"/>
      <c r="F18" s="187"/>
      <c r="G18" s="14">
        <v>11</v>
      </c>
      <c r="H18" s="31">
        <v>235413623</v>
      </c>
      <c r="I18" s="31">
        <v>234735463</v>
      </c>
    </row>
    <row r="19" spans="1:9" ht="12.75" customHeight="1" x14ac:dyDescent="0.2">
      <c r="A19" s="187" t="s">
        <v>58</v>
      </c>
      <c r="B19" s="187"/>
      <c r="C19" s="187"/>
      <c r="D19" s="187"/>
      <c r="E19" s="187"/>
      <c r="F19" s="187"/>
      <c r="G19" s="14">
        <v>12</v>
      </c>
      <c r="H19" s="31">
        <v>1028668452</v>
      </c>
      <c r="I19" s="31">
        <v>986373122</v>
      </c>
    </row>
    <row r="20" spans="1:9" ht="12.75" customHeight="1" x14ac:dyDescent="0.2">
      <c r="A20" s="187" t="s">
        <v>59</v>
      </c>
      <c r="B20" s="187"/>
      <c r="C20" s="187"/>
      <c r="D20" s="187"/>
      <c r="E20" s="187"/>
      <c r="F20" s="187"/>
      <c r="G20" s="14">
        <v>13</v>
      </c>
      <c r="H20" s="31">
        <v>105290273</v>
      </c>
      <c r="I20" s="31">
        <v>88009871</v>
      </c>
    </row>
    <row r="21" spans="1:9" ht="12.75" customHeight="1" x14ac:dyDescent="0.2">
      <c r="A21" s="187" t="s">
        <v>60</v>
      </c>
      <c r="B21" s="187"/>
      <c r="C21" s="187"/>
      <c r="D21" s="187"/>
      <c r="E21" s="187"/>
      <c r="F21" s="187"/>
      <c r="G21" s="14">
        <v>14</v>
      </c>
      <c r="H21" s="31">
        <v>3767632</v>
      </c>
      <c r="I21" s="31">
        <v>2879277</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13331450</v>
      </c>
      <c r="I23" s="31">
        <v>6511252</v>
      </c>
    </row>
    <row r="24" spans="1:9" ht="12.75" customHeight="1" x14ac:dyDescent="0.2">
      <c r="A24" s="187" t="s">
        <v>63</v>
      </c>
      <c r="B24" s="187"/>
      <c r="C24" s="187"/>
      <c r="D24" s="187"/>
      <c r="E24" s="187"/>
      <c r="F24" s="187"/>
      <c r="G24" s="14">
        <v>17</v>
      </c>
      <c r="H24" s="31">
        <v>126883312</v>
      </c>
      <c r="I24" s="31">
        <v>312774267</v>
      </c>
    </row>
    <row r="25" spans="1:9" ht="12.75" customHeight="1" x14ac:dyDescent="0.2">
      <c r="A25" s="187" t="s">
        <v>64</v>
      </c>
      <c r="B25" s="187"/>
      <c r="C25" s="187"/>
      <c r="D25" s="187"/>
      <c r="E25" s="187"/>
      <c r="F25" s="187"/>
      <c r="G25" s="14">
        <v>18</v>
      </c>
      <c r="H25" s="31">
        <v>12952939</v>
      </c>
      <c r="I25" s="31">
        <v>8300402</v>
      </c>
    </row>
    <row r="26" spans="1:9" ht="12.75" customHeight="1" x14ac:dyDescent="0.2">
      <c r="A26" s="187" t="s">
        <v>65</v>
      </c>
      <c r="B26" s="187"/>
      <c r="C26" s="187"/>
      <c r="D26" s="187"/>
      <c r="E26" s="187"/>
      <c r="F26" s="187"/>
      <c r="G26" s="14">
        <v>19</v>
      </c>
      <c r="H26" s="31">
        <v>0</v>
      </c>
      <c r="I26" s="31">
        <v>0</v>
      </c>
    </row>
    <row r="27" spans="1:9" ht="12.75" customHeight="1" x14ac:dyDescent="0.2">
      <c r="A27" s="191" t="s">
        <v>66</v>
      </c>
      <c r="B27" s="191"/>
      <c r="C27" s="191"/>
      <c r="D27" s="191"/>
      <c r="E27" s="191"/>
      <c r="F27" s="191"/>
      <c r="G27" s="15">
        <v>20</v>
      </c>
      <c r="H27" s="32">
        <f>SUM(H28:H37)</f>
        <v>703854849</v>
      </c>
      <c r="I27" s="32">
        <f>SUM(I28:I37)</f>
        <v>858390056</v>
      </c>
    </row>
    <row r="28" spans="1:9" ht="12.75" customHeight="1" x14ac:dyDescent="0.2">
      <c r="A28" s="187" t="s">
        <v>67</v>
      </c>
      <c r="B28" s="187"/>
      <c r="C28" s="187"/>
      <c r="D28" s="187"/>
      <c r="E28" s="187"/>
      <c r="F28" s="187"/>
      <c r="G28" s="14">
        <v>21</v>
      </c>
      <c r="H28" s="31">
        <v>541563804</v>
      </c>
      <c r="I28" s="31">
        <v>543323804</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149880907</v>
      </c>
      <c r="I30" s="31">
        <v>249253345</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12410138</v>
      </c>
      <c r="I35" s="31">
        <v>65812907</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91" t="s">
        <v>77</v>
      </c>
      <c r="B38" s="191"/>
      <c r="C38" s="191"/>
      <c r="D38" s="191"/>
      <c r="E38" s="191"/>
      <c r="F38" s="191"/>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63142591</v>
      </c>
      <c r="I43" s="31">
        <v>95008313</v>
      </c>
    </row>
    <row r="44" spans="1:9" ht="12.75" customHeight="1" x14ac:dyDescent="0.2">
      <c r="A44" s="189" t="s">
        <v>83</v>
      </c>
      <c r="B44" s="189"/>
      <c r="C44" s="189"/>
      <c r="D44" s="189"/>
      <c r="E44" s="189"/>
      <c r="F44" s="189"/>
      <c r="G44" s="15">
        <v>37</v>
      </c>
      <c r="H44" s="32">
        <f>H45+H53+H60+H70</f>
        <v>388042963</v>
      </c>
      <c r="I44" s="32">
        <f>I45+I53+I60+I70</f>
        <v>312664129</v>
      </c>
    </row>
    <row r="45" spans="1:9" ht="12.75" customHeight="1" x14ac:dyDescent="0.2">
      <c r="A45" s="191" t="s">
        <v>84</v>
      </c>
      <c r="B45" s="191"/>
      <c r="C45" s="191"/>
      <c r="D45" s="191"/>
      <c r="E45" s="191"/>
      <c r="F45" s="191"/>
      <c r="G45" s="15">
        <v>38</v>
      </c>
      <c r="H45" s="32">
        <f>SUM(H46:H52)</f>
        <v>1728164</v>
      </c>
      <c r="I45" s="32">
        <f>SUM(I46:I52)</f>
        <v>1714960</v>
      </c>
    </row>
    <row r="46" spans="1:9" ht="12.75" customHeight="1" x14ac:dyDescent="0.2">
      <c r="A46" s="187" t="s">
        <v>85</v>
      </c>
      <c r="B46" s="187"/>
      <c r="C46" s="187"/>
      <c r="D46" s="187"/>
      <c r="E46" s="187"/>
      <c r="F46" s="187"/>
      <c r="G46" s="14">
        <v>39</v>
      </c>
      <c r="H46" s="31">
        <v>1514459</v>
      </c>
      <c r="I46" s="31">
        <v>1526606</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16468</v>
      </c>
      <c r="I49" s="31">
        <v>63451</v>
      </c>
    </row>
    <row r="50" spans="1:9" ht="12.75" customHeight="1" x14ac:dyDescent="0.2">
      <c r="A50" s="187" t="s">
        <v>89</v>
      </c>
      <c r="B50" s="187"/>
      <c r="C50" s="187"/>
      <c r="D50" s="187"/>
      <c r="E50" s="187"/>
      <c r="F50" s="187"/>
      <c r="G50" s="14">
        <v>43</v>
      </c>
      <c r="H50" s="31">
        <v>197237</v>
      </c>
      <c r="I50" s="31">
        <v>124903</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91" t="s">
        <v>92</v>
      </c>
      <c r="B53" s="191"/>
      <c r="C53" s="191"/>
      <c r="D53" s="191"/>
      <c r="E53" s="191"/>
      <c r="F53" s="191"/>
      <c r="G53" s="15">
        <v>46</v>
      </c>
      <c r="H53" s="32">
        <f>SUM(H54:H59)</f>
        <v>15212411</v>
      </c>
      <c r="I53" s="32">
        <f>SUM(I54:I59)</f>
        <v>25257574</v>
      </c>
    </row>
    <row r="54" spans="1:9" ht="12.75" customHeight="1" x14ac:dyDescent="0.2">
      <c r="A54" s="187" t="s">
        <v>93</v>
      </c>
      <c r="B54" s="187"/>
      <c r="C54" s="187"/>
      <c r="D54" s="187"/>
      <c r="E54" s="187"/>
      <c r="F54" s="187"/>
      <c r="G54" s="14">
        <v>47</v>
      </c>
      <c r="H54" s="31">
        <v>8006178</v>
      </c>
      <c r="I54" s="31">
        <v>13805231</v>
      </c>
    </row>
    <row r="55" spans="1:9" ht="23.45" customHeight="1" x14ac:dyDescent="0.2">
      <c r="A55" s="187" t="s">
        <v>94</v>
      </c>
      <c r="B55" s="187"/>
      <c r="C55" s="187"/>
      <c r="D55" s="187"/>
      <c r="E55" s="187"/>
      <c r="F55" s="187"/>
      <c r="G55" s="14">
        <v>48</v>
      </c>
      <c r="H55" s="31">
        <v>0</v>
      </c>
      <c r="I55" s="31">
        <v>0</v>
      </c>
    </row>
    <row r="56" spans="1:9" ht="12.75" customHeight="1" x14ac:dyDescent="0.2">
      <c r="A56" s="187" t="s">
        <v>95</v>
      </c>
      <c r="B56" s="187"/>
      <c r="C56" s="187"/>
      <c r="D56" s="187"/>
      <c r="E56" s="187"/>
      <c r="F56" s="187"/>
      <c r="G56" s="14">
        <v>49</v>
      </c>
      <c r="H56" s="31">
        <v>2719174</v>
      </c>
      <c r="I56" s="31">
        <v>6334897</v>
      </c>
    </row>
    <row r="57" spans="1:9" ht="12.75" customHeight="1" x14ac:dyDescent="0.2">
      <c r="A57" s="187" t="s">
        <v>96</v>
      </c>
      <c r="B57" s="187"/>
      <c r="C57" s="187"/>
      <c r="D57" s="187"/>
      <c r="E57" s="187"/>
      <c r="F57" s="187"/>
      <c r="G57" s="14">
        <v>50</v>
      </c>
      <c r="H57" s="31">
        <v>27927</v>
      </c>
      <c r="I57" s="31">
        <v>20471</v>
      </c>
    </row>
    <row r="58" spans="1:9" ht="12.75" customHeight="1" x14ac:dyDescent="0.2">
      <c r="A58" s="187" t="s">
        <v>97</v>
      </c>
      <c r="B58" s="187"/>
      <c r="C58" s="187"/>
      <c r="D58" s="187"/>
      <c r="E58" s="187"/>
      <c r="F58" s="187"/>
      <c r="G58" s="14">
        <v>51</v>
      </c>
      <c r="H58" s="31">
        <v>3292604</v>
      </c>
      <c r="I58" s="31">
        <v>3264312</v>
      </c>
    </row>
    <row r="59" spans="1:9" ht="12.75" customHeight="1" x14ac:dyDescent="0.2">
      <c r="A59" s="187" t="s">
        <v>98</v>
      </c>
      <c r="B59" s="187"/>
      <c r="C59" s="187"/>
      <c r="D59" s="187"/>
      <c r="E59" s="187"/>
      <c r="F59" s="187"/>
      <c r="G59" s="14">
        <v>52</v>
      </c>
      <c r="H59" s="31">
        <v>1166528</v>
      </c>
      <c r="I59" s="31">
        <v>1832663</v>
      </c>
    </row>
    <row r="60" spans="1:9" ht="12.75" customHeight="1" x14ac:dyDescent="0.2">
      <c r="A60" s="191" t="s">
        <v>99</v>
      </c>
      <c r="B60" s="191"/>
      <c r="C60" s="191"/>
      <c r="D60" s="191"/>
      <c r="E60" s="191"/>
      <c r="F60" s="191"/>
      <c r="G60" s="15">
        <v>53</v>
      </c>
      <c r="H60" s="32">
        <f>SUM(H61:H69)</f>
        <v>223960</v>
      </c>
      <c r="I60" s="32">
        <f>SUM(I61:I69)</f>
        <v>200965</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223960</v>
      </c>
      <c r="I67" s="31">
        <v>200965</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370878428</v>
      </c>
      <c r="I70" s="31">
        <v>285490630</v>
      </c>
    </row>
    <row r="71" spans="1:9" ht="12.75" customHeight="1" x14ac:dyDescent="0.2">
      <c r="A71" s="188" t="s">
        <v>110</v>
      </c>
      <c r="B71" s="188"/>
      <c r="C71" s="188"/>
      <c r="D71" s="188"/>
      <c r="E71" s="188"/>
      <c r="F71" s="188"/>
      <c r="G71" s="14">
        <v>64</v>
      </c>
      <c r="H71" s="31">
        <v>0</v>
      </c>
      <c r="I71" s="31">
        <v>0</v>
      </c>
    </row>
    <row r="72" spans="1:9" ht="12.75" customHeight="1" x14ac:dyDescent="0.2">
      <c r="A72" s="189" t="s">
        <v>111</v>
      </c>
      <c r="B72" s="189"/>
      <c r="C72" s="189"/>
      <c r="D72" s="189"/>
      <c r="E72" s="189"/>
      <c r="F72" s="189"/>
      <c r="G72" s="15">
        <v>65</v>
      </c>
      <c r="H72" s="32">
        <f>H8+H9+H44+H71</f>
        <v>2682623631</v>
      </c>
      <c r="I72" s="32">
        <f>I8+I9+I44+I71</f>
        <v>2907349662</v>
      </c>
    </row>
    <row r="73" spans="1:9" ht="12.75" customHeight="1" x14ac:dyDescent="0.2">
      <c r="A73" s="188" t="s">
        <v>112</v>
      </c>
      <c r="B73" s="188"/>
      <c r="C73" s="188"/>
      <c r="D73" s="188"/>
      <c r="E73" s="188"/>
      <c r="F73" s="188"/>
      <c r="G73" s="14">
        <v>66</v>
      </c>
      <c r="H73" s="31">
        <v>0</v>
      </c>
      <c r="I73" s="31">
        <v>0</v>
      </c>
    </row>
    <row r="74" spans="1:9" x14ac:dyDescent="0.2">
      <c r="A74" s="192" t="s">
        <v>113</v>
      </c>
      <c r="B74" s="193"/>
      <c r="C74" s="193"/>
      <c r="D74" s="193"/>
      <c r="E74" s="193"/>
      <c r="F74" s="193"/>
      <c r="G74" s="193"/>
      <c r="H74" s="193"/>
      <c r="I74" s="193"/>
    </row>
    <row r="75" spans="1:9" ht="12.75" customHeight="1" x14ac:dyDescent="0.2">
      <c r="A75" s="189" t="s">
        <v>114</v>
      </c>
      <c r="B75" s="189"/>
      <c r="C75" s="189"/>
      <c r="D75" s="189"/>
      <c r="E75" s="189"/>
      <c r="F75" s="189"/>
      <c r="G75" s="15">
        <v>67</v>
      </c>
      <c r="H75" s="32">
        <f>H76+H77+H78+H84+H85+H91+H94+H97</f>
        <v>1930818282</v>
      </c>
      <c r="I75" s="32">
        <f>I76+I77+I78+I84+I85+I91+I94+I97</f>
        <v>1978035976</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91" t="s">
        <v>117</v>
      </c>
      <c r="B78" s="191"/>
      <c r="C78" s="191"/>
      <c r="D78" s="191"/>
      <c r="E78" s="191"/>
      <c r="F78" s="191"/>
      <c r="G78" s="15">
        <v>70</v>
      </c>
      <c r="H78" s="32">
        <f>SUM(H79:H83)</f>
        <v>557298673</v>
      </c>
      <c r="I78" s="32">
        <f>SUM(I79:I83)</f>
        <v>558922031</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552169952</v>
      </c>
      <c r="I83" s="31">
        <v>553793310</v>
      </c>
    </row>
    <row r="84" spans="1:9" ht="12.75" customHeight="1" x14ac:dyDescent="0.2">
      <c r="A84" s="190" t="s">
        <v>123</v>
      </c>
      <c r="B84" s="190"/>
      <c r="C84" s="190"/>
      <c r="D84" s="190"/>
      <c r="E84" s="190"/>
      <c r="F84" s="190"/>
      <c r="G84" s="112">
        <v>76</v>
      </c>
      <c r="H84" s="113">
        <v>0</v>
      </c>
      <c r="I84" s="113">
        <v>0</v>
      </c>
    </row>
    <row r="85" spans="1:9" ht="12.75" customHeight="1" x14ac:dyDescent="0.2">
      <c r="A85" s="191" t="s">
        <v>397</v>
      </c>
      <c r="B85" s="191"/>
      <c r="C85" s="191"/>
      <c r="D85" s="191"/>
      <c r="E85" s="191"/>
      <c r="F85" s="191"/>
      <c r="G85" s="15">
        <v>77</v>
      </c>
      <c r="H85" s="32">
        <f>H86+H87+H88+H89+H90</f>
        <v>130305</v>
      </c>
      <c r="I85" s="32">
        <f>I86+I87+I88+I89+I90</f>
        <v>107310</v>
      </c>
    </row>
    <row r="86" spans="1:9" ht="25.5" customHeight="1" x14ac:dyDescent="0.2">
      <c r="A86" s="187" t="s">
        <v>398</v>
      </c>
      <c r="B86" s="187"/>
      <c r="C86" s="187"/>
      <c r="D86" s="187"/>
      <c r="E86" s="187"/>
      <c r="F86" s="187"/>
      <c r="G86" s="14">
        <v>78</v>
      </c>
      <c r="H86" s="31">
        <v>130305</v>
      </c>
      <c r="I86" s="31">
        <v>107310</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0</v>
      </c>
      <c r="I90" s="31">
        <v>0</v>
      </c>
    </row>
    <row r="91" spans="1:9" ht="24" customHeight="1" x14ac:dyDescent="0.2">
      <c r="A91" s="191" t="s">
        <v>401</v>
      </c>
      <c r="B91" s="191"/>
      <c r="C91" s="191"/>
      <c r="D91" s="191"/>
      <c r="E91" s="191"/>
      <c r="F91" s="191"/>
      <c r="G91" s="15">
        <v>83</v>
      </c>
      <c r="H91" s="32">
        <f>H92-H93</f>
        <v>231245206</v>
      </c>
      <c r="I91" s="32">
        <f>I92-I93</f>
        <v>128072871</v>
      </c>
    </row>
    <row r="92" spans="1:9" ht="12.75" customHeight="1" x14ac:dyDescent="0.2">
      <c r="A92" s="187" t="s">
        <v>126</v>
      </c>
      <c r="B92" s="187"/>
      <c r="C92" s="187"/>
      <c r="D92" s="187"/>
      <c r="E92" s="187"/>
      <c r="F92" s="187"/>
      <c r="G92" s="14">
        <v>84</v>
      </c>
      <c r="H92" s="31">
        <v>231245206</v>
      </c>
      <c r="I92" s="31">
        <v>128072871</v>
      </c>
    </row>
    <row r="93" spans="1:9" ht="12.75" customHeight="1" x14ac:dyDescent="0.2">
      <c r="A93" s="187" t="s">
        <v>127</v>
      </c>
      <c r="B93" s="187"/>
      <c r="C93" s="187"/>
      <c r="D93" s="187"/>
      <c r="E93" s="187"/>
      <c r="F93" s="187"/>
      <c r="G93" s="14">
        <v>85</v>
      </c>
      <c r="H93" s="31">
        <v>0</v>
      </c>
      <c r="I93" s="31">
        <v>0</v>
      </c>
    </row>
    <row r="94" spans="1:9" ht="12.75" customHeight="1" x14ac:dyDescent="0.2">
      <c r="A94" s="191" t="s">
        <v>402</v>
      </c>
      <c r="B94" s="191"/>
      <c r="C94" s="191"/>
      <c r="D94" s="191"/>
      <c r="E94" s="191"/>
      <c r="F94" s="191"/>
      <c r="G94" s="15">
        <v>86</v>
      </c>
      <c r="H94" s="32">
        <f>H95-H96</f>
        <v>-103172335</v>
      </c>
      <c r="I94" s="32">
        <f>I95-I96</f>
        <v>45617331</v>
      </c>
    </row>
    <row r="95" spans="1:9" ht="12.75" customHeight="1" x14ac:dyDescent="0.2">
      <c r="A95" s="187" t="s">
        <v>128</v>
      </c>
      <c r="B95" s="187"/>
      <c r="C95" s="187"/>
      <c r="D95" s="187"/>
      <c r="E95" s="187"/>
      <c r="F95" s="187"/>
      <c r="G95" s="14">
        <v>87</v>
      </c>
      <c r="H95" s="31">
        <v>0</v>
      </c>
      <c r="I95" s="31">
        <v>45617331</v>
      </c>
    </row>
    <row r="96" spans="1:9" ht="12.75" customHeight="1" x14ac:dyDescent="0.2">
      <c r="A96" s="187" t="s">
        <v>129</v>
      </c>
      <c r="B96" s="187"/>
      <c r="C96" s="187"/>
      <c r="D96" s="187"/>
      <c r="E96" s="187"/>
      <c r="F96" s="187"/>
      <c r="G96" s="14">
        <v>88</v>
      </c>
      <c r="H96" s="31">
        <v>103172335</v>
      </c>
      <c r="I96" s="31">
        <v>0</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46685173</v>
      </c>
      <c r="I98" s="32">
        <f>SUM(I99:I104)</f>
        <v>49308029</v>
      </c>
    </row>
    <row r="99" spans="1:9" ht="31.9" customHeight="1" x14ac:dyDescent="0.2">
      <c r="A99" s="187" t="s">
        <v>131</v>
      </c>
      <c r="B99" s="187"/>
      <c r="C99" s="187"/>
      <c r="D99" s="187"/>
      <c r="E99" s="187"/>
      <c r="F99" s="187"/>
      <c r="G99" s="14">
        <v>91</v>
      </c>
      <c r="H99" s="31">
        <v>1327425</v>
      </c>
      <c r="I99" s="31">
        <v>3950281</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45357748</v>
      </c>
      <c r="I104" s="31">
        <v>45357748</v>
      </c>
    </row>
    <row r="105" spans="1:9" ht="12.75" customHeight="1" x14ac:dyDescent="0.2">
      <c r="A105" s="189" t="s">
        <v>404</v>
      </c>
      <c r="B105" s="189"/>
      <c r="C105" s="189"/>
      <c r="D105" s="189"/>
      <c r="E105" s="189"/>
      <c r="F105" s="189"/>
      <c r="G105" s="15">
        <v>97</v>
      </c>
      <c r="H105" s="32">
        <f>SUM(H106:H116)</f>
        <v>617364839</v>
      </c>
      <c r="I105" s="32">
        <f>SUM(I106:I116)</f>
        <v>716713314</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617364839</v>
      </c>
      <c r="I111" s="31">
        <v>716713314</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0</v>
      </c>
      <c r="I115" s="31">
        <v>0</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87755337</v>
      </c>
      <c r="I117" s="32">
        <f>SUM(I118:I131)</f>
        <v>163292343</v>
      </c>
    </row>
    <row r="118" spans="1:9" ht="12.75" customHeight="1" x14ac:dyDescent="0.2">
      <c r="A118" s="187" t="s">
        <v>148</v>
      </c>
      <c r="B118" s="187"/>
      <c r="C118" s="187"/>
      <c r="D118" s="187"/>
      <c r="E118" s="187"/>
      <c r="F118" s="187"/>
      <c r="G118" s="14">
        <v>110</v>
      </c>
      <c r="H118" s="31">
        <v>702387</v>
      </c>
      <c r="I118" s="31">
        <v>7086439</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54837489</v>
      </c>
      <c r="I123" s="31">
        <v>60268088</v>
      </c>
    </row>
    <row r="124" spans="1:9" ht="12.75" customHeight="1" x14ac:dyDescent="0.2">
      <c r="A124" s="187" t="s">
        <v>154</v>
      </c>
      <c r="B124" s="187"/>
      <c r="C124" s="187"/>
      <c r="D124" s="187"/>
      <c r="E124" s="187"/>
      <c r="F124" s="187"/>
      <c r="G124" s="14">
        <v>116</v>
      </c>
      <c r="H124" s="31">
        <v>4522762</v>
      </c>
      <c r="I124" s="31">
        <v>4247365</v>
      </c>
    </row>
    <row r="125" spans="1:9" ht="12.75" customHeight="1" x14ac:dyDescent="0.2">
      <c r="A125" s="187" t="s">
        <v>155</v>
      </c>
      <c r="B125" s="187"/>
      <c r="C125" s="187"/>
      <c r="D125" s="187"/>
      <c r="E125" s="187"/>
      <c r="F125" s="187"/>
      <c r="G125" s="14">
        <v>117</v>
      </c>
      <c r="H125" s="31">
        <v>13586691</v>
      </c>
      <c r="I125" s="31">
        <v>24940420</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7371640</v>
      </c>
      <c r="I127" s="31">
        <v>15846627</v>
      </c>
    </row>
    <row r="128" spans="1:9" x14ac:dyDescent="0.2">
      <c r="A128" s="187" t="s">
        <v>158</v>
      </c>
      <c r="B128" s="187"/>
      <c r="C128" s="187"/>
      <c r="D128" s="187"/>
      <c r="E128" s="187"/>
      <c r="F128" s="187"/>
      <c r="G128" s="14">
        <v>120</v>
      </c>
      <c r="H128" s="31">
        <v>806320</v>
      </c>
      <c r="I128" s="31">
        <v>2988663</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5928048</v>
      </c>
      <c r="I131" s="31">
        <v>47914741</v>
      </c>
    </row>
    <row r="132" spans="1:9" ht="22.15" customHeight="1" x14ac:dyDescent="0.2">
      <c r="A132" s="188" t="s">
        <v>162</v>
      </c>
      <c r="B132" s="188"/>
      <c r="C132" s="188"/>
      <c r="D132" s="188"/>
      <c r="E132" s="188"/>
      <c r="F132" s="188"/>
      <c r="G132" s="14">
        <v>124</v>
      </c>
      <c r="H132" s="31">
        <v>0</v>
      </c>
      <c r="I132" s="31">
        <v>0</v>
      </c>
    </row>
    <row r="133" spans="1:9" x14ac:dyDescent="0.2">
      <c r="A133" s="189" t="s">
        <v>406</v>
      </c>
      <c r="B133" s="189"/>
      <c r="C133" s="189"/>
      <c r="D133" s="189"/>
      <c r="E133" s="189"/>
      <c r="F133" s="189"/>
      <c r="G133" s="15">
        <v>125</v>
      </c>
      <c r="H133" s="32">
        <f>H75+H98+H105+H117+H132</f>
        <v>2682623631</v>
      </c>
      <c r="I133" s="32">
        <f>I75+I98+I105+I117+I132</f>
        <v>2907349662</v>
      </c>
    </row>
    <row r="134" spans="1:9" x14ac:dyDescent="0.2">
      <c r="A134" s="188" t="s">
        <v>163</v>
      </c>
      <c r="B134" s="188"/>
      <c r="C134" s="188"/>
      <c r="D134" s="188"/>
      <c r="E134" s="188"/>
      <c r="F134" s="188"/>
      <c r="G134" s="14">
        <v>126</v>
      </c>
      <c r="H134" s="31">
        <v>0</v>
      </c>
      <c r="I134" s="31">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8" zoomScaleNormal="100" zoomScaleSheetLayoutView="110" workbookViewId="0">
      <selection activeCell="K14" sqref="K1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164</v>
      </c>
      <c r="B1" s="195"/>
      <c r="C1" s="195"/>
      <c r="D1" s="195"/>
      <c r="E1" s="195"/>
      <c r="F1" s="195"/>
      <c r="G1" s="195"/>
      <c r="H1" s="195"/>
      <c r="I1" s="195"/>
    </row>
    <row r="2" spans="1:11" x14ac:dyDescent="0.2">
      <c r="A2" s="224" t="s">
        <v>523</v>
      </c>
      <c r="B2" s="197"/>
      <c r="C2" s="197"/>
      <c r="D2" s="197"/>
      <c r="E2" s="197"/>
      <c r="F2" s="197"/>
      <c r="G2" s="197"/>
      <c r="H2" s="197"/>
      <c r="I2" s="197"/>
      <c r="J2" s="116"/>
      <c r="K2" s="116"/>
    </row>
    <row r="3" spans="1:11" x14ac:dyDescent="0.2">
      <c r="A3" s="229" t="s">
        <v>165</v>
      </c>
      <c r="B3" s="230"/>
      <c r="C3" s="230"/>
      <c r="D3" s="230"/>
      <c r="E3" s="230"/>
      <c r="F3" s="230"/>
      <c r="G3" s="230"/>
      <c r="H3" s="230"/>
      <c r="I3" s="230"/>
      <c r="J3" s="231"/>
      <c r="K3" s="231"/>
    </row>
    <row r="4" spans="1:11" x14ac:dyDescent="0.2">
      <c r="A4" s="232" t="s">
        <v>521</v>
      </c>
      <c r="B4" s="233"/>
      <c r="C4" s="233"/>
      <c r="D4" s="233"/>
      <c r="E4" s="233"/>
      <c r="F4" s="233"/>
      <c r="G4" s="233"/>
      <c r="H4" s="233"/>
      <c r="I4" s="233"/>
      <c r="J4" s="234"/>
      <c r="K4" s="234"/>
    </row>
    <row r="5" spans="1:11" ht="22.15" customHeight="1" x14ac:dyDescent="0.2">
      <c r="A5" s="226" t="s">
        <v>166</v>
      </c>
      <c r="B5" s="206"/>
      <c r="C5" s="206"/>
      <c r="D5" s="206"/>
      <c r="E5" s="206"/>
      <c r="F5" s="206"/>
      <c r="G5" s="226" t="s">
        <v>167</v>
      </c>
      <c r="H5" s="227" t="s">
        <v>168</v>
      </c>
      <c r="I5" s="228"/>
      <c r="J5" s="227" t="s">
        <v>169</v>
      </c>
      <c r="K5" s="228"/>
    </row>
    <row r="6" spans="1:11" x14ac:dyDescent="0.2">
      <c r="A6" s="206"/>
      <c r="B6" s="206"/>
      <c r="C6" s="206"/>
      <c r="D6" s="206"/>
      <c r="E6" s="206"/>
      <c r="F6" s="206"/>
      <c r="G6" s="206"/>
      <c r="H6" s="18" t="s">
        <v>170</v>
      </c>
      <c r="I6" s="18" t="s">
        <v>171</v>
      </c>
      <c r="J6" s="18" t="s">
        <v>172</v>
      </c>
      <c r="K6" s="18" t="s">
        <v>173</v>
      </c>
    </row>
    <row r="7" spans="1:11" x14ac:dyDescent="0.2">
      <c r="A7" s="235">
        <v>1</v>
      </c>
      <c r="B7" s="204"/>
      <c r="C7" s="204"/>
      <c r="D7" s="204"/>
      <c r="E7" s="204"/>
      <c r="F7" s="204"/>
      <c r="G7" s="17">
        <v>2</v>
      </c>
      <c r="H7" s="18">
        <v>3</v>
      </c>
      <c r="I7" s="18">
        <v>4</v>
      </c>
      <c r="J7" s="18">
        <v>5</v>
      </c>
      <c r="K7" s="18">
        <v>6</v>
      </c>
    </row>
    <row r="8" spans="1:11" x14ac:dyDescent="0.2">
      <c r="A8" s="218" t="s">
        <v>407</v>
      </c>
      <c r="B8" s="219"/>
      <c r="C8" s="219"/>
      <c r="D8" s="219"/>
      <c r="E8" s="219"/>
      <c r="F8" s="219"/>
      <c r="G8" s="15">
        <v>1</v>
      </c>
      <c r="H8" s="117">
        <f>SUM(H9:H13)</f>
        <v>167684250</v>
      </c>
      <c r="I8" s="117">
        <f>SUM(I9:I13)</f>
        <v>4433026</v>
      </c>
      <c r="J8" s="117">
        <f>SUM(J9:J13)</f>
        <v>410974000</v>
      </c>
      <c r="K8" s="117">
        <f>SUM(K9:K13)</f>
        <v>16947329</v>
      </c>
    </row>
    <row r="9" spans="1:11" x14ac:dyDescent="0.2">
      <c r="A9" s="187" t="s">
        <v>174</v>
      </c>
      <c r="B9" s="187"/>
      <c r="C9" s="187"/>
      <c r="D9" s="187"/>
      <c r="E9" s="187"/>
      <c r="F9" s="187"/>
      <c r="G9" s="14">
        <v>2</v>
      </c>
      <c r="H9" s="31">
        <v>6606211</v>
      </c>
      <c r="I9" s="31">
        <v>1562498</v>
      </c>
      <c r="J9" s="31">
        <v>6924338</v>
      </c>
      <c r="K9" s="31">
        <v>1937942</v>
      </c>
    </row>
    <row r="10" spans="1:11" x14ac:dyDescent="0.2">
      <c r="A10" s="187" t="s">
        <v>175</v>
      </c>
      <c r="B10" s="187"/>
      <c r="C10" s="187"/>
      <c r="D10" s="187"/>
      <c r="E10" s="187"/>
      <c r="F10" s="187"/>
      <c r="G10" s="14">
        <v>3</v>
      </c>
      <c r="H10" s="31">
        <v>158782084</v>
      </c>
      <c r="I10" s="31">
        <v>2354053</v>
      </c>
      <c r="J10" s="31">
        <v>391113717</v>
      </c>
      <c r="K10" s="31">
        <v>11895829</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2295955</v>
      </c>
      <c r="I13" s="31">
        <v>516475</v>
      </c>
      <c r="J13" s="31">
        <v>12935945</v>
      </c>
      <c r="K13" s="31">
        <v>3113558</v>
      </c>
    </row>
    <row r="14" spans="1:11" ht="22.15" customHeight="1" x14ac:dyDescent="0.2">
      <c r="A14" s="218" t="s">
        <v>408</v>
      </c>
      <c r="B14" s="219"/>
      <c r="C14" s="219"/>
      <c r="D14" s="219"/>
      <c r="E14" s="219"/>
      <c r="F14" s="219"/>
      <c r="G14" s="15">
        <v>7</v>
      </c>
      <c r="H14" s="117">
        <f>H15+H16+H20+H24+H25+H26+H29+H36</f>
        <v>267095365</v>
      </c>
      <c r="I14" s="117">
        <f>I15+I16+I20+I24+I25+I26+I29+I36</f>
        <v>47496545</v>
      </c>
      <c r="J14" s="117">
        <f>J15+J16+J20+J24+J25+J26+J29+J36</f>
        <v>387119400</v>
      </c>
      <c r="K14" s="117">
        <f>K15+K16+K20+K24+K25+K26+K29+K36</f>
        <v>106045595</v>
      </c>
    </row>
    <row r="15" spans="1:11" x14ac:dyDescent="0.2">
      <c r="A15" s="187" t="s">
        <v>179</v>
      </c>
      <c r="B15" s="187"/>
      <c r="C15" s="187"/>
      <c r="D15" s="187"/>
      <c r="E15" s="187"/>
      <c r="F15" s="187"/>
      <c r="G15" s="14">
        <v>8</v>
      </c>
      <c r="H15" s="31">
        <v>0</v>
      </c>
      <c r="I15" s="31">
        <v>0</v>
      </c>
      <c r="J15" s="31">
        <v>0</v>
      </c>
      <c r="K15" s="31">
        <v>0</v>
      </c>
    </row>
    <row r="16" spans="1:11" x14ac:dyDescent="0.2">
      <c r="A16" s="191" t="s">
        <v>409</v>
      </c>
      <c r="B16" s="191"/>
      <c r="C16" s="191"/>
      <c r="D16" s="191"/>
      <c r="E16" s="191"/>
      <c r="F16" s="191"/>
      <c r="G16" s="15">
        <v>9</v>
      </c>
      <c r="H16" s="117">
        <f>SUM(H17:H19)</f>
        <v>80102880</v>
      </c>
      <c r="I16" s="117">
        <f>SUM(I17:I19)</f>
        <v>8733651</v>
      </c>
      <c r="J16" s="117">
        <f>SUM(J17:J19)</f>
        <v>145211732</v>
      </c>
      <c r="K16" s="117">
        <f>SUM(K17:K19)</f>
        <v>16998070</v>
      </c>
    </row>
    <row r="17" spans="1:11" x14ac:dyDescent="0.2">
      <c r="A17" s="220" t="s">
        <v>180</v>
      </c>
      <c r="B17" s="220"/>
      <c r="C17" s="220"/>
      <c r="D17" s="220"/>
      <c r="E17" s="220"/>
      <c r="F17" s="220"/>
      <c r="G17" s="14">
        <v>10</v>
      </c>
      <c r="H17" s="31">
        <v>32747613</v>
      </c>
      <c r="I17" s="31">
        <v>4084875</v>
      </c>
      <c r="J17" s="31">
        <v>53962757</v>
      </c>
      <c r="K17" s="31">
        <v>6337870</v>
      </c>
    </row>
    <row r="18" spans="1:11" x14ac:dyDescent="0.2">
      <c r="A18" s="220" t="s">
        <v>181</v>
      </c>
      <c r="B18" s="220"/>
      <c r="C18" s="220"/>
      <c r="D18" s="220"/>
      <c r="E18" s="220"/>
      <c r="F18" s="220"/>
      <c r="G18" s="14">
        <v>11</v>
      </c>
      <c r="H18" s="31">
        <v>64435</v>
      </c>
      <c r="I18" s="31">
        <v>531</v>
      </c>
      <c r="J18" s="31">
        <v>150261</v>
      </c>
      <c r="K18" s="31">
        <v>9118</v>
      </c>
    </row>
    <row r="19" spans="1:11" x14ac:dyDescent="0.2">
      <c r="A19" s="220" t="s">
        <v>182</v>
      </c>
      <c r="B19" s="220"/>
      <c r="C19" s="220"/>
      <c r="D19" s="220"/>
      <c r="E19" s="220"/>
      <c r="F19" s="220"/>
      <c r="G19" s="14">
        <v>12</v>
      </c>
      <c r="H19" s="31">
        <v>47290832</v>
      </c>
      <c r="I19" s="31">
        <v>4648245</v>
      </c>
      <c r="J19" s="31">
        <v>91098714</v>
      </c>
      <c r="K19" s="31">
        <v>10651082</v>
      </c>
    </row>
    <row r="20" spans="1:11" x14ac:dyDescent="0.2">
      <c r="A20" s="191" t="s">
        <v>410</v>
      </c>
      <c r="B20" s="191"/>
      <c r="C20" s="191"/>
      <c r="D20" s="191"/>
      <c r="E20" s="191"/>
      <c r="F20" s="191"/>
      <c r="G20" s="15">
        <v>13</v>
      </c>
      <c r="H20" s="117">
        <f>SUM(H21:H23)</f>
        <v>64355467</v>
      </c>
      <c r="I20" s="117">
        <f>SUM(I21:I23)</f>
        <v>15613807</v>
      </c>
      <c r="J20" s="117">
        <f>SUM(J21:J23)</f>
        <v>109491002</v>
      </c>
      <c r="K20" s="117">
        <f>SUM(K21:K23)</f>
        <v>37409335</v>
      </c>
    </row>
    <row r="21" spans="1:11" x14ac:dyDescent="0.2">
      <c r="A21" s="220" t="s">
        <v>183</v>
      </c>
      <c r="B21" s="220"/>
      <c r="C21" s="220"/>
      <c r="D21" s="220"/>
      <c r="E21" s="220"/>
      <c r="F21" s="220"/>
      <c r="G21" s="14">
        <v>14</v>
      </c>
      <c r="H21" s="31">
        <v>42667997</v>
      </c>
      <c r="I21" s="31">
        <v>9966109</v>
      </c>
      <c r="J21" s="31">
        <v>76136245</v>
      </c>
      <c r="K21" s="31">
        <v>27506791</v>
      </c>
    </row>
    <row r="22" spans="1:11" x14ac:dyDescent="0.2">
      <c r="A22" s="220" t="s">
        <v>184</v>
      </c>
      <c r="B22" s="220"/>
      <c r="C22" s="220"/>
      <c r="D22" s="220"/>
      <c r="E22" s="220"/>
      <c r="F22" s="220"/>
      <c r="G22" s="14">
        <v>15</v>
      </c>
      <c r="H22" s="31">
        <v>15334219</v>
      </c>
      <c r="I22" s="31">
        <v>3746936</v>
      </c>
      <c r="J22" s="31">
        <v>22354137</v>
      </c>
      <c r="K22" s="31">
        <v>6439120</v>
      </c>
    </row>
    <row r="23" spans="1:11" x14ac:dyDescent="0.2">
      <c r="A23" s="220" t="s">
        <v>185</v>
      </c>
      <c r="B23" s="220"/>
      <c r="C23" s="220"/>
      <c r="D23" s="220"/>
      <c r="E23" s="220"/>
      <c r="F23" s="220"/>
      <c r="G23" s="14">
        <v>16</v>
      </c>
      <c r="H23" s="31">
        <v>6353251</v>
      </c>
      <c r="I23" s="31">
        <v>1900762</v>
      </c>
      <c r="J23" s="31">
        <v>11000620</v>
      </c>
      <c r="K23" s="31">
        <v>3463424</v>
      </c>
    </row>
    <row r="24" spans="1:11" x14ac:dyDescent="0.2">
      <c r="A24" s="187" t="s">
        <v>186</v>
      </c>
      <c r="B24" s="187"/>
      <c r="C24" s="187"/>
      <c r="D24" s="187"/>
      <c r="E24" s="187"/>
      <c r="F24" s="187"/>
      <c r="G24" s="14">
        <v>17</v>
      </c>
      <c r="H24" s="31">
        <v>69847265</v>
      </c>
      <c r="I24" s="31">
        <v>18523084</v>
      </c>
      <c r="J24" s="31">
        <v>70764684</v>
      </c>
      <c r="K24" s="31">
        <v>17803260</v>
      </c>
    </row>
    <row r="25" spans="1:11" x14ac:dyDescent="0.2">
      <c r="A25" s="187" t="s">
        <v>187</v>
      </c>
      <c r="B25" s="187"/>
      <c r="C25" s="187"/>
      <c r="D25" s="187"/>
      <c r="E25" s="187"/>
      <c r="F25" s="187"/>
      <c r="G25" s="14">
        <v>18</v>
      </c>
      <c r="H25" s="31">
        <v>0</v>
      </c>
      <c r="I25" s="31">
        <v>0</v>
      </c>
      <c r="J25" s="31">
        <v>0</v>
      </c>
      <c r="K25" s="31">
        <v>0</v>
      </c>
    </row>
    <row r="26" spans="1:11" x14ac:dyDescent="0.2">
      <c r="A26" s="191" t="s">
        <v>411</v>
      </c>
      <c r="B26" s="191"/>
      <c r="C26" s="191"/>
      <c r="D26" s="191"/>
      <c r="E26" s="191"/>
      <c r="F26" s="191"/>
      <c r="G26" s="15">
        <v>19</v>
      </c>
      <c r="H26" s="117">
        <f>H27+H28</f>
        <v>0</v>
      </c>
      <c r="I26" s="117">
        <f>I27+I28</f>
        <v>0</v>
      </c>
      <c r="J26" s="117">
        <f>J27+J28</f>
        <v>0</v>
      </c>
      <c r="K26" s="117">
        <f>K27+K28</f>
        <v>0</v>
      </c>
    </row>
    <row r="27" spans="1:11" x14ac:dyDescent="0.2">
      <c r="A27" s="220" t="s">
        <v>188</v>
      </c>
      <c r="B27" s="220"/>
      <c r="C27" s="220"/>
      <c r="D27" s="220"/>
      <c r="E27" s="220"/>
      <c r="F27" s="220"/>
      <c r="G27" s="14">
        <v>20</v>
      </c>
      <c r="H27" s="31">
        <v>0</v>
      </c>
      <c r="I27" s="31">
        <v>0</v>
      </c>
      <c r="J27" s="31">
        <v>0</v>
      </c>
      <c r="K27" s="31">
        <v>0</v>
      </c>
    </row>
    <row r="28" spans="1:11" x14ac:dyDescent="0.2">
      <c r="A28" s="220" t="s">
        <v>189</v>
      </c>
      <c r="B28" s="220"/>
      <c r="C28" s="220"/>
      <c r="D28" s="220"/>
      <c r="E28" s="220"/>
      <c r="F28" s="220"/>
      <c r="G28" s="14">
        <v>21</v>
      </c>
      <c r="H28" s="31">
        <v>0</v>
      </c>
      <c r="I28" s="31">
        <v>0</v>
      </c>
      <c r="J28" s="31">
        <v>0</v>
      </c>
      <c r="K28" s="31">
        <v>0</v>
      </c>
    </row>
    <row r="29" spans="1:11" x14ac:dyDescent="0.2">
      <c r="A29" s="191" t="s">
        <v>412</v>
      </c>
      <c r="B29" s="191"/>
      <c r="C29" s="191"/>
      <c r="D29" s="191"/>
      <c r="E29" s="191"/>
      <c r="F29" s="191"/>
      <c r="G29" s="15">
        <v>22</v>
      </c>
      <c r="H29" s="117">
        <f>SUM(H30:H35)</f>
        <v>0</v>
      </c>
      <c r="I29" s="117">
        <f>SUM(I30:I35)</f>
        <v>0</v>
      </c>
      <c r="J29" s="117">
        <f>SUM(J30:J35)</f>
        <v>0</v>
      </c>
      <c r="K29" s="117">
        <f>SUM(K30:K35)</f>
        <v>0</v>
      </c>
    </row>
    <row r="30" spans="1:11" x14ac:dyDescent="0.2">
      <c r="A30" s="220" t="s">
        <v>190</v>
      </c>
      <c r="B30" s="220"/>
      <c r="C30" s="220"/>
      <c r="D30" s="220"/>
      <c r="E30" s="220"/>
      <c r="F30" s="220"/>
      <c r="G30" s="14">
        <v>23</v>
      </c>
      <c r="H30" s="31">
        <v>0</v>
      </c>
      <c r="I30" s="31">
        <v>0</v>
      </c>
      <c r="J30" s="31">
        <v>0</v>
      </c>
      <c r="K30" s="31">
        <v>0</v>
      </c>
    </row>
    <row r="31" spans="1:11" x14ac:dyDescent="0.2">
      <c r="A31" s="220" t="s">
        <v>191</v>
      </c>
      <c r="B31" s="220"/>
      <c r="C31" s="220"/>
      <c r="D31" s="220"/>
      <c r="E31" s="220"/>
      <c r="F31" s="220"/>
      <c r="G31" s="14">
        <v>24</v>
      </c>
      <c r="H31" s="31">
        <v>0</v>
      </c>
      <c r="I31" s="31">
        <v>0</v>
      </c>
      <c r="J31" s="31">
        <v>0</v>
      </c>
      <c r="K31" s="31">
        <v>0</v>
      </c>
    </row>
    <row r="32" spans="1:11" x14ac:dyDescent="0.2">
      <c r="A32" s="220" t="s">
        <v>192</v>
      </c>
      <c r="B32" s="220"/>
      <c r="C32" s="220"/>
      <c r="D32" s="220"/>
      <c r="E32" s="220"/>
      <c r="F32" s="220"/>
      <c r="G32" s="14">
        <v>25</v>
      </c>
      <c r="H32" s="31">
        <v>0</v>
      </c>
      <c r="I32" s="31">
        <v>0</v>
      </c>
      <c r="J32" s="31">
        <v>0</v>
      </c>
      <c r="K32" s="31">
        <v>0</v>
      </c>
    </row>
    <row r="33" spans="1:11" x14ac:dyDescent="0.2">
      <c r="A33" s="220" t="s">
        <v>193</v>
      </c>
      <c r="B33" s="220"/>
      <c r="C33" s="220"/>
      <c r="D33" s="220"/>
      <c r="E33" s="220"/>
      <c r="F33" s="220"/>
      <c r="G33" s="14">
        <v>26</v>
      </c>
      <c r="H33" s="31">
        <v>0</v>
      </c>
      <c r="I33" s="31">
        <v>0</v>
      </c>
      <c r="J33" s="31">
        <v>0</v>
      </c>
      <c r="K33" s="31">
        <v>0</v>
      </c>
    </row>
    <row r="34" spans="1:11" x14ac:dyDescent="0.2">
      <c r="A34" s="220" t="s">
        <v>194</v>
      </c>
      <c r="B34" s="220"/>
      <c r="C34" s="220"/>
      <c r="D34" s="220"/>
      <c r="E34" s="220"/>
      <c r="F34" s="220"/>
      <c r="G34" s="14">
        <v>27</v>
      </c>
      <c r="H34" s="31">
        <v>0</v>
      </c>
      <c r="I34" s="31">
        <v>0</v>
      </c>
      <c r="J34" s="31">
        <v>0</v>
      </c>
      <c r="K34" s="31">
        <v>0</v>
      </c>
    </row>
    <row r="35" spans="1:11" x14ac:dyDescent="0.2">
      <c r="A35" s="220" t="s">
        <v>195</v>
      </c>
      <c r="B35" s="220"/>
      <c r="C35" s="220"/>
      <c r="D35" s="220"/>
      <c r="E35" s="220"/>
      <c r="F35" s="220"/>
      <c r="G35" s="14">
        <v>28</v>
      </c>
      <c r="H35" s="31">
        <v>0</v>
      </c>
      <c r="I35" s="31">
        <v>0</v>
      </c>
      <c r="J35" s="31">
        <v>0</v>
      </c>
      <c r="K35" s="31">
        <v>0</v>
      </c>
    </row>
    <row r="36" spans="1:11" x14ac:dyDescent="0.2">
      <c r="A36" s="187" t="s">
        <v>196</v>
      </c>
      <c r="B36" s="187"/>
      <c r="C36" s="187"/>
      <c r="D36" s="187"/>
      <c r="E36" s="187"/>
      <c r="F36" s="187"/>
      <c r="G36" s="14">
        <v>29</v>
      </c>
      <c r="H36" s="31">
        <v>52789753</v>
      </c>
      <c r="I36" s="31">
        <v>4626003</v>
      </c>
      <c r="J36" s="31">
        <v>61651982</v>
      </c>
      <c r="K36" s="31">
        <v>33834930</v>
      </c>
    </row>
    <row r="37" spans="1:11" x14ac:dyDescent="0.2">
      <c r="A37" s="218" t="s">
        <v>413</v>
      </c>
      <c r="B37" s="219"/>
      <c r="C37" s="219"/>
      <c r="D37" s="219"/>
      <c r="E37" s="219"/>
      <c r="F37" s="219"/>
      <c r="G37" s="15">
        <v>30</v>
      </c>
      <c r="H37" s="117">
        <f>SUM(H38:H47)</f>
        <v>7080212</v>
      </c>
      <c r="I37" s="117">
        <f>SUM(I38:I47)</f>
        <v>1320551</v>
      </c>
      <c r="J37" s="117">
        <f>SUM(J38:J47)</f>
        <v>5602323</v>
      </c>
      <c r="K37" s="117">
        <f>SUM(K38:K47)</f>
        <v>1739778</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5124737</v>
      </c>
      <c r="I41" s="31">
        <v>1294664</v>
      </c>
      <c r="J41" s="31">
        <v>5536616</v>
      </c>
      <c r="K41" s="31">
        <v>1716075</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26391</v>
      </c>
      <c r="I44" s="31">
        <v>25859</v>
      </c>
      <c r="J44" s="31">
        <v>23703</v>
      </c>
      <c r="K44" s="31">
        <v>23703</v>
      </c>
    </row>
    <row r="45" spans="1:11" x14ac:dyDescent="0.2">
      <c r="A45" s="187" t="s">
        <v>204</v>
      </c>
      <c r="B45" s="187"/>
      <c r="C45" s="187"/>
      <c r="D45" s="187"/>
      <c r="E45" s="187"/>
      <c r="F45" s="187"/>
      <c r="G45" s="14">
        <v>38</v>
      </c>
      <c r="H45" s="31">
        <v>1929084</v>
      </c>
      <c r="I45" s="31">
        <v>28</v>
      </c>
      <c r="J45" s="31">
        <v>42004</v>
      </c>
      <c r="K45" s="31">
        <v>0</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0</v>
      </c>
      <c r="I47" s="31">
        <v>0</v>
      </c>
      <c r="J47" s="31">
        <v>0</v>
      </c>
      <c r="K47" s="31">
        <v>0</v>
      </c>
    </row>
    <row r="48" spans="1:11" x14ac:dyDescent="0.2">
      <c r="A48" s="218" t="s">
        <v>414</v>
      </c>
      <c r="B48" s="219"/>
      <c r="C48" s="219"/>
      <c r="D48" s="219"/>
      <c r="E48" s="219"/>
      <c r="F48" s="219"/>
      <c r="G48" s="15">
        <v>41</v>
      </c>
      <c r="H48" s="117">
        <f>SUM(H49:H55)</f>
        <v>15947313</v>
      </c>
      <c r="I48" s="117">
        <f>SUM(I49:I55)</f>
        <v>3020412</v>
      </c>
      <c r="J48" s="117">
        <f>SUM(J49:J55)</f>
        <v>15705314</v>
      </c>
      <c r="K48" s="117">
        <f>SUM(K49:K55)</f>
        <v>5082339</v>
      </c>
    </row>
    <row r="49" spans="1:11" ht="25.15" customHeight="1" x14ac:dyDescent="0.2">
      <c r="A49" s="187" t="s">
        <v>207</v>
      </c>
      <c r="B49" s="187"/>
      <c r="C49" s="187"/>
      <c r="D49" s="187"/>
      <c r="E49" s="187"/>
      <c r="F49" s="187"/>
      <c r="G49" s="14">
        <v>42</v>
      </c>
      <c r="H49" s="31">
        <v>2695198</v>
      </c>
      <c r="I49" s="31">
        <v>472</v>
      </c>
      <c r="J49" s="31">
        <v>285</v>
      </c>
      <c r="K49" s="31">
        <v>285</v>
      </c>
    </row>
    <row r="50" spans="1:11" ht="24" customHeight="1" x14ac:dyDescent="0.2">
      <c r="A50" s="214" t="s">
        <v>208</v>
      </c>
      <c r="B50" s="214"/>
      <c r="C50" s="214"/>
      <c r="D50" s="214"/>
      <c r="E50" s="214"/>
      <c r="F50" s="214"/>
      <c r="G50" s="14">
        <v>43</v>
      </c>
      <c r="H50" s="31">
        <v>0</v>
      </c>
      <c r="I50" s="31">
        <v>0</v>
      </c>
      <c r="J50" s="31">
        <v>0</v>
      </c>
      <c r="K50" s="31">
        <v>0</v>
      </c>
    </row>
    <row r="51" spans="1:11" x14ac:dyDescent="0.2">
      <c r="A51" s="214" t="s">
        <v>209</v>
      </c>
      <c r="B51" s="214"/>
      <c r="C51" s="214"/>
      <c r="D51" s="214"/>
      <c r="E51" s="214"/>
      <c r="F51" s="214"/>
      <c r="G51" s="14">
        <v>44</v>
      </c>
      <c r="H51" s="31">
        <v>13250315</v>
      </c>
      <c r="I51" s="31">
        <v>3019940</v>
      </c>
      <c r="J51" s="31">
        <v>15705029</v>
      </c>
      <c r="K51" s="31">
        <v>5035900</v>
      </c>
    </row>
    <row r="52" spans="1:11" x14ac:dyDescent="0.2">
      <c r="A52" s="214" t="s">
        <v>210</v>
      </c>
      <c r="B52" s="214"/>
      <c r="C52" s="214"/>
      <c r="D52" s="214"/>
      <c r="E52" s="214"/>
      <c r="F52" s="214"/>
      <c r="G52" s="14">
        <v>45</v>
      </c>
      <c r="H52" s="31">
        <v>0</v>
      </c>
      <c r="I52" s="31">
        <v>0</v>
      </c>
      <c r="J52" s="31">
        <v>0</v>
      </c>
      <c r="K52" s="31">
        <v>36754</v>
      </c>
    </row>
    <row r="53" spans="1:11" x14ac:dyDescent="0.2">
      <c r="A53" s="214" t="s">
        <v>211</v>
      </c>
      <c r="B53" s="214"/>
      <c r="C53" s="214"/>
      <c r="D53" s="214"/>
      <c r="E53" s="214"/>
      <c r="F53" s="214"/>
      <c r="G53" s="14">
        <v>46</v>
      </c>
      <c r="H53" s="31">
        <v>0</v>
      </c>
      <c r="I53" s="31">
        <v>0</v>
      </c>
      <c r="J53" s="31">
        <v>0</v>
      </c>
      <c r="K53" s="31">
        <v>0</v>
      </c>
    </row>
    <row r="54" spans="1:11" x14ac:dyDescent="0.2">
      <c r="A54" s="214" t="s">
        <v>212</v>
      </c>
      <c r="B54" s="214"/>
      <c r="C54" s="214"/>
      <c r="D54" s="214"/>
      <c r="E54" s="214"/>
      <c r="F54" s="214"/>
      <c r="G54" s="14">
        <v>47</v>
      </c>
      <c r="H54" s="31">
        <v>0</v>
      </c>
      <c r="I54" s="31">
        <v>0</v>
      </c>
      <c r="J54" s="31">
        <v>0</v>
      </c>
      <c r="K54" s="31">
        <v>0</v>
      </c>
    </row>
    <row r="55" spans="1:11" x14ac:dyDescent="0.2">
      <c r="A55" s="214" t="s">
        <v>213</v>
      </c>
      <c r="B55" s="214"/>
      <c r="C55" s="214"/>
      <c r="D55" s="214"/>
      <c r="E55" s="214"/>
      <c r="F55" s="214"/>
      <c r="G55" s="14">
        <v>48</v>
      </c>
      <c r="H55" s="31">
        <v>1800</v>
      </c>
      <c r="I55" s="31">
        <v>0</v>
      </c>
      <c r="J55" s="31">
        <v>0</v>
      </c>
      <c r="K55" s="31">
        <v>9400</v>
      </c>
    </row>
    <row r="56" spans="1:11" ht="22.15" customHeight="1" x14ac:dyDescent="0.2">
      <c r="A56" s="223" t="s">
        <v>214</v>
      </c>
      <c r="B56" s="223"/>
      <c r="C56" s="223"/>
      <c r="D56" s="223"/>
      <c r="E56" s="223"/>
      <c r="F56" s="223"/>
      <c r="G56" s="14">
        <v>49</v>
      </c>
      <c r="H56" s="31">
        <v>0</v>
      </c>
      <c r="I56" s="31">
        <v>0</v>
      </c>
      <c r="J56" s="31">
        <v>0</v>
      </c>
      <c r="K56" s="31">
        <v>0</v>
      </c>
    </row>
    <row r="57" spans="1:11" x14ac:dyDescent="0.2">
      <c r="A57" s="223" t="s">
        <v>215</v>
      </c>
      <c r="B57" s="223"/>
      <c r="C57" s="223"/>
      <c r="D57" s="223"/>
      <c r="E57" s="223"/>
      <c r="F57" s="223"/>
      <c r="G57" s="14">
        <v>50</v>
      </c>
      <c r="H57" s="31">
        <v>0</v>
      </c>
      <c r="I57" s="31">
        <v>0</v>
      </c>
      <c r="J57" s="31">
        <v>0</v>
      </c>
      <c r="K57" s="31">
        <v>0</v>
      </c>
    </row>
    <row r="58" spans="1:11" ht="24.6" customHeight="1" x14ac:dyDescent="0.2">
      <c r="A58" s="223" t="s">
        <v>216</v>
      </c>
      <c r="B58" s="223"/>
      <c r="C58" s="223"/>
      <c r="D58" s="223"/>
      <c r="E58" s="223"/>
      <c r="F58" s="223"/>
      <c r="G58" s="14">
        <v>51</v>
      </c>
      <c r="H58" s="31">
        <v>0</v>
      </c>
      <c r="I58" s="31">
        <v>0</v>
      </c>
      <c r="J58" s="31">
        <v>0</v>
      </c>
      <c r="K58" s="31">
        <v>0</v>
      </c>
    </row>
    <row r="59" spans="1:11" x14ac:dyDescent="0.2">
      <c r="A59" s="223" t="s">
        <v>217</v>
      </c>
      <c r="B59" s="223"/>
      <c r="C59" s="223"/>
      <c r="D59" s="223"/>
      <c r="E59" s="223"/>
      <c r="F59" s="223"/>
      <c r="G59" s="14">
        <v>52</v>
      </c>
      <c r="H59" s="31">
        <v>0</v>
      </c>
      <c r="I59" s="31">
        <v>0</v>
      </c>
      <c r="J59" s="31">
        <v>0</v>
      </c>
      <c r="K59" s="31">
        <v>0</v>
      </c>
    </row>
    <row r="60" spans="1:11" x14ac:dyDescent="0.2">
      <c r="A60" s="218" t="s">
        <v>415</v>
      </c>
      <c r="B60" s="219"/>
      <c r="C60" s="219"/>
      <c r="D60" s="219"/>
      <c r="E60" s="219"/>
      <c r="F60" s="219"/>
      <c r="G60" s="15">
        <v>53</v>
      </c>
      <c r="H60" s="117">
        <f>H8+H37+H56+H57</f>
        <v>174764462</v>
      </c>
      <c r="I60" s="117">
        <f t="shared" ref="I60:K60" si="0">I8+I37+I56+I57</f>
        <v>5753577</v>
      </c>
      <c r="J60" s="117">
        <f t="shared" si="0"/>
        <v>416576323</v>
      </c>
      <c r="K60" s="117">
        <f t="shared" si="0"/>
        <v>18687107</v>
      </c>
    </row>
    <row r="61" spans="1:11" x14ac:dyDescent="0.2">
      <c r="A61" s="218" t="s">
        <v>416</v>
      </c>
      <c r="B61" s="219"/>
      <c r="C61" s="219"/>
      <c r="D61" s="219"/>
      <c r="E61" s="219"/>
      <c r="F61" s="219"/>
      <c r="G61" s="15">
        <v>54</v>
      </c>
      <c r="H61" s="117">
        <f>H14+H48+H58+H59</f>
        <v>283042678</v>
      </c>
      <c r="I61" s="117">
        <f t="shared" ref="I61:K61" si="1">I14+I48+I58+I59</f>
        <v>50516957</v>
      </c>
      <c r="J61" s="117">
        <f t="shared" si="1"/>
        <v>402824714</v>
      </c>
      <c r="K61" s="117">
        <f t="shared" si="1"/>
        <v>111127934</v>
      </c>
    </row>
    <row r="62" spans="1:11" x14ac:dyDescent="0.2">
      <c r="A62" s="218" t="s">
        <v>417</v>
      </c>
      <c r="B62" s="219"/>
      <c r="C62" s="219"/>
      <c r="D62" s="219"/>
      <c r="E62" s="219"/>
      <c r="F62" s="219"/>
      <c r="G62" s="15">
        <v>55</v>
      </c>
      <c r="H62" s="117">
        <f>H60-H61</f>
        <v>-108278216</v>
      </c>
      <c r="I62" s="117">
        <f t="shared" ref="I62:K62" si="2">I60-I61</f>
        <v>-44763380</v>
      </c>
      <c r="J62" s="117">
        <f t="shared" si="2"/>
        <v>13751609</v>
      </c>
      <c r="K62" s="117">
        <f t="shared" si="2"/>
        <v>-92440827</v>
      </c>
    </row>
    <row r="63" spans="1:11" x14ac:dyDescent="0.2">
      <c r="A63" s="217" t="s">
        <v>419</v>
      </c>
      <c r="B63" s="217"/>
      <c r="C63" s="217"/>
      <c r="D63" s="217"/>
      <c r="E63" s="217"/>
      <c r="F63" s="217"/>
      <c r="G63" s="15">
        <v>56</v>
      </c>
      <c r="H63" s="117">
        <f>+IF((H60-H61)&gt;0,(H60-H61),0)</f>
        <v>0</v>
      </c>
      <c r="I63" s="117">
        <f t="shared" ref="I63:K63" si="3">+IF((I60-I61)&gt;0,(I60-I61),0)</f>
        <v>0</v>
      </c>
      <c r="J63" s="117">
        <f t="shared" si="3"/>
        <v>13751609</v>
      </c>
      <c r="K63" s="117">
        <f t="shared" si="3"/>
        <v>0</v>
      </c>
    </row>
    <row r="64" spans="1:11" x14ac:dyDescent="0.2">
      <c r="A64" s="217" t="s">
        <v>418</v>
      </c>
      <c r="B64" s="217"/>
      <c r="C64" s="217"/>
      <c r="D64" s="217"/>
      <c r="E64" s="217"/>
      <c r="F64" s="217"/>
      <c r="G64" s="15">
        <v>57</v>
      </c>
      <c r="H64" s="117">
        <f>+IF((H60-H61)&lt;0,(H60-H61),0)</f>
        <v>-108278216</v>
      </c>
      <c r="I64" s="117">
        <f t="shared" ref="I64:K64" si="4">+IF((I60-I61)&lt;0,(I60-I61),0)</f>
        <v>-44763380</v>
      </c>
      <c r="J64" s="117">
        <f t="shared" si="4"/>
        <v>0</v>
      </c>
      <c r="K64" s="117">
        <f t="shared" si="4"/>
        <v>-92440827</v>
      </c>
    </row>
    <row r="65" spans="1:11" x14ac:dyDescent="0.2">
      <c r="A65" s="223" t="s">
        <v>218</v>
      </c>
      <c r="B65" s="223"/>
      <c r="C65" s="223"/>
      <c r="D65" s="223"/>
      <c r="E65" s="223"/>
      <c r="F65" s="223"/>
      <c r="G65" s="14">
        <v>58</v>
      </c>
      <c r="H65" s="31">
        <v>-5105881</v>
      </c>
      <c r="I65" s="31">
        <v>20697754</v>
      </c>
      <c r="J65" s="31">
        <v>-31865722</v>
      </c>
      <c r="K65" s="31">
        <v>-31865722</v>
      </c>
    </row>
    <row r="66" spans="1:11" x14ac:dyDescent="0.2">
      <c r="A66" s="218" t="s">
        <v>420</v>
      </c>
      <c r="B66" s="219"/>
      <c r="C66" s="219"/>
      <c r="D66" s="219"/>
      <c r="E66" s="219"/>
      <c r="F66" s="219"/>
      <c r="G66" s="15">
        <v>59</v>
      </c>
      <c r="H66" s="117">
        <f>H62-H65</f>
        <v>-103172335</v>
      </c>
      <c r="I66" s="117">
        <f t="shared" ref="I66:K66" si="5">I62-I65</f>
        <v>-65461134</v>
      </c>
      <c r="J66" s="117">
        <f t="shared" si="5"/>
        <v>45617331</v>
      </c>
      <c r="K66" s="117">
        <f t="shared" si="5"/>
        <v>-60575105</v>
      </c>
    </row>
    <row r="67" spans="1:11" x14ac:dyDescent="0.2">
      <c r="A67" s="217" t="s">
        <v>421</v>
      </c>
      <c r="B67" s="217"/>
      <c r="C67" s="217"/>
      <c r="D67" s="217"/>
      <c r="E67" s="217"/>
      <c r="F67" s="217"/>
      <c r="G67" s="15">
        <v>60</v>
      </c>
      <c r="H67" s="117">
        <f>+IF((H62-H65)&gt;0,(H62-H65),0)</f>
        <v>0</v>
      </c>
      <c r="I67" s="117">
        <f t="shared" ref="I67:K67" si="6">+IF((I62-I65)&gt;0,(I62-I65),0)</f>
        <v>0</v>
      </c>
      <c r="J67" s="117">
        <f t="shared" si="6"/>
        <v>45617331</v>
      </c>
      <c r="K67" s="117">
        <f t="shared" si="6"/>
        <v>0</v>
      </c>
    </row>
    <row r="68" spans="1:11" x14ac:dyDescent="0.2">
      <c r="A68" s="217" t="s">
        <v>422</v>
      </c>
      <c r="B68" s="217"/>
      <c r="C68" s="217"/>
      <c r="D68" s="217"/>
      <c r="E68" s="217"/>
      <c r="F68" s="217"/>
      <c r="G68" s="15">
        <v>61</v>
      </c>
      <c r="H68" s="117">
        <f>+IF((H62-H65)&lt;0,(H62-H65),0)</f>
        <v>-103172335</v>
      </c>
      <c r="I68" s="117">
        <f t="shared" ref="I68:K68" si="7">+IF((I62-I65)&lt;0,(I62-I65),0)</f>
        <v>-65461134</v>
      </c>
      <c r="J68" s="117">
        <f t="shared" si="7"/>
        <v>0</v>
      </c>
      <c r="K68" s="117">
        <f t="shared" si="7"/>
        <v>-60575105</v>
      </c>
    </row>
    <row r="69" spans="1:11" x14ac:dyDescent="0.2">
      <c r="A69" s="192" t="s">
        <v>219</v>
      </c>
      <c r="B69" s="192"/>
      <c r="C69" s="192"/>
      <c r="D69" s="192"/>
      <c r="E69" s="192"/>
      <c r="F69" s="192"/>
      <c r="G69" s="215"/>
      <c r="H69" s="215"/>
      <c r="I69" s="215"/>
      <c r="J69" s="216"/>
      <c r="K69" s="216"/>
    </row>
    <row r="70" spans="1:11" ht="22.15" customHeight="1" x14ac:dyDescent="0.2">
      <c r="A70" s="218" t="s">
        <v>423</v>
      </c>
      <c r="B70" s="219"/>
      <c r="C70" s="219"/>
      <c r="D70" s="219"/>
      <c r="E70" s="219"/>
      <c r="F70" s="219"/>
      <c r="G70" s="15">
        <v>62</v>
      </c>
      <c r="H70" s="117">
        <f>H71-H72</f>
        <v>0</v>
      </c>
      <c r="I70" s="117">
        <f>I71-I72</f>
        <v>0</v>
      </c>
      <c r="J70" s="117">
        <f>J71-J72</f>
        <v>0</v>
      </c>
      <c r="K70" s="117">
        <f>K71-K72</f>
        <v>0</v>
      </c>
    </row>
    <row r="71" spans="1:11" x14ac:dyDescent="0.2">
      <c r="A71" s="214" t="s">
        <v>220</v>
      </c>
      <c r="B71" s="214"/>
      <c r="C71" s="214"/>
      <c r="D71" s="214"/>
      <c r="E71" s="214"/>
      <c r="F71" s="214"/>
      <c r="G71" s="14">
        <v>63</v>
      </c>
      <c r="H71" s="31">
        <v>0</v>
      </c>
      <c r="I71" s="31">
        <v>0</v>
      </c>
      <c r="J71" s="31">
        <v>0</v>
      </c>
      <c r="K71" s="31">
        <v>0</v>
      </c>
    </row>
    <row r="72" spans="1:11" x14ac:dyDescent="0.2">
      <c r="A72" s="214" t="s">
        <v>221</v>
      </c>
      <c r="B72" s="214"/>
      <c r="C72" s="214"/>
      <c r="D72" s="214"/>
      <c r="E72" s="214"/>
      <c r="F72" s="214"/>
      <c r="G72" s="14">
        <v>64</v>
      </c>
      <c r="H72" s="31">
        <v>0</v>
      </c>
      <c r="I72" s="31">
        <v>0</v>
      </c>
      <c r="J72" s="31">
        <v>0</v>
      </c>
      <c r="K72" s="31">
        <v>0</v>
      </c>
    </row>
    <row r="73" spans="1:11" x14ac:dyDescent="0.2">
      <c r="A73" s="223" t="s">
        <v>222</v>
      </c>
      <c r="B73" s="223"/>
      <c r="C73" s="223"/>
      <c r="D73" s="223"/>
      <c r="E73" s="223"/>
      <c r="F73" s="223"/>
      <c r="G73" s="14">
        <v>65</v>
      </c>
      <c r="H73" s="31">
        <v>0</v>
      </c>
      <c r="I73" s="31">
        <v>0</v>
      </c>
      <c r="J73" s="31">
        <v>0</v>
      </c>
      <c r="K73" s="31">
        <v>0</v>
      </c>
    </row>
    <row r="74" spans="1:11" x14ac:dyDescent="0.2">
      <c r="A74" s="217" t="s">
        <v>424</v>
      </c>
      <c r="B74" s="217"/>
      <c r="C74" s="217"/>
      <c r="D74" s="217"/>
      <c r="E74" s="217"/>
      <c r="F74" s="217"/>
      <c r="G74" s="15">
        <v>66</v>
      </c>
      <c r="H74" s="118">
        <v>0</v>
      </c>
      <c r="I74" s="118">
        <v>0</v>
      </c>
      <c r="J74" s="118">
        <v>0</v>
      </c>
      <c r="K74" s="118">
        <v>0</v>
      </c>
    </row>
    <row r="75" spans="1:11" x14ac:dyDescent="0.2">
      <c r="A75" s="217" t="s">
        <v>425</v>
      </c>
      <c r="B75" s="217"/>
      <c r="C75" s="217"/>
      <c r="D75" s="217"/>
      <c r="E75" s="217"/>
      <c r="F75" s="217"/>
      <c r="G75" s="15">
        <v>67</v>
      </c>
      <c r="H75" s="118">
        <v>0</v>
      </c>
      <c r="I75" s="118">
        <v>0</v>
      </c>
      <c r="J75" s="118">
        <v>0</v>
      </c>
      <c r="K75" s="118">
        <v>0</v>
      </c>
    </row>
    <row r="76" spans="1:11" x14ac:dyDescent="0.2">
      <c r="A76" s="192" t="s">
        <v>223</v>
      </c>
      <c r="B76" s="192"/>
      <c r="C76" s="192"/>
      <c r="D76" s="192"/>
      <c r="E76" s="192"/>
      <c r="F76" s="192"/>
      <c r="G76" s="215"/>
      <c r="H76" s="215"/>
      <c r="I76" s="215"/>
      <c r="J76" s="216"/>
      <c r="K76" s="216"/>
    </row>
    <row r="77" spans="1:11" x14ac:dyDescent="0.2">
      <c r="A77" s="218" t="s">
        <v>426</v>
      </c>
      <c r="B77" s="219"/>
      <c r="C77" s="219"/>
      <c r="D77" s="219"/>
      <c r="E77" s="219"/>
      <c r="F77" s="219"/>
      <c r="G77" s="15">
        <v>68</v>
      </c>
      <c r="H77" s="118">
        <v>0</v>
      </c>
      <c r="I77" s="118">
        <v>0</v>
      </c>
      <c r="J77" s="118">
        <v>0</v>
      </c>
      <c r="K77" s="118">
        <v>0</v>
      </c>
    </row>
    <row r="78" spans="1:11" x14ac:dyDescent="0.2">
      <c r="A78" s="214" t="s">
        <v>427</v>
      </c>
      <c r="B78" s="214"/>
      <c r="C78" s="214"/>
      <c r="D78" s="214"/>
      <c r="E78" s="214"/>
      <c r="F78" s="214"/>
      <c r="G78" s="112">
        <v>69</v>
      </c>
      <c r="H78" s="35">
        <v>0</v>
      </c>
      <c r="I78" s="35">
        <v>0</v>
      </c>
      <c r="J78" s="35">
        <v>0</v>
      </c>
      <c r="K78" s="35">
        <v>0</v>
      </c>
    </row>
    <row r="79" spans="1:11" x14ac:dyDescent="0.2">
      <c r="A79" s="214" t="s">
        <v>428</v>
      </c>
      <c r="B79" s="214"/>
      <c r="C79" s="214"/>
      <c r="D79" s="214"/>
      <c r="E79" s="214"/>
      <c r="F79" s="214"/>
      <c r="G79" s="112">
        <v>70</v>
      </c>
      <c r="H79" s="35">
        <v>0</v>
      </c>
      <c r="I79" s="35">
        <v>0</v>
      </c>
      <c r="J79" s="35">
        <v>0</v>
      </c>
      <c r="K79" s="35">
        <v>0</v>
      </c>
    </row>
    <row r="80" spans="1:11" x14ac:dyDescent="0.2">
      <c r="A80" s="218" t="s">
        <v>429</v>
      </c>
      <c r="B80" s="219"/>
      <c r="C80" s="219"/>
      <c r="D80" s="219"/>
      <c r="E80" s="219"/>
      <c r="F80" s="219"/>
      <c r="G80" s="15">
        <v>71</v>
      </c>
      <c r="H80" s="118">
        <v>0</v>
      </c>
      <c r="I80" s="118">
        <v>0</v>
      </c>
      <c r="J80" s="118">
        <v>0</v>
      </c>
      <c r="K80" s="118">
        <v>0</v>
      </c>
    </row>
    <row r="81" spans="1:11" x14ac:dyDescent="0.2">
      <c r="A81" s="218" t="s">
        <v>430</v>
      </c>
      <c r="B81" s="219"/>
      <c r="C81" s="219"/>
      <c r="D81" s="219"/>
      <c r="E81" s="219"/>
      <c r="F81" s="219"/>
      <c r="G81" s="15">
        <v>72</v>
      </c>
      <c r="H81" s="118">
        <v>0</v>
      </c>
      <c r="I81" s="118">
        <v>0</v>
      </c>
      <c r="J81" s="118">
        <v>0</v>
      </c>
      <c r="K81" s="118">
        <v>0</v>
      </c>
    </row>
    <row r="82" spans="1:11" x14ac:dyDescent="0.2">
      <c r="A82" s="217" t="s">
        <v>431</v>
      </c>
      <c r="B82" s="217"/>
      <c r="C82" s="217"/>
      <c r="D82" s="217"/>
      <c r="E82" s="217"/>
      <c r="F82" s="217"/>
      <c r="G82" s="15">
        <v>73</v>
      </c>
      <c r="H82" s="118">
        <v>0</v>
      </c>
      <c r="I82" s="118">
        <v>0</v>
      </c>
      <c r="J82" s="118">
        <v>0</v>
      </c>
      <c r="K82" s="118">
        <v>0</v>
      </c>
    </row>
    <row r="83" spans="1:11" x14ac:dyDescent="0.2">
      <c r="A83" s="217" t="s">
        <v>432</v>
      </c>
      <c r="B83" s="217"/>
      <c r="C83" s="217"/>
      <c r="D83" s="217"/>
      <c r="E83" s="217"/>
      <c r="F83" s="217"/>
      <c r="G83" s="15">
        <v>74</v>
      </c>
      <c r="H83" s="118">
        <v>0</v>
      </c>
      <c r="I83" s="118">
        <v>0</v>
      </c>
      <c r="J83" s="118">
        <v>0</v>
      </c>
      <c r="K83" s="118">
        <v>0</v>
      </c>
    </row>
    <row r="84" spans="1:11" x14ac:dyDescent="0.2">
      <c r="A84" s="192" t="s">
        <v>224</v>
      </c>
      <c r="B84" s="192"/>
      <c r="C84" s="192"/>
      <c r="D84" s="192"/>
      <c r="E84" s="192"/>
      <c r="F84" s="192"/>
      <c r="G84" s="215"/>
      <c r="H84" s="215"/>
      <c r="I84" s="215"/>
      <c r="J84" s="216"/>
      <c r="K84" s="216"/>
    </row>
    <row r="85" spans="1:11" x14ac:dyDescent="0.2">
      <c r="A85" s="208" t="s">
        <v>433</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v>0</v>
      </c>
      <c r="I86" s="36">
        <v>0</v>
      </c>
      <c r="J86" s="36">
        <v>0</v>
      </c>
      <c r="K86" s="36">
        <v>0</v>
      </c>
    </row>
    <row r="87" spans="1:11" x14ac:dyDescent="0.2">
      <c r="A87" s="210" t="s">
        <v>226</v>
      </c>
      <c r="B87" s="210"/>
      <c r="C87" s="210"/>
      <c r="D87" s="210"/>
      <c r="E87" s="210"/>
      <c r="F87" s="210"/>
      <c r="G87" s="14">
        <v>77</v>
      </c>
      <c r="H87" s="36">
        <v>0</v>
      </c>
      <c r="I87" s="36">
        <v>0</v>
      </c>
      <c r="J87" s="36">
        <v>0</v>
      </c>
      <c r="K87" s="36">
        <v>0</v>
      </c>
    </row>
    <row r="88" spans="1:11" x14ac:dyDescent="0.2">
      <c r="A88" s="221" t="s">
        <v>227</v>
      </c>
      <c r="B88" s="221"/>
      <c r="C88" s="221"/>
      <c r="D88" s="221"/>
      <c r="E88" s="221"/>
      <c r="F88" s="221"/>
      <c r="G88" s="222"/>
      <c r="H88" s="222"/>
      <c r="I88" s="222"/>
      <c r="J88" s="216"/>
      <c r="K88" s="216"/>
    </row>
    <row r="89" spans="1:11" x14ac:dyDescent="0.2">
      <c r="A89" s="188" t="s">
        <v>228</v>
      </c>
      <c r="B89" s="188"/>
      <c r="C89" s="188"/>
      <c r="D89" s="188"/>
      <c r="E89" s="188"/>
      <c r="F89" s="188"/>
      <c r="G89" s="14">
        <v>78</v>
      </c>
      <c r="H89" s="36">
        <v>-103172335</v>
      </c>
      <c r="I89" s="36">
        <v>-65461134</v>
      </c>
      <c r="J89" s="36">
        <v>45617331</v>
      </c>
      <c r="K89" s="36">
        <v>-60575105</v>
      </c>
    </row>
    <row r="90" spans="1:11" ht="24" customHeight="1" x14ac:dyDescent="0.2">
      <c r="A90" s="189" t="s">
        <v>434</v>
      </c>
      <c r="B90" s="189"/>
      <c r="C90" s="189"/>
      <c r="D90" s="189"/>
      <c r="E90" s="189"/>
      <c r="F90" s="189"/>
      <c r="G90" s="15">
        <v>79</v>
      </c>
      <c r="H90" s="119">
        <f>H91+H98</f>
        <v>3285</v>
      </c>
      <c r="I90" s="119">
        <f t="shared" ref="I90:K90" si="8">I91+I98</f>
        <v>3285</v>
      </c>
      <c r="J90" s="119">
        <f t="shared" si="8"/>
        <v>-22995</v>
      </c>
      <c r="K90" s="119">
        <f t="shared" si="8"/>
        <v>-22995</v>
      </c>
    </row>
    <row r="91" spans="1:11" ht="24" customHeight="1" x14ac:dyDescent="0.2">
      <c r="A91" s="189" t="s">
        <v>435</v>
      </c>
      <c r="B91" s="189"/>
      <c r="C91" s="189"/>
      <c r="D91" s="189"/>
      <c r="E91" s="189"/>
      <c r="F91" s="189"/>
      <c r="G91" s="15">
        <v>80</v>
      </c>
      <c r="H91" s="119">
        <f>SUM(H92:H96)</f>
        <v>0</v>
      </c>
      <c r="I91" s="119">
        <f>SUM(I92:I96)</f>
        <v>0</v>
      </c>
      <c r="J91" s="119">
        <f>SUM(J92:J96)</f>
        <v>-22995</v>
      </c>
      <c r="K91" s="119">
        <f>SUM(K92:K96)</f>
        <v>-22995</v>
      </c>
    </row>
    <row r="92" spans="1:11" ht="24.75" customHeight="1" x14ac:dyDescent="0.2">
      <c r="A92" s="211" t="s">
        <v>436</v>
      </c>
      <c r="B92" s="212"/>
      <c r="C92" s="212"/>
      <c r="D92" s="212"/>
      <c r="E92" s="212"/>
      <c r="F92" s="213"/>
      <c r="G92" s="14">
        <v>81</v>
      </c>
      <c r="H92" s="36">
        <v>0</v>
      </c>
      <c r="I92" s="36">
        <v>0</v>
      </c>
      <c r="J92" s="36">
        <v>0</v>
      </c>
      <c r="K92" s="36">
        <v>0</v>
      </c>
    </row>
    <row r="93" spans="1:11" ht="22.15" customHeight="1" x14ac:dyDescent="0.2">
      <c r="A93" s="214" t="s">
        <v>437</v>
      </c>
      <c r="B93" s="214"/>
      <c r="C93" s="214"/>
      <c r="D93" s="214"/>
      <c r="E93" s="214"/>
      <c r="F93" s="214"/>
      <c r="G93" s="14">
        <v>82</v>
      </c>
      <c r="H93" s="36">
        <v>0</v>
      </c>
      <c r="I93" s="36">
        <v>0</v>
      </c>
      <c r="J93" s="36">
        <v>-22995</v>
      </c>
      <c r="K93" s="36">
        <v>-22995</v>
      </c>
    </row>
    <row r="94" spans="1:11" ht="22.15" customHeight="1" x14ac:dyDescent="0.2">
      <c r="A94" s="214" t="s">
        <v>438</v>
      </c>
      <c r="B94" s="214"/>
      <c r="C94" s="214"/>
      <c r="D94" s="214"/>
      <c r="E94" s="214"/>
      <c r="F94" s="214"/>
      <c r="G94" s="14">
        <v>83</v>
      </c>
      <c r="H94" s="36">
        <v>0</v>
      </c>
      <c r="I94" s="36">
        <v>0</v>
      </c>
      <c r="J94" s="36">
        <v>0</v>
      </c>
      <c r="K94" s="36">
        <v>0</v>
      </c>
    </row>
    <row r="95" spans="1:11" ht="22.15" customHeight="1" x14ac:dyDescent="0.2">
      <c r="A95" s="214" t="s">
        <v>439</v>
      </c>
      <c r="B95" s="214"/>
      <c r="C95" s="214"/>
      <c r="D95" s="214"/>
      <c r="E95" s="214"/>
      <c r="F95" s="214"/>
      <c r="G95" s="14">
        <v>84</v>
      </c>
      <c r="H95" s="36">
        <v>0</v>
      </c>
      <c r="I95" s="36">
        <v>0</v>
      </c>
      <c r="J95" s="36">
        <v>0</v>
      </c>
      <c r="K95" s="36">
        <v>0</v>
      </c>
    </row>
    <row r="96" spans="1:11" ht="22.15" customHeight="1" x14ac:dyDescent="0.2">
      <c r="A96" s="214" t="s">
        <v>440</v>
      </c>
      <c r="B96" s="214"/>
      <c r="C96" s="214"/>
      <c r="D96" s="214"/>
      <c r="E96" s="214"/>
      <c r="F96" s="214"/>
      <c r="G96" s="14">
        <v>85</v>
      </c>
      <c r="H96" s="36">
        <v>0</v>
      </c>
      <c r="I96" s="36">
        <v>0</v>
      </c>
      <c r="J96" s="36">
        <v>0</v>
      </c>
      <c r="K96" s="36">
        <v>0</v>
      </c>
    </row>
    <row r="97" spans="1:11" ht="22.15" customHeight="1" x14ac:dyDescent="0.2">
      <c r="A97" s="214" t="s">
        <v>441</v>
      </c>
      <c r="B97" s="214"/>
      <c r="C97" s="214"/>
      <c r="D97" s="214"/>
      <c r="E97" s="214"/>
      <c r="F97" s="214"/>
      <c r="G97" s="14">
        <v>86</v>
      </c>
      <c r="H97" s="36">
        <v>0</v>
      </c>
      <c r="I97" s="36">
        <v>0</v>
      </c>
      <c r="J97" s="36">
        <v>0</v>
      </c>
      <c r="K97" s="36">
        <v>0</v>
      </c>
    </row>
    <row r="98" spans="1:11" ht="22.15" customHeight="1" x14ac:dyDescent="0.2">
      <c r="A98" s="217" t="s">
        <v>442</v>
      </c>
      <c r="B98" s="217"/>
      <c r="C98" s="217"/>
      <c r="D98" s="217"/>
      <c r="E98" s="217"/>
      <c r="F98" s="217"/>
      <c r="G98" s="15">
        <v>87</v>
      </c>
      <c r="H98" s="120">
        <f>SUM(H99:H106)</f>
        <v>3285</v>
      </c>
      <c r="I98" s="120">
        <f>SUM(I99:I106)</f>
        <v>3285</v>
      </c>
      <c r="J98" s="120">
        <f t="shared" ref="J98:K98" si="9">SUM(J99:J106)</f>
        <v>0</v>
      </c>
      <c r="K98" s="120">
        <f t="shared" si="9"/>
        <v>0</v>
      </c>
    </row>
    <row r="99" spans="1:11" ht="14.25" customHeight="1" x14ac:dyDescent="0.2">
      <c r="A99" s="214" t="s">
        <v>443</v>
      </c>
      <c r="B99" s="214"/>
      <c r="C99" s="214"/>
      <c r="D99" s="214"/>
      <c r="E99" s="214"/>
      <c r="F99" s="214"/>
      <c r="G99" s="14">
        <v>88</v>
      </c>
      <c r="H99" s="36">
        <v>0</v>
      </c>
      <c r="I99" s="36">
        <v>0</v>
      </c>
      <c r="J99" s="36">
        <v>0</v>
      </c>
      <c r="K99" s="36">
        <v>0</v>
      </c>
    </row>
    <row r="100" spans="1:11" ht="24" customHeight="1" x14ac:dyDescent="0.2">
      <c r="A100" s="214" t="s">
        <v>444</v>
      </c>
      <c r="B100" s="214"/>
      <c r="C100" s="214"/>
      <c r="D100" s="214"/>
      <c r="E100" s="214"/>
      <c r="F100" s="214"/>
      <c r="G100" s="14">
        <v>89</v>
      </c>
      <c r="H100" s="36">
        <v>3285</v>
      </c>
      <c r="I100" s="36">
        <v>3285</v>
      </c>
      <c r="J100" s="36">
        <v>0</v>
      </c>
      <c r="K100" s="36">
        <v>0</v>
      </c>
    </row>
    <row r="101" spans="1:11" x14ac:dyDescent="0.2">
      <c r="A101" s="214" t="s">
        <v>445</v>
      </c>
      <c r="B101" s="214"/>
      <c r="C101" s="214"/>
      <c r="D101" s="214"/>
      <c r="E101" s="214"/>
      <c r="F101" s="214"/>
      <c r="G101" s="14">
        <v>90</v>
      </c>
      <c r="H101" s="36">
        <v>0</v>
      </c>
      <c r="I101" s="36">
        <v>0</v>
      </c>
      <c r="J101" s="36">
        <v>0</v>
      </c>
      <c r="K101" s="36">
        <v>0</v>
      </c>
    </row>
    <row r="102" spans="1:11" ht="27.75" customHeight="1" x14ac:dyDescent="0.2">
      <c r="A102" s="187" t="s">
        <v>446</v>
      </c>
      <c r="B102" s="187"/>
      <c r="C102" s="187"/>
      <c r="D102" s="187"/>
      <c r="E102" s="187"/>
      <c r="F102" s="187"/>
      <c r="G102" s="14">
        <v>91</v>
      </c>
      <c r="H102" s="36">
        <v>0</v>
      </c>
      <c r="I102" s="36">
        <v>0</v>
      </c>
      <c r="J102" s="36">
        <v>0</v>
      </c>
      <c r="K102" s="36">
        <v>0</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3285</v>
      </c>
      <c r="I108" s="119">
        <f>I91+I98-I107-I97</f>
        <v>3285</v>
      </c>
      <c r="J108" s="119">
        <f t="shared" ref="J108:K108" si="10">J91+J98-J107-J97</f>
        <v>-22995</v>
      </c>
      <c r="K108" s="119">
        <f t="shared" si="10"/>
        <v>-22995</v>
      </c>
    </row>
    <row r="109" spans="1:11" ht="22.9" customHeight="1" x14ac:dyDescent="0.2">
      <c r="A109" s="189" t="s">
        <v>453</v>
      </c>
      <c r="B109" s="189"/>
      <c r="C109" s="189"/>
      <c r="D109" s="189"/>
      <c r="E109" s="189"/>
      <c r="F109" s="189"/>
      <c r="G109" s="15">
        <v>98</v>
      </c>
      <c r="H109" s="119">
        <f>H89+H108</f>
        <v>-103169050</v>
      </c>
      <c r="I109" s="119">
        <f>I89+I108</f>
        <v>-65457849</v>
      </c>
      <c r="J109" s="119">
        <f t="shared" ref="J109:K109" si="11">J89+J108</f>
        <v>45594336</v>
      </c>
      <c r="K109" s="119">
        <f t="shared" si="11"/>
        <v>-60598100</v>
      </c>
    </row>
    <row r="110" spans="1:11" x14ac:dyDescent="0.2">
      <c r="A110" s="192" t="s">
        <v>229</v>
      </c>
      <c r="B110" s="192"/>
      <c r="C110" s="192"/>
      <c r="D110" s="192"/>
      <c r="E110" s="192"/>
      <c r="F110" s="192"/>
      <c r="G110" s="215"/>
      <c r="H110" s="215"/>
      <c r="I110" s="215"/>
      <c r="J110" s="216"/>
      <c r="K110" s="216"/>
    </row>
    <row r="111" spans="1:11" ht="27" customHeight="1" x14ac:dyDescent="0.2">
      <c r="A111" s="208" t="s">
        <v>454</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v>0</v>
      </c>
      <c r="I112" s="36">
        <v>0</v>
      </c>
      <c r="J112" s="36">
        <v>0</v>
      </c>
      <c r="K112" s="36">
        <v>0</v>
      </c>
    </row>
    <row r="113" spans="1:11" x14ac:dyDescent="0.2">
      <c r="A113" s="210" t="s">
        <v>231</v>
      </c>
      <c r="B113" s="210"/>
      <c r="C113" s="210"/>
      <c r="D113" s="210"/>
      <c r="E113" s="210"/>
      <c r="F113" s="210"/>
      <c r="G113" s="14">
        <v>101</v>
      </c>
      <c r="H113" s="36">
        <v>0</v>
      </c>
      <c r="I113" s="36">
        <v>0</v>
      </c>
      <c r="J113" s="36">
        <v>0</v>
      </c>
      <c r="K113" s="36">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K14" sqref="K1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232</v>
      </c>
      <c r="B1" s="263"/>
      <c r="C1" s="263"/>
      <c r="D1" s="263"/>
      <c r="E1" s="263"/>
      <c r="F1" s="263"/>
      <c r="G1" s="263"/>
      <c r="H1" s="263"/>
      <c r="I1" s="263"/>
    </row>
    <row r="2" spans="1:9" x14ac:dyDescent="0.2">
      <c r="A2" s="224" t="s">
        <v>524</v>
      </c>
      <c r="B2" s="197"/>
      <c r="C2" s="197"/>
      <c r="D2" s="197"/>
      <c r="E2" s="197"/>
      <c r="F2" s="197"/>
      <c r="G2" s="197"/>
      <c r="H2" s="197"/>
      <c r="I2" s="197"/>
    </row>
    <row r="3" spans="1:9" x14ac:dyDescent="0.2">
      <c r="A3" s="265" t="s">
        <v>233</v>
      </c>
      <c r="B3" s="266"/>
      <c r="C3" s="266"/>
      <c r="D3" s="266"/>
      <c r="E3" s="266"/>
      <c r="F3" s="266"/>
      <c r="G3" s="266"/>
      <c r="H3" s="266"/>
      <c r="I3" s="266"/>
    </row>
    <row r="4" spans="1:9" x14ac:dyDescent="0.2">
      <c r="A4" s="264" t="s">
        <v>521</v>
      </c>
      <c r="B4" s="201"/>
      <c r="C4" s="201"/>
      <c r="D4" s="201"/>
      <c r="E4" s="201"/>
      <c r="F4" s="201"/>
      <c r="G4" s="201"/>
      <c r="H4" s="201"/>
      <c r="I4" s="202"/>
    </row>
    <row r="5" spans="1:9" ht="24" thickBot="1" x14ac:dyDescent="0.25">
      <c r="A5" s="267" t="s">
        <v>234</v>
      </c>
      <c r="B5" s="268"/>
      <c r="C5" s="268"/>
      <c r="D5" s="268"/>
      <c r="E5" s="268"/>
      <c r="F5" s="269"/>
      <c r="G5" s="20" t="s">
        <v>235</v>
      </c>
      <c r="H5" s="37" t="s">
        <v>236</v>
      </c>
      <c r="I5" s="37" t="s">
        <v>237</v>
      </c>
    </row>
    <row r="6" spans="1:9" x14ac:dyDescent="0.2">
      <c r="A6" s="270">
        <v>1</v>
      </c>
      <c r="B6" s="271"/>
      <c r="C6" s="271"/>
      <c r="D6" s="271"/>
      <c r="E6" s="271"/>
      <c r="F6" s="272"/>
      <c r="G6" s="21">
        <v>2</v>
      </c>
      <c r="H6" s="38" t="s">
        <v>238</v>
      </c>
      <c r="I6" s="38" t="s">
        <v>239</v>
      </c>
    </row>
    <row r="7" spans="1:9" x14ac:dyDescent="0.2">
      <c r="A7" s="242" t="s">
        <v>240</v>
      </c>
      <c r="B7" s="243"/>
      <c r="C7" s="243"/>
      <c r="D7" s="243"/>
      <c r="E7" s="243"/>
      <c r="F7" s="243"/>
      <c r="G7" s="243"/>
      <c r="H7" s="243"/>
      <c r="I7" s="244"/>
    </row>
    <row r="8" spans="1:9" ht="12.75" customHeight="1" x14ac:dyDescent="0.2">
      <c r="A8" s="245" t="s">
        <v>241</v>
      </c>
      <c r="B8" s="246"/>
      <c r="C8" s="246"/>
      <c r="D8" s="246"/>
      <c r="E8" s="246"/>
      <c r="F8" s="247"/>
      <c r="G8" s="22">
        <v>1</v>
      </c>
      <c r="H8" s="39">
        <v>-108278216</v>
      </c>
      <c r="I8" s="39">
        <v>13751609</v>
      </c>
    </row>
    <row r="9" spans="1:9" ht="12.75" customHeight="1" x14ac:dyDescent="0.2">
      <c r="A9" s="260" t="s">
        <v>242</v>
      </c>
      <c r="B9" s="261"/>
      <c r="C9" s="261"/>
      <c r="D9" s="261"/>
      <c r="E9" s="261"/>
      <c r="F9" s="262"/>
      <c r="G9" s="23">
        <v>2</v>
      </c>
      <c r="H9" s="40">
        <f>H10+H11+H12+H13+H14+H15+H16+H17</f>
        <v>101198331</v>
      </c>
      <c r="I9" s="40">
        <f>I10+I11+I12+I13+I14+I15+I16+I17</f>
        <v>98900403</v>
      </c>
    </row>
    <row r="10" spans="1:9" ht="12.75" customHeight="1" x14ac:dyDescent="0.2">
      <c r="A10" s="257" t="s">
        <v>243</v>
      </c>
      <c r="B10" s="258"/>
      <c r="C10" s="258"/>
      <c r="D10" s="258"/>
      <c r="E10" s="258"/>
      <c r="F10" s="259"/>
      <c r="G10" s="24">
        <v>3</v>
      </c>
      <c r="H10" s="41">
        <v>69847265</v>
      </c>
      <c r="I10" s="41">
        <v>70764684</v>
      </c>
    </row>
    <row r="11" spans="1:9" ht="22.15" customHeight="1" x14ac:dyDescent="0.2">
      <c r="A11" s="257" t="s">
        <v>244</v>
      </c>
      <c r="B11" s="258"/>
      <c r="C11" s="258"/>
      <c r="D11" s="258"/>
      <c r="E11" s="258"/>
      <c r="F11" s="259"/>
      <c r="G11" s="24">
        <v>4</v>
      </c>
      <c r="H11" s="41">
        <v>11861701</v>
      </c>
      <c r="I11" s="41">
        <v>-8814836</v>
      </c>
    </row>
    <row r="12" spans="1:9" ht="23.45" customHeight="1" x14ac:dyDescent="0.2">
      <c r="A12" s="257" t="s">
        <v>245</v>
      </c>
      <c r="B12" s="258"/>
      <c r="C12" s="258"/>
      <c r="D12" s="258"/>
      <c r="E12" s="258"/>
      <c r="F12" s="259"/>
      <c r="G12" s="24">
        <v>5</v>
      </c>
      <c r="H12" s="41">
        <v>0</v>
      </c>
      <c r="I12" s="41">
        <v>0</v>
      </c>
    </row>
    <row r="13" spans="1:9" ht="12.75" customHeight="1" x14ac:dyDescent="0.2">
      <c r="A13" s="257" t="s">
        <v>246</v>
      </c>
      <c r="B13" s="258"/>
      <c r="C13" s="258"/>
      <c r="D13" s="258"/>
      <c r="E13" s="258"/>
      <c r="F13" s="259"/>
      <c r="G13" s="24">
        <v>6</v>
      </c>
      <c r="H13" s="41">
        <v>-5151128</v>
      </c>
      <c r="I13" s="41">
        <v>-5536616</v>
      </c>
    </row>
    <row r="14" spans="1:9" ht="12.75" customHeight="1" x14ac:dyDescent="0.2">
      <c r="A14" s="257" t="s">
        <v>247</v>
      </c>
      <c r="B14" s="258"/>
      <c r="C14" s="258"/>
      <c r="D14" s="258"/>
      <c r="E14" s="258"/>
      <c r="F14" s="259"/>
      <c r="G14" s="24">
        <v>7</v>
      </c>
      <c r="H14" s="41">
        <v>15945513</v>
      </c>
      <c r="I14" s="41">
        <v>15705313</v>
      </c>
    </row>
    <row r="15" spans="1:9" ht="12.75" customHeight="1" x14ac:dyDescent="0.2">
      <c r="A15" s="257" t="s">
        <v>248</v>
      </c>
      <c r="B15" s="258"/>
      <c r="C15" s="258"/>
      <c r="D15" s="258"/>
      <c r="E15" s="258"/>
      <c r="F15" s="259"/>
      <c r="G15" s="24">
        <v>8</v>
      </c>
      <c r="H15" s="41">
        <v>4038478</v>
      </c>
      <c r="I15" s="41">
        <v>26000000</v>
      </c>
    </row>
    <row r="16" spans="1:9" ht="12.75" customHeight="1" x14ac:dyDescent="0.2">
      <c r="A16" s="257" t="s">
        <v>249</v>
      </c>
      <c r="B16" s="258"/>
      <c r="C16" s="258"/>
      <c r="D16" s="258"/>
      <c r="E16" s="258"/>
      <c r="F16" s="259"/>
      <c r="G16" s="24">
        <v>9</v>
      </c>
      <c r="H16" s="41">
        <v>3303702</v>
      </c>
      <c r="I16" s="41">
        <v>-841502</v>
      </c>
    </row>
    <row r="17" spans="1:9" ht="25.15" customHeight="1" x14ac:dyDescent="0.2">
      <c r="A17" s="257" t="s">
        <v>250</v>
      </c>
      <c r="B17" s="258"/>
      <c r="C17" s="258"/>
      <c r="D17" s="258"/>
      <c r="E17" s="258"/>
      <c r="F17" s="259"/>
      <c r="G17" s="24">
        <v>10</v>
      </c>
      <c r="H17" s="41">
        <v>1352800</v>
      </c>
      <c r="I17" s="41">
        <v>1623360</v>
      </c>
    </row>
    <row r="18" spans="1:9" ht="28.15" customHeight="1" x14ac:dyDescent="0.2">
      <c r="A18" s="236" t="s">
        <v>251</v>
      </c>
      <c r="B18" s="237"/>
      <c r="C18" s="237"/>
      <c r="D18" s="237"/>
      <c r="E18" s="237"/>
      <c r="F18" s="238"/>
      <c r="G18" s="23">
        <v>11</v>
      </c>
      <c r="H18" s="40">
        <f>H8+H9</f>
        <v>-7079885</v>
      </c>
      <c r="I18" s="40">
        <f>I8+I9</f>
        <v>112652012</v>
      </c>
    </row>
    <row r="19" spans="1:9" ht="12.75" customHeight="1" x14ac:dyDescent="0.2">
      <c r="A19" s="260" t="s">
        <v>252</v>
      </c>
      <c r="B19" s="261"/>
      <c r="C19" s="261"/>
      <c r="D19" s="261"/>
      <c r="E19" s="261"/>
      <c r="F19" s="262"/>
      <c r="G19" s="23">
        <v>12</v>
      </c>
      <c r="H19" s="40">
        <f>H20+H21+H22+H23</f>
        <v>-16134841</v>
      </c>
      <c r="I19" s="40">
        <f>I20+I21+I22+I23</f>
        <v>35329790</v>
      </c>
    </row>
    <row r="20" spans="1:9" ht="12.75" customHeight="1" x14ac:dyDescent="0.2">
      <c r="A20" s="257" t="s">
        <v>253</v>
      </c>
      <c r="B20" s="258"/>
      <c r="C20" s="258"/>
      <c r="D20" s="258"/>
      <c r="E20" s="258"/>
      <c r="F20" s="259"/>
      <c r="G20" s="24">
        <v>13</v>
      </c>
      <c r="H20" s="41">
        <v>-13341776</v>
      </c>
      <c r="I20" s="41">
        <v>35172584</v>
      </c>
    </row>
    <row r="21" spans="1:9" ht="12.75" customHeight="1" x14ac:dyDescent="0.2">
      <c r="A21" s="257" t="s">
        <v>254</v>
      </c>
      <c r="B21" s="258"/>
      <c r="C21" s="258"/>
      <c r="D21" s="258"/>
      <c r="E21" s="258"/>
      <c r="F21" s="259"/>
      <c r="G21" s="24">
        <v>14</v>
      </c>
      <c r="H21" s="41">
        <v>591409</v>
      </c>
      <c r="I21" s="41">
        <v>-4311300</v>
      </c>
    </row>
    <row r="22" spans="1:9" ht="12.75" customHeight="1" x14ac:dyDescent="0.2">
      <c r="A22" s="257" t="s">
        <v>255</v>
      </c>
      <c r="B22" s="258"/>
      <c r="C22" s="258"/>
      <c r="D22" s="258"/>
      <c r="E22" s="258"/>
      <c r="F22" s="259"/>
      <c r="G22" s="24">
        <v>15</v>
      </c>
      <c r="H22" s="41">
        <v>-3384474</v>
      </c>
      <c r="I22" s="41">
        <v>4468506</v>
      </c>
    </row>
    <row r="23" spans="1:9" ht="12.75" customHeight="1" x14ac:dyDescent="0.2">
      <c r="A23" s="257" t="s">
        <v>256</v>
      </c>
      <c r="B23" s="258"/>
      <c r="C23" s="258"/>
      <c r="D23" s="258"/>
      <c r="E23" s="258"/>
      <c r="F23" s="259"/>
      <c r="G23" s="24">
        <v>16</v>
      </c>
      <c r="H23" s="41">
        <v>0</v>
      </c>
      <c r="I23" s="41">
        <v>0</v>
      </c>
    </row>
    <row r="24" spans="1:9" ht="12.75" customHeight="1" x14ac:dyDescent="0.2">
      <c r="A24" s="236" t="s">
        <v>257</v>
      </c>
      <c r="B24" s="237"/>
      <c r="C24" s="237"/>
      <c r="D24" s="237"/>
      <c r="E24" s="237"/>
      <c r="F24" s="238"/>
      <c r="G24" s="23">
        <v>17</v>
      </c>
      <c r="H24" s="40">
        <f>H18+H19</f>
        <v>-23214726</v>
      </c>
      <c r="I24" s="40">
        <f>I18+I19</f>
        <v>147981802</v>
      </c>
    </row>
    <row r="25" spans="1:9" ht="12.75" customHeight="1" x14ac:dyDescent="0.2">
      <c r="A25" s="248" t="s">
        <v>258</v>
      </c>
      <c r="B25" s="249"/>
      <c r="C25" s="249"/>
      <c r="D25" s="249"/>
      <c r="E25" s="249"/>
      <c r="F25" s="250"/>
      <c r="G25" s="24">
        <v>18</v>
      </c>
      <c r="H25" s="41">
        <v>-17122051</v>
      </c>
      <c r="I25" s="41">
        <v>-17345343</v>
      </c>
    </row>
    <row r="26" spans="1:9" ht="12.75" customHeight="1" x14ac:dyDescent="0.2">
      <c r="A26" s="248" t="s">
        <v>259</v>
      </c>
      <c r="B26" s="249"/>
      <c r="C26" s="249"/>
      <c r="D26" s="249"/>
      <c r="E26" s="249"/>
      <c r="F26" s="250"/>
      <c r="G26" s="24">
        <v>19</v>
      </c>
      <c r="H26" s="41">
        <v>3134198</v>
      </c>
      <c r="I26" s="41">
        <v>0</v>
      </c>
    </row>
    <row r="27" spans="1:9" ht="25.9" customHeight="1" x14ac:dyDescent="0.2">
      <c r="A27" s="239" t="s">
        <v>260</v>
      </c>
      <c r="B27" s="240"/>
      <c r="C27" s="240"/>
      <c r="D27" s="240"/>
      <c r="E27" s="240"/>
      <c r="F27" s="241"/>
      <c r="G27" s="25">
        <v>20</v>
      </c>
      <c r="H27" s="42">
        <f>H24+H25+H26</f>
        <v>-37202579</v>
      </c>
      <c r="I27" s="42">
        <f>I24+I25+I26</f>
        <v>130636459</v>
      </c>
    </row>
    <row r="28" spans="1:9" x14ac:dyDescent="0.2">
      <c r="A28" s="242" t="s">
        <v>261</v>
      </c>
      <c r="B28" s="243"/>
      <c r="C28" s="243"/>
      <c r="D28" s="243"/>
      <c r="E28" s="243"/>
      <c r="F28" s="243"/>
      <c r="G28" s="243"/>
      <c r="H28" s="243"/>
      <c r="I28" s="244"/>
    </row>
    <row r="29" spans="1:9" ht="30.6" customHeight="1" x14ac:dyDescent="0.2">
      <c r="A29" s="245" t="s">
        <v>262</v>
      </c>
      <c r="B29" s="246"/>
      <c r="C29" s="246"/>
      <c r="D29" s="246"/>
      <c r="E29" s="246"/>
      <c r="F29" s="247"/>
      <c r="G29" s="22">
        <v>21</v>
      </c>
      <c r="H29" s="43">
        <v>2686543</v>
      </c>
      <c r="I29" s="43">
        <v>12329968</v>
      </c>
    </row>
    <row r="30" spans="1:9" ht="12.75" customHeight="1" x14ac:dyDescent="0.2">
      <c r="A30" s="248" t="s">
        <v>263</v>
      </c>
      <c r="B30" s="249"/>
      <c r="C30" s="249"/>
      <c r="D30" s="249"/>
      <c r="E30" s="249"/>
      <c r="F30" s="250"/>
      <c r="G30" s="24">
        <v>22</v>
      </c>
      <c r="H30" s="44">
        <v>0</v>
      </c>
      <c r="I30" s="44">
        <v>0</v>
      </c>
    </row>
    <row r="31" spans="1:9" ht="12.75" customHeight="1" x14ac:dyDescent="0.2">
      <c r="A31" s="248" t="s">
        <v>264</v>
      </c>
      <c r="B31" s="249"/>
      <c r="C31" s="249"/>
      <c r="D31" s="249"/>
      <c r="E31" s="249"/>
      <c r="F31" s="250"/>
      <c r="G31" s="24">
        <v>23</v>
      </c>
      <c r="H31" s="44">
        <v>26391</v>
      </c>
      <c r="I31" s="44">
        <v>0</v>
      </c>
    </row>
    <row r="32" spans="1:9" ht="12.75" customHeight="1" x14ac:dyDescent="0.2">
      <c r="A32" s="248" t="s">
        <v>265</v>
      </c>
      <c r="B32" s="249"/>
      <c r="C32" s="249"/>
      <c r="D32" s="249"/>
      <c r="E32" s="249"/>
      <c r="F32" s="250"/>
      <c r="G32" s="24">
        <v>24</v>
      </c>
      <c r="H32" s="44">
        <v>0</v>
      </c>
      <c r="I32" s="44">
        <v>0</v>
      </c>
    </row>
    <row r="33" spans="1:9" ht="12.75" customHeight="1" x14ac:dyDescent="0.2">
      <c r="A33" s="248" t="s">
        <v>266</v>
      </c>
      <c r="B33" s="249"/>
      <c r="C33" s="249"/>
      <c r="D33" s="249"/>
      <c r="E33" s="249"/>
      <c r="F33" s="250"/>
      <c r="G33" s="24">
        <v>25</v>
      </c>
      <c r="H33" s="44">
        <v>0</v>
      </c>
      <c r="I33" s="44">
        <v>0</v>
      </c>
    </row>
    <row r="34" spans="1:9" ht="12.75" customHeight="1" x14ac:dyDescent="0.2">
      <c r="A34" s="248" t="s">
        <v>267</v>
      </c>
      <c r="B34" s="249"/>
      <c r="C34" s="249"/>
      <c r="D34" s="249"/>
      <c r="E34" s="249"/>
      <c r="F34" s="250"/>
      <c r="G34" s="24">
        <v>26</v>
      </c>
      <c r="H34" s="44">
        <v>0</v>
      </c>
      <c r="I34" s="44">
        <v>0</v>
      </c>
    </row>
    <row r="35" spans="1:9" ht="26.45" customHeight="1" x14ac:dyDescent="0.2">
      <c r="A35" s="236" t="s">
        <v>268</v>
      </c>
      <c r="B35" s="237"/>
      <c r="C35" s="237"/>
      <c r="D35" s="237"/>
      <c r="E35" s="237"/>
      <c r="F35" s="238"/>
      <c r="G35" s="23">
        <v>27</v>
      </c>
      <c r="H35" s="45">
        <f>H29+H30+H31+H32+H33+H34</f>
        <v>2712934</v>
      </c>
      <c r="I35" s="45">
        <f>I29+I30+I31+I32+I33+I34</f>
        <v>12329968</v>
      </c>
    </row>
    <row r="36" spans="1:9" ht="22.9" customHeight="1" x14ac:dyDescent="0.2">
      <c r="A36" s="248" t="s">
        <v>269</v>
      </c>
      <c r="B36" s="249"/>
      <c r="C36" s="249"/>
      <c r="D36" s="249"/>
      <c r="E36" s="249"/>
      <c r="F36" s="250"/>
      <c r="G36" s="24">
        <v>28</v>
      </c>
      <c r="H36" s="44">
        <v>-223256164</v>
      </c>
      <c r="I36" s="44">
        <v>-181079623</v>
      </c>
    </row>
    <row r="37" spans="1:9" ht="12.75" customHeight="1" x14ac:dyDescent="0.2">
      <c r="A37" s="248" t="s">
        <v>270</v>
      </c>
      <c r="B37" s="249"/>
      <c r="C37" s="249"/>
      <c r="D37" s="249"/>
      <c r="E37" s="249"/>
      <c r="F37" s="250"/>
      <c r="G37" s="24">
        <v>29</v>
      </c>
      <c r="H37" s="44">
        <v>0</v>
      </c>
      <c r="I37" s="44">
        <v>0</v>
      </c>
    </row>
    <row r="38" spans="1:9" ht="12.75" customHeight="1" x14ac:dyDescent="0.2">
      <c r="A38" s="248" t="s">
        <v>271</v>
      </c>
      <c r="B38" s="249"/>
      <c r="C38" s="249"/>
      <c r="D38" s="249"/>
      <c r="E38" s="249"/>
      <c r="F38" s="250"/>
      <c r="G38" s="24">
        <v>30</v>
      </c>
      <c r="H38" s="44">
        <v>-5206240</v>
      </c>
      <c r="I38" s="44">
        <v>-99783609</v>
      </c>
    </row>
    <row r="39" spans="1:9" ht="12.75" customHeight="1" x14ac:dyDescent="0.2">
      <c r="A39" s="248" t="s">
        <v>272</v>
      </c>
      <c r="B39" s="249"/>
      <c r="C39" s="249"/>
      <c r="D39" s="249"/>
      <c r="E39" s="249"/>
      <c r="F39" s="250"/>
      <c r="G39" s="24">
        <v>31</v>
      </c>
      <c r="H39" s="44">
        <v>0</v>
      </c>
      <c r="I39" s="44">
        <v>0</v>
      </c>
    </row>
    <row r="40" spans="1:9" ht="12.75" customHeight="1" x14ac:dyDescent="0.2">
      <c r="A40" s="248" t="s">
        <v>273</v>
      </c>
      <c r="B40" s="249"/>
      <c r="C40" s="249"/>
      <c r="D40" s="249"/>
      <c r="E40" s="249"/>
      <c r="F40" s="250"/>
      <c r="G40" s="24">
        <v>32</v>
      </c>
      <c r="H40" s="44">
        <v>-18272112</v>
      </c>
      <c r="I40" s="44">
        <v>-55070630</v>
      </c>
    </row>
    <row r="41" spans="1:9" ht="24" customHeight="1" x14ac:dyDescent="0.2">
      <c r="A41" s="236" t="s">
        <v>274</v>
      </c>
      <c r="B41" s="237"/>
      <c r="C41" s="237"/>
      <c r="D41" s="237"/>
      <c r="E41" s="237"/>
      <c r="F41" s="238"/>
      <c r="G41" s="23">
        <v>33</v>
      </c>
      <c r="H41" s="45">
        <f>H36+H37+H38+H39+H40</f>
        <v>-246734516</v>
      </c>
      <c r="I41" s="45">
        <f>I36+I37+I38+I39+I40</f>
        <v>-335933862</v>
      </c>
    </row>
    <row r="42" spans="1:9" ht="29.45" customHeight="1" x14ac:dyDescent="0.2">
      <c r="A42" s="239" t="s">
        <v>275</v>
      </c>
      <c r="B42" s="240"/>
      <c r="C42" s="240"/>
      <c r="D42" s="240"/>
      <c r="E42" s="240"/>
      <c r="F42" s="241"/>
      <c r="G42" s="25">
        <v>34</v>
      </c>
      <c r="H42" s="46">
        <f>H35+H41</f>
        <v>-244021582</v>
      </c>
      <c r="I42" s="46">
        <f>I35+I41</f>
        <v>-323603894</v>
      </c>
    </row>
    <row r="43" spans="1:9" x14ac:dyDescent="0.2">
      <c r="A43" s="242" t="s">
        <v>276</v>
      </c>
      <c r="B43" s="243"/>
      <c r="C43" s="243"/>
      <c r="D43" s="243"/>
      <c r="E43" s="243"/>
      <c r="F43" s="243"/>
      <c r="G43" s="243"/>
      <c r="H43" s="243"/>
      <c r="I43" s="244"/>
    </row>
    <row r="44" spans="1:9" ht="12.75" customHeight="1" x14ac:dyDescent="0.2">
      <c r="A44" s="245" t="s">
        <v>277</v>
      </c>
      <c r="B44" s="246"/>
      <c r="C44" s="246"/>
      <c r="D44" s="246"/>
      <c r="E44" s="246"/>
      <c r="F44" s="247"/>
      <c r="G44" s="22">
        <v>35</v>
      </c>
      <c r="H44" s="43">
        <v>0</v>
      </c>
      <c r="I44" s="43">
        <v>0</v>
      </c>
    </row>
    <row r="45" spans="1:9" ht="25.15" customHeight="1" x14ac:dyDescent="0.2">
      <c r="A45" s="248" t="s">
        <v>278</v>
      </c>
      <c r="B45" s="249"/>
      <c r="C45" s="249"/>
      <c r="D45" s="249"/>
      <c r="E45" s="249"/>
      <c r="F45" s="250"/>
      <c r="G45" s="24">
        <v>36</v>
      </c>
      <c r="H45" s="44">
        <v>0</v>
      </c>
      <c r="I45" s="44">
        <v>0</v>
      </c>
    </row>
    <row r="46" spans="1:9" ht="12.75" customHeight="1" x14ac:dyDescent="0.2">
      <c r="A46" s="248" t="s">
        <v>279</v>
      </c>
      <c r="B46" s="249"/>
      <c r="C46" s="249"/>
      <c r="D46" s="249"/>
      <c r="E46" s="249"/>
      <c r="F46" s="250"/>
      <c r="G46" s="24">
        <v>37</v>
      </c>
      <c r="H46" s="44">
        <v>93506432</v>
      </c>
      <c r="I46" s="44">
        <v>156175489</v>
      </c>
    </row>
    <row r="47" spans="1:9" ht="12.75" customHeight="1" x14ac:dyDescent="0.2">
      <c r="A47" s="248" t="s">
        <v>280</v>
      </c>
      <c r="B47" s="249"/>
      <c r="C47" s="249"/>
      <c r="D47" s="249"/>
      <c r="E47" s="249"/>
      <c r="F47" s="250"/>
      <c r="G47" s="24">
        <v>38</v>
      </c>
      <c r="H47" s="44">
        <v>0</v>
      </c>
      <c r="I47" s="44">
        <v>0</v>
      </c>
    </row>
    <row r="48" spans="1:9" ht="22.15" customHeight="1" x14ac:dyDescent="0.2">
      <c r="A48" s="236" t="s">
        <v>281</v>
      </c>
      <c r="B48" s="237"/>
      <c r="C48" s="237"/>
      <c r="D48" s="237"/>
      <c r="E48" s="237"/>
      <c r="F48" s="238"/>
      <c r="G48" s="23">
        <v>39</v>
      </c>
      <c r="H48" s="45">
        <f>H44+H45+H46+H47</f>
        <v>93506432</v>
      </c>
      <c r="I48" s="45">
        <f>I44+I45+I46+I47</f>
        <v>156175489</v>
      </c>
    </row>
    <row r="49" spans="1:9" ht="24.6" customHeight="1" x14ac:dyDescent="0.2">
      <c r="A49" s="248" t="s">
        <v>282</v>
      </c>
      <c r="B49" s="249"/>
      <c r="C49" s="249"/>
      <c r="D49" s="249"/>
      <c r="E49" s="249"/>
      <c r="F49" s="250"/>
      <c r="G49" s="24">
        <v>40</v>
      </c>
      <c r="H49" s="44">
        <v>-37937877</v>
      </c>
      <c r="I49" s="44">
        <v>-48595852</v>
      </c>
    </row>
    <row r="50" spans="1:9" ht="12.75" customHeight="1" x14ac:dyDescent="0.2">
      <c r="A50" s="248" t="s">
        <v>283</v>
      </c>
      <c r="B50" s="249"/>
      <c r="C50" s="249"/>
      <c r="D50" s="249"/>
      <c r="E50" s="249"/>
      <c r="F50" s="250"/>
      <c r="G50" s="24">
        <v>41</v>
      </c>
      <c r="H50" s="44">
        <v>0</v>
      </c>
      <c r="I50" s="44">
        <v>0</v>
      </c>
    </row>
    <row r="51" spans="1:9" ht="12.75" customHeight="1" x14ac:dyDescent="0.2">
      <c r="A51" s="248" t="s">
        <v>284</v>
      </c>
      <c r="B51" s="249"/>
      <c r="C51" s="249"/>
      <c r="D51" s="249"/>
      <c r="E51" s="249"/>
      <c r="F51" s="250"/>
      <c r="G51" s="24">
        <v>42</v>
      </c>
      <c r="H51" s="44">
        <v>0</v>
      </c>
      <c r="I51" s="44">
        <v>0</v>
      </c>
    </row>
    <row r="52" spans="1:9" ht="22.9" customHeight="1" x14ac:dyDescent="0.2">
      <c r="A52" s="248" t="s">
        <v>285</v>
      </c>
      <c r="B52" s="249"/>
      <c r="C52" s="249"/>
      <c r="D52" s="249"/>
      <c r="E52" s="249"/>
      <c r="F52" s="250"/>
      <c r="G52" s="24">
        <v>43</v>
      </c>
      <c r="H52" s="44">
        <v>-536619</v>
      </c>
      <c r="I52" s="44">
        <v>0</v>
      </c>
    </row>
    <row r="53" spans="1:9" ht="12.75" customHeight="1" x14ac:dyDescent="0.2">
      <c r="A53" s="248" t="s">
        <v>286</v>
      </c>
      <c r="B53" s="249"/>
      <c r="C53" s="249"/>
      <c r="D53" s="249"/>
      <c r="E53" s="249"/>
      <c r="F53" s="250"/>
      <c r="G53" s="24">
        <v>44</v>
      </c>
      <c r="H53" s="44">
        <v>0</v>
      </c>
      <c r="I53" s="44">
        <v>0</v>
      </c>
    </row>
    <row r="54" spans="1:9" ht="30.6" customHeight="1" x14ac:dyDescent="0.2">
      <c r="A54" s="236" t="s">
        <v>287</v>
      </c>
      <c r="B54" s="237"/>
      <c r="C54" s="237"/>
      <c r="D54" s="237"/>
      <c r="E54" s="237"/>
      <c r="F54" s="238"/>
      <c r="G54" s="23">
        <v>45</v>
      </c>
      <c r="H54" s="45">
        <f>H49+H50+H51+H52+H53</f>
        <v>-38474496</v>
      </c>
      <c r="I54" s="45">
        <f>I49+I50+I51+I52+I53</f>
        <v>-48595852</v>
      </c>
    </row>
    <row r="55" spans="1:9" ht="29.45" customHeight="1" x14ac:dyDescent="0.2">
      <c r="A55" s="251" t="s">
        <v>288</v>
      </c>
      <c r="B55" s="252"/>
      <c r="C55" s="252"/>
      <c r="D55" s="252"/>
      <c r="E55" s="252"/>
      <c r="F55" s="253"/>
      <c r="G55" s="23">
        <v>46</v>
      </c>
      <c r="H55" s="45">
        <f>H48+H54</f>
        <v>55031936</v>
      </c>
      <c r="I55" s="45">
        <f>I48+I54</f>
        <v>107579637</v>
      </c>
    </row>
    <row r="56" spans="1:9" ht="32.450000000000003" customHeight="1" x14ac:dyDescent="0.2">
      <c r="A56" s="248" t="s">
        <v>289</v>
      </c>
      <c r="B56" s="249"/>
      <c r="C56" s="249"/>
      <c r="D56" s="249"/>
      <c r="E56" s="249"/>
      <c r="F56" s="250"/>
      <c r="G56" s="24">
        <v>47</v>
      </c>
      <c r="H56" s="44">
        <v>0</v>
      </c>
      <c r="I56" s="44">
        <v>0</v>
      </c>
    </row>
    <row r="57" spans="1:9" ht="26.45" customHeight="1" x14ac:dyDescent="0.2">
      <c r="A57" s="251" t="s">
        <v>290</v>
      </c>
      <c r="B57" s="252"/>
      <c r="C57" s="252"/>
      <c r="D57" s="252"/>
      <c r="E57" s="252"/>
      <c r="F57" s="253"/>
      <c r="G57" s="23">
        <v>48</v>
      </c>
      <c r="H57" s="45">
        <f>H27+H42+H55+H56</f>
        <v>-226192225</v>
      </c>
      <c r="I57" s="45">
        <f>I27+I42+I55+I56</f>
        <v>-85387798</v>
      </c>
    </row>
    <row r="58" spans="1:9" ht="24" customHeight="1" x14ac:dyDescent="0.2">
      <c r="A58" s="254" t="s">
        <v>291</v>
      </c>
      <c r="B58" s="255"/>
      <c r="C58" s="255"/>
      <c r="D58" s="255"/>
      <c r="E58" s="255"/>
      <c r="F58" s="256"/>
      <c r="G58" s="24">
        <v>49</v>
      </c>
      <c r="H58" s="44">
        <v>597070653</v>
      </c>
      <c r="I58" s="44">
        <v>370878428</v>
      </c>
    </row>
    <row r="59" spans="1:9" ht="31.15" customHeight="1" x14ac:dyDescent="0.2">
      <c r="A59" s="239" t="s">
        <v>292</v>
      </c>
      <c r="B59" s="240"/>
      <c r="C59" s="240"/>
      <c r="D59" s="240"/>
      <c r="E59" s="240"/>
      <c r="F59" s="241"/>
      <c r="G59" s="25">
        <v>50</v>
      </c>
      <c r="H59" s="46">
        <f>H57+H58</f>
        <v>370878428</v>
      </c>
      <c r="I59" s="46">
        <f>I57+I58</f>
        <v>285490630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293</v>
      </c>
      <c r="B1" s="263"/>
      <c r="C1" s="263"/>
      <c r="D1" s="263"/>
      <c r="E1" s="263"/>
      <c r="F1" s="263"/>
      <c r="G1" s="263"/>
      <c r="H1" s="263"/>
      <c r="I1" s="263"/>
    </row>
    <row r="2" spans="1:9" ht="12.75" customHeight="1" x14ac:dyDescent="0.2">
      <c r="A2" s="224" t="s">
        <v>523</v>
      </c>
      <c r="B2" s="197"/>
      <c r="C2" s="197"/>
      <c r="D2" s="197"/>
      <c r="E2" s="197"/>
      <c r="F2" s="197"/>
      <c r="G2" s="197"/>
      <c r="H2" s="197"/>
      <c r="I2" s="197"/>
    </row>
    <row r="3" spans="1:9" x14ac:dyDescent="0.2">
      <c r="A3" s="275" t="s">
        <v>294</v>
      </c>
      <c r="B3" s="276"/>
      <c r="C3" s="276"/>
      <c r="D3" s="276"/>
      <c r="E3" s="276"/>
      <c r="F3" s="276"/>
      <c r="G3" s="276"/>
      <c r="H3" s="276"/>
      <c r="I3" s="276"/>
    </row>
    <row r="4" spans="1:9" x14ac:dyDescent="0.2">
      <c r="A4" s="264" t="s">
        <v>521</v>
      </c>
      <c r="B4" s="201"/>
      <c r="C4" s="201"/>
      <c r="D4" s="201"/>
      <c r="E4" s="201"/>
      <c r="F4" s="201"/>
      <c r="G4" s="201"/>
      <c r="H4" s="201"/>
      <c r="I4" s="202"/>
    </row>
    <row r="5" spans="1:9" ht="24" thickBot="1" x14ac:dyDescent="0.25">
      <c r="A5" s="267" t="s">
        <v>295</v>
      </c>
      <c r="B5" s="268"/>
      <c r="C5" s="268"/>
      <c r="D5" s="268"/>
      <c r="E5" s="268"/>
      <c r="F5" s="269"/>
      <c r="G5" s="20" t="s">
        <v>296</v>
      </c>
      <c r="H5" s="37" t="s">
        <v>297</v>
      </c>
      <c r="I5" s="37" t="s">
        <v>298</v>
      </c>
    </row>
    <row r="6" spans="1:9" x14ac:dyDescent="0.2">
      <c r="A6" s="270">
        <v>1</v>
      </c>
      <c r="B6" s="271"/>
      <c r="C6" s="271"/>
      <c r="D6" s="271"/>
      <c r="E6" s="271"/>
      <c r="F6" s="272"/>
      <c r="G6" s="26">
        <v>2</v>
      </c>
      <c r="H6" s="38" t="s">
        <v>299</v>
      </c>
      <c r="I6" s="38" t="s">
        <v>300</v>
      </c>
    </row>
    <row r="7" spans="1:9" x14ac:dyDescent="0.2">
      <c r="A7" s="287" t="s">
        <v>301</v>
      </c>
      <c r="B7" s="288"/>
      <c r="C7" s="288"/>
      <c r="D7" s="288"/>
      <c r="E7" s="288"/>
      <c r="F7" s="288"/>
      <c r="G7" s="288"/>
      <c r="H7" s="288"/>
      <c r="I7" s="289"/>
    </row>
    <row r="8" spans="1:9" x14ac:dyDescent="0.2">
      <c r="A8" s="290" t="s">
        <v>302</v>
      </c>
      <c r="B8" s="290"/>
      <c r="C8" s="290"/>
      <c r="D8" s="290"/>
      <c r="E8" s="290"/>
      <c r="F8" s="290"/>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74" t="s">
        <v>456</v>
      </c>
      <c r="B13" s="274"/>
      <c r="C13" s="274"/>
      <c r="D13" s="274"/>
      <c r="E13" s="274"/>
      <c r="F13" s="274"/>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4" t="s">
        <v>463</v>
      </c>
      <c r="B20" s="285"/>
      <c r="C20" s="285"/>
      <c r="D20" s="285"/>
      <c r="E20" s="285"/>
      <c r="F20" s="286"/>
      <c r="G20" s="121">
        <v>13</v>
      </c>
      <c r="H20" s="122">
        <f>SUM(H14:H19)</f>
        <v>0</v>
      </c>
      <c r="I20" s="122">
        <f>SUM(I14:I19)</f>
        <v>0</v>
      </c>
    </row>
    <row r="21" spans="1:9" ht="27.6" customHeight="1" x14ac:dyDescent="0.2">
      <c r="A21" s="277" t="s">
        <v>464</v>
      </c>
      <c r="B21" s="278"/>
      <c r="C21" s="278"/>
      <c r="D21" s="278"/>
      <c r="E21" s="278"/>
      <c r="F21" s="278"/>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0" t="s">
        <v>307</v>
      </c>
      <c r="B23" s="290"/>
      <c r="C23" s="290"/>
      <c r="D23" s="290"/>
      <c r="E23" s="290"/>
      <c r="F23" s="290"/>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80" t="s">
        <v>466</v>
      </c>
      <c r="B29" s="280"/>
      <c r="C29" s="280"/>
      <c r="D29" s="280"/>
      <c r="E29" s="280"/>
      <c r="F29" s="280"/>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80" t="s">
        <v>467</v>
      </c>
      <c r="B35" s="280"/>
      <c r="C35" s="280"/>
      <c r="D35" s="280"/>
      <c r="E35" s="280"/>
      <c r="F35" s="280"/>
      <c r="G35" s="29">
        <v>27</v>
      </c>
      <c r="H35" s="50">
        <f>SUM(H30:H34)</f>
        <v>0</v>
      </c>
      <c r="I35" s="50">
        <f>SUM(I30:I34)</f>
        <v>0</v>
      </c>
    </row>
    <row r="36" spans="1:9" ht="28.15" customHeight="1" x14ac:dyDescent="0.2">
      <c r="A36" s="277" t="s">
        <v>465</v>
      </c>
      <c r="B36" s="278"/>
      <c r="C36" s="278"/>
      <c r="D36" s="278"/>
      <c r="E36" s="278"/>
      <c r="F36" s="278"/>
      <c r="G36" s="30">
        <v>28</v>
      </c>
      <c r="H36" s="51">
        <f>H29+H35</f>
        <v>0</v>
      </c>
      <c r="I36" s="51">
        <f>I29+I35</f>
        <v>0</v>
      </c>
    </row>
    <row r="37" spans="1:9" x14ac:dyDescent="0.2">
      <c r="A37" s="287" t="s">
        <v>318</v>
      </c>
      <c r="B37" s="288"/>
      <c r="C37" s="288"/>
      <c r="D37" s="288"/>
      <c r="E37" s="288"/>
      <c r="F37" s="288"/>
      <c r="G37" s="288">
        <v>0</v>
      </c>
      <c r="H37" s="288"/>
      <c r="I37" s="289"/>
    </row>
    <row r="38" spans="1:9" x14ac:dyDescent="0.2">
      <c r="A38" s="291" t="s">
        <v>319</v>
      </c>
      <c r="B38" s="291"/>
      <c r="C38" s="291"/>
      <c r="D38" s="291"/>
      <c r="E38" s="291"/>
      <c r="F38" s="291"/>
      <c r="G38" s="27">
        <v>29</v>
      </c>
      <c r="H38" s="48">
        <v>0</v>
      </c>
      <c r="I38" s="48">
        <v>0</v>
      </c>
    </row>
    <row r="39" spans="1:9" ht="25.15" customHeight="1" x14ac:dyDescent="0.2">
      <c r="A39" s="279" t="s">
        <v>320</v>
      </c>
      <c r="B39" s="279"/>
      <c r="C39" s="279"/>
      <c r="D39" s="279"/>
      <c r="E39" s="279"/>
      <c r="F39" s="279"/>
      <c r="G39" s="27">
        <v>30</v>
      </c>
      <c r="H39" s="49">
        <v>0</v>
      </c>
      <c r="I39" s="49">
        <v>0</v>
      </c>
    </row>
    <row r="40" spans="1:9" x14ac:dyDescent="0.2">
      <c r="A40" s="279" t="s">
        <v>321</v>
      </c>
      <c r="B40" s="279"/>
      <c r="C40" s="279"/>
      <c r="D40" s="279"/>
      <c r="E40" s="279"/>
      <c r="F40" s="279"/>
      <c r="G40" s="27">
        <v>31</v>
      </c>
      <c r="H40" s="49">
        <v>0</v>
      </c>
      <c r="I40" s="49">
        <v>0</v>
      </c>
    </row>
    <row r="41" spans="1:9" x14ac:dyDescent="0.2">
      <c r="A41" s="279" t="s">
        <v>322</v>
      </c>
      <c r="B41" s="279"/>
      <c r="C41" s="279"/>
      <c r="D41" s="279"/>
      <c r="E41" s="279"/>
      <c r="F41" s="279"/>
      <c r="G41" s="27">
        <v>32</v>
      </c>
      <c r="H41" s="49">
        <v>0</v>
      </c>
      <c r="I41" s="49">
        <v>0</v>
      </c>
    </row>
    <row r="42" spans="1:9" ht="25.9" customHeight="1" x14ac:dyDescent="0.2">
      <c r="A42" s="280" t="s">
        <v>468</v>
      </c>
      <c r="B42" s="280"/>
      <c r="C42" s="280"/>
      <c r="D42" s="280"/>
      <c r="E42" s="280"/>
      <c r="F42" s="280"/>
      <c r="G42" s="29">
        <v>33</v>
      </c>
      <c r="H42" s="50">
        <f>H41+H40+H39+H38</f>
        <v>0</v>
      </c>
      <c r="I42" s="50">
        <f>I41+I40+I39+I38</f>
        <v>0</v>
      </c>
    </row>
    <row r="43" spans="1:9" ht="24.6" customHeight="1" x14ac:dyDescent="0.2">
      <c r="A43" s="279" t="s">
        <v>323</v>
      </c>
      <c r="B43" s="279"/>
      <c r="C43" s="279"/>
      <c r="D43" s="279"/>
      <c r="E43" s="279"/>
      <c r="F43" s="279"/>
      <c r="G43" s="28">
        <v>34</v>
      </c>
      <c r="H43" s="49">
        <v>0</v>
      </c>
      <c r="I43" s="49">
        <v>0</v>
      </c>
    </row>
    <row r="44" spans="1:9" x14ac:dyDescent="0.2">
      <c r="A44" s="279" t="s">
        <v>324</v>
      </c>
      <c r="B44" s="279"/>
      <c r="C44" s="279"/>
      <c r="D44" s="279"/>
      <c r="E44" s="279"/>
      <c r="F44" s="279"/>
      <c r="G44" s="28">
        <v>35</v>
      </c>
      <c r="H44" s="49">
        <v>0</v>
      </c>
      <c r="I44" s="49">
        <v>0</v>
      </c>
    </row>
    <row r="45" spans="1:9" x14ac:dyDescent="0.2">
      <c r="A45" s="279" t="s">
        <v>325</v>
      </c>
      <c r="B45" s="279"/>
      <c r="C45" s="279"/>
      <c r="D45" s="279"/>
      <c r="E45" s="279"/>
      <c r="F45" s="279"/>
      <c r="G45" s="28">
        <v>36</v>
      </c>
      <c r="H45" s="49">
        <v>0</v>
      </c>
      <c r="I45" s="49">
        <v>0</v>
      </c>
    </row>
    <row r="46" spans="1:9" ht="21" customHeight="1" x14ac:dyDescent="0.2">
      <c r="A46" s="279" t="s">
        <v>326</v>
      </c>
      <c r="B46" s="279"/>
      <c r="C46" s="279"/>
      <c r="D46" s="279"/>
      <c r="E46" s="279"/>
      <c r="F46" s="279"/>
      <c r="G46" s="28">
        <v>37</v>
      </c>
      <c r="H46" s="49">
        <v>0</v>
      </c>
      <c r="I46" s="49">
        <v>0</v>
      </c>
    </row>
    <row r="47" spans="1:9" x14ac:dyDescent="0.2">
      <c r="A47" s="279" t="s">
        <v>327</v>
      </c>
      <c r="B47" s="279"/>
      <c r="C47" s="279"/>
      <c r="D47" s="279"/>
      <c r="E47" s="279"/>
      <c r="F47" s="279"/>
      <c r="G47" s="28">
        <v>38</v>
      </c>
      <c r="H47" s="49">
        <v>0</v>
      </c>
      <c r="I47" s="49">
        <v>0</v>
      </c>
    </row>
    <row r="48" spans="1:9" ht="22.9" customHeight="1" x14ac:dyDescent="0.2">
      <c r="A48" s="280" t="s">
        <v>469</v>
      </c>
      <c r="B48" s="280"/>
      <c r="C48" s="280"/>
      <c r="D48" s="280"/>
      <c r="E48" s="280"/>
      <c r="F48" s="280"/>
      <c r="G48" s="29">
        <v>39</v>
      </c>
      <c r="H48" s="50">
        <f>H47+H46+H45+H44+H43</f>
        <v>0</v>
      </c>
      <c r="I48" s="50">
        <f>I47+I46+I45+I44+I43</f>
        <v>0</v>
      </c>
    </row>
    <row r="49" spans="1:9" ht="25.9" customHeight="1" x14ac:dyDescent="0.2">
      <c r="A49" s="281" t="s">
        <v>470</v>
      </c>
      <c r="B49" s="282"/>
      <c r="C49" s="282"/>
      <c r="D49" s="282"/>
      <c r="E49" s="282"/>
      <c r="F49" s="282"/>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1" t="s">
        <v>471</v>
      </c>
      <c r="B51" s="282"/>
      <c r="C51" s="282"/>
      <c r="D51" s="282"/>
      <c r="E51" s="282"/>
      <c r="F51" s="282"/>
      <c r="G51" s="29">
        <v>42</v>
      </c>
      <c r="H51" s="50">
        <f>H21+H36+H49+H50</f>
        <v>0</v>
      </c>
      <c r="I51" s="50">
        <f>I21+I36+I49+I50</f>
        <v>0</v>
      </c>
    </row>
    <row r="52" spans="1:9" ht="25.15" customHeight="1" x14ac:dyDescent="0.2">
      <c r="A52" s="283" t="s">
        <v>329</v>
      </c>
      <c r="B52" s="283"/>
      <c r="C52" s="283"/>
      <c r="D52" s="283"/>
      <c r="E52" s="283"/>
      <c r="F52" s="283"/>
      <c r="G52" s="28">
        <v>43</v>
      </c>
      <c r="H52" s="49">
        <v>0</v>
      </c>
      <c r="I52" s="49">
        <v>0</v>
      </c>
    </row>
    <row r="53" spans="1:9" ht="31.9" customHeight="1" x14ac:dyDescent="0.2">
      <c r="A53" s="277" t="s">
        <v>472</v>
      </c>
      <c r="B53" s="278"/>
      <c r="C53" s="278"/>
      <c r="D53" s="278"/>
      <c r="E53" s="278"/>
      <c r="F53" s="27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I1" zoomScaleNormal="100" zoomScaleSheetLayoutView="80" workbookViewId="0">
      <selection activeCell="K14" sqref="K14"/>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330</v>
      </c>
      <c r="B1" s="319"/>
      <c r="C1" s="319"/>
      <c r="D1" s="319"/>
      <c r="E1" s="319"/>
      <c r="F1" s="319"/>
      <c r="G1" s="319"/>
      <c r="H1" s="319"/>
      <c r="I1" s="319"/>
      <c r="J1" s="319"/>
      <c r="K1" s="52"/>
    </row>
    <row r="2" spans="1:25" ht="15.75" x14ac:dyDescent="0.2">
      <c r="A2" s="2"/>
      <c r="B2" s="3"/>
      <c r="C2" s="320" t="s">
        <v>331</v>
      </c>
      <c r="D2" s="320"/>
      <c r="E2" s="9">
        <v>44197</v>
      </c>
      <c r="F2" s="4" t="s">
        <v>332</v>
      </c>
      <c r="G2" s="9">
        <v>44561</v>
      </c>
      <c r="H2" s="54"/>
      <c r="I2" s="54"/>
      <c r="J2" s="54"/>
      <c r="K2" s="55"/>
      <c r="X2" s="56" t="s">
        <v>333</v>
      </c>
    </row>
    <row r="3" spans="1:25" ht="13.5" customHeight="1" thickBot="1" x14ac:dyDescent="0.25">
      <c r="A3" s="322" t="s">
        <v>334</v>
      </c>
      <c r="B3" s="323"/>
      <c r="C3" s="323"/>
      <c r="D3" s="323"/>
      <c r="E3" s="323"/>
      <c r="F3" s="323"/>
      <c r="G3" s="32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24"/>
      <c r="B4" s="325"/>
      <c r="C4" s="325"/>
      <c r="D4" s="325"/>
      <c r="E4" s="325"/>
      <c r="F4" s="325"/>
      <c r="G4" s="327"/>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9"/>
      <c r="Y4" s="311"/>
    </row>
    <row r="5" spans="1:25" ht="22.5" x14ac:dyDescent="0.2">
      <c r="A5" s="312">
        <v>1</v>
      </c>
      <c r="B5" s="313"/>
      <c r="C5" s="313"/>
      <c r="D5" s="313"/>
      <c r="E5" s="313"/>
      <c r="F5" s="313"/>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04" t="s">
        <v>364</v>
      </c>
      <c r="B7" s="304"/>
      <c r="C7" s="304"/>
      <c r="D7" s="304"/>
      <c r="E7" s="304"/>
      <c r="F7" s="304"/>
      <c r="G7" s="6">
        <v>1</v>
      </c>
      <c r="H7" s="60">
        <v>102574420</v>
      </c>
      <c r="I7" s="60">
        <v>1142738633</v>
      </c>
      <c r="J7" s="60">
        <v>5128721</v>
      </c>
      <c r="K7" s="60">
        <v>16334757</v>
      </c>
      <c r="L7" s="60">
        <v>16334757</v>
      </c>
      <c r="M7" s="60">
        <v>0</v>
      </c>
      <c r="N7" s="60">
        <v>551357151</v>
      </c>
      <c r="O7" s="60">
        <v>0</v>
      </c>
      <c r="P7" s="60">
        <v>127020</v>
      </c>
      <c r="Q7" s="60">
        <v>0</v>
      </c>
      <c r="R7" s="60">
        <v>0</v>
      </c>
      <c r="S7" s="60">
        <v>0</v>
      </c>
      <c r="T7" s="60">
        <v>0</v>
      </c>
      <c r="U7" s="60">
        <v>106785102</v>
      </c>
      <c r="V7" s="60">
        <v>124460104</v>
      </c>
      <c r="W7" s="61">
        <f>H7+I7+J7+K7-L7+M7+N7+O7+P7+Q7+R7+U7+V7+S7+T7</f>
        <v>2033171151</v>
      </c>
      <c r="X7" s="60">
        <v>0</v>
      </c>
      <c r="Y7" s="61">
        <f>W7+X7</f>
        <v>2033171151</v>
      </c>
    </row>
    <row r="8" spans="1:25" x14ac:dyDescent="0.2">
      <c r="A8" s="299" t="s">
        <v>365</v>
      </c>
      <c r="B8" s="299"/>
      <c r="C8" s="299"/>
      <c r="D8" s="299"/>
      <c r="E8" s="299"/>
      <c r="F8" s="29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9" t="s">
        <v>366</v>
      </c>
      <c r="B9" s="299"/>
      <c r="C9" s="299"/>
      <c r="D9" s="299"/>
      <c r="E9" s="299"/>
      <c r="F9" s="299"/>
      <c r="G9" s="6">
        <v>3</v>
      </c>
      <c r="H9" s="60">
        <v>0</v>
      </c>
      <c r="I9" s="60">
        <v>3380</v>
      </c>
      <c r="J9" s="60">
        <v>0</v>
      </c>
      <c r="K9" s="60">
        <v>0</v>
      </c>
      <c r="L9" s="60">
        <v>0</v>
      </c>
      <c r="M9" s="60">
        <v>0</v>
      </c>
      <c r="N9" s="60">
        <v>-3380</v>
      </c>
      <c r="O9" s="60">
        <v>0</v>
      </c>
      <c r="P9" s="60">
        <v>0</v>
      </c>
      <c r="Q9" s="60">
        <v>0</v>
      </c>
      <c r="R9" s="60">
        <v>0</v>
      </c>
      <c r="S9" s="60">
        <v>0</v>
      </c>
      <c r="T9" s="60">
        <v>0</v>
      </c>
      <c r="U9" s="60">
        <v>0</v>
      </c>
      <c r="V9" s="60">
        <v>0</v>
      </c>
      <c r="W9" s="61">
        <f t="shared" si="0"/>
        <v>0</v>
      </c>
      <c r="X9" s="60">
        <v>0</v>
      </c>
      <c r="Y9" s="61">
        <f t="shared" si="1"/>
        <v>0</v>
      </c>
    </row>
    <row r="10" spans="1:25" ht="24" customHeight="1" x14ac:dyDescent="0.2">
      <c r="A10" s="321" t="s">
        <v>367</v>
      </c>
      <c r="B10" s="321"/>
      <c r="C10" s="321"/>
      <c r="D10" s="321"/>
      <c r="E10" s="321"/>
      <c r="F10" s="321"/>
      <c r="G10" s="7">
        <v>4</v>
      </c>
      <c r="H10" s="61">
        <f>H7+H8+H9</f>
        <v>102574420</v>
      </c>
      <c r="I10" s="61">
        <f t="shared" ref="I10:Y10" si="2">I7+I8+I9</f>
        <v>1142742013</v>
      </c>
      <c r="J10" s="61">
        <f t="shared" si="2"/>
        <v>5128721</v>
      </c>
      <c r="K10" s="61">
        <f t="shared" si="2"/>
        <v>16334757</v>
      </c>
      <c r="L10" s="61">
        <f t="shared" si="2"/>
        <v>16334757</v>
      </c>
      <c r="M10" s="61">
        <f t="shared" si="2"/>
        <v>0</v>
      </c>
      <c r="N10" s="61">
        <f t="shared" si="2"/>
        <v>551353771</v>
      </c>
      <c r="O10" s="61">
        <f t="shared" si="2"/>
        <v>0</v>
      </c>
      <c r="P10" s="61">
        <f t="shared" si="2"/>
        <v>127020</v>
      </c>
      <c r="Q10" s="61">
        <f t="shared" si="2"/>
        <v>0</v>
      </c>
      <c r="R10" s="61">
        <f t="shared" si="2"/>
        <v>0</v>
      </c>
      <c r="S10" s="61">
        <f t="shared" si="2"/>
        <v>0</v>
      </c>
      <c r="T10" s="61">
        <f t="shared" si="2"/>
        <v>0</v>
      </c>
      <c r="U10" s="61">
        <f t="shared" si="2"/>
        <v>106785102</v>
      </c>
      <c r="V10" s="61">
        <f t="shared" si="2"/>
        <v>124460104</v>
      </c>
      <c r="W10" s="61">
        <f t="shared" si="2"/>
        <v>2033171151</v>
      </c>
      <c r="X10" s="61">
        <f t="shared" si="2"/>
        <v>0</v>
      </c>
      <c r="Y10" s="61">
        <f t="shared" si="2"/>
        <v>2033171151</v>
      </c>
    </row>
    <row r="11" spans="1:25" x14ac:dyDescent="0.2">
      <c r="A11" s="299" t="s">
        <v>368</v>
      </c>
      <c r="B11" s="299"/>
      <c r="C11" s="299"/>
      <c r="D11" s="299"/>
      <c r="E11" s="299"/>
      <c r="F11" s="299"/>
      <c r="G11" s="6">
        <v>5</v>
      </c>
      <c r="H11" s="62">
        <v>0</v>
      </c>
      <c r="I11" s="62">
        <v>0</v>
      </c>
      <c r="J11" s="62">
        <v>0</v>
      </c>
      <c r="K11" s="62">
        <v>0</v>
      </c>
      <c r="L11" s="62">
        <v>0</v>
      </c>
      <c r="M11" s="62">
        <v>0</v>
      </c>
      <c r="N11" s="62">
        <v>0</v>
      </c>
      <c r="O11" s="62">
        <v>0</v>
      </c>
      <c r="P11" s="62">
        <v>0</v>
      </c>
      <c r="Q11" s="62">
        <v>0</v>
      </c>
      <c r="R11" s="62">
        <v>0</v>
      </c>
      <c r="S11" s="60">
        <v>0</v>
      </c>
      <c r="T11" s="60">
        <v>0</v>
      </c>
      <c r="U11" s="62">
        <v>0</v>
      </c>
      <c r="V11" s="60">
        <v>-103172335</v>
      </c>
      <c r="W11" s="61">
        <f t="shared" ref="W11:W29" si="3">H11+I11+J11+K11-L11+M11+N11+O11+P11+Q11+R11+U11+V11+S11+T11</f>
        <v>-103172335</v>
      </c>
      <c r="X11" s="60">
        <v>0</v>
      </c>
      <c r="Y11" s="61">
        <f t="shared" ref="Y11:Y29" si="4">W11+X11</f>
        <v>-103172335</v>
      </c>
    </row>
    <row r="12" spans="1:25" x14ac:dyDescent="0.2">
      <c r="A12" s="299" t="s">
        <v>369</v>
      </c>
      <c r="B12" s="299"/>
      <c r="C12" s="299"/>
      <c r="D12" s="299"/>
      <c r="E12" s="299"/>
      <c r="F12" s="299"/>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9" t="s">
        <v>370</v>
      </c>
      <c r="B13" s="299"/>
      <c r="C13" s="299"/>
      <c r="D13" s="299"/>
      <c r="E13" s="299"/>
      <c r="F13" s="299"/>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9" t="s">
        <v>482</v>
      </c>
      <c r="B14" s="299"/>
      <c r="C14" s="299"/>
      <c r="D14" s="299"/>
      <c r="E14" s="299"/>
      <c r="F14" s="299"/>
      <c r="G14" s="6">
        <v>8</v>
      </c>
      <c r="H14" s="62">
        <v>0</v>
      </c>
      <c r="I14" s="62">
        <v>0</v>
      </c>
      <c r="J14" s="62">
        <v>0</v>
      </c>
      <c r="K14" s="62">
        <v>0</v>
      </c>
      <c r="L14" s="62">
        <v>0</v>
      </c>
      <c r="M14" s="62">
        <v>0</v>
      </c>
      <c r="N14" s="62">
        <v>0</v>
      </c>
      <c r="O14" s="62">
        <v>0</v>
      </c>
      <c r="P14" s="60">
        <v>3285</v>
      </c>
      <c r="Q14" s="62">
        <v>0</v>
      </c>
      <c r="R14" s="62">
        <v>0</v>
      </c>
      <c r="S14" s="60">
        <v>0</v>
      </c>
      <c r="T14" s="60">
        <v>0</v>
      </c>
      <c r="U14" s="60">
        <v>0</v>
      </c>
      <c r="V14" s="60">
        <v>0</v>
      </c>
      <c r="W14" s="61">
        <f t="shared" si="3"/>
        <v>3285</v>
      </c>
      <c r="X14" s="60">
        <v>0</v>
      </c>
      <c r="Y14" s="61">
        <f t="shared" si="4"/>
        <v>3285</v>
      </c>
    </row>
    <row r="15" spans="1:25" x14ac:dyDescent="0.2">
      <c r="A15" s="299" t="s">
        <v>371</v>
      </c>
      <c r="B15" s="299"/>
      <c r="C15" s="299"/>
      <c r="D15" s="299"/>
      <c r="E15" s="299"/>
      <c r="F15" s="299"/>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9" t="s">
        <v>372</v>
      </c>
      <c r="B16" s="299"/>
      <c r="C16" s="299"/>
      <c r="D16" s="299"/>
      <c r="E16" s="299"/>
      <c r="F16" s="29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9" t="s">
        <v>373</v>
      </c>
      <c r="B17" s="299"/>
      <c r="C17" s="299"/>
      <c r="D17" s="299"/>
      <c r="E17" s="299"/>
      <c r="F17" s="29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9" t="s">
        <v>374</v>
      </c>
      <c r="B18" s="299"/>
      <c r="C18" s="299"/>
      <c r="D18" s="299"/>
      <c r="E18" s="299"/>
      <c r="F18" s="299"/>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9" t="s">
        <v>375</v>
      </c>
      <c r="B19" s="299"/>
      <c r="C19" s="299"/>
      <c r="D19" s="299"/>
      <c r="E19" s="299"/>
      <c r="F19" s="299"/>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9" t="s">
        <v>376</v>
      </c>
      <c r="B20" s="299"/>
      <c r="C20" s="299"/>
      <c r="D20" s="299"/>
      <c r="E20" s="299"/>
      <c r="F20" s="299"/>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9" t="s">
        <v>483</v>
      </c>
      <c r="B21" s="299"/>
      <c r="C21" s="299"/>
      <c r="D21" s="299"/>
      <c r="E21" s="299"/>
      <c r="F21" s="299"/>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9" t="s">
        <v>484</v>
      </c>
      <c r="B22" s="299"/>
      <c r="C22" s="299"/>
      <c r="D22" s="299"/>
      <c r="E22" s="299"/>
      <c r="F22" s="29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9" t="s">
        <v>485</v>
      </c>
      <c r="B23" s="299"/>
      <c r="C23" s="299"/>
      <c r="D23" s="299"/>
      <c r="E23" s="299"/>
      <c r="F23" s="29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9" t="s">
        <v>377</v>
      </c>
      <c r="B24" s="299"/>
      <c r="C24" s="299"/>
      <c r="D24" s="299"/>
      <c r="E24" s="299"/>
      <c r="F24" s="299"/>
      <c r="G24" s="6">
        <v>18</v>
      </c>
      <c r="H24" s="60">
        <v>0</v>
      </c>
      <c r="I24" s="60">
        <v>0</v>
      </c>
      <c r="J24" s="60">
        <v>0</v>
      </c>
      <c r="K24" s="60">
        <v>536619</v>
      </c>
      <c r="L24" s="60">
        <v>536619</v>
      </c>
      <c r="M24" s="60">
        <v>0</v>
      </c>
      <c r="N24" s="60">
        <v>-536619</v>
      </c>
      <c r="O24" s="60">
        <v>0</v>
      </c>
      <c r="P24" s="60">
        <v>0</v>
      </c>
      <c r="Q24" s="60">
        <v>0</v>
      </c>
      <c r="R24" s="60">
        <v>0</v>
      </c>
      <c r="S24" s="60">
        <v>0</v>
      </c>
      <c r="T24" s="60">
        <v>0</v>
      </c>
      <c r="U24" s="60">
        <v>0</v>
      </c>
      <c r="V24" s="60">
        <v>0</v>
      </c>
      <c r="W24" s="61">
        <f t="shared" si="3"/>
        <v>-536619</v>
      </c>
      <c r="X24" s="60">
        <v>0</v>
      </c>
      <c r="Y24" s="61">
        <f t="shared" si="4"/>
        <v>-536619</v>
      </c>
    </row>
    <row r="25" spans="1:25" x14ac:dyDescent="0.2">
      <c r="A25" s="299" t="s">
        <v>486</v>
      </c>
      <c r="B25" s="299"/>
      <c r="C25" s="299"/>
      <c r="D25" s="299"/>
      <c r="E25" s="299"/>
      <c r="F25" s="299"/>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9" t="s">
        <v>487</v>
      </c>
      <c r="B26" s="299"/>
      <c r="C26" s="299"/>
      <c r="D26" s="299"/>
      <c r="E26" s="299"/>
      <c r="F26" s="299"/>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9" t="s">
        <v>488</v>
      </c>
      <c r="B27" s="299"/>
      <c r="C27" s="299"/>
      <c r="D27" s="299"/>
      <c r="E27" s="299"/>
      <c r="F27" s="299"/>
      <c r="G27" s="6">
        <v>21</v>
      </c>
      <c r="H27" s="60">
        <v>0</v>
      </c>
      <c r="I27" s="60">
        <v>0</v>
      </c>
      <c r="J27" s="60">
        <v>0</v>
      </c>
      <c r="K27" s="60">
        <v>0</v>
      </c>
      <c r="L27" s="60">
        <v>0</v>
      </c>
      <c r="M27" s="60">
        <v>0</v>
      </c>
      <c r="N27" s="60">
        <v>1352800</v>
      </c>
      <c r="O27" s="60">
        <v>0</v>
      </c>
      <c r="P27" s="60">
        <v>0</v>
      </c>
      <c r="Q27" s="60">
        <v>0</v>
      </c>
      <c r="R27" s="60">
        <v>0</v>
      </c>
      <c r="S27" s="60">
        <v>0</v>
      </c>
      <c r="T27" s="60">
        <v>0</v>
      </c>
      <c r="U27" s="60">
        <v>0</v>
      </c>
      <c r="V27" s="60">
        <v>0</v>
      </c>
      <c r="W27" s="61">
        <f t="shared" si="3"/>
        <v>1352800</v>
      </c>
      <c r="X27" s="60">
        <v>0</v>
      </c>
      <c r="Y27" s="61">
        <f t="shared" si="4"/>
        <v>1352800</v>
      </c>
    </row>
    <row r="28" spans="1:25" x14ac:dyDescent="0.2">
      <c r="A28" s="299" t="s">
        <v>489</v>
      </c>
      <c r="B28" s="299"/>
      <c r="C28" s="299"/>
      <c r="D28" s="299"/>
      <c r="E28" s="299"/>
      <c r="F28" s="299"/>
      <c r="G28" s="6">
        <v>22</v>
      </c>
      <c r="H28" s="60">
        <v>0</v>
      </c>
      <c r="I28" s="60">
        <v>0</v>
      </c>
      <c r="J28" s="60">
        <v>0</v>
      </c>
      <c r="K28" s="60">
        <v>0</v>
      </c>
      <c r="L28" s="60">
        <v>0</v>
      </c>
      <c r="M28" s="60">
        <v>0</v>
      </c>
      <c r="N28" s="60">
        <v>0</v>
      </c>
      <c r="O28" s="60">
        <v>0</v>
      </c>
      <c r="P28" s="60">
        <v>0</v>
      </c>
      <c r="Q28" s="60">
        <v>0</v>
      </c>
      <c r="R28" s="60">
        <v>0</v>
      </c>
      <c r="S28" s="60">
        <v>0</v>
      </c>
      <c r="T28" s="60">
        <v>0</v>
      </c>
      <c r="U28" s="60">
        <v>124460104</v>
      </c>
      <c r="V28" s="60">
        <v>-124460104</v>
      </c>
      <c r="W28" s="61">
        <f t="shared" si="3"/>
        <v>0</v>
      </c>
      <c r="X28" s="60">
        <v>0</v>
      </c>
      <c r="Y28" s="61">
        <f t="shared" si="4"/>
        <v>0</v>
      </c>
    </row>
    <row r="29" spans="1:25" x14ac:dyDescent="0.2">
      <c r="A29" s="299" t="s">
        <v>490</v>
      </c>
      <c r="B29" s="299"/>
      <c r="C29" s="299"/>
      <c r="D29" s="299"/>
      <c r="E29" s="299"/>
      <c r="F29" s="29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0" t="s">
        <v>491</v>
      </c>
      <c r="B30" s="300"/>
      <c r="C30" s="300"/>
      <c r="D30" s="300"/>
      <c r="E30" s="300"/>
      <c r="F30" s="300"/>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552169952</v>
      </c>
      <c r="O30" s="63">
        <f t="shared" si="5"/>
        <v>0</v>
      </c>
      <c r="P30" s="63">
        <f t="shared" si="5"/>
        <v>130305</v>
      </c>
      <c r="Q30" s="63">
        <f t="shared" si="5"/>
        <v>0</v>
      </c>
      <c r="R30" s="63">
        <f t="shared" si="5"/>
        <v>0</v>
      </c>
      <c r="S30" s="63">
        <f t="shared" si="5"/>
        <v>0</v>
      </c>
      <c r="T30" s="63">
        <f t="shared" si="5"/>
        <v>0</v>
      </c>
      <c r="U30" s="63">
        <f t="shared" si="5"/>
        <v>231245206</v>
      </c>
      <c r="V30" s="63">
        <f t="shared" si="5"/>
        <v>-103172335</v>
      </c>
      <c r="W30" s="63">
        <f t="shared" si="5"/>
        <v>1930818282</v>
      </c>
      <c r="X30" s="63">
        <f t="shared" si="5"/>
        <v>0</v>
      </c>
      <c r="Y30" s="63">
        <f t="shared" si="5"/>
        <v>1930818282</v>
      </c>
    </row>
    <row r="31" spans="1:25" x14ac:dyDescent="0.2">
      <c r="A31" s="301" t="s">
        <v>378</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295" t="s">
        <v>379</v>
      </c>
      <c r="B32" s="296"/>
      <c r="C32" s="296"/>
      <c r="D32" s="296"/>
      <c r="E32" s="296"/>
      <c r="F32" s="296"/>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3285</v>
      </c>
      <c r="Q32" s="61">
        <f t="shared" si="6"/>
        <v>0</v>
      </c>
      <c r="R32" s="61">
        <f t="shared" si="6"/>
        <v>0</v>
      </c>
      <c r="S32" s="61">
        <f t="shared" si="6"/>
        <v>0</v>
      </c>
      <c r="T32" s="61">
        <f t="shared" si="6"/>
        <v>0</v>
      </c>
      <c r="U32" s="61">
        <f t="shared" si="6"/>
        <v>0</v>
      </c>
      <c r="V32" s="61">
        <f t="shared" si="6"/>
        <v>0</v>
      </c>
      <c r="W32" s="61">
        <f t="shared" si="6"/>
        <v>3285</v>
      </c>
      <c r="X32" s="61">
        <f t="shared" si="6"/>
        <v>0</v>
      </c>
      <c r="Y32" s="61">
        <f t="shared" si="6"/>
        <v>3285</v>
      </c>
    </row>
    <row r="33" spans="1:25" ht="31.5" customHeight="1" x14ac:dyDescent="0.2">
      <c r="A33" s="295" t="s">
        <v>492</v>
      </c>
      <c r="B33" s="296"/>
      <c r="C33" s="296"/>
      <c r="D33" s="296"/>
      <c r="E33" s="296"/>
      <c r="F33" s="296"/>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3285</v>
      </c>
      <c r="Q33" s="61">
        <f t="shared" si="7"/>
        <v>0</v>
      </c>
      <c r="R33" s="61">
        <f t="shared" si="7"/>
        <v>0</v>
      </c>
      <c r="S33" s="61">
        <f t="shared" si="7"/>
        <v>0</v>
      </c>
      <c r="T33" s="61">
        <f t="shared" si="7"/>
        <v>0</v>
      </c>
      <c r="U33" s="61">
        <f t="shared" si="7"/>
        <v>0</v>
      </c>
      <c r="V33" s="61">
        <f t="shared" si="7"/>
        <v>-103172335</v>
      </c>
      <c r="W33" s="61">
        <f t="shared" si="7"/>
        <v>-103169050</v>
      </c>
      <c r="X33" s="61">
        <f t="shared" si="7"/>
        <v>0</v>
      </c>
      <c r="Y33" s="61">
        <f t="shared" si="7"/>
        <v>-103169050</v>
      </c>
    </row>
    <row r="34" spans="1:25" ht="30.75" customHeight="1" x14ac:dyDescent="0.2">
      <c r="A34" s="297" t="s">
        <v>493</v>
      </c>
      <c r="B34" s="298"/>
      <c r="C34" s="298"/>
      <c r="D34" s="298"/>
      <c r="E34" s="298"/>
      <c r="F34" s="298"/>
      <c r="G34" s="8">
        <v>27</v>
      </c>
      <c r="H34" s="63">
        <f>SUM(H21:H29)</f>
        <v>0</v>
      </c>
      <c r="I34" s="63">
        <f t="shared" ref="I34:Y34" si="8">SUM(I21:I29)</f>
        <v>0</v>
      </c>
      <c r="J34" s="63">
        <f t="shared" si="8"/>
        <v>0</v>
      </c>
      <c r="K34" s="63">
        <f t="shared" si="8"/>
        <v>536619</v>
      </c>
      <c r="L34" s="63">
        <f t="shared" si="8"/>
        <v>536619</v>
      </c>
      <c r="M34" s="63">
        <f t="shared" si="8"/>
        <v>0</v>
      </c>
      <c r="N34" s="63">
        <f t="shared" si="8"/>
        <v>816181</v>
      </c>
      <c r="O34" s="63">
        <f t="shared" si="8"/>
        <v>0</v>
      </c>
      <c r="P34" s="63">
        <f t="shared" si="8"/>
        <v>0</v>
      </c>
      <c r="Q34" s="63">
        <f t="shared" si="8"/>
        <v>0</v>
      </c>
      <c r="R34" s="63">
        <f t="shared" si="8"/>
        <v>0</v>
      </c>
      <c r="S34" s="63">
        <f t="shared" si="8"/>
        <v>0</v>
      </c>
      <c r="T34" s="63">
        <f t="shared" si="8"/>
        <v>0</v>
      </c>
      <c r="U34" s="63">
        <f t="shared" si="8"/>
        <v>124460104</v>
      </c>
      <c r="V34" s="63">
        <f t="shared" si="8"/>
        <v>-124460104</v>
      </c>
      <c r="W34" s="63">
        <f t="shared" si="8"/>
        <v>816181</v>
      </c>
      <c r="X34" s="63">
        <f t="shared" si="8"/>
        <v>0</v>
      </c>
      <c r="Y34" s="63">
        <f t="shared" si="8"/>
        <v>816181</v>
      </c>
    </row>
    <row r="35" spans="1:25" x14ac:dyDescent="0.2">
      <c r="A35" s="301" t="s">
        <v>380</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381</v>
      </c>
      <c r="B36" s="304"/>
      <c r="C36" s="304"/>
      <c r="D36" s="304"/>
      <c r="E36" s="304"/>
      <c r="F36" s="304"/>
      <c r="G36" s="6">
        <v>28</v>
      </c>
      <c r="H36" s="60">
        <v>102574420</v>
      </c>
      <c r="I36" s="60">
        <v>1142742013</v>
      </c>
      <c r="J36" s="60">
        <v>5128721</v>
      </c>
      <c r="K36" s="60">
        <v>16871376</v>
      </c>
      <c r="L36" s="60">
        <v>16871376</v>
      </c>
      <c r="M36" s="60">
        <v>0</v>
      </c>
      <c r="N36" s="60">
        <v>552169952</v>
      </c>
      <c r="O36" s="60">
        <v>0</v>
      </c>
      <c r="P36" s="60">
        <v>130305</v>
      </c>
      <c r="Q36" s="60">
        <v>0</v>
      </c>
      <c r="R36" s="60">
        <v>0</v>
      </c>
      <c r="S36" s="60">
        <v>0</v>
      </c>
      <c r="T36" s="60">
        <v>0</v>
      </c>
      <c r="U36" s="60">
        <v>231245206</v>
      </c>
      <c r="V36" s="60">
        <v>-103172335</v>
      </c>
      <c r="W36" s="61">
        <f>H36+I36+J36+K36-L36+M36+N36+O36+P36+Q36+R36+U36+V36+S36+T36</f>
        <v>1930818282</v>
      </c>
      <c r="X36" s="60">
        <v>0</v>
      </c>
      <c r="Y36" s="61">
        <f t="shared" ref="Y36:Y38" si="9">W36+X36</f>
        <v>1930818282</v>
      </c>
    </row>
    <row r="37" spans="1:25" x14ac:dyDescent="0.2">
      <c r="A37" s="299" t="s">
        <v>382</v>
      </c>
      <c r="B37" s="299"/>
      <c r="C37" s="299"/>
      <c r="D37" s="299"/>
      <c r="E37" s="299"/>
      <c r="F37" s="29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ht="12.75" customHeight="1" x14ac:dyDescent="0.2">
      <c r="A38" s="292" t="s">
        <v>383</v>
      </c>
      <c r="B38" s="293"/>
      <c r="C38" s="293"/>
      <c r="D38" s="293"/>
      <c r="E38" s="293"/>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5" t="s">
        <v>494</v>
      </c>
      <c r="B39" s="306"/>
      <c r="C39" s="306"/>
      <c r="D39" s="306"/>
      <c r="E39" s="306"/>
      <c r="F39" s="307"/>
      <c r="G39" s="7">
        <v>31</v>
      </c>
      <c r="H39" s="61">
        <f t="shared" ref="H39:Y39" si="10">H36+H37+H38</f>
        <v>102574420</v>
      </c>
      <c r="I39" s="61">
        <f t="shared" si="10"/>
        <v>1142742013</v>
      </c>
      <c r="J39" s="61">
        <f t="shared" si="10"/>
        <v>5128721</v>
      </c>
      <c r="K39" s="61">
        <f t="shared" si="10"/>
        <v>16871376</v>
      </c>
      <c r="L39" s="61">
        <f t="shared" si="10"/>
        <v>16871376</v>
      </c>
      <c r="M39" s="61">
        <f t="shared" si="10"/>
        <v>0</v>
      </c>
      <c r="N39" s="61">
        <f t="shared" si="10"/>
        <v>552169952</v>
      </c>
      <c r="O39" s="61">
        <f t="shared" si="10"/>
        <v>0</v>
      </c>
      <c r="P39" s="61">
        <f t="shared" si="10"/>
        <v>130305</v>
      </c>
      <c r="Q39" s="61">
        <f t="shared" si="10"/>
        <v>0</v>
      </c>
      <c r="R39" s="61">
        <f t="shared" si="10"/>
        <v>0</v>
      </c>
      <c r="S39" s="61">
        <f t="shared" si="10"/>
        <v>0</v>
      </c>
      <c r="T39" s="61">
        <f t="shared" si="10"/>
        <v>0</v>
      </c>
      <c r="U39" s="61">
        <f t="shared" si="10"/>
        <v>231245206</v>
      </c>
      <c r="V39" s="61">
        <f t="shared" si="10"/>
        <v>-103172335</v>
      </c>
      <c r="W39" s="61">
        <f t="shared" si="10"/>
        <v>1930818282</v>
      </c>
      <c r="X39" s="61">
        <f t="shared" si="10"/>
        <v>0</v>
      </c>
      <c r="Y39" s="61">
        <f t="shared" si="10"/>
        <v>1930818282</v>
      </c>
    </row>
    <row r="40" spans="1:25" ht="12.75" customHeight="1" x14ac:dyDescent="0.2">
      <c r="A40" s="292" t="s">
        <v>384</v>
      </c>
      <c r="B40" s="293"/>
      <c r="C40" s="293"/>
      <c r="D40" s="293"/>
      <c r="E40" s="293"/>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45617331</v>
      </c>
      <c r="W40" s="61">
        <f t="shared" ref="W40:W58" si="11">H40+I40+J40+K40-L40+M40+N40+O40+P40+Q40+R40+U40+V40+S40+T40</f>
        <v>45617331</v>
      </c>
      <c r="X40" s="60">
        <v>0</v>
      </c>
      <c r="Y40" s="61">
        <f t="shared" ref="Y40:Y58" si="12">W40+X40</f>
        <v>45617331</v>
      </c>
    </row>
    <row r="41" spans="1:25" ht="12.75" customHeight="1" x14ac:dyDescent="0.2">
      <c r="A41" s="292" t="s">
        <v>385</v>
      </c>
      <c r="B41" s="293"/>
      <c r="C41" s="293"/>
      <c r="D41" s="293"/>
      <c r="E41" s="293"/>
      <c r="F41" s="294"/>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
      <c r="A42" s="292" t="s">
        <v>386</v>
      </c>
      <c r="B42" s="293"/>
      <c r="C42" s="293"/>
      <c r="D42" s="293"/>
      <c r="E42" s="293"/>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2" t="s">
        <v>482</v>
      </c>
      <c r="B43" s="293"/>
      <c r="C43" s="293"/>
      <c r="D43" s="293"/>
      <c r="E43" s="293"/>
      <c r="F43" s="294"/>
      <c r="G43" s="6">
        <v>35</v>
      </c>
      <c r="H43" s="62">
        <v>0</v>
      </c>
      <c r="I43" s="62">
        <v>0</v>
      </c>
      <c r="J43" s="62">
        <v>0</v>
      </c>
      <c r="K43" s="62">
        <v>0</v>
      </c>
      <c r="L43" s="62">
        <v>0</v>
      </c>
      <c r="M43" s="62">
        <v>0</v>
      </c>
      <c r="N43" s="62">
        <v>0</v>
      </c>
      <c r="O43" s="62">
        <v>0</v>
      </c>
      <c r="P43" s="60">
        <v>-22995</v>
      </c>
      <c r="Q43" s="62">
        <v>0</v>
      </c>
      <c r="R43" s="62">
        <v>0</v>
      </c>
      <c r="S43" s="60">
        <v>0</v>
      </c>
      <c r="T43" s="60">
        <v>0</v>
      </c>
      <c r="U43" s="60">
        <v>0</v>
      </c>
      <c r="V43" s="60">
        <v>0</v>
      </c>
      <c r="W43" s="61">
        <f t="shared" si="11"/>
        <v>-22995</v>
      </c>
      <c r="X43" s="60">
        <v>0</v>
      </c>
      <c r="Y43" s="61">
        <f t="shared" si="12"/>
        <v>-22995</v>
      </c>
    </row>
    <row r="44" spans="1:25" ht="21" customHeight="1" x14ac:dyDescent="0.2">
      <c r="A44" s="299" t="s">
        <v>495</v>
      </c>
      <c r="B44" s="299"/>
      <c r="C44" s="299"/>
      <c r="D44" s="299"/>
      <c r="E44" s="299"/>
      <c r="F44" s="299"/>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9" t="s">
        <v>387</v>
      </c>
      <c r="B45" s="299"/>
      <c r="C45" s="299"/>
      <c r="D45" s="299"/>
      <c r="E45" s="299"/>
      <c r="F45" s="29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9" t="s">
        <v>388</v>
      </c>
      <c r="B46" s="299"/>
      <c r="C46" s="299"/>
      <c r="D46" s="299"/>
      <c r="E46" s="299"/>
      <c r="F46" s="29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9" t="s">
        <v>389</v>
      </c>
      <c r="B47" s="299"/>
      <c r="C47" s="299"/>
      <c r="D47" s="299"/>
      <c r="E47" s="299"/>
      <c r="F47" s="29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9" t="s">
        <v>390</v>
      </c>
      <c r="B48" s="299"/>
      <c r="C48" s="299"/>
      <c r="D48" s="299"/>
      <c r="E48" s="299"/>
      <c r="F48" s="299"/>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9" t="s">
        <v>391</v>
      </c>
      <c r="B49" s="299"/>
      <c r="C49" s="299"/>
      <c r="D49" s="299"/>
      <c r="E49" s="299"/>
      <c r="F49" s="29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9" t="s">
        <v>483</v>
      </c>
      <c r="B50" s="299"/>
      <c r="C50" s="299"/>
      <c r="D50" s="299"/>
      <c r="E50" s="299"/>
      <c r="F50" s="299"/>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9" t="s">
        <v>484</v>
      </c>
      <c r="B51" s="299"/>
      <c r="C51" s="299"/>
      <c r="D51" s="299"/>
      <c r="E51" s="299"/>
      <c r="F51" s="29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9" t="s">
        <v>485</v>
      </c>
      <c r="B52" s="299"/>
      <c r="C52" s="299"/>
      <c r="D52" s="299"/>
      <c r="E52" s="299"/>
      <c r="F52" s="29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9" t="s">
        <v>496</v>
      </c>
      <c r="B53" s="299"/>
      <c r="C53" s="299"/>
      <c r="D53" s="299"/>
      <c r="E53" s="299"/>
      <c r="F53" s="299"/>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9" t="s">
        <v>486</v>
      </c>
      <c r="B54" s="299"/>
      <c r="C54" s="299"/>
      <c r="D54" s="299"/>
      <c r="E54" s="299"/>
      <c r="F54" s="299"/>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9" t="s">
        <v>487</v>
      </c>
      <c r="B55" s="299"/>
      <c r="C55" s="299"/>
      <c r="D55" s="299"/>
      <c r="E55" s="299"/>
      <c r="F55" s="299"/>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9" t="s">
        <v>488</v>
      </c>
      <c r="B56" s="299"/>
      <c r="C56" s="299"/>
      <c r="D56" s="299"/>
      <c r="E56" s="299"/>
      <c r="F56" s="299"/>
      <c r="G56" s="6">
        <v>48</v>
      </c>
      <c r="H56" s="60">
        <v>0</v>
      </c>
      <c r="I56" s="60">
        <v>0</v>
      </c>
      <c r="J56" s="60">
        <v>0</v>
      </c>
      <c r="K56" s="60">
        <v>0</v>
      </c>
      <c r="L56" s="60">
        <v>0</v>
      </c>
      <c r="M56" s="60">
        <v>0</v>
      </c>
      <c r="N56" s="60">
        <v>1623358</v>
      </c>
      <c r="O56" s="60">
        <v>0</v>
      </c>
      <c r="P56" s="60">
        <v>0</v>
      </c>
      <c r="Q56" s="60">
        <v>0</v>
      </c>
      <c r="R56" s="60">
        <v>0</v>
      </c>
      <c r="S56" s="60">
        <v>0</v>
      </c>
      <c r="T56" s="60">
        <v>0</v>
      </c>
      <c r="U56" s="60">
        <v>0</v>
      </c>
      <c r="V56" s="60">
        <v>0</v>
      </c>
      <c r="W56" s="61">
        <f t="shared" si="11"/>
        <v>1623358</v>
      </c>
      <c r="X56" s="60">
        <v>0</v>
      </c>
      <c r="Y56" s="61">
        <f t="shared" si="12"/>
        <v>1623358</v>
      </c>
    </row>
    <row r="57" spans="1:25" x14ac:dyDescent="0.2">
      <c r="A57" s="299" t="s">
        <v>497</v>
      </c>
      <c r="B57" s="299"/>
      <c r="C57" s="299"/>
      <c r="D57" s="299"/>
      <c r="E57" s="299"/>
      <c r="F57" s="299"/>
      <c r="G57" s="6">
        <v>49</v>
      </c>
      <c r="H57" s="60">
        <v>0</v>
      </c>
      <c r="I57" s="60">
        <v>0</v>
      </c>
      <c r="J57" s="60">
        <v>0</v>
      </c>
      <c r="K57" s="60">
        <v>0</v>
      </c>
      <c r="L57" s="60">
        <v>0</v>
      </c>
      <c r="M57" s="60">
        <v>0</v>
      </c>
      <c r="N57" s="60">
        <v>0</v>
      </c>
      <c r="O57" s="60">
        <v>0</v>
      </c>
      <c r="P57" s="60">
        <v>0</v>
      </c>
      <c r="Q57" s="60">
        <v>0</v>
      </c>
      <c r="R57" s="60">
        <v>0</v>
      </c>
      <c r="S57" s="60">
        <v>0</v>
      </c>
      <c r="T57" s="60">
        <v>0</v>
      </c>
      <c r="U57" s="60">
        <v>-103172335</v>
      </c>
      <c r="V57" s="60">
        <v>103172335</v>
      </c>
      <c r="W57" s="61">
        <f t="shared" si="11"/>
        <v>0</v>
      </c>
      <c r="X57" s="60">
        <v>0</v>
      </c>
      <c r="Y57" s="61">
        <f t="shared" si="12"/>
        <v>0</v>
      </c>
    </row>
    <row r="58" spans="1:25" x14ac:dyDescent="0.2">
      <c r="A58" s="299" t="s">
        <v>490</v>
      </c>
      <c r="B58" s="299"/>
      <c r="C58" s="299"/>
      <c r="D58" s="299"/>
      <c r="E58" s="299"/>
      <c r="F58" s="299"/>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00" t="s">
        <v>498</v>
      </c>
      <c r="B59" s="300"/>
      <c r="C59" s="300"/>
      <c r="D59" s="300"/>
      <c r="E59" s="300"/>
      <c r="F59" s="300"/>
      <c r="G59" s="8">
        <v>51</v>
      </c>
      <c r="H59" s="63">
        <f t="shared" ref="H59:Y59" si="13">SUM(H39:H58)</f>
        <v>102574420</v>
      </c>
      <c r="I59" s="63">
        <f t="shared" si="13"/>
        <v>1142742013</v>
      </c>
      <c r="J59" s="63">
        <f t="shared" si="13"/>
        <v>5128721</v>
      </c>
      <c r="K59" s="63">
        <f t="shared" si="13"/>
        <v>16871376</v>
      </c>
      <c r="L59" s="63">
        <f t="shared" si="13"/>
        <v>16871376</v>
      </c>
      <c r="M59" s="63">
        <f t="shared" si="13"/>
        <v>0</v>
      </c>
      <c r="N59" s="63">
        <f t="shared" si="13"/>
        <v>553793310</v>
      </c>
      <c r="O59" s="63">
        <f t="shared" si="13"/>
        <v>0</v>
      </c>
      <c r="P59" s="63">
        <f t="shared" si="13"/>
        <v>107310</v>
      </c>
      <c r="Q59" s="63">
        <f t="shared" si="13"/>
        <v>0</v>
      </c>
      <c r="R59" s="63">
        <f t="shared" si="13"/>
        <v>0</v>
      </c>
      <c r="S59" s="63">
        <f t="shared" si="13"/>
        <v>0</v>
      </c>
      <c r="T59" s="63">
        <f t="shared" si="13"/>
        <v>0</v>
      </c>
      <c r="U59" s="63">
        <f t="shared" si="13"/>
        <v>128072871</v>
      </c>
      <c r="V59" s="63">
        <f t="shared" si="13"/>
        <v>45617331</v>
      </c>
      <c r="W59" s="63">
        <f t="shared" si="13"/>
        <v>1978035976</v>
      </c>
      <c r="X59" s="63">
        <f t="shared" si="13"/>
        <v>0</v>
      </c>
      <c r="Y59" s="63">
        <f t="shared" si="13"/>
        <v>1978035976</v>
      </c>
    </row>
    <row r="60" spans="1:25" x14ac:dyDescent="0.2">
      <c r="A60" s="301" t="s">
        <v>392</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295" t="s">
        <v>500</v>
      </c>
      <c r="B61" s="296"/>
      <c r="C61" s="296"/>
      <c r="D61" s="296"/>
      <c r="E61" s="296"/>
      <c r="F61" s="296"/>
      <c r="G61" s="7">
        <v>52</v>
      </c>
      <c r="H61" s="61">
        <f t="shared" ref="H61:Y61" si="14">SUM(H41:H49)</f>
        <v>0</v>
      </c>
      <c r="I61" s="61">
        <f t="shared" si="14"/>
        <v>0</v>
      </c>
      <c r="J61" s="61">
        <f t="shared" si="14"/>
        <v>0</v>
      </c>
      <c r="K61" s="61">
        <f t="shared" si="14"/>
        <v>0</v>
      </c>
      <c r="L61" s="61">
        <f t="shared" si="14"/>
        <v>0</v>
      </c>
      <c r="M61" s="61">
        <f t="shared" si="14"/>
        <v>0</v>
      </c>
      <c r="N61" s="61">
        <f t="shared" si="14"/>
        <v>0</v>
      </c>
      <c r="O61" s="61">
        <f t="shared" si="14"/>
        <v>0</v>
      </c>
      <c r="P61" s="61">
        <f t="shared" si="14"/>
        <v>-22995</v>
      </c>
      <c r="Q61" s="61">
        <f t="shared" si="14"/>
        <v>0</v>
      </c>
      <c r="R61" s="61">
        <f t="shared" si="14"/>
        <v>0</v>
      </c>
      <c r="S61" s="61">
        <f t="shared" si="14"/>
        <v>0</v>
      </c>
      <c r="T61" s="61">
        <f t="shared" si="14"/>
        <v>0</v>
      </c>
      <c r="U61" s="61">
        <f t="shared" si="14"/>
        <v>0</v>
      </c>
      <c r="V61" s="61">
        <f t="shared" si="14"/>
        <v>0</v>
      </c>
      <c r="W61" s="61">
        <f t="shared" si="14"/>
        <v>-22995</v>
      </c>
      <c r="X61" s="61">
        <f t="shared" si="14"/>
        <v>0</v>
      </c>
      <c r="Y61" s="61">
        <f t="shared" si="14"/>
        <v>-22995</v>
      </c>
    </row>
    <row r="62" spans="1:25" ht="27.75" customHeight="1" x14ac:dyDescent="0.2">
      <c r="A62" s="295" t="s">
        <v>501</v>
      </c>
      <c r="B62" s="296"/>
      <c r="C62" s="296"/>
      <c r="D62" s="296"/>
      <c r="E62" s="296"/>
      <c r="F62" s="296"/>
      <c r="G62" s="7">
        <v>53</v>
      </c>
      <c r="H62" s="61">
        <f t="shared" ref="H62:Y62" si="15">H40+H61</f>
        <v>0</v>
      </c>
      <c r="I62" s="61">
        <f t="shared" si="15"/>
        <v>0</v>
      </c>
      <c r="J62" s="61">
        <f t="shared" si="15"/>
        <v>0</v>
      </c>
      <c r="K62" s="61">
        <f t="shared" si="15"/>
        <v>0</v>
      </c>
      <c r="L62" s="61">
        <f t="shared" si="15"/>
        <v>0</v>
      </c>
      <c r="M62" s="61">
        <f t="shared" si="15"/>
        <v>0</v>
      </c>
      <c r="N62" s="61">
        <f t="shared" si="15"/>
        <v>0</v>
      </c>
      <c r="O62" s="61">
        <f t="shared" si="15"/>
        <v>0</v>
      </c>
      <c r="P62" s="61">
        <f t="shared" si="15"/>
        <v>-22995</v>
      </c>
      <c r="Q62" s="61">
        <f t="shared" si="15"/>
        <v>0</v>
      </c>
      <c r="R62" s="61">
        <f t="shared" si="15"/>
        <v>0</v>
      </c>
      <c r="S62" s="61">
        <f t="shared" si="15"/>
        <v>0</v>
      </c>
      <c r="T62" s="61">
        <f t="shared" si="15"/>
        <v>0</v>
      </c>
      <c r="U62" s="61">
        <f t="shared" si="15"/>
        <v>0</v>
      </c>
      <c r="V62" s="61">
        <f t="shared" si="15"/>
        <v>45617331</v>
      </c>
      <c r="W62" s="61">
        <f t="shared" si="15"/>
        <v>45594336</v>
      </c>
      <c r="X62" s="61">
        <f t="shared" si="15"/>
        <v>0</v>
      </c>
      <c r="Y62" s="61">
        <f t="shared" si="15"/>
        <v>45594336</v>
      </c>
    </row>
    <row r="63" spans="1:25" ht="29.25" customHeight="1" x14ac:dyDescent="0.2">
      <c r="A63" s="297" t="s">
        <v>499</v>
      </c>
      <c r="B63" s="298"/>
      <c r="C63" s="298"/>
      <c r="D63" s="298"/>
      <c r="E63" s="298"/>
      <c r="F63" s="298"/>
      <c r="G63" s="8">
        <v>54</v>
      </c>
      <c r="H63" s="63">
        <f t="shared" ref="H63:T63" si="16">SUM(H50:H58)</f>
        <v>0</v>
      </c>
      <c r="I63" s="63">
        <f t="shared" si="16"/>
        <v>0</v>
      </c>
      <c r="J63" s="63">
        <f t="shared" si="16"/>
        <v>0</v>
      </c>
      <c r="K63" s="63">
        <f t="shared" si="16"/>
        <v>0</v>
      </c>
      <c r="L63" s="63">
        <f t="shared" si="16"/>
        <v>0</v>
      </c>
      <c r="M63" s="63">
        <f t="shared" si="16"/>
        <v>0</v>
      </c>
      <c r="N63" s="63">
        <f t="shared" si="16"/>
        <v>1623358</v>
      </c>
      <c r="O63" s="63">
        <f t="shared" si="16"/>
        <v>0</v>
      </c>
      <c r="P63" s="63">
        <f t="shared" si="16"/>
        <v>0</v>
      </c>
      <c r="Q63" s="63">
        <f t="shared" si="16"/>
        <v>0</v>
      </c>
      <c r="R63" s="63">
        <f t="shared" si="16"/>
        <v>0</v>
      </c>
      <c r="S63" s="63">
        <f t="shared" si="16"/>
        <v>0</v>
      </c>
      <c r="T63" s="63">
        <f t="shared" si="16"/>
        <v>0</v>
      </c>
      <c r="U63" s="63">
        <f>SUM(U50:U58)</f>
        <v>-103172335</v>
      </c>
      <c r="V63" s="63">
        <f>SUM(V50:V58)</f>
        <v>103172335</v>
      </c>
      <c r="W63" s="63">
        <f>SUM(W50:W58)</f>
        <v>1623358</v>
      </c>
      <c r="X63" s="63">
        <f>SUM(X50:X58)</f>
        <v>0</v>
      </c>
      <c r="Y63" s="63">
        <f>SUM(Y50:Y58)</f>
        <v>1623358</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49:F49"/>
    <mergeCell ref="A50:F50"/>
    <mergeCell ref="A51:F51"/>
    <mergeCell ref="A52:F52"/>
    <mergeCell ref="A53:F53"/>
    <mergeCell ref="A43:F43"/>
    <mergeCell ref="A62:F62"/>
    <mergeCell ref="A63:F63"/>
    <mergeCell ref="A55:F55"/>
    <mergeCell ref="A56:F56"/>
    <mergeCell ref="A57:F57"/>
    <mergeCell ref="A59:F59"/>
    <mergeCell ref="A60:Y60"/>
    <mergeCell ref="A61:F61"/>
    <mergeCell ref="A58:F58"/>
    <mergeCell ref="A54:F54"/>
    <mergeCell ref="A44:F44"/>
    <mergeCell ref="A45:F45"/>
    <mergeCell ref="A46:F46"/>
    <mergeCell ref="A47:F47"/>
    <mergeCell ref="A48:F4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9" zoomScale="91" zoomScaleNormal="91" workbookViewId="0">
      <selection sqref="A1:I40"/>
    </sheetView>
  </sheetViews>
  <sheetFormatPr defaultRowHeight="12.75" x14ac:dyDescent="0.2"/>
  <cols>
    <col min="9" max="9" width="120.140625" customWidth="1"/>
  </cols>
  <sheetData>
    <row r="1" spans="1:9" s="128" customFormat="1" ht="43.5" customHeight="1" x14ac:dyDescent="0.2">
      <c r="A1" s="328" t="s">
        <v>525</v>
      </c>
      <c r="B1" s="329"/>
      <c r="C1" s="329"/>
      <c r="D1" s="329"/>
      <c r="E1" s="329"/>
      <c r="F1" s="329"/>
      <c r="G1" s="329"/>
      <c r="H1" s="329"/>
      <c r="I1" s="329"/>
    </row>
    <row r="2" spans="1:9" s="128" customFormat="1" ht="43.5" customHeight="1" x14ac:dyDescent="0.2">
      <c r="A2" s="329"/>
      <c r="B2" s="329"/>
      <c r="C2" s="329"/>
      <c r="D2" s="329"/>
      <c r="E2" s="329"/>
      <c r="F2" s="329"/>
      <c r="G2" s="329"/>
      <c r="H2" s="329"/>
      <c r="I2" s="329"/>
    </row>
    <row r="3" spans="1:9" s="128" customFormat="1" ht="43.5" customHeight="1" x14ac:dyDescent="0.2">
      <c r="A3" s="329"/>
      <c r="B3" s="329"/>
      <c r="C3" s="329"/>
      <c r="D3" s="329"/>
      <c r="E3" s="329"/>
      <c r="F3" s="329"/>
      <c r="G3" s="329"/>
      <c r="H3" s="329"/>
      <c r="I3" s="329"/>
    </row>
    <row r="4" spans="1:9" s="128" customFormat="1" ht="43.5" customHeight="1" x14ac:dyDescent="0.2">
      <c r="A4" s="329"/>
      <c r="B4" s="329"/>
      <c r="C4" s="329"/>
      <c r="D4" s="329"/>
      <c r="E4" s="329"/>
      <c r="F4" s="329"/>
      <c r="G4" s="329"/>
      <c r="H4" s="329"/>
      <c r="I4" s="329"/>
    </row>
    <row r="5" spans="1:9" s="128" customFormat="1" ht="43.5" customHeight="1" x14ac:dyDescent="0.2">
      <c r="A5" s="329"/>
      <c r="B5" s="329"/>
      <c r="C5" s="329"/>
      <c r="D5" s="329"/>
      <c r="E5" s="329"/>
      <c r="F5" s="329"/>
      <c r="G5" s="329"/>
      <c r="H5" s="329"/>
      <c r="I5" s="329"/>
    </row>
    <row r="6" spans="1:9" s="128" customFormat="1" ht="43.5" customHeight="1" x14ac:dyDescent="0.2">
      <c r="A6" s="329"/>
      <c r="B6" s="329"/>
      <c r="C6" s="329"/>
      <c r="D6" s="329"/>
      <c r="E6" s="329"/>
      <c r="F6" s="329"/>
      <c r="G6" s="329"/>
      <c r="H6" s="329"/>
      <c r="I6" s="329"/>
    </row>
    <row r="7" spans="1:9" s="128" customFormat="1" ht="43.5" customHeight="1" x14ac:dyDescent="0.2">
      <c r="A7" s="329"/>
      <c r="B7" s="329"/>
      <c r="C7" s="329"/>
      <c r="D7" s="329"/>
      <c r="E7" s="329"/>
      <c r="F7" s="329"/>
      <c r="G7" s="329"/>
      <c r="H7" s="329"/>
      <c r="I7" s="329"/>
    </row>
    <row r="8" spans="1:9" s="128" customFormat="1" ht="43.5" customHeight="1" x14ac:dyDescent="0.2">
      <c r="A8" s="329"/>
      <c r="B8" s="329"/>
      <c r="C8" s="329"/>
      <c r="D8" s="329"/>
      <c r="E8" s="329"/>
      <c r="F8" s="329"/>
      <c r="G8" s="329"/>
      <c r="H8" s="329"/>
      <c r="I8" s="329"/>
    </row>
    <row r="9" spans="1:9" s="128" customFormat="1" ht="43.5" customHeight="1" x14ac:dyDescent="0.2">
      <c r="A9" s="329"/>
      <c r="B9" s="329"/>
      <c r="C9" s="329"/>
      <c r="D9" s="329"/>
      <c r="E9" s="329"/>
      <c r="F9" s="329"/>
      <c r="G9" s="329"/>
      <c r="H9" s="329"/>
      <c r="I9" s="329"/>
    </row>
    <row r="10" spans="1:9" s="128" customFormat="1" ht="43.5" customHeight="1" x14ac:dyDescent="0.2">
      <c r="A10" s="329"/>
      <c r="B10" s="329"/>
      <c r="C10" s="329"/>
      <c r="D10" s="329"/>
      <c r="E10" s="329"/>
      <c r="F10" s="329"/>
      <c r="G10" s="329"/>
      <c r="H10" s="329"/>
      <c r="I10" s="329"/>
    </row>
    <row r="11" spans="1:9" s="128" customFormat="1" ht="43.5" customHeight="1" x14ac:dyDescent="0.2">
      <c r="A11" s="329"/>
      <c r="B11" s="329"/>
      <c r="C11" s="329"/>
      <c r="D11" s="329"/>
      <c r="E11" s="329"/>
      <c r="F11" s="329"/>
      <c r="G11" s="329"/>
      <c r="H11" s="329"/>
      <c r="I11" s="329"/>
    </row>
    <row r="12" spans="1:9" s="128" customFormat="1" ht="43.5" customHeight="1" x14ac:dyDescent="0.2">
      <c r="A12" s="329"/>
      <c r="B12" s="329"/>
      <c r="C12" s="329"/>
      <c r="D12" s="329"/>
      <c r="E12" s="329"/>
      <c r="F12" s="329"/>
      <c r="G12" s="329"/>
      <c r="H12" s="329"/>
      <c r="I12" s="329"/>
    </row>
    <row r="13" spans="1:9" s="128" customFormat="1" ht="43.5" customHeight="1" x14ac:dyDescent="0.2">
      <c r="A13" s="329"/>
      <c r="B13" s="329"/>
      <c r="C13" s="329"/>
      <c r="D13" s="329"/>
      <c r="E13" s="329"/>
      <c r="F13" s="329"/>
      <c r="G13" s="329"/>
      <c r="H13" s="329"/>
      <c r="I13" s="329"/>
    </row>
    <row r="14" spans="1:9" s="128" customFormat="1" ht="43.5" customHeight="1" x14ac:dyDescent="0.2">
      <c r="A14" s="329"/>
      <c r="B14" s="329"/>
      <c r="C14" s="329"/>
      <c r="D14" s="329"/>
      <c r="E14" s="329"/>
      <c r="F14" s="329"/>
      <c r="G14" s="329"/>
      <c r="H14" s="329"/>
      <c r="I14" s="329"/>
    </row>
    <row r="15" spans="1:9" s="128" customFormat="1" ht="43.5" customHeight="1" x14ac:dyDescent="0.2">
      <c r="A15" s="329"/>
      <c r="B15" s="329"/>
      <c r="C15" s="329"/>
      <c r="D15" s="329"/>
      <c r="E15" s="329"/>
      <c r="F15" s="329"/>
      <c r="G15" s="329"/>
      <c r="H15" s="329"/>
      <c r="I15" s="329"/>
    </row>
    <row r="16" spans="1:9" s="128" customFormat="1" ht="43.5" customHeight="1" x14ac:dyDescent="0.2">
      <c r="A16" s="329"/>
      <c r="B16" s="329"/>
      <c r="C16" s="329"/>
      <c r="D16" s="329"/>
      <c r="E16" s="329"/>
      <c r="F16" s="329"/>
      <c r="G16" s="329"/>
      <c r="H16" s="329"/>
      <c r="I16" s="329"/>
    </row>
    <row r="17" spans="1:9" s="128" customFormat="1" ht="43.5" customHeight="1" x14ac:dyDescent="0.2">
      <c r="A17" s="329"/>
      <c r="B17" s="329"/>
      <c r="C17" s="329"/>
      <c r="D17" s="329"/>
      <c r="E17" s="329"/>
      <c r="F17" s="329"/>
      <c r="G17" s="329"/>
      <c r="H17" s="329"/>
      <c r="I17" s="329"/>
    </row>
    <row r="18" spans="1:9" s="128" customFormat="1" ht="43.5" customHeight="1" x14ac:dyDescent="0.2">
      <c r="A18" s="329"/>
      <c r="B18" s="329"/>
      <c r="C18" s="329"/>
      <c r="D18" s="329"/>
      <c r="E18" s="329"/>
      <c r="F18" s="329"/>
      <c r="G18" s="329"/>
      <c r="H18" s="329"/>
      <c r="I18" s="329"/>
    </row>
    <row r="19" spans="1:9" s="128" customFormat="1" ht="43.5" customHeight="1" x14ac:dyDescent="0.2">
      <c r="A19" s="329"/>
      <c r="B19" s="329"/>
      <c r="C19" s="329"/>
      <c r="D19" s="329"/>
      <c r="E19" s="329"/>
      <c r="F19" s="329"/>
      <c r="G19" s="329"/>
      <c r="H19" s="329"/>
      <c r="I19" s="329"/>
    </row>
    <row r="20" spans="1:9" s="128" customFormat="1" ht="43.5" customHeight="1" x14ac:dyDescent="0.2">
      <c r="A20" s="329"/>
      <c r="B20" s="329"/>
      <c r="C20" s="329"/>
      <c r="D20" s="329"/>
      <c r="E20" s="329"/>
      <c r="F20" s="329"/>
      <c r="G20" s="329"/>
      <c r="H20" s="329"/>
      <c r="I20" s="329"/>
    </row>
    <row r="21" spans="1:9" s="128" customFormat="1" ht="43.5" customHeight="1" x14ac:dyDescent="0.2">
      <c r="A21" s="329"/>
      <c r="B21" s="329"/>
      <c r="C21" s="329"/>
      <c r="D21" s="329"/>
      <c r="E21" s="329"/>
      <c r="F21" s="329"/>
      <c r="G21" s="329"/>
      <c r="H21" s="329"/>
      <c r="I21" s="329"/>
    </row>
    <row r="22" spans="1:9" s="128" customFormat="1" ht="43.5" customHeight="1" x14ac:dyDescent="0.2">
      <c r="A22" s="329"/>
      <c r="B22" s="329"/>
      <c r="C22" s="329"/>
      <c r="D22" s="329"/>
      <c r="E22" s="329"/>
      <c r="F22" s="329"/>
      <c r="G22" s="329"/>
      <c r="H22" s="329"/>
      <c r="I22" s="329"/>
    </row>
    <row r="23" spans="1:9" s="128" customFormat="1" ht="43.5" customHeight="1" x14ac:dyDescent="0.2">
      <c r="A23" s="329"/>
      <c r="B23" s="329"/>
      <c r="C23" s="329"/>
      <c r="D23" s="329"/>
      <c r="E23" s="329"/>
      <c r="F23" s="329"/>
      <c r="G23" s="329"/>
      <c r="H23" s="329"/>
      <c r="I23" s="329"/>
    </row>
    <row r="24" spans="1:9" s="128" customFormat="1" ht="43.5" customHeight="1" x14ac:dyDescent="0.2">
      <c r="A24" s="329"/>
      <c r="B24" s="329"/>
      <c r="C24" s="329"/>
      <c r="D24" s="329"/>
      <c r="E24" s="329"/>
      <c r="F24" s="329"/>
      <c r="G24" s="329"/>
      <c r="H24" s="329"/>
      <c r="I24" s="329"/>
    </row>
    <row r="25" spans="1:9" s="128" customFormat="1" ht="43.5" customHeight="1" x14ac:dyDescent="0.2">
      <c r="A25" s="329"/>
      <c r="B25" s="329"/>
      <c r="C25" s="329"/>
      <c r="D25" s="329"/>
      <c r="E25" s="329"/>
      <c r="F25" s="329"/>
      <c r="G25" s="329"/>
      <c r="H25" s="329"/>
      <c r="I25" s="329"/>
    </row>
    <row r="26" spans="1:9" s="128" customFormat="1" ht="28.5" customHeight="1" x14ac:dyDescent="0.2">
      <c r="A26" s="329"/>
      <c r="B26" s="329"/>
      <c r="C26" s="329"/>
      <c r="D26" s="329"/>
      <c r="E26" s="329"/>
      <c r="F26" s="329"/>
      <c r="G26" s="329"/>
      <c r="H26" s="329"/>
      <c r="I26" s="329"/>
    </row>
    <row r="27" spans="1:9" s="128" customFormat="1" x14ac:dyDescent="0.2">
      <c r="A27" s="329"/>
      <c r="B27" s="329"/>
      <c r="C27" s="329"/>
      <c r="D27" s="329"/>
      <c r="E27" s="329"/>
      <c r="F27" s="329"/>
      <c r="G27" s="329"/>
      <c r="H27" s="329"/>
      <c r="I27" s="329"/>
    </row>
    <row r="28" spans="1:9" s="128" customFormat="1" x14ac:dyDescent="0.2">
      <c r="A28" s="329"/>
      <c r="B28" s="329"/>
      <c r="C28" s="329"/>
      <c r="D28" s="329"/>
      <c r="E28" s="329"/>
      <c r="F28" s="329"/>
      <c r="G28" s="329"/>
      <c r="H28" s="329"/>
      <c r="I28" s="329"/>
    </row>
    <row r="29" spans="1:9" s="128" customFormat="1" ht="16.5" customHeight="1" x14ac:dyDescent="0.2">
      <c r="A29" s="329"/>
      <c r="B29" s="329"/>
      <c r="C29" s="329"/>
      <c r="D29" s="329"/>
      <c r="E29" s="329"/>
      <c r="F29" s="329"/>
      <c r="G29" s="329"/>
      <c r="H29" s="329"/>
      <c r="I29" s="329"/>
    </row>
    <row r="30" spans="1:9" s="128" customFormat="1" x14ac:dyDescent="0.2">
      <c r="A30" s="329"/>
      <c r="B30" s="329"/>
      <c r="C30" s="329"/>
      <c r="D30" s="329"/>
      <c r="E30" s="329"/>
      <c r="F30" s="329"/>
      <c r="G30" s="329"/>
      <c r="H30" s="329"/>
      <c r="I30" s="329"/>
    </row>
    <row r="31" spans="1:9" s="128" customFormat="1" x14ac:dyDescent="0.2">
      <c r="A31" s="329"/>
      <c r="B31" s="329"/>
      <c r="C31" s="329"/>
      <c r="D31" s="329"/>
      <c r="E31" s="329"/>
      <c r="F31" s="329"/>
      <c r="G31" s="329"/>
      <c r="H31" s="329"/>
      <c r="I31" s="329"/>
    </row>
    <row r="32" spans="1:9" s="128" customFormat="1" x14ac:dyDescent="0.2">
      <c r="A32" s="329"/>
      <c r="B32" s="329"/>
      <c r="C32" s="329"/>
      <c r="D32" s="329"/>
      <c r="E32" s="329"/>
      <c r="F32" s="329"/>
      <c r="G32" s="329"/>
      <c r="H32" s="329"/>
      <c r="I32" s="329"/>
    </row>
    <row r="33" spans="1:9" s="128" customFormat="1" x14ac:dyDescent="0.2">
      <c r="A33" s="329"/>
      <c r="B33" s="329"/>
      <c r="C33" s="329"/>
      <c r="D33" s="329"/>
      <c r="E33" s="329"/>
      <c r="F33" s="329"/>
      <c r="G33" s="329"/>
      <c r="H33" s="329"/>
      <c r="I33" s="329"/>
    </row>
    <row r="34" spans="1:9" s="128" customFormat="1" x14ac:dyDescent="0.2">
      <c r="A34" s="329"/>
      <c r="B34" s="329"/>
      <c r="C34" s="329"/>
      <c r="D34" s="329"/>
      <c r="E34" s="329"/>
      <c r="F34" s="329"/>
      <c r="G34" s="329"/>
      <c r="H34" s="329"/>
      <c r="I34" s="329"/>
    </row>
    <row r="35" spans="1:9" s="128" customFormat="1" x14ac:dyDescent="0.2">
      <c r="A35" s="329"/>
      <c r="B35" s="329"/>
      <c r="C35" s="329"/>
      <c r="D35" s="329"/>
      <c r="E35" s="329"/>
      <c r="F35" s="329"/>
      <c r="G35" s="329"/>
      <c r="H35" s="329"/>
      <c r="I35" s="329"/>
    </row>
    <row r="36" spans="1:9" s="128" customFormat="1" x14ac:dyDescent="0.2">
      <c r="A36" s="329"/>
      <c r="B36" s="329"/>
      <c r="C36" s="329"/>
      <c r="D36" s="329"/>
      <c r="E36" s="329"/>
      <c r="F36" s="329"/>
      <c r="G36" s="329"/>
      <c r="H36" s="329"/>
      <c r="I36" s="329"/>
    </row>
    <row r="37" spans="1:9" s="128" customFormat="1" x14ac:dyDescent="0.2">
      <c r="A37" s="329"/>
      <c r="B37" s="329"/>
      <c r="C37" s="329"/>
      <c r="D37" s="329"/>
      <c r="E37" s="329"/>
      <c r="F37" s="329"/>
      <c r="G37" s="329"/>
      <c r="H37" s="329"/>
      <c r="I37" s="329"/>
    </row>
    <row r="38" spans="1:9" s="128" customFormat="1" x14ac:dyDescent="0.2">
      <c r="A38" s="329"/>
      <c r="B38" s="329"/>
      <c r="C38" s="329"/>
      <c r="D38" s="329"/>
      <c r="E38" s="329"/>
      <c r="F38" s="329"/>
      <c r="G38" s="329"/>
      <c r="H38" s="329"/>
      <c r="I38" s="329"/>
    </row>
    <row r="39" spans="1:9" s="128" customFormat="1" x14ac:dyDescent="0.2">
      <c r="A39" s="329"/>
      <c r="B39" s="329"/>
      <c r="C39" s="329"/>
      <c r="D39" s="329"/>
      <c r="E39" s="329"/>
      <c r="F39" s="329"/>
      <c r="G39" s="329"/>
      <c r="H39" s="329"/>
      <c r="I39" s="329"/>
    </row>
    <row r="40" spans="1:9" s="128" customFormat="1" x14ac:dyDescent="0.2">
      <c r="A40" s="329"/>
      <c r="B40" s="329"/>
      <c r="C40" s="329"/>
      <c r="D40" s="329"/>
      <c r="E40" s="329"/>
      <c r="F40" s="329"/>
      <c r="G40" s="329"/>
      <c r="H40" s="329"/>
      <c r="I40" s="329"/>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Notes!Podrucje_ispisa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2022-02-26T10:39:28Z</cp:lastPrinted>
  <dcterms:created xsi:type="dcterms:W3CDTF">2008-10-17T11:51:54Z</dcterms:created>
  <dcterms:modified xsi:type="dcterms:W3CDTF">2022-02-26T11:00:56Z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