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4\TFI\GI 2024\OBJAVA 27.02\ENGLESKI\1Y\XLS\"/>
    </mc:Choice>
  </mc:AlternateContent>
  <xr:revisionPtr revIDLastSave="0" documentId="13_ncr:1_{C2F01480-3FAD-443F-BA0D-0BB386B4FBA6}" xr6:coauthVersionLast="47" xr6:coauthVersionMax="47" xr10:uidLastSave="{00000000-0000-0000-0000-000000000000}"/>
  <bookViews>
    <workbookView xWindow="-1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5"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Notes!$A$1:$J$30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0" i="25" l="1"/>
  <c r="L61" i="25"/>
  <c r="L62" i="25" s="1"/>
  <c r="K61" i="25"/>
  <c r="K62" i="25" s="1"/>
  <c r="I61" i="25"/>
  <c r="I62" i="25" s="1"/>
  <c r="I63" i="25"/>
  <c r="P63" i="25"/>
  <c r="O63" i="25"/>
  <c r="R63" i="25"/>
  <c r="R61" i="25"/>
  <c r="R62" i="25" s="1"/>
  <c r="W41" i="25"/>
  <c r="N61" i="25"/>
  <c r="N62" i="25" s="1"/>
  <c r="L39" i="25"/>
  <c r="N39" i="25"/>
  <c r="V39" i="25"/>
  <c r="M39" i="25"/>
  <c r="J39" i="25"/>
  <c r="M32" i="25"/>
  <c r="M33" i="25" s="1"/>
  <c r="K32" i="25"/>
  <c r="K33" i="25" s="1"/>
  <c r="I32" i="25"/>
  <c r="I33" i="25" s="1"/>
  <c r="H32" i="25"/>
  <c r="H33" i="25" s="1"/>
  <c r="J34" i="25"/>
  <c r="N34" i="25"/>
  <c r="O32" i="25"/>
  <c r="O33" i="25" s="1"/>
  <c r="W13" i="25"/>
  <c r="W11" i="25"/>
  <c r="W14" i="25"/>
  <c r="Y14" i="25" s="1"/>
  <c r="U10" i="25"/>
  <c r="H63" i="25"/>
  <c r="M61" i="25"/>
  <c r="M62" i="25" s="1"/>
  <c r="J61" i="25"/>
  <c r="J62" i="25" s="1"/>
  <c r="H61" i="25"/>
  <c r="H62" i="25" s="1"/>
  <c r="L32" i="25"/>
  <c r="L33" i="25" s="1"/>
  <c r="J32" i="25"/>
  <c r="J33" i="25" s="1"/>
  <c r="J63" i="25" l="1"/>
  <c r="P39" i="25"/>
  <c r="S61" i="25"/>
  <c r="S62" i="25" s="1"/>
  <c r="I10" i="25"/>
  <c r="I30" i="25" s="1"/>
  <c r="X10" i="25"/>
  <c r="Q32" i="25"/>
  <c r="Q33" i="25" s="1"/>
  <c r="W15" i="25"/>
  <c r="Y15" i="25" s="1"/>
  <c r="L63" i="25"/>
  <c r="O34" i="25"/>
  <c r="V63" i="25"/>
  <c r="V32" i="25"/>
  <c r="V33" i="25" s="1"/>
  <c r="Q34" i="25"/>
  <c r="K39" i="25"/>
  <c r="T39" i="25"/>
  <c r="T59" i="25" s="1"/>
  <c r="T61" i="25"/>
  <c r="T62" i="25" s="1"/>
  <c r="T63" i="25"/>
  <c r="H10" i="25"/>
  <c r="H30" i="25" s="1"/>
  <c r="K10" i="25"/>
  <c r="K30" i="25" s="1"/>
  <c r="Q10" i="25"/>
  <c r="Q30" i="25" s="1"/>
  <c r="S32" i="25"/>
  <c r="S33" i="25" s="1"/>
  <c r="H39" i="25"/>
  <c r="H59" i="25" s="1"/>
  <c r="R10" i="25"/>
  <c r="R30" i="25" s="1"/>
  <c r="P59" i="25"/>
  <c r="N32" i="25"/>
  <c r="N33" i="25" s="1"/>
  <c r="W27" i="25"/>
  <c r="Y27" i="25" s="1"/>
  <c r="H34" i="25"/>
  <c r="Q63" i="25"/>
  <c r="M10" i="25"/>
  <c r="M30" i="25" s="1"/>
  <c r="U32" i="25"/>
  <c r="U33" i="25" s="1"/>
  <c r="I34" i="25"/>
  <c r="W36" i="25"/>
  <c r="Y36" i="25" s="1"/>
  <c r="U39" i="25"/>
  <c r="U59" i="25" s="1"/>
  <c r="M63" i="25"/>
  <c r="L10" i="25"/>
  <c r="L30" i="25" s="1"/>
  <c r="W16" i="25"/>
  <c r="Y16" i="25" s="1"/>
  <c r="P34" i="25"/>
  <c r="X63" i="25"/>
  <c r="S63" i="25"/>
  <c r="U34" i="25"/>
  <c r="V10" i="25"/>
  <c r="V30" i="25" s="1"/>
  <c r="J10" i="25"/>
  <c r="J30" i="25" s="1"/>
  <c r="V34" i="25"/>
  <c r="L34" i="25"/>
  <c r="R39" i="25"/>
  <c r="R59" i="25" s="1"/>
  <c r="X61" i="25"/>
  <c r="X62" i="25" s="1"/>
  <c r="S10" i="25"/>
  <c r="S30" i="25" s="1"/>
  <c r="X34" i="25"/>
  <c r="M34" i="25"/>
  <c r="S39" i="25"/>
  <c r="K63" i="25"/>
  <c r="T10" i="25"/>
  <c r="T30" i="25" s="1"/>
  <c r="T34" i="25"/>
  <c r="O39" i="25"/>
  <c r="O59" i="25" s="1"/>
  <c r="W38" i="25"/>
  <c r="Y38" i="25" s="1"/>
  <c r="V61" i="25"/>
  <c r="V62" i="25" s="1"/>
  <c r="M59" i="25"/>
  <c r="U61" i="25"/>
  <c r="U62" i="25" s="1"/>
  <c r="N63" i="25"/>
  <c r="S34" i="25"/>
  <c r="K34" i="25"/>
  <c r="Q39" i="25"/>
  <c r="P32" i="25"/>
  <c r="P33" i="25" s="1"/>
  <c r="X39" i="25"/>
  <c r="X59" i="25" s="1"/>
  <c r="U63" i="25"/>
  <c r="W57" i="25"/>
  <c r="Y57" i="25" s="1"/>
  <c r="L59" i="25"/>
  <c r="K59" i="25"/>
  <c r="J59" i="25"/>
  <c r="W51" i="25"/>
  <c r="Y51" i="25" s="1"/>
  <c r="W52" i="25"/>
  <c r="Y52" i="25" s="1"/>
  <c r="W47" i="25"/>
  <c r="Y47" i="25" s="1"/>
  <c r="W45" i="25"/>
  <c r="Y45" i="25" s="1"/>
  <c r="W54" i="25"/>
  <c r="Y54" i="25" s="1"/>
  <c r="W56" i="25"/>
  <c r="Y56" i="25" s="1"/>
  <c r="S59" i="25"/>
  <c r="W48" i="25"/>
  <c r="Y48" i="25" s="1"/>
  <c r="W53" i="25"/>
  <c r="Y53" i="25" s="1"/>
  <c r="W49" i="25"/>
  <c r="Y49" i="25" s="1"/>
  <c r="W55" i="25"/>
  <c r="Y55" i="25" s="1"/>
  <c r="W46" i="25"/>
  <c r="Y46" i="25" s="1"/>
  <c r="W58" i="25"/>
  <c r="Y58" i="25" s="1"/>
  <c r="W44" i="25"/>
  <c r="Y44" i="25" s="1"/>
  <c r="W50" i="25"/>
  <c r="W42" i="25"/>
  <c r="Y42" i="25" s="1"/>
  <c r="W43" i="25"/>
  <c r="Y43" i="25" s="1"/>
  <c r="V59" i="25"/>
  <c r="Q61" i="25"/>
  <c r="Q62" i="25" s="1"/>
  <c r="Q59" i="25"/>
  <c r="P61" i="25"/>
  <c r="P62" i="25" s="1"/>
  <c r="O61" i="25"/>
  <c r="O62" i="25" s="1"/>
  <c r="N59" i="25"/>
  <c r="W37" i="25"/>
  <c r="Y37" i="25" s="1"/>
  <c r="I39" i="25"/>
  <c r="I59" i="25" s="1"/>
  <c r="W26" i="25"/>
  <c r="Y26" i="25" s="1"/>
  <c r="W19" i="25"/>
  <c r="Y19" i="25" s="1"/>
  <c r="W28" i="25"/>
  <c r="Y28" i="25" s="1"/>
  <c r="W23" i="25"/>
  <c r="Y23" i="25" s="1"/>
  <c r="W17" i="25"/>
  <c r="Y17" i="25" s="1"/>
  <c r="W25" i="25"/>
  <c r="Y25" i="25" s="1"/>
  <c r="W29" i="25"/>
  <c r="Y29" i="25" s="1"/>
  <c r="W18" i="25"/>
  <c r="Y18" i="25" s="1"/>
  <c r="W22" i="25"/>
  <c r="Y22" i="25" s="1"/>
  <c r="W24" i="25"/>
  <c r="Y24" i="25" s="1"/>
  <c r="T32" i="25"/>
  <c r="T33" i="25" s="1"/>
  <c r="R32" i="25"/>
  <c r="R33" i="25" s="1"/>
  <c r="W20" i="25"/>
  <c r="Y20" i="25" s="1"/>
  <c r="R34" i="25"/>
  <c r="X32" i="25"/>
  <c r="X33" i="25" s="1"/>
  <c r="Y13" i="25"/>
  <c r="W21" i="25"/>
  <c r="U30" i="25"/>
  <c r="Y11" i="25"/>
  <c r="X30" i="25"/>
  <c r="W12" i="25"/>
  <c r="W9" i="25"/>
  <c r="Y9" i="25" s="1"/>
  <c r="O10" i="25"/>
  <c r="O30" i="25" s="1"/>
  <c r="N10" i="25"/>
  <c r="N30" i="25" s="1"/>
  <c r="W8" i="25"/>
  <c r="P10" i="25"/>
  <c r="P30" i="25" s="1"/>
  <c r="W7" i="25"/>
  <c r="Y7" i="25" s="1"/>
  <c r="Y40" i="25"/>
  <c r="Y41" i="25"/>
  <c r="Y39" i="25" l="1"/>
  <c r="W10" i="25"/>
  <c r="Y8" i="25"/>
  <c r="Y10" i="25" s="1"/>
  <c r="W63" i="25"/>
  <c r="Y50" i="25"/>
  <c r="Y63" i="25" s="1"/>
  <c r="W61" i="25"/>
  <c r="W62" i="25" s="1"/>
  <c r="Y61" i="25"/>
  <c r="Y62" i="25" s="1"/>
  <c r="W39" i="25"/>
  <c r="W59" i="25" s="1"/>
  <c r="W34" i="25"/>
  <c r="W32" i="25"/>
  <c r="W33" i="25" s="1"/>
  <c r="W30" i="25"/>
  <c r="Y21" i="25"/>
  <c r="Y34" i="25" s="1"/>
  <c r="Y12" i="25"/>
  <c r="Y32" i="25" s="1"/>
  <c r="Y33" i="25" s="1"/>
  <c r="Y59" i="25" l="1"/>
  <c r="Y30" i="25"/>
  <c r="I20" i="21"/>
  <c r="H20" i="21"/>
  <c r="H13" i="21" l="1"/>
  <c r="H21" i="21" s="1"/>
  <c r="I97" i="19"/>
  <c r="H97" i="19"/>
  <c r="I90" i="19"/>
  <c r="H90" i="19"/>
  <c r="I117" i="18"/>
  <c r="H117" i="18"/>
  <c r="I105" i="18"/>
  <c r="H105" i="18"/>
  <c r="I98" i="18"/>
  <c r="H98" i="18"/>
  <c r="I94" i="18"/>
  <c r="H94" i="18"/>
  <c r="I91" i="18"/>
  <c r="H91" i="18"/>
  <c r="I85" i="18"/>
  <c r="H85" i="18"/>
  <c r="H78" i="18"/>
  <c r="I107" i="19" l="1"/>
  <c r="I108" i="19" s="1"/>
  <c r="H107" i="19"/>
  <c r="H108" i="19" s="1"/>
  <c r="I48" i="21" l="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H62" i="19" s="1"/>
  <c r="I44" i="18"/>
  <c r="I59" i="19"/>
  <c r="H9" i="18"/>
  <c r="I75" i="18"/>
  <c r="I133" i="18" s="1"/>
  <c r="I13" i="19"/>
  <c r="I60" i="19" s="1"/>
  <c r="H55" i="20"/>
  <c r="H36" i="21"/>
  <c r="H49" i="21"/>
  <c r="I9" i="18"/>
  <c r="I72" i="18" s="1"/>
  <c r="H44" i="18"/>
  <c r="I24" i="20"/>
  <c r="I27" i="20" s="1"/>
  <c r="I42" i="20"/>
  <c r="I55" i="20"/>
  <c r="I36" i="21"/>
  <c r="I49" i="21"/>
  <c r="H63" i="19"/>
  <c r="H24" i="20"/>
  <c r="H27" i="20" s="1"/>
  <c r="H42" i="20"/>
  <c r="H61" i="19" l="1"/>
  <c r="I61" i="19"/>
  <c r="I66" i="19" s="1"/>
  <c r="I62" i="19"/>
  <c r="I63" i="19"/>
  <c r="I57" i="20"/>
  <c r="I59" i="20" s="1"/>
  <c r="I51" i="21"/>
  <c r="I53" i="21" s="1"/>
  <c r="H51" i="21"/>
  <c r="H53" i="21" s="1"/>
  <c r="H57" i="20"/>
  <c r="H59" i="20" s="1"/>
  <c r="H72" i="18"/>
  <c r="H67" i="19"/>
  <c r="H65" i="19"/>
  <c r="H66" i="19"/>
  <c r="H89" i="19"/>
  <c r="I89" i="19"/>
  <c r="I67" i="19" l="1"/>
  <c r="I65" i="19"/>
</calcChain>
</file>

<file path=xl/sharedStrings.xml><?xml version="1.0" encoding="utf-8"?>
<sst xmlns="http://schemas.openxmlformats.org/spreadsheetml/2006/main" count="538" uniqueCount="511">
  <si>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</si>
  <si>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</si>
  <si>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</si>
  <si>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</si>
  <si>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</si>
  <si>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</si>
  <si>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</si>
  <si>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</si>
  <si>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</si>
  <si>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</si>
  <si>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</si>
  <si>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</si>
  <si>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</si>
  <si>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</si>
  <si>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</si>
  <si>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</si>
  <si>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</si>
  <si>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</si>
  <si>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</si>
  <si>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</si>
  <si>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</si>
  <si>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</si>
  <si>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</si>
  <si>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</si>
  <si>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</si>
  <si>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</si>
  <si>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</si>
  <si>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</si>
  <si>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</si>
  <si>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</si>
  <si>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</si>
  <si>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</si>
  <si>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</si>
  <si>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</si>
  <si>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</si>
  <si>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</si>
  <si>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</si>
  <si>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</si>
  <si>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</si>
  <si>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</si>
  <si>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</si>
  <si>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</si>
  <si>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</si>
  <si>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</si>
  <si>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</si>
  <si>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</si>
  <si>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</si>
  <si>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</si>
  <si>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</si>
  <si>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</si>
  <si>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</si>
  <si>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</si>
  <si>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</si>
  <si>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</si>
  <si>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</si>
  <si>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</si>
  <si>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</si>
  <si>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</si>
  <si>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</si>
  <si>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</si>
  <si>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</si>
  <si>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</si>
  <si>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</si>
  <si>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</si>
  <si>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</si>
  <si>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</si>
  <si>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</si>
  <si>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</si>
  <si>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</si>
  <si>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</si>
  <si>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</si>
  <si>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</si>
  <si>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</si>
  <si>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</si>
  <si>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</si>
  <si>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</si>
  <si>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</si>
  <si>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</si>
  <si>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</si>
  <si>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</si>
  <si>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</si>
  <si>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</si>
  <si>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</si>
  <si>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</si>
  <si>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</si>
  <si>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</si>
  <si>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</si>
  <si>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</si>
  <si>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</si>
  <si>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</si>
  <si>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</si>
  <si>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</si>
  <si>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</si>
  <si>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</si>
  <si>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</si>
  <si>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</si>
  <si>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</si>
  <si>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</si>
  <si>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</si>
  <si>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</si>
  <si>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</si>
  <si>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</si>
  <si>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</si>
  <si>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</si>
  <si>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</si>
  <si>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</si>
  <si>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</si>
  <si>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</si>
  <si>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</si>
  <si>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</si>
  <si>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</si>
  <si>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</si>
  <si>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</si>
  <si>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</si>
  <si>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</si>
  <si>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</si>
  <si>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</si>
  <si>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</si>
  <si>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</si>
  <si>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</si>
  <si>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</si>
  <si>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</si>
  <si>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</si>
  <si>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</si>
  <si>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</si>
  <si>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</si>
  <si>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</si>
  <si>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</si>
  <si>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</si>
  <si>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</si>
  <si>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</si>
  <si>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</si>
  <si>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</si>
  <si>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</si>
  <si>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</si>
  <si>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</si>
  <si>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</si>
  <si>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</si>
  <si>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</si>
  <si>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</si>
  <si>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</si>
  <si>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</si>
  <si>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</si>
  <si>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</si>
  <si>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</si>
  <si>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</si>
  <si>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</si>
  <si>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</si>
  <si>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</si>
  <si>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</si>
  <si>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</si>
  <si>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</si>
  <si>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</si>
  <si>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</si>
  <si>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</si>
  <si>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</si>
  <si>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</si>
  <si>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</si>
  <si>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</si>
  <si>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</si>
  <si>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</si>
  <si>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</si>
  <si>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</si>
  <si>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</si>
  <si>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</si>
  <si>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</si>
  <si>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</si>
  <si>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</si>
  <si>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</si>
  <si>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</si>
  <si>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</si>
  <si>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</si>
  <si>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</si>
  <si>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</si>
  <si>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</si>
  <si>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</si>
  <si>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</si>
  <si>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</si>
  <si>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</si>
  <si>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</si>
  <si>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</si>
  <si>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</si>
  <si>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</si>
  <si>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</si>
  <si>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</si>
  <si>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</si>
  <si>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</si>
  <si>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</si>
  <si>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</si>
  <si>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</si>
  <si>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</si>
  <si>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</si>
  <si>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</si>
  <si>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</si>
  <si>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</si>
  <si>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</si>
  <si>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</si>
  <si>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</si>
  <si>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</si>
  <si>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</si>
  <si>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</si>
  <si>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</si>
  <si>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</si>
  <si>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</si>
  <si>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</si>
  <si>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</si>
  <si>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</si>
  <si>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</si>
  <si>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</si>
  <si>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</si>
  <si>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</si>
  <si>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</si>
  <si>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</si>
  <si>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</si>
  <si>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</si>
  <si>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</si>
  <si>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</si>
  <si>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</si>
  <si>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</si>
  <si>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</si>
  <si>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</si>
  <si>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</si>
  <si>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</si>
  <si>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</si>
  <si>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</si>
  <si>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</si>
  <si>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</si>
  <si>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</si>
  <si>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</si>
  <si>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</si>
  <si>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</si>
  <si>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</si>
  <si>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</si>
  <si>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</si>
  <si>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</si>
  <si>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</si>
  <si>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</si>
  <si>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</si>
  <si>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</si>
  <si>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</si>
  <si>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</si>
  <si>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</si>
  <si>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</si>
  <si>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</si>
  <si>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</si>
  <si>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</si>
  <si>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</si>
  <si>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</si>
  <si>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</si>
  <si>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</si>
  <si>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</si>
  <si>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</si>
  <si>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</si>
  <si>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</si>
  <si>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</si>
  <si>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</si>
  <si>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</si>
  <si>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</si>
  <si>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</si>
  <si>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</si>
  <si>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</si>
  <si>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</si>
  <si>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</si>
  <si>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</si>
  <si>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</si>
  <si>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</si>
  <si>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</si>
  <si>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</si>
  <si>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</si>
  <si>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</si>
  <si>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</si>
  <si>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</si>
  <si>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</si>
  <si>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</si>
  <si>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</si>
  <si>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</si>
  <si>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</si>
  <si>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</si>
  <si>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</si>
  <si>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</si>
  <si>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</si>
  <si>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</si>
  <si>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</si>
  <si>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</si>
  <si>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</si>
  <si>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</si>
  <si>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</si>
  <si>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</si>
  <si>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</si>
  <si>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</si>
  <si>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</si>
  <si>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</si>
  <si>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</si>
  <si>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</si>
  <si>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</si>
  <si>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</si>
  <si>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</si>
  <si>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</si>
  <si>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</si>
  <si>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</si>
  <si>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</si>
  <si>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</si>
  <si>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</si>
  <si>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</si>
  <si>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</si>
  <si>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</si>
  <si>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</si>
  <si>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</si>
  <si>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</si>
  <si>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</si>
  <si>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</si>
  <si>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</si>
  <si>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</si>
  <si>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</si>
  <si>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</si>
  <si>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</si>
  <si>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</si>
  <si>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</si>
  <si>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</si>
  <si>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</si>
  <si>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</si>
  <si>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</si>
  <si>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</si>
  <si>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</si>
  <si>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</si>
  <si>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</si>
  <si>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</si>
  <si>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</si>
  <si>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</si>
  <si>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</si>
  <si>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</si>
  <si>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</si>
  <si>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</si>
  <si>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</si>
  <si>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</si>
  <si>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</si>
  <si>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</si>
  <si>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</si>
  <si>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</si>
  <si>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</si>
  <si>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</si>
  <si>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</si>
  <si>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</si>
  <si>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</si>
  <si>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</si>
  <si>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</si>
  <si>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</si>
  <si>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</si>
  <si>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</si>
  <si>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</si>
  <si>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</si>
  <si>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</si>
  <si>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</si>
  <si>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</si>
  <si>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</si>
  <si>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</si>
  <si>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</si>
  <si>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</si>
  <si>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</si>
  <si>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</si>
  <si>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</si>
  <si>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</si>
  <si>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</si>
  <si>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</si>
  <si>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</si>
  <si>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</si>
  <si>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</si>
  <si>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</si>
  <si>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12 Actuarial gains/losses on defined remuneration plans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</si>
  <si>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</si>
  <si>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</si>
  <si>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</si>
  <si>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</si>
  <si>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</si>
  <si>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</si>
  <si>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</si>
  <si>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</si>
  <si>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</si>
  <si>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</si>
  <si>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</si>
  <si>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</si>
  <si>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</si>
  <si>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</si>
  <si>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</si>
  <si>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</si>
  <si>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</si>
  <si>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</si>
  <si>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</si>
  <si>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</si>
  <si>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</si>
  <si>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</si>
  <si>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</si>
  <si>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</si>
  <si>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</si>
  <si>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</si>
  <si>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</si>
  <si>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</si>
  <si>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</si>
  <si>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</si>
  <si>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</si>
  <si>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</si>
  <si>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</si>
  <si>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</si>
  <si>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</si>
  <si>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</si>
  <si>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</si>
  <si>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</si>
  <si>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</si>
  <si>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</si>
  <si>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</si>
  <si>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</si>
  <si>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</si>
  <si>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</si>
  <si>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</si>
  <si>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</si>
  <si>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</si>
  <si>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</si>
  <si>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</si>
  <si>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</si>
  <si>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</si>
  <si>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</si>
  <si>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</si>
  <si>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</si>
  <si>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</si>
  <si>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</si>
  <si>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</si>
  <si>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</si>
  <si>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</si>
  <si>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</si>
  <si>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</si>
  <si>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</si>
  <si>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</si>
  <si>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</si>
  <si>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</si>
  <si>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</si>
  <si>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</si>
  <si>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</si>
  <si>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</si>
  <si>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</si>
  <si>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</si>
  <si>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</si>
  <si>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</si>
  <si>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</si>
  <si>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</si>
  <si>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</si>
  <si>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</si>
  <si>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</si>
  <si>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</si>
  <si>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</si>
  <si>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</si>
  <si>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</si>
  <si>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</si>
  <si>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</si>
  <si>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</si>
  <si>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</si>
  <si>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</si>
  <si>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</si>
  <si>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</si>
  <si>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</si>
  <si>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</si>
  <si>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</si>
  <si>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</si>
  <si>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</si>
  <si>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</si>
  <si>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</si>
  <si>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</si>
  <si>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</si>
  <si>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</si>
  <si>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</si>
  <si>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</si>
  <si>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</si>
  <si>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</si>
  <si>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</si>
  <si>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</si>
  <si>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</si>
  <si>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</si>
  <si>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</si>
  <si>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</si>
  <si>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</si>
  <si>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</si>
  <si>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</si>
  <si>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</si>
  <si>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03203263</t>
  </si>
  <si>
    <t>HR</t>
  </si>
  <si>
    <t>040022901</t>
  </si>
  <si>
    <t>47625429199</t>
  </si>
  <si>
    <t>74780000Z0PH7TFW3I85</t>
  </si>
  <si>
    <t>1665</t>
  </si>
  <si>
    <t>Arena Hospitality Group d.d.</t>
  </si>
  <si>
    <t>Pula</t>
  </si>
  <si>
    <t>Smareglina ulica 3</t>
  </si>
  <si>
    <t>uprava@arenahospitalitygroup.com</t>
  </si>
  <si>
    <t>www.arenahospitalitygroup.com</t>
  </si>
  <si>
    <t>KD</t>
  </si>
  <si>
    <t>RD</t>
  </si>
  <si>
    <t>Mažurana d.o.o.</t>
  </si>
  <si>
    <t>Pula, Smareglina ulica 3</t>
  </si>
  <si>
    <t>Ulika d.o.o.</t>
  </si>
  <si>
    <t>Sugarhill Investments B.V.</t>
  </si>
  <si>
    <t>Nizozemska, Amesterdam, Radarweg 60</t>
  </si>
  <si>
    <t>Germany Real Estate B.V.</t>
  </si>
  <si>
    <t>No</t>
  </si>
  <si>
    <t>Čale Neven</t>
  </si>
  <si>
    <t>052/223-811</t>
  </si>
  <si>
    <t xml:space="preserve">ncale@arenahospitalitygroup.com </t>
  </si>
  <si>
    <t>Submitter: Arena Hospitality Group d.d.</t>
  </si>
  <si>
    <t>Deloitte d.o.o.</t>
  </si>
  <si>
    <t>Goran Končar</t>
  </si>
  <si>
    <t>balance as at 31.12.2024.</t>
  </si>
  <si>
    <t>for the period 01.01.2024. to 31.12.2024.</t>
  </si>
  <si>
    <r>
      <t xml:space="preserve">NOTES TO THE ANNUAL FINANCIAL STATEMENTS - GFI
Name of issuer:   Arena Hospitality Group d.d.
Personal identification number (OIB):  47625429199
Reporting period: 01.01.2024. do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 see General data
2. adopted accounting policies
- no changes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 no change from the data published in the Annual Report for 2023 published in Notes 12 and 13.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-n/d
5. the amount and nature of individual items of income or expenditure which are of exceptional size or incidence
- see explanation in the text where the business results in the period are commented
6. amounts owed by the issuer and falling due after more than five years, as well as the total debts of the issuer covered by valuable security furnished by the issuer, specifying the type and form of security
- no change from the data published in the Annual Report for 2023 published in Notes 12 and 13.
7. average number of employees during the financial year
- 1373 employees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Total capitalised cost amounted 24,801 EUR (net salaries 16,418 EUR, 5,449 EUR taxes and contributions from salaries and 2,934 EUR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 see Income Statement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 see Income Statement
11. where a provision for deferred tax is recognised in the balance sheet, the deferred tax balances at the end of the financial year, and the movement in those balances during the financial year
- n/d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 data on entrepreneurs in which the Company holds a participating share in the capital are published in the Annual Report for 2024 on p. 252. The results of operations of these companies are included in the consolidated report of the Company in accordance with the applied reporting framework.
13. the number and the nominal value or, in the absence of a nominal value, the accounting par value of the shares subscribed during the financial year within the limits of the authorised capital
- n/d
14. where there is more than one class of shares, the number and the nominal value or, in the absence of a nominal value, the accounting value for each class
- n/d
15. the existence of any participation certificates, convertible debentures, warrants, options or similar securities or rights, with an indication of their number and the rights they confer
- n/d
16. the name, registered office and legal form of each of the companies of which the issuer is a member having unlimited liability
- n/d
17. the name and registered office of the company which draws up the consolidated financial statements of the largest group of companies of which the issuer forms part as a controlled group member
- The largest group of entrepreneurs is Park Plaza Hotel Europe. In accordance with the legal framework, this company does not publish quarterly reports, but only semi-annual and annual ones, which can be found at https://www.pphe.com/investors
18. the name and registered office of the company which draws up the consolidated financial statements of the smallest group of companies of which the issuer forms part as a controlled group member and which is also included in the group of companies referred to in point 17.
- same as point 17.
19. the place where copies of the consolidated financial statements referred to in points 17 and 18 may be obtained, provided that they are available
- n/d
20. the proposed appropriation of profit or treatment of loss, or where applicable, the appropriation of the profit or treatment of the loss
- n/d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 n/d
22. the nature and the financial effect of material events arising after the balance sheet date which are not reflected in the profit and loss account or balance sheet
- n/d
23. the net income broken down by categories of activity and into geographical markets, in so far as those categories and markets differ substantially from one another, taking account of the manner in which the sale of products and the provision of services are organised.
- n/d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                                                                                                  </t>
    </r>
    <r>
      <rPr>
        <b/>
        <sz val="8"/>
        <rFont val="Arial"/>
        <family val="2"/>
        <charset val="238"/>
      </rPr>
      <t>Reconciliation of Balance Sheet Items</t>
    </r>
    <r>
      <rPr>
        <sz val="8"/>
        <rFont val="Arial"/>
        <family val="2"/>
        <charset val="238"/>
      </rPr>
      <t xml:space="preserve">:
Property, plant and equipment in the amount of EUR 342,941 thousand increased by Inventories (stated within Non-current assets) in the amount of EUR 1,203 thousand and Right-of-use assets in the amount of EUR 32,283 thousand corresponds to AOP position 010.
Interes in joint ventures in amount of EUR 9,922 thousand is in positions AOP 024 i 026.
Restricted deposits and cahs in amount of EUR 6,345 thousand and position of Other non-current financial assets in amount of EUR 794 thousand are in position AOP 028 and 030. 
Other receivables and prepayments in amount of 1,908 thousand (), are stated in the postions  AOP 047, 048, 051 i 052.
Trade receivables in amount of EUR 3,376 thousand includes AOP 049.
Other reserves in amount of EUR 40,087 thousand contain AOP 071, 075 i 082. Liabilities towards banks and other financial institutions, AOP 103, in amount of EUR 178,878 thousand contains the following positions from Annual Report: Bank borrowings in amount of EUR 146,112 thousand and Lease liability in amount of EUR 32,766 thousand. Other liabilities in amount of EUR 1,432 thousand correspond to the sum of AOP positions  091 and 107.
Accumulated earnings/(losses) in amount of EUR 8,476 thousand is in positions AOP 083 and 086. 
Income tax payable stated in the Annual Report in the amount of EUR 189 thousand, together with Other payables and accruals in amount of EUR 11,694 thousand (excluding income tax payable), within the TFI is stated in AOP 116,119,120 and 123.
</t>
    </r>
    <r>
      <rPr>
        <b/>
        <sz val="8"/>
        <rFont val="Arial"/>
        <family val="2"/>
        <charset val="238"/>
      </rPr>
      <t>Reconciliation of Income Statement Items</t>
    </r>
    <r>
      <rPr>
        <sz val="8"/>
        <rFont val="Arial"/>
        <family val="2"/>
        <charset val="238"/>
      </rPr>
      <t xml:space="preserve">:
Operating expenses in amount of EUR 104,759 thousand enlarged with Rental expenses and  concession fees: land  in amount of EUR 2,487 thousand and with position Other expenses in amount of EUR 970 thousand correspond to the sum of  AOP positions 009, 013, 019 and 029.
Financial income in amount of EUR 1,880 thousand is stated in the positions AOP 034, 037, 038 and 040.
</t>
    </r>
    <r>
      <rPr>
        <b/>
        <sz val="8"/>
        <rFont val="Arial"/>
        <family val="2"/>
        <charset val="238"/>
      </rPr>
      <t>Reconciliation of items in the Statement of Changes in Equity</t>
    </r>
    <r>
      <rPr>
        <sz val="8"/>
        <rFont val="Arial"/>
        <family val="2"/>
        <charset val="238"/>
      </rPr>
      <t xml:space="preserve">:
The amount of EUR 189,815 stated in line 21 Other distributions and payments to members/shareholders represents the recording of share-based payments in accordance with IFRS 2, as there is no other more appropriate line in the GFI-POD where this amount would be classified. 
All remaining information is contained in the notes to the financial statements published in the Company's Annual Report. This XLS document is not an official format for publishing the Annual Report.
Detailed information on the financial statements is available in the published ZIP document "Annual Reports &amp; Financial Accounts 2024"
which was simultaneously published on the website of the Company, the Zagreb Stock Exchange and HANFA.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</si>
</sst>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cellStyleXfs>
  <cellXfs count="327">
    <xf numFmtId="0" fontId="0" fillId="0" borderId="0" xfId="0"/>
    <xf numFmtId="0" fontId="11" fillId="0" borderId="0" xfId="3"/>
    <xf numFmtId="0" fontId="8" fillId="0" borderId="0" xfId="1" applyFont="1"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0" fontId="2" fillId="0" borderId="0" xfId="4" applyAlignment="1">
      <alignment horizontal="center" vertical="center" wrapText="1"/>
    </xf>
    <xf numFmtId="3" fontId="2" fillId="0" borderId="0" xfId="1" applyNumberFormat="1" applyFont="1" applyAlignment="1">
      <alignment wrapText="1"/>
    </xf>
    <xf numFmtId="3" fontId="2" fillId="0" borderId="0" xfId="4" applyNumberFormat="1"/>
    <xf numFmtId="4" fontId="2" fillId="0" borderId="0" xfId="4" applyNumberFormat="1"/>
    <xf numFmtId="3" fontId="2" fillId="0" borderId="0" xfId="4" applyNumberFormat="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 fillId="0" borderId="0" xfId="4"/>
    <xf numFmtId="0" fontId="2" fillId="0" borderId="0" xfId="0" applyFont="1"/>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17" fillId="9" borderId="44" xfId="0" applyFont="1" applyFill="1" applyBorder="1" applyAlignment="1">
      <alignment horizontal="left" vertical="center" wrapText="1"/>
    </xf>
    <xf numFmtId="0" fontId="16" fillId="9" borderId="44" xfId="0" applyFont="1" applyFill="1" applyBorder="1" applyAlignment="1">
      <alignment horizontal="left" vertical="center" wrapText="1"/>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3" fontId="9" fillId="3" borderId="9" xfId="0" applyNumberFormat="1" applyFont="1" applyFill="1" applyBorder="1" applyAlignment="1">
      <alignment horizontal="center" vertical="center" wrapText="1"/>
    </xf>
    <xf numFmtId="3" fontId="3" fillId="0" borderId="41" xfId="0" applyNumberFormat="1" applyFont="1" applyBorder="1"/>
    <xf numFmtId="0" fontId="8" fillId="0" borderId="0" xfId="1" applyFont="1" applyAlignment="1">
      <alignment horizontal="center" vertical="center" wrapText="1"/>
    </xf>
    <xf numFmtId="0" fontId="2" fillId="0" borderId="0" xfId="4"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2 2" xfId="4" xr:uid="{D3BDF2F6-DB88-4A2C-BDD4-AEFD4FF6F3B6}"/>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115" zoomScaleNormal="100" zoomScaleSheetLayoutView="115" workbookViewId="0">
      <selection sqref="A1:C1"/>
    </sheetView>
  </sheetViews>
  <sheetFormatPr defaultRowHeight="12.75" x14ac:dyDescent="0.2"/>
  <cols>
    <col min="1" max="1" width="12.42578125" customWidth="1"/>
    <col min="2" max="2" width="9.140625" customWidth="1"/>
    <col min="9" max="9" width="12.7109375" customWidth="1"/>
    <col min="10" max="10" width="10" bestFit="1" customWidth="1"/>
  </cols>
  <sheetData>
    <row r="1" spans="1:10" ht="15.75" x14ac:dyDescent="0.2">
      <c r="A1" s="128"/>
      <c r="B1" s="129"/>
      <c r="C1" s="129"/>
      <c r="D1" s="25"/>
      <c r="E1" s="25"/>
      <c r="F1" s="25"/>
      <c r="G1" s="25"/>
      <c r="H1" s="25"/>
      <c r="I1" s="25"/>
      <c r="J1" s="26"/>
    </row>
    <row r="2" spans="1:10" ht="14.45" customHeight="1" x14ac:dyDescent="0.2">
      <c r="A2" s="130" t="s">
        <v>0</v>
      </c>
      <c r="B2" s="131"/>
      <c r="C2" s="131"/>
      <c r="D2" s="131"/>
      <c r="E2" s="131"/>
      <c r="F2" s="131"/>
      <c r="G2" s="131"/>
      <c r="H2" s="131"/>
      <c r="I2" s="131"/>
      <c r="J2" s="132"/>
    </row>
    <row r="3" spans="1:10" ht="15" x14ac:dyDescent="0.2">
      <c r="A3" s="73"/>
      <c r="B3" s="74"/>
      <c r="C3" s="74"/>
      <c r="D3" s="74"/>
      <c r="E3" s="74"/>
      <c r="F3" s="74"/>
      <c r="G3" s="74"/>
      <c r="H3" s="74"/>
      <c r="I3" s="74"/>
      <c r="J3" s="75"/>
    </row>
    <row r="4" spans="1:10" ht="33.6" customHeight="1" x14ac:dyDescent="0.2">
      <c r="A4" s="133" t="s">
        <v>1</v>
      </c>
      <c r="B4" s="134"/>
      <c r="C4" s="134"/>
      <c r="D4" s="134"/>
      <c r="E4" s="135">
        <v>45292</v>
      </c>
      <c r="F4" s="136"/>
      <c r="G4" s="81" t="s">
        <v>2</v>
      </c>
      <c r="H4" s="135">
        <v>45657</v>
      </c>
      <c r="I4" s="136"/>
      <c r="J4" s="27"/>
    </row>
    <row r="5" spans="1:10" s="86" customFormat="1" ht="10.15" customHeight="1" x14ac:dyDescent="0.25">
      <c r="A5" s="137"/>
      <c r="B5" s="138"/>
      <c r="C5" s="138"/>
      <c r="D5" s="138"/>
      <c r="E5" s="138"/>
      <c r="F5" s="138"/>
      <c r="G5" s="138"/>
      <c r="H5" s="138"/>
      <c r="I5" s="138"/>
      <c r="J5" s="139"/>
    </row>
    <row r="6" spans="1:10" ht="20.45" customHeight="1" x14ac:dyDescent="0.2">
      <c r="A6" s="76"/>
      <c r="B6" s="87" t="s">
        <v>3</v>
      </c>
      <c r="C6" s="77"/>
      <c r="D6" s="77"/>
      <c r="E6" s="99">
        <v>2024</v>
      </c>
      <c r="F6" s="88"/>
      <c r="G6" s="81"/>
      <c r="H6" s="88"/>
      <c r="I6" s="88"/>
      <c r="J6" s="36"/>
    </row>
    <row r="7" spans="1:10" s="90" customFormat="1" ht="10.9" customHeight="1" x14ac:dyDescent="0.2">
      <c r="A7" s="76"/>
      <c r="B7" s="77"/>
      <c r="C7" s="77"/>
      <c r="D7" s="77"/>
      <c r="E7" s="89"/>
      <c r="F7" s="89"/>
      <c r="G7" s="81"/>
      <c r="H7" s="89"/>
      <c r="I7" s="89"/>
      <c r="J7" s="36"/>
    </row>
    <row r="8" spans="1:10" ht="37.9" customHeight="1" x14ac:dyDescent="0.2">
      <c r="A8" s="142" t="s">
        <v>4</v>
      </c>
      <c r="B8" s="143"/>
      <c r="C8" s="143"/>
      <c r="D8" s="143"/>
      <c r="E8" s="143"/>
      <c r="F8" s="143"/>
      <c r="G8" s="143"/>
      <c r="H8" s="143"/>
      <c r="I8" s="143"/>
      <c r="J8" s="28"/>
    </row>
    <row r="9" spans="1:10" ht="14.25" x14ac:dyDescent="0.2">
      <c r="A9" s="29"/>
      <c r="B9" s="69"/>
      <c r="C9" s="69"/>
      <c r="D9" s="69"/>
      <c r="E9" s="141"/>
      <c r="F9" s="141"/>
      <c r="G9" s="114"/>
      <c r="H9" s="114"/>
      <c r="I9" s="79"/>
      <c r="J9" s="80"/>
    </row>
    <row r="10" spans="1:10" ht="25.9" customHeight="1" x14ac:dyDescent="0.2">
      <c r="A10" s="144" t="s">
        <v>5</v>
      </c>
      <c r="B10" s="145"/>
      <c r="C10" s="146" t="s">
        <v>482</v>
      </c>
      <c r="D10" s="147"/>
      <c r="E10" s="71"/>
      <c r="F10" s="116" t="s">
        <v>6</v>
      </c>
      <c r="G10" s="148"/>
      <c r="H10" s="149" t="s">
        <v>483</v>
      </c>
      <c r="I10" s="150"/>
      <c r="J10" s="30"/>
    </row>
    <row r="11" spans="1:10" ht="15.6" customHeight="1" x14ac:dyDescent="0.2">
      <c r="A11" s="29"/>
      <c r="B11" s="69"/>
      <c r="C11" s="69"/>
      <c r="D11" s="69"/>
      <c r="E11" s="140"/>
      <c r="F11" s="140"/>
      <c r="G11" s="140"/>
      <c r="H11" s="140"/>
      <c r="I11" s="72"/>
      <c r="J11" s="30"/>
    </row>
    <row r="12" spans="1:10" ht="21" customHeight="1" x14ac:dyDescent="0.2">
      <c r="A12" s="115" t="s">
        <v>7</v>
      </c>
      <c r="B12" s="145"/>
      <c r="C12" s="146" t="s">
        <v>484</v>
      </c>
      <c r="D12" s="147"/>
      <c r="E12" s="153"/>
      <c r="F12" s="140"/>
      <c r="G12" s="140"/>
      <c r="H12" s="140"/>
      <c r="I12" s="72"/>
      <c r="J12" s="30"/>
    </row>
    <row r="13" spans="1:10" ht="10.9" customHeight="1" x14ac:dyDescent="0.2">
      <c r="A13" s="71"/>
      <c r="B13" s="72"/>
      <c r="C13" s="69"/>
      <c r="D13" s="69"/>
      <c r="E13" s="114"/>
      <c r="F13" s="114"/>
      <c r="G13" s="114"/>
      <c r="H13" s="114"/>
      <c r="I13" s="69"/>
      <c r="J13" s="31"/>
    </row>
    <row r="14" spans="1:10" ht="22.9" customHeight="1" x14ac:dyDescent="0.2">
      <c r="A14" s="115" t="s">
        <v>8</v>
      </c>
      <c r="B14" s="148"/>
      <c r="C14" s="146" t="s">
        <v>485</v>
      </c>
      <c r="D14" s="147"/>
      <c r="E14" s="151"/>
      <c r="F14" s="152"/>
      <c r="G14" s="85" t="s">
        <v>9</v>
      </c>
      <c r="H14" s="146" t="s">
        <v>486</v>
      </c>
      <c r="I14" s="147"/>
      <c r="J14" s="82"/>
    </row>
    <row r="15" spans="1:10" ht="14.45" customHeight="1" x14ac:dyDescent="0.2">
      <c r="A15" s="71"/>
      <c r="B15" s="72"/>
      <c r="C15" s="69"/>
      <c r="D15" s="69"/>
      <c r="E15" s="114"/>
      <c r="F15" s="114"/>
      <c r="G15" s="114"/>
      <c r="H15" s="114"/>
      <c r="I15" s="69"/>
      <c r="J15" s="31"/>
    </row>
    <row r="16" spans="1:10" ht="13.15" customHeight="1" x14ac:dyDescent="0.2">
      <c r="A16" s="115" t="s">
        <v>10</v>
      </c>
      <c r="B16" s="148"/>
      <c r="C16" s="146" t="s">
        <v>487</v>
      </c>
      <c r="D16" s="147"/>
      <c r="E16" s="78"/>
      <c r="F16" s="78"/>
      <c r="G16" s="78"/>
      <c r="H16" s="78"/>
      <c r="I16" s="78"/>
      <c r="J16" s="82"/>
    </row>
    <row r="17" spans="1:10" ht="14.45" customHeight="1" x14ac:dyDescent="0.2">
      <c r="A17" s="154"/>
      <c r="B17" s="155"/>
      <c r="C17" s="155"/>
      <c r="D17" s="155"/>
      <c r="E17" s="155"/>
      <c r="F17" s="155"/>
      <c r="G17" s="155"/>
      <c r="H17" s="155"/>
      <c r="I17" s="155"/>
      <c r="J17" s="156"/>
    </row>
    <row r="18" spans="1:10" x14ac:dyDescent="0.2">
      <c r="A18" s="144" t="s">
        <v>11</v>
      </c>
      <c r="B18" s="145"/>
      <c r="C18" s="157" t="s">
        <v>488</v>
      </c>
      <c r="D18" s="158"/>
      <c r="E18" s="158"/>
      <c r="F18" s="158"/>
      <c r="G18" s="158"/>
      <c r="H18" s="158"/>
      <c r="I18" s="158"/>
      <c r="J18" s="159"/>
    </row>
    <row r="19" spans="1:10" ht="14.25" x14ac:dyDescent="0.2">
      <c r="A19" s="29"/>
      <c r="B19" s="69"/>
      <c r="C19" s="84"/>
      <c r="D19" s="69"/>
      <c r="E19" s="114"/>
      <c r="F19" s="114"/>
      <c r="G19" s="114"/>
      <c r="H19" s="114"/>
      <c r="I19" s="69"/>
      <c r="J19" s="31"/>
    </row>
    <row r="20" spans="1:10" ht="14.25" x14ac:dyDescent="0.2">
      <c r="A20" s="144" t="s">
        <v>12</v>
      </c>
      <c r="B20" s="145"/>
      <c r="C20" s="149">
        <v>52100</v>
      </c>
      <c r="D20" s="150"/>
      <c r="E20" s="114"/>
      <c r="F20" s="114"/>
      <c r="G20" s="157" t="s">
        <v>489</v>
      </c>
      <c r="H20" s="158"/>
      <c r="I20" s="158"/>
      <c r="J20" s="159"/>
    </row>
    <row r="21" spans="1:10" ht="14.25" x14ac:dyDescent="0.2">
      <c r="A21" s="29"/>
      <c r="B21" s="69"/>
      <c r="C21" s="69"/>
      <c r="D21" s="69"/>
      <c r="E21" s="114"/>
      <c r="F21" s="114"/>
      <c r="G21" s="114"/>
      <c r="H21" s="114"/>
      <c r="I21" s="69"/>
      <c r="J21" s="31"/>
    </row>
    <row r="22" spans="1:10" x14ac:dyDescent="0.2">
      <c r="A22" s="144" t="s">
        <v>13</v>
      </c>
      <c r="B22" s="145"/>
      <c r="C22" s="157" t="s">
        <v>490</v>
      </c>
      <c r="D22" s="158"/>
      <c r="E22" s="158"/>
      <c r="F22" s="158"/>
      <c r="G22" s="158"/>
      <c r="H22" s="158"/>
      <c r="I22" s="158"/>
      <c r="J22" s="159"/>
    </row>
    <row r="23" spans="1:10" ht="14.25" x14ac:dyDescent="0.2">
      <c r="A23" s="29"/>
      <c r="B23" s="69"/>
      <c r="C23" s="69"/>
      <c r="D23" s="69"/>
      <c r="E23" s="114"/>
      <c r="F23" s="114"/>
      <c r="G23" s="114"/>
      <c r="H23" s="114"/>
      <c r="I23" s="69"/>
      <c r="J23" s="31"/>
    </row>
    <row r="24" spans="1:10" ht="14.25" x14ac:dyDescent="0.2">
      <c r="A24" s="144" t="s">
        <v>14</v>
      </c>
      <c r="B24" s="145"/>
      <c r="C24" s="160" t="s">
        <v>491</v>
      </c>
      <c r="D24" s="161"/>
      <c r="E24" s="161"/>
      <c r="F24" s="161"/>
      <c r="G24" s="161"/>
      <c r="H24" s="161"/>
      <c r="I24" s="161"/>
      <c r="J24" s="162"/>
    </row>
    <row r="25" spans="1:10" ht="14.25" x14ac:dyDescent="0.2">
      <c r="A25" s="29"/>
      <c r="B25" s="69"/>
      <c r="C25" s="84"/>
      <c r="D25" s="69"/>
      <c r="E25" s="114"/>
      <c r="F25" s="114"/>
      <c r="G25" s="114"/>
      <c r="H25" s="114"/>
      <c r="I25" s="69"/>
      <c r="J25" s="31"/>
    </row>
    <row r="26" spans="1:10" ht="14.25" x14ac:dyDescent="0.2">
      <c r="A26" s="144" t="s">
        <v>15</v>
      </c>
      <c r="B26" s="145"/>
      <c r="C26" s="160" t="s">
        <v>492</v>
      </c>
      <c r="D26" s="161"/>
      <c r="E26" s="161"/>
      <c r="F26" s="161"/>
      <c r="G26" s="161"/>
      <c r="H26" s="161"/>
      <c r="I26" s="161"/>
      <c r="J26" s="162"/>
    </row>
    <row r="27" spans="1:10" ht="13.9" customHeight="1" x14ac:dyDescent="0.2">
      <c r="A27" s="29"/>
      <c r="B27" s="69"/>
      <c r="C27" s="84"/>
      <c r="D27" s="69"/>
      <c r="E27" s="114"/>
      <c r="F27" s="114"/>
      <c r="G27" s="114"/>
      <c r="H27" s="114"/>
      <c r="I27" s="69"/>
      <c r="J27" s="31"/>
    </row>
    <row r="28" spans="1:10" ht="22.9" customHeight="1" x14ac:dyDescent="0.2">
      <c r="A28" s="115" t="s">
        <v>16</v>
      </c>
      <c r="B28" s="145"/>
      <c r="C28" s="58">
        <v>1063</v>
      </c>
      <c r="D28" s="32"/>
      <c r="E28" s="122"/>
      <c r="F28" s="122"/>
      <c r="G28" s="122"/>
      <c r="H28" s="122"/>
      <c r="I28" s="163"/>
      <c r="J28" s="164"/>
    </row>
    <row r="29" spans="1:10" ht="14.25" x14ac:dyDescent="0.2">
      <c r="A29" s="29"/>
      <c r="B29" s="69"/>
      <c r="C29" s="69"/>
      <c r="D29" s="69"/>
      <c r="E29" s="114"/>
      <c r="F29" s="114"/>
      <c r="G29" s="114"/>
      <c r="H29" s="114"/>
      <c r="I29" s="69"/>
      <c r="J29" s="31"/>
    </row>
    <row r="30" spans="1:10" ht="15" x14ac:dyDescent="0.2">
      <c r="A30" s="144" t="s">
        <v>17</v>
      </c>
      <c r="B30" s="145"/>
      <c r="C30" s="98" t="s">
        <v>493</v>
      </c>
      <c r="D30" s="165" t="s">
        <v>18</v>
      </c>
      <c r="E30" s="126"/>
      <c r="F30" s="126"/>
      <c r="G30" s="126"/>
      <c r="H30" s="91" t="s">
        <v>19</v>
      </c>
      <c r="I30" s="92" t="s">
        <v>20</v>
      </c>
      <c r="J30" s="93"/>
    </row>
    <row r="31" spans="1:10" x14ac:dyDescent="0.2">
      <c r="A31" s="144"/>
      <c r="B31" s="145"/>
      <c r="C31" s="33"/>
      <c r="D31" s="81"/>
      <c r="E31" s="152"/>
      <c r="F31" s="152"/>
      <c r="G31" s="152"/>
      <c r="H31" s="152"/>
      <c r="I31" s="166"/>
      <c r="J31" s="167"/>
    </row>
    <row r="32" spans="1:10" x14ac:dyDescent="0.2">
      <c r="A32" s="144" t="s">
        <v>21</v>
      </c>
      <c r="B32" s="145"/>
      <c r="C32" s="58" t="s">
        <v>494</v>
      </c>
      <c r="D32" s="165" t="s">
        <v>22</v>
      </c>
      <c r="E32" s="126"/>
      <c r="F32" s="126"/>
      <c r="G32" s="126"/>
      <c r="H32" s="94" t="s">
        <v>23</v>
      </c>
      <c r="I32" s="95" t="s">
        <v>24</v>
      </c>
      <c r="J32" s="96"/>
    </row>
    <row r="33" spans="1:10" ht="14.25" x14ac:dyDescent="0.2">
      <c r="A33" s="29"/>
      <c r="B33" s="69"/>
      <c r="C33" s="69"/>
      <c r="D33" s="69"/>
      <c r="E33" s="114"/>
      <c r="F33" s="114"/>
      <c r="G33" s="114"/>
      <c r="H33" s="114"/>
      <c r="I33" s="69"/>
      <c r="J33" s="31"/>
    </row>
    <row r="34" spans="1:10" x14ac:dyDescent="0.2">
      <c r="A34" s="165" t="s">
        <v>25</v>
      </c>
      <c r="B34" s="126"/>
      <c r="C34" s="126"/>
      <c r="D34" s="126"/>
      <c r="E34" s="126" t="s">
        <v>26</v>
      </c>
      <c r="F34" s="126"/>
      <c r="G34" s="126"/>
      <c r="H34" s="126"/>
      <c r="I34" s="126"/>
      <c r="J34" s="34" t="s">
        <v>27</v>
      </c>
    </row>
    <row r="35" spans="1:10" ht="14.25" x14ac:dyDescent="0.2">
      <c r="A35" s="29"/>
      <c r="B35" s="69"/>
      <c r="C35" s="69"/>
      <c r="D35" s="69"/>
      <c r="E35" s="114"/>
      <c r="F35" s="114"/>
      <c r="G35" s="114"/>
      <c r="H35" s="114"/>
      <c r="I35" s="69"/>
      <c r="J35" s="80"/>
    </row>
    <row r="36" spans="1:10" x14ac:dyDescent="0.2">
      <c r="A36" s="168" t="s">
        <v>495</v>
      </c>
      <c r="B36" s="169"/>
      <c r="C36" s="169"/>
      <c r="D36" s="169"/>
      <c r="E36" s="168" t="s">
        <v>496</v>
      </c>
      <c r="F36" s="169"/>
      <c r="G36" s="169"/>
      <c r="H36" s="169"/>
      <c r="I36" s="171"/>
      <c r="J36" s="70">
        <v>80662589</v>
      </c>
    </row>
    <row r="37" spans="1:10" ht="14.25" x14ac:dyDescent="0.2">
      <c r="A37" s="29"/>
      <c r="B37" s="69"/>
      <c r="C37" s="84"/>
      <c r="D37" s="173"/>
      <c r="E37" s="173"/>
      <c r="F37" s="173"/>
      <c r="G37" s="173"/>
      <c r="H37" s="173"/>
      <c r="I37" s="173"/>
      <c r="J37" s="31"/>
    </row>
    <row r="38" spans="1:10" x14ac:dyDescent="0.2">
      <c r="A38" s="168" t="s">
        <v>497</v>
      </c>
      <c r="B38" s="169"/>
      <c r="C38" s="169"/>
      <c r="D38" s="171"/>
      <c r="E38" s="168" t="s">
        <v>496</v>
      </c>
      <c r="F38" s="169"/>
      <c r="G38" s="169"/>
      <c r="H38" s="169"/>
      <c r="I38" s="171"/>
      <c r="J38" s="58">
        <v>80662845</v>
      </c>
    </row>
    <row r="39" spans="1:10" ht="14.25" x14ac:dyDescent="0.2">
      <c r="A39" s="29"/>
      <c r="B39" s="69"/>
      <c r="C39" s="84"/>
      <c r="D39" s="83"/>
      <c r="E39" s="173"/>
      <c r="F39" s="173"/>
      <c r="G39" s="173"/>
      <c r="H39" s="173"/>
      <c r="I39" s="72"/>
      <c r="J39" s="31"/>
    </row>
    <row r="40" spans="1:10" x14ac:dyDescent="0.2">
      <c r="A40" s="168" t="s">
        <v>498</v>
      </c>
      <c r="B40" s="169"/>
      <c r="C40" s="169"/>
      <c r="D40" s="171"/>
      <c r="E40" s="168" t="s">
        <v>499</v>
      </c>
      <c r="F40" s="169"/>
      <c r="G40" s="169"/>
      <c r="H40" s="169"/>
      <c r="I40" s="171"/>
      <c r="J40" s="58">
        <v>320830051</v>
      </c>
    </row>
    <row r="41" spans="1:10" ht="14.25" x14ac:dyDescent="0.2">
      <c r="A41" s="29"/>
      <c r="B41" s="69"/>
      <c r="C41" s="84"/>
      <c r="D41" s="83"/>
      <c r="E41" s="173"/>
      <c r="F41" s="173"/>
      <c r="G41" s="173"/>
      <c r="H41" s="173"/>
      <c r="I41" s="72"/>
      <c r="J41" s="31"/>
    </row>
    <row r="42" spans="1:10" x14ac:dyDescent="0.2">
      <c r="A42" s="168" t="s">
        <v>500</v>
      </c>
      <c r="B42" s="169"/>
      <c r="C42" s="169"/>
      <c r="D42" s="171"/>
      <c r="E42" s="168" t="s">
        <v>499</v>
      </c>
      <c r="F42" s="169"/>
      <c r="G42" s="169"/>
      <c r="H42" s="169"/>
      <c r="I42" s="171"/>
      <c r="J42" s="58">
        <v>67278027</v>
      </c>
    </row>
    <row r="43" spans="1:10" ht="14.25" x14ac:dyDescent="0.2">
      <c r="A43" s="35"/>
      <c r="B43" s="84"/>
      <c r="C43" s="172"/>
      <c r="D43" s="172"/>
      <c r="E43" s="114"/>
      <c r="F43" s="114"/>
      <c r="G43" s="172"/>
      <c r="H43" s="172"/>
      <c r="I43" s="172"/>
      <c r="J43" s="31"/>
    </row>
    <row r="44" spans="1:10" x14ac:dyDescent="0.2">
      <c r="A44" s="168"/>
      <c r="B44" s="169"/>
      <c r="C44" s="169"/>
      <c r="D44" s="171"/>
      <c r="E44" s="168"/>
      <c r="F44" s="169"/>
      <c r="G44" s="169"/>
      <c r="H44" s="169"/>
      <c r="I44" s="171"/>
      <c r="J44" s="58"/>
    </row>
    <row r="45" spans="1:10" ht="14.25" x14ac:dyDescent="0.2">
      <c r="A45" s="35"/>
      <c r="B45" s="84"/>
      <c r="C45" s="84"/>
      <c r="D45" s="69"/>
      <c r="E45" s="170"/>
      <c r="F45" s="170"/>
      <c r="G45" s="172"/>
      <c r="H45" s="172"/>
      <c r="I45" s="69"/>
      <c r="J45" s="31"/>
    </row>
    <row r="46" spans="1:10" x14ac:dyDescent="0.2">
      <c r="A46" s="168"/>
      <c r="B46" s="169"/>
      <c r="C46" s="169"/>
      <c r="D46" s="171"/>
      <c r="E46" s="168"/>
      <c r="F46" s="169"/>
      <c r="G46" s="169"/>
      <c r="H46" s="169"/>
      <c r="I46" s="171"/>
      <c r="J46" s="58"/>
    </row>
    <row r="47" spans="1:10" ht="14.25" x14ac:dyDescent="0.2">
      <c r="A47" s="35"/>
      <c r="B47" s="84"/>
      <c r="C47" s="84"/>
      <c r="D47" s="69"/>
      <c r="E47" s="114"/>
      <c r="F47" s="114"/>
      <c r="G47" s="172"/>
      <c r="H47" s="172"/>
      <c r="I47" s="69"/>
      <c r="J47" s="97" t="s">
        <v>28</v>
      </c>
    </row>
    <row r="48" spans="1:10" ht="14.25" x14ac:dyDescent="0.2">
      <c r="A48" s="35"/>
      <c r="B48" s="84"/>
      <c r="C48" s="84"/>
      <c r="D48" s="69"/>
      <c r="E48" s="114"/>
      <c r="F48" s="114"/>
      <c r="G48" s="172"/>
      <c r="H48" s="172"/>
      <c r="I48" s="69"/>
      <c r="J48" s="97" t="s">
        <v>29</v>
      </c>
    </row>
    <row r="49" spans="1:10" ht="14.45" customHeight="1" x14ac:dyDescent="0.2">
      <c r="A49" s="115" t="s">
        <v>30</v>
      </c>
      <c r="B49" s="116"/>
      <c r="C49" s="149" t="s">
        <v>501</v>
      </c>
      <c r="D49" s="150"/>
      <c r="E49" s="174" t="s">
        <v>31</v>
      </c>
      <c r="F49" s="175"/>
      <c r="G49" s="157"/>
      <c r="H49" s="158"/>
      <c r="I49" s="158"/>
      <c r="J49" s="159"/>
    </row>
    <row r="50" spans="1:10" ht="14.25" x14ac:dyDescent="0.2">
      <c r="A50" s="35"/>
      <c r="B50" s="84"/>
      <c r="C50" s="172"/>
      <c r="D50" s="172"/>
      <c r="E50" s="114"/>
      <c r="F50" s="114"/>
      <c r="G50" s="120" t="s">
        <v>32</v>
      </c>
      <c r="H50" s="120"/>
      <c r="I50" s="120"/>
      <c r="J50" s="36"/>
    </row>
    <row r="51" spans="1:10" ht="13.9" customHeight="1" x14ac:dyDescent="0.2">
      <c r="A51" s="115" t="s">
        <v>33</v>
      </c>
      <c r="B51" s="116"/>
      <c r="C51" s="157" t="s">
        <v>502</v>
      </c>
      <c r="D51" s="158"/>
      <c r="E51" s="158"/>
      <c r="F51" s="158"/>
      <c r="G51" s="158"/>
      <c r="H51" s="158"/>
      <c r="I51" s="158"/>
      <c r="J51" s="159"/>
    </row>
    <row r="52" spans="1:10" ht="14.25" x14ac:dyDescent="0.2">
      <c r="A52" s="29"/>
      <c r="B52" s="69"/>
      <c r="C52" s="122" t="s">
        <v>34</v>
      </c>
      <c r="D52" s="122"/>
      <c r="E52" s="122"/>
      <c r="F52" s="122"/>
      <c r="G52" s="122"/>
      <c r="H52" s="122"/>
      <c r="I52" s="122"/>
      <c r="J52" s="31"/>
    </row>
    <row r="53" spans="1:10" ht="14.25" x14ac:dyDescent="0.2">
      <c r="A53" s="115" t="s">
        <v>35</v>
      </c>
      <c r="B53" s="116"/>
      <c r="C53" s="123" t="s">
        <v>503</v>
      </c>
      <c r="D53" s="124"/>
      <c r="E53" s="125"/>
      <c r="F53" s="114"/>
      <c r="G53" s="114"/>
      <c r="H53" s="126"/>
      <c r="I53" s="126"/>
      <c r="J53" s="127"/>
    </row>
    <row r="54" spans="1:10" ht="14.25" x14ac:dyDescent="0.2">
      <c r="A54" s="29"/>
      <c r="B54" s="69"/>
      <c r="C54" s="84"/>
      <c r="D54" s="69"/>
      <c r="E54" s="114"/>
      <c r="F54" s="114"/>
      <c r="G54" s="114"/>
      <c r="H54" s="114"/>
      <c r="I54" s="69"/>
      <c r="J54" s="31"/>
    </row>
    <row r="55" spans="1:10" ht="14.45" customHeight="1" x14ac:dyDescent="0.2">
      <c r="A55" s="115" t="s">
        <v>36</v>
      </c>
      <c r="B55" s="116"/>
      <c r="C55" s="117" t="s">
        <v>504</v>
      </c>
      <c r="D55" s="118"/>
      <c r="E55" s="118"/>
      <c r="F55" s="118"/>
      <c r="G55" s="118"/>
      <c r="H55" s="118"/>
      <c r="I55" s="118"/>
      <c r="J55" s="119"/>
    </row>
    <row r="56" spans="1:10" ht="14.25" x14ac:dyDescent="0.2">
      <c r="A56" s="29"/>
      <c r="B56" s="69"/>
      <c r="C56" s="69"/>
      <c r="D56" s="69"/>
      <c r="E56" s="114"/>
      <c r="F56" s="114"/>
      <c r="G56" s="114"/>
      <c r="H56" s="114"/>
      <c r="I56" s="69"/>
      <c r="J56" s="31"/>
    </row>
    <row r="57" spans="1:10" ht="14.25" x14ac:dyDescent="0.2">
      <c r="A57" s="115" t="s">
        <v>37</v>
      </c>
      <c r="B57" s="116"/>
      <c r="C57" s="117" t="s">
        <v>506</v>
      </c>
      <c r="D57" s="118"/>
      <c r="E57" s="118"/>
      <c r="F57" s="118"/>
      <c r="G57" s="118"/>
      <c r="H57" s="118"/>
      <c r="I57" s="118"/>
      <c r="J57" s="119"/>
    </row>
    <row r="58" spans="1:10" ht="14.45" customHeight="1" x14ac:dyDescent="0.2">
      <c r="A58" s="29"/>
      <c r="B58" s="69"/>
      <c r="C58" s="120" t="s">
        <v>38</v>
      </c>
      <c r="D58" s="120"/>
      <c r="E58" s="120"/>
      <c r="F58" s="120"/>
      <c r="G58" s="69"/>
      <c r="H58" s="69"/>
      <c r="I58" s="69"/>
      <c r="J58" s="31"/>
    </row>
    <row r="59" spans="1:10" ht="14.25" x14ac:dyDescent="0.2">
      <c r="A59" s="115" t="s">
        <v>39</v>
      </c>
      <c r="B59" s="116"/>
      <c r="C59" s="117" t="s">
        <v>507</v>
      </c>
      <c r="D59" s="118"/>
      <c r="E59" s="118"/>
      <c r="F59" s="118"/>
      <c r="G59" s="118"/>
      <c r="H59" s="118"/>
      <c r="I59" s="118"/>
      <c r="J59" s="119"/>
    </row>
    <row r="60" spans="1:10" ht="14.45" customHeight="1" x14ac:dyDescent="0.2">
      <c r="A60" s="37"/>
      <c r="B60" s="38"/>
      <c r="C60" s="121" t="s">
        <v>40</v>
      </c>
      <c r="D60" s="121"/>
      <c r="E60" s="121"/>
      <c r="F60" s="121"/>
      <c r="G60" s="121"/>
      <c r="H60" s="38"/>
      <c r="I60" s="38"/>
      <c r="J60" s="39"/>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110" zoomScaleNormal="100" workbookViewId="0">
      <selection sqref="A1:C1"/>
    </sheetView>
  </sheetViews>
  <sheetFormatPr defaultColWidth="8.85546875" defaultRowHeight="12.75" x14ac:dyDescent="0.2"/>
  <cols>
    <col min="8" max="9" width="16.7109375" style="57" customWidth="1"/>
    <col min="10" max="10" width="10.28515625" bestFit="1" customWidth="1"/>
  </cols>
  <sheetData>
    <row r="1" spans="1:9" x14ac:dyDescent="0.2">
      <c r="A1" s="201" t="s">
        <v>41</v>
      </c>
      <c r="B1" s="202"/>
      <c r="C1" s="202"/>
      <c r="D1" s="202"/>
      <c r="E1" s="202"/>
      <c r="F1" s="202"/>
      <c r="G1" s="202"/>
      <c r="H1" s="202"/>
      <c r="I1" s="202"/>
    </row>
    <row r="2" spans="1:9" x14ac:dyDescent="0.2">
      <c r="A2" s="203" t="s">
        <v>508</v>
      </c>
      <c r="B2" s="204"/>
      <c r="C2" s="204"/>
      <c r="D2" s="204"/>
      <c r="E2" s="204"/>
      <c r="F2" s="204"/>
      <c r="G2" s="204"/>
      <c r="H2" s="204"/>
      <c r="I2" s="204"/>
    </row>
    <row r="3" spans="1:9" x14ac:dyDescent="0.2">
      <c r="A3" s="205" t="s">
        <v>481</v>
      </c>
      <c r="B3" s="205"/>
      <c r="C3" s="205"/>
      <c r="D3" s="205"/>
      <c r="E3" s="205"/>
      <c r="F3" s="205"/>
      <c r="G3" s="205"/>
      <c r="H3" s="205"/>
      <c r="I3" s="205"/>
    </row>
    <row r="4" spans="1:9" x14ac:dyDescent="0.2">
      <c r="A4" s="209" t="s">
        <v>505</v>
      </c>
      <c r="B4" s="210"/>
      <c r="C4" s="210"/>
      <c r="D4" s="210"/>
      <c r="E4" s="210"/>
      <c r="F4" s="210"/>
      <c r="G4" s="210"/>
      <c r="H4" s="210"/>
      <c r="I4" s="211"/>
    </row>
    <row r="5" spans="1:9" ht="34.5" thickBot="1" x14ac:dyDescent="0.25">
      <c r="A5" s="215" t="s">
        <v>42</v>
      </c>
      <c r="B5" s="216"/>
      <c r="C5" s="216"/>
      <c r="D5" s="216"/>
      <c r="E5" s="216"/>
      <c r="F5" s="217"/>
      <c r="G5" s="22" t="s">
        <v>43</v>
      </c>
      <c r="H5" s="52" t="s">
        <v>44</v>
      </c>
      <c r="I5" s="53" t="s">
        <v>45</v>
      </c>
    </row>
    <row r="6" spans="1:9" x14ac:dyDescent="0.2">
      <c r="A6" s="212">
        <v>1</v>
      </c>
      <c r="B6" s="213"/>
      <c r="C6" s="213"/>
      <c r="D6" s="213"/>
      <c r="E6" s="213"/>
      <c r="F6" s="214"/>
      <c r="G6" s="23">
        <v>2</v>
      </c>
      <c r="H6" s="24">
        <v>3</v>
      </c>
      <c r="I6" s="24">
        <v>4</v>
      </c>
    </row>
    <row r="7" spans="1:9" x14ac:dyDescent="0.2">
      <c r="A7" s="218"/>
      <c r="B7" s="218"/>
      <c r="C7" s="218"/>
      <c r="D7" s="218"/>
      <c r="E7" s="218"/>
      <c r="F7" s="218"/>
      <c r="G7" s="218"/>
      <c r="H7" s="218"/>
      <c r="I7" s="219"/>
    </row>
    <row r="8" spans="1:9" ht="12.75" customHeight="1" x14ac:dyDescent="0.2">
      <c r="A8" s="220" t="s">
        <v>46</v>
      </c>
      <c r="B8" s="221"/>
      <c r="C8" s="221"/>
      <c r="D8" s="221"/>
      <c r="E8" s="221"/>
      <c r="F8" s="222"/>
      <c r="G8" s="13">
        <v>1</v>
      </c>
      <c r="H8" s="54">
        <v>0</v>
      </c>
      <c r="I8" s="54">
        <v>0</v>
      </c>
    </row>
    <row r="9" spans="1:9" ht="12.75" customHeight="1" x14ac:dyDescent="0.2">
      <c r="A9" s="190" t="s">
        <v>47</v>
      </c>
      <c r="B9" s="191"/>
      <c r="C9" s="191"/>
      <c r="D9" s="191"/>
      <c r="E9" s="191"/>
      <c r="F9" s="192"/>
      <c r="G9" s="14">
        <v>2</v>
      </c>
      <c r="H9" s="55">
        <f>H10+H17+H27+H38+H43</f>
        <v>414913357</v>
      </c>
      <c r="I9" s="55">
        <f>I10+I17+I27+I38+I43</f>
        <v>401187144</v>
      </c>
    </row>
    <row r="10" spans="1:9" ht="12.75" customHeight="1" x14ac:dyDescent="0.2">
      <c r="A10" s="206" t="s">
        <v>48</v>
      </c>
      <c r="B10" s="207"/>
      <c r="C10" s="207"/>
      <c r="D10" s="207"/>
      <c r="E10" s="207"/>
      <c r="F10" s="208"/>
      <c r="G10" s="14">
        <v>3</v>
      </c>
      <c r="H10" s="55">
        <f>H11+H12+H13+H14+H15+H16</f>
        <v>1201209</v>
      </c>
      <c r="I10" s="55">
        <f>I11+I12+I13+I14+I15+I16</f>
        <v>974002</v>
      </c>
    </row>
    <row r="11" spans="1:9" ht="12.75" customHeight="1" x14ac:dyDescent="0.2">
      <c r="A11" s="198" t="s">
        <v>49</v>
      </c>
      <c r="B11" s="199"/>
      <c r="C11" s="199"/>
      <c r="D11" s="199"/>
      <c r="E11" s="199"/>
      <c r="F11" s="200"/>
      <c r="G11" s="13">
        <v>4</v>
      </c>
      <c r="H11" s="54">
        <v>0</v>
      </c>
      <c r="I11" s="54">
        <v>0</v>
      </c>
    </row>
    <row r="12" spans="1:9" ht="23.45" customHeight="1" x14ac:dyDescent="0.2">
      <c r="A12" s="198" t="s">
        <v>50</v>
      </c>
      <c r="B12" s="199"/>
      <c r="C12" s="199"/>
      <c r="D12" s="199"/>
      <c r="E12" s="199"/>
      <c r="F12" s="200"/>
      <c r="G12" s="13">
        <v>5</v>
      </c>
      <c r="H12" s="54">
        <v>1201209</v>
      </c>
      <c r="I12" s="54">
        <v>974002</v>
      </c>
    </row>
    <row r="13" spans="1:9" ht="12.75" customHeight="1" x14ac:dyDescent="0.2">
      <c r="A13" s="198" t="s">
        <v>51</v>
      </c>
      <c r="B13" s="199"/>
      <c r="C13" s="199"/>
      <c r="D13" s="199"/>
      <c r="E13" s="199"/>
      <c r="F13" s="200"/>
      <c r="G13" s="13">
        <v>6</v>
      </c>
      <c r="H13" s="54">
        <v>0</v>
      </c>
      <c r="I13" s="54">
        <v>0</v>
      </c>
    </row>
    <row r="14" spans="1:9" ht="12.75" customHeight="1" x14ac:dyDescent="0.2">
      <c r="A14" s="198" t="s">
        <v>52</v>
      </c>
      <c r="B14" s="199"/>
      <c r="C14" s="199"/>
      <c r="D14" s="199"/>
      <c r="E14" s="199"/>
      <c r="F14" s="200"/>
      <c r="G14" s="13">
        <v>7</v>
      </c>
      <c r="H14" s="54">
        <v>0</v>
      </c>
      <c r="I14" s="54">
        <v>0</v>
      </c>
    </row>
    <row r="15" spans="1:9" ht="12.75" customHeight="1" x14ac:dyDescent="0.2">
      <c r="A15" s="198" t="s">
        <v>53</v>
      </c>
      <c r="B15" s="199"/>
      <c r="C15" s="199"/>
      <c r="D15" s="199"/>
      <c r="E15" s="199"/>
      <c r="F15" s="200"/>
      <c r="G15" s="13">
        <v>8</v>
      </c>
      <c r="H15" s="54">
        <v>0</v>
      </c>
      <c r="I15" s="54">
        <v>0</v>
      </c>
    </row>
    <row r="16" spans="1:9" ht="12.75" customHeight="1" x14ac:dyDescent="0.2">
      <c r="A16" s="198" t="s">
        <v>54</v>
      </c>
      <c r="B16" s="199"/>
      <c r="C16" s="199"/>
      <c r="D16" s="199"/>
      <c r="E16" s="199"/>
      <c r="F16" s="200"/>
      <c r="G16" s="13">
        <v>9</v>
      </c>
      <c r="H16" s="54">
        <v>0</v>
      </c>
      <c r="I16" s="54">
        <v>0</v>
      </c>
    </row>
    <row r="17" spans="1:9" ht="12.75" customHeight="1" x14ac:dyDescent="0.2">
      <c r="A17" s="206" t="s">
        <v>55</v>
      </c>
      <c r="B17" s="207"/>
      <c r="C17" s="207"/>
      <c r="D17" s="207"/>
      <c r="E17" s="207"/>
      <c r="F17" s="208"/>
      <c r="G17" s="14">
        <v>10</v>
      </c>
      <c r="H17" s="55">
        <f>H18+H19+H20+H21+H22+H23+H24+H25+H26</f>
        <v>388417391</v>
      </c>
      <c r="I17" s="55">
        <f>I18+I19+I20+I21+I22+I23+I24+I25+I26</f>
        <v>376426904</v>
      </c>
    </row>
    <row r="18" spans="1:9" ht="12.75" customHeight="1" x14ac:dyDescent="0.2">
      <c r="A18" s="198" t="s">
        <v>56</v>
      </c>
      <c r="B18" s="199"/>
      <c r="C18" s="199"/>
      <c r="D18" s="199"/>
      <c r="E18" s="199"/>
      <c r="F18" s="200"/>
      <c r="G18" s="13">
        <v>11</v>
      </c>
      <c r="H18" s="54">
        <v>47398788</v>
      </c>
      <c r="I18" s="54">
        <v>47379731</v>
      </c>
    </row>
    <row r="19" spans="1:9" ht="12.75" customHeight="1" x14ac:dyDescent="0.2">
      <c r="A19" s="198" t="s">
        <v>57</v>
      </c>
      <c r="B19" s="199"/>
      <c r="C19" s="199"/>
      <c r="D19" s="199"/>
      <c r="E19" s="199"/>
      <c r="F19" s="200"/>
      <c r="G19" s="13">
        <v>12</v>
      </c>
      <c r="H19" s="54">
        <v>266461921</v>
      </c>
      <c r="I19" s="54">
        <v>259690583</v>
      </c>
    </row>
    <row r="20" spans="1:9" ht="12.75" customHeight="1" x14ac:dyDescent="0.2">
      <c r="A20" s="198" t="s">
        <v>58</v>
      </c>
      <c r="B20" s="199"/>
      <c r="C20" s="199"/>
      <c r="D20" s="199"/>
      <c r="E20" s="199"/>
      <c r="F20" s="200"/>
      <c r="G20" s="13">
        <v>13</v>
      </c>
      <c r="H20" s="54">
        <v>28109008</v>
      </c>
      <c r="I20" s="54">
        <v>26579977</v>
      </c>
    </row>
    <row r="21" spans="1:9" ht="12.75" customHeight="1" x14ac:dyDescent="0.2">
      <c r="A21" s="198" t="s">
        <v>59</v>
      </c>
      <c r="B21" s="199"/>
      <c r="C21" s="199"/>
      <c r="D21" s="199"/>
      <c r="E21" s="199"/>
      <c r="F21" s="200"/>
      <c r="G21" s="13">
        <v>14</v>
      </c>
      <c r="H21" s="54">
        <v>512234</v>
      </c>
      <c r="I21" s="54">
        <v>400092</v>
      </c>
    </row>
    <row r="22" spans="1:9" ht="12.75" customHeight="1" x14ac:dyDescent="0.2">
      <c r="A22" s="198" t="s">
        <v>60</v>
      </c>
      <c r="B22" s="199"/>
      <c r="C22" s="199"/>
      <c r="D22" s="199"/>
      <c r="E22" s="199"/>
      <c r="F22" s="200"/>
      <c r="G22" s="13">
        <v>15</v>
      </c>
      <c r="H22" s="54">
        <v>0</v>
      </c>
      <c r="I22" s="54">
        <v>0</v>
      </c>
    </row>
    <row r="23" spans="1:9" ht="12.75" customHeight="1" x14ac:dyDescent="0.2">
      <c r="A23" s="198" t="s">
        <v>61</v>
      </c>
      <c r="B23" s="199"/>
      <c r="C23" s="199"/>
      <c r="D23" s="199"/>
      <c r="E23" s="199"/>
      <c r="F23" s="200"/>
      <c r="G23" s="13">
        <v>16</v>
      </c>
      <c r="H23" s="54">
        <v>151293</v>
      </c>
      <c r="I23" s="54">
        <v>1373777</v>
      </c>
    </row>
    <row r="24" spans="1:9" ht="12.75" customHeight="1" x14ac:dyDescent="0.2">
      <c r="A24" s="198" t="s">
        <v>62</v>
      </c>
      <c r="B24" s="199"/>
      <c r="C24" s="199"/>
      <c r="D24" s="199"/>
      <c r="E24" s="199"/>
      <c r="F24" s="200"/>
      <c r="G24" s="13">
        <v>17</v>
      </c>
      <c r="H24" s="54">
        <v>10659033</v>
      </c>
      <c r="I24" s="54">
        <v>7516349</v>
      </c>
    </row>
    <row r="25" spans="1:9" ht="12.75" customHeight="1" x14ac:dyDescent="0.2">
      <c r="A25" s="198" t="s">
        <v>63</v>
      </c>
      <c r="B25" s="199"/>
      <c r="C25" s="199"/>
      <c r="D25" s="199"/>
      <c r="E25" s="199"/>
      <c r="F25" s="200"/>
      <c r="G25" s="13">
        <v>18</v>
      </c>
      <c r="H25" s="54">
        <v>35125114</v>
      </c>
      <c r="I25" s="54">
        <v>33486395</v>
      </c>
    </row>
    <row r="26" spans="1:9" ht="12.75" customHeight="1" x14ac:dyDescent="0.2">
      <c r="A26" s="198" t="s">
        <v>64</v>
      </c>
      <c r="B26" s="199"/>
      <c r="C26" s="199"/>
      <c r="D26" s="199"/>
      <c r="E26" s="199"/>
      <c r="F26" s="200"/>
      <c r="G26" s="13">
        <v>19</v>
      </c>
      <c r="H26" s="54">
        <v>0</v>
      </c>
      <c r="I26" s="54">
        <v>0</v>
      </c>
    </row>
    <row r="27" spans="1:9" ht="12.75" customHeight="1" x14ac:dyDescent="0.2">
      <c r="A27" s="206" t="s">
        <v>65</v>
      </c>
      <c r="B27" s="207"/>
      <c r="C27" s="207"/>
      <c r="D27" s="207"/>
      <c r="E27" s="207"/>
      <c r="F27" s="208"/>
      <c r="G27" s="14">
        <v>20</v>
      </c>
      <c r="H27" s="55">
        <f>SUM(H28:H37)</f>
        <v>16620634</v>
      </c>
      <c r="I27" s="55">
        <f>SUM(I28:I37)</f>
        <v>17060965</v>
      </c>
    </row>
    <row r="28" spans="1:9" ht="12.75" customHeight="1" x14ac:dyDescent="0.2">
      <c r="A28" s="198" t="s">
        <v>66</v>
      </c>
      <c r="B28" s="199"/>
      <c r="C28" s="199"/>
      <c r="D28" s="199"/>
      <c r="E28" s="199"/>
      <c r="F28" s="200"/>
      <c r="G28" s="13">
        <v>21</v>
      </c>
      <c r="H28" s="54">
        <v>0</v>
      </c>
      <c r="I28" s="54">
        <v>0</v>
      </c>
    </row>
    <row r="29" spans="1:9" ht="12.75" customHeight="1" x14ac:dyDescent="0.2">
      <c r="A29" s="198" t="s">
        <v>67</v>
      </c>
      <c r="B29" s="199"/>
      <c r="C29" s="199"/>
      <c r="D29" s="199"/>
      <c r="E29" s="199"/>
      <c r="F29" s="200"/>
      <c r="G29" s="13">
        <v>22</v>
      </c>
      <c r="H29" s="54">
        <v>0</v>
      </c>
      <c r="I29" s="54">
        <v>0</v>
      </c>
    </row>
    <row r="30" spans="1:9" ht="12.75" customHeight="1" x14ac:dyDescent="0.2">
      <c r="A30" s="198" t="s">
        <v>68</v>
      </c>
      <c r="B30" s="199"/>
      <c r="C30" s="199"/>
      <c r="D30" s="199"/>
      <c r="E30" s="199"/>
      <c r="F30" s="200"/>
      <c r="G30" s="13">
        <v>23</v>
      </c>
      <c r="H30" s="54">
        <v>0</v>
      </c>
      <c r="I30" s="54">
        <v>0</v>
      </c>
    </row>
    <row r="31" spans="1:9" ht="24.6" customHeight="1" x14ac:dyDescent="0.2">
      <c r="A31" s="198" t="s">
        <v>69</v>
      </c>
      <c r="B31" s="199"/>
      <c r="C31" s="199"/>
      <c r="D31" s="199"/>
      <c r="E31" s="199"/>
      <c r="F31" s="200"/>
      <c r="G31" s="13">
        <v>24</v>
      </c>
      <c r="H31" s="54">
        <v>0</v>
      </c>
      <c r="I31" s="54">
        <v>0</v>
      </c>
    </row>
    <row r="32" spans="1:9" ht="24" customHeight="1" x14ac:dyDescent="0.2">
      <c r="A32" s="198" t="s">
        <v>70</v>
      </c>
      <c r="B32" s="199"/>
      <c r="C32" s="199"/>
      <c r="D32" s="199"/>
      <c r="E32" s="199"/>
      <c r="F32" s="200"/>
      <c r="G32" s="13">
        <v>25</v>
      </c>
      <c r="H32" s="54">
        <v>0</v>
      </c>
      <c r="I32" s="54">
        <v>0</v>
      </c>
    </row>
    <row r="33" spans="1:9" ht="26.45" customHeight="1" x14ac:dyDescent="0.2">
      <c r="A33" s="198" t="s">
        <v>71</v>
      </c>
      <c r="B33" s="199"/>
      <c r="C33" s="199"/>
      <c r="D33" s="199"/>
      <c r="E33" s="199"/>
      <c r="F33" s="200"/>
      <c r="G33" s="13">
        <v>26</v>
      </c>
      <c r="H33" s="54">
        <v>6256010</v>
      </c>
      <c r="I33" s="54">
        <v>9922105</v>
      </c>
    </row>
    <row r="34" spans="1:9" ht="12.75" customHeight="1" x14ac:dyDescent="0.2">
      <c r="A34" s="198" t="s">
        <v>72</v>
      </c>
      <c r="B34" s="199"/>
      <c r="C34" s="199"/>
      <c r="D34" s="199"/>
      <c r="E34" s="199"/>
      <c r="F34" s="200"/>
      <c r="G34" s="13">
        <v>27</v>
      </c>
      <c r="H34" s="54">
        <v>0</v>
      </c>
      <c r="I34" s="54">
        <v>0</v>
      </c>
    </row>
    <row r="35" spans="1:9" ht="12.75" customHeight="1" x14ac:dyDescent="0.2">
      <c r="A35" s="198" t="s">
        <v>73</v>
      </c>
      <c r="B35" s="199"/>
      <c r="C35" s="199"/>
      <c r="D35" s="199"/>
      <c r="E35" s="199"/>
      <c r="F35" s="200"/>
      <c r="G35" s="13">
        <v>28</v>
      </c>
      <c r="H35" s="54">
        <v>9752999</v>
      </c>
      <c r="I35" s="54">
        <v>6762390</v>
      </c>
    </row>
    <row r="36" spans="1:9" ht="12.75" customHeight="1" x14ac:dyDescent="0.2">
      <c r="A36" s="198" t="s">
        <v>74</v>
      </c>
      <c r="B36" s="199"/>
      <c r="C36" s="199"/>
      <c r="D36" s="199"/>
      <c r="E36" s="199"/>
      <c r="F36" s="200"/>
      <c r="G36" s="13">
        <v>29</v>
      </c>
      <c r="H36" s="54">
        <v>0</v>
      </c>
      <c r="I36" s="54">
        <v>0</v>
      </c>
    </row>
    <row r="37" spans="1:9" ht="12.75" customHeight="1" x14ac:dyDescent="0.2">
      <c r="A37" s="198" t="s">
        <v>75</v>
      </c>
      <c r="B37" s="199"/>
      <c r="C37" s="199"/>
      <c r="D37" s="199"/>
      <c r="E37" s="199"/>
      <c r="F37" s="200"/>
      <c r="G37" s="13">
        <v>30</v>
      </c>
      <c r="H37" s="54">
        <v>611625</v>
      </c>
      <c r="I37" s="54">
        <v>376470</v>
      </c>
    </row>
    <row r="38" spans="1:9" ht="12.75" customHeight="1" x14ac:dyDescent="0.2">
      <c r="A38" s="206" t="s">
        <v>76</v>
      </c>
      <c r="B38" s="207"/>
      <c r="C38" s="207"/>
      <c r="D38" s="207"/>
      <c r="E38" s="207"/>
      <c r="F38" s="208"/>
      <c r="G38" s="14">
        <v>31</v>
      </c>
      <c r="H38" s="55">
        <f>H39+H40+H41+H42</f>
        <v>0</v>
      </c>
      <c r="I38" s="55">
        <f>I39+I40+I41+I42</f>
        <v>0</v>
      </c>
    </row>
    <row r="39" spans="1:9" ht="12.75" customHeight="1" x14ac:dyDescent="0.2">
      <c r="A39" s="198" t="s">
        <v>77</v>
      </c>
      <c r="B39" s="199"/>
      <c r="C39" s="199"/>
      <c r="D39" s="199"/>
      <c r="E39" s="199"/>
      <c r="F39" s="200"/>
      <c r="G39" s="13">
        <v>32</v>
      </c>
      <c r="H39" s="54">
        <v>0</v>
      </c>
      <c r="I39" s="54">
        <v>0</v>
      </c>
    </row>
    <row r="40" spans="1:9" ht="21.6" customHeight="1" x14ac:dyDescent="0.2">
      <c r="A40" s="198" t="s">
        <v>78</v>
      </c>
      <c r="B40" s="199"/>
      <c r="C40" s="199"/>
      <c r="D40" s="199"/>
      <c r="E40" s="199"/>
      <c r="F40" s="200"/>
      <c r="G40" s="13">
        <v>33</v>
      </c>
      <c r="H40" s="54">
        <v>0</v>
      </c>
      <c r="I40" s="54">
        <v>0</v>
      </c>
    </row>
    <row r="41" spans="1:9" ht="12.75" customHeight="1" x14ac:dyDescent="0.2">
      <c r="A41" s="198" t="s">
        <v>79</v>
      </c>
      <c r="B41" s="199"/>
      <c r="C41" s="199"/>
      <c r="D41" s="199"/>
      <c r="E41" s="199"/>
      <c r="F41" s="200"/>
      <c r="G41" s="13">
        <v>34</v>
      </c>
      <c r="H41" s="54">
        <v>0</v>
      </c>
      <c r="I41" s="54">
        <v>0</v>
      </c>
    </row>
    <row r="42" spans="1:9" ht="12.75" customHeight="1" x14ac:dyDescent="0.2">
      <c r="A42" s="198" t="s">
        <v>80</v>
      </c>
      <c r="B42" s="199"/>
      <c r="C42" s="199"/>
      <c r="D42" s="199"/>
      <c r="E42" s="199"/>
      <c r="F42" s="200"/>
      <c r="G42" s="13">
        <v>35</v>
      </c>
      <c r="H42" s="54">
        <v>0</v>
      </c>
      <c r="I42" s="54">
        <v>0</v>
      </c>
    </row>
    <row r="43" spans="1:9" ht="12.75" customHeight="1" x14ac:dyDescent="0.2">
      <c r="A43" s="181" t="s">
        <v>81</v>
      </c>
      <c r="B43" s="182"/>
      <c r="C43" s="182"/>
      <c r="D43" s="182"/>
      <c r="E43" s="182"/>
      <c r="F43" s="183"/>
      <c r="G43" s="13">
        <v>36</v>
      </c>
      <c r="H43" s="54">
        <v>8674123</v>
      </c>
      <c r="I43" s="54">
        <v>6725273</v>
      </c>
    </row>
    <row r="44" spans="1:9" ht="12.75" customHeight="1" x14ac:dyDescent="0.2">
      <c r="A44" s="190" t="s">
        <v>82</v>
      </c>
      <c r="B44" s="191"/>
      <c r="C44" s="191"/>
      <c r="D44" s="191"/>
      <c r="E44" s="191"/>
      <c r="F44" s="192"/>
      <c r="G44" s="14">
        <v>37</v>
      </c>
      <c r="H44" s="55">
        <f>H45+H53+H60+H70</f>
        <v>55382650</v>
      </c>
      <c r="I44" s="55">
        <f>I45+I53+I60+I70</f>
        <v>43739212</v>
      </c>
    </row>
    <row r="45" spans="1:9" ht="12.75" customHeight="1" x14ac:dyDescent="0.2">
      <c r="A45" s="206" t="s">
        <v>83</v>
      </c>
      <c r="B45" s="207"/>
      <c r="C45" s="207"/>
      <c r="D45" s="207"/>
      <c r="E45" s="207"/>
      <c r="F45" s="208"/>
      <c r="G45" s="14">
        <v>38</v>
      </c>
      <c r="H45" s="55">
        <f>SUM(H46:H52)</f>
        <v>843337</v>
      </c>
      <c r="I45" s="55">
        <f>SUM(I46:I52)</f>
        <v>1125886</v>
      </c>
    </row>
    <row r="46" spans="1:9" ht="12.75" customHeight="1" x14ac:dyDescent="0.2">
      <c r="A46" s="198" t="s">
        <v>84</v>
      </c>
      <c r="B46" s="199"/>
      <c r="C46" s="199"/>
      <c r="D46" s="199"/>
      <c r="E46" s="199"/>
      <c r="F46" s="200"/>
      <c r="G46" s="13">
        <v>39</v>
      </c>
      <c r="H46" s="54">
        <v>804865</v>
      </c>
      <c r="I46" s="54">
        <v>1091879</v>
      </c>
    </row>
    <row r="47" spans="1:9" ht="12.75" customHeight="1" x14ac:dyDescent="0.2">
      <c r="A47" s="198" t="s">
        <v>85</v>
      </c>
      <c r="B47" s="199"/>
      <c r="C47" s="199"/>
      <c r="D47" s="199"/>
      <c r="E47" s="199"/>
      <c r="F47" s="200"/>
      <c r="G47" s="13">
        <v>40</v>
      </c>
      <c r="H47" s="54">
        <v>0</v>
      </c>
      <c r="I47" s="54">
        <v>0</v>
      </c>
    </row>
    <row r="48" spans="1:9" ht="12.75" customHeight="1" x14ac:dyDescent="0.2">
      <c r="A48" s="198" t="s">
        <v>86</v>
      </c>
      <c r="B48" s="199"/>
      <c r="C48" s="199"/>
      <c r="D48" s="199"/>
      <c r="E48" s="199"/>
      <c r="F48" s="200"/>
      <c r="G48" s="13">
        <v>41</v>
      </c>
      <c r="H48" s="54">
        <v>0</v>
      </c>
      <c r="I48" s="54">
        <v>0</v>
      </c>
    </row>
    <row r="49" spans="1:9" ht="12.75" customHeight="1" x14ac:dyDescent="0.2">
      <c r="A49" s="198" t="s">
        <v>87</v>
      </c>
      <c r="B49" s="199"/>
      <c r="C49" s="199"/>
      <c r="D49" s="199"/>
      <c r="E49" s="199"/>
      <c r="F49" s="200"/>
      <c r="G49" s="13">
        <v>42</v>
      </c>
      <c r="H49" s="54">
        <v>38472</v>
      </c>
      <c r="I49" s="54">
        <v>34007</v>
      </c>
    </row>
    <row r="50" spans="1:9" ht="12.75" customHeight="1" x14ac:dyDescent="0.2">
      <c r="A50" s="198" t="s">
        <v>88</v>
      </c>
      <c r="B50" s="199"/>
      <c r="C50" s="199"/>
      <c r="D50" s="199"/>
      <c r="E50" s="199"/>
      <c r="F50" s="200"/>
      <c r="G50" s="13">
        <v>43</v>
      </c>
      <c r="H50" s="54">
        <v>0</v>
      </c>
      <c r="I50" s="54">
        <v>0</v>
      </c>
    </row>
    <row r="51" spans="1:9" ht="12.75" customHeight="1" x14ac:dyDescent="0.2">
      <c r="A51" s="198" t="s">
        <v>89</v>
      </c>
      <c r="B51" s="199"/>
      <c r="C51" s="199"/>
      <c r="D51" s="199"/>
      <c r="E51" s="199"/>
      <c r="F51" s="200"/>
      <c r="G51" s="13">
        <v>44</v>
      </c>
      <c r="H51" s="54">
        <v>0</v>
      </c>
      <c r="I51" s="54">
        <v>0</v>
      </c>
    </row>
    <row r="52" spans="1:9" ht="12.75" customHeight="1" x14ac:dyDescent="0.2">
      <c r="A52" s="198" t="s">
        <v>90</v>
      </c>
      <c r="B52" s="199"/>
      <c r="C52" s="199"/>
      <c r="D52" s="199"/>
      <c r="E52" s="199"/>
      <c r="F52" s="200"/>
      <c r="G52" s="13">
        <v>45</v>
      </c>
      <c r="H52" s="54">
        <v>0</v>
      </c>
      <c r="I52" s="54">
        <v>0</v>
      </c>
    </row>
    <row r="53" spans="1:9" ht="12.75" customHeight="1" x14ac:dyDescent="0.2">
      <c r="A53" s="206" t="s">
        <v>91</v>
      </c>
      <c r="B53" s="207"/>
      <c r="C53" s="207"/>
      <c r="D53" s="207"/>
      <c r="E53" s="207"/>
      <c r="F53" s="208"/>
      <c r="G53" s="14">
        <v>46</v>
      </c>
      <c r="H53" s="55">
        <f>SUM(H54:H59)</f>
        <v>4191226</v>
      </c>
      <c r="I53" s="55">
        <f>SUM(I54:I59)</f>
        <v>5284219</v>
      </c>
    </row>
    <row r="54" spans="1:9" ht="12.75" customHeight="1" x14ac:dyDescent="0.2">
      <c r="A54" s="198" t="s">
        <v>92</v>
      </c>
      <c r="B54" s="199"/>
      <c r="C54" s="199"/>
      <c r="D54" s="199"/>
      <c r="E54" s="199"/>
      <c r="F54" s="200"/>
      <c r="G54" s="13">
        <v>47</v>
      </c>
      <c r="H54" s="54">
        <v>56234</v>
      </c>
      <c r="I54" s="54">
        <v>74679</v>
      </c>
    </row>
    <row r="55" spans="1:9" ht="24.6" customHeight="1" x14ac:dyDescent="0.2">
      <c r="A55" s="198" t="s">
        <v>93</v>
      </c>
      <c r="B55" s="199"/>
      <c r="C55" s="199"/>
      <c r="D55" s="199"/>
      <c r="E55" s="199"/>
      <c r="F55" s="200"/>
      <c r="G55" s="13">
        <v>48</v>
      </c>
      <c r="H55" s="54">
        <v>74449</v>
      </c>
      <c r="I55" s="54">
        <v>197159</v>
      </c>
    </row>
    <row r="56" spans="1:9" ht="12.75" customHeight="1" x14ac:dyDescent="0.2">
      <c r="A56" s="198" t="s">
        <v>94</v>
      </c>
      <c r="B56" s="199"/>
      <c r="C56" s="199"/>
      <c r="D56" s="199"/>
      <c r="E56" s="199"/>
      <c r="F56" s="200"/>
      <c r="G56" s="13">
        <v>49</v>
      </c>
      <c r="H56" s="54">
        <v>2610367</v>
      </c>
      <c r="I56" s="54">
        <v>3375561</v>
      </c>
    </row>
    <row r="57" spans="1:9" ht="12.75" customHeight="1" x14ac:dyDescent="0.2">
      <c r="A57" s="198" t="s">
        <v>95</v>
      </c>
      <c r="B57" s="199"/>
      <c r="C57" s="199"/>
      <c r="D57" s="199"/>
      <c r="E57" s="199"/>
      <c r="F57" s="200"/>
      <c r="G57" s="13">
        <v>50</v>
      </c>
      <c r="H57" s="54">
        <v>0</v>
      </c>
      <c r="I57" s="54">
        <v>0</v>
      </c>
    </row>
    <row r="58" spans="1:9" ht="12.75" customHeight="1" x14ac:dyDescent="0.2">
      <c r="A58" s="198" t="s">
        <v>96</v>
      </c>
      <c r="B58" s="199"/>
      <c r="C58" s="199"/>
      <c r="D58" s="199"/>
      <c r="E58" s="199"/>
      <c r="F58" s="200"/>
      <c r="G58" s="13">
        <v>51</v>
      </c>
      <c r="H58" s="54">
        <v>1075690</v>
      </c>
      <c r="I58" s="54">
        <v>748350</v>
      </c>
    </row>
    <row r="59" spans="1:9" ht="12.75" customHeight="1" x14ac:dyDescent="0.2">
      <c r="A59" s="198" t="s">
        <v>97</v>
      </c>
      <c r="B59" s="199"/>
      <c r="C59" s="199"/>
      <c r="D59" s="199"/>
      <c r="E59" s="199"/>
      <c r="F59" s="200"/>
      <c r="G59" s="13">
        <v>52</v>
      </c>
      <c r="H59" s="54">
        <v>374486</v>
      </c>
      <c r="I59" s="54">
        <v>888470</v>
      </c>
    </row>
    <row r="60" spans="1:9" ht="12.75" customHeight="1" x14ac:dyDescent="0.2">
      <c r="A60" s="206" t="s">
        <v>98</v>
      </c>
      <c r="B60" s="207"/>
      <c r="C60" s="207"/>
      <c r="D60" s="207"/>
      <c r="E60" s="207"/>
      <c r="F60" s="208"/>
      <c r="G60" s="14">
        <v>53</v>
      </c>
      <c r="H60" s="55">
        <f>SUM(H61:H69)</f>
        <v>0</v>
      </c>
      <c r="I60" s="55">
        <f>SUM(I61:I69)</f>
        <v>7452988</v>
      </c>
    </row>
    <row r="61" spans="1:9" ht="12.75" customHeight="1" x14ac:dyDescent="0.2">
      <c r="A61" s="198" t="s">
        <v>99</v>
      </c>
      <c r="B61" s="199"/>
      <c r="C61" s="199"/>
      <c r="D61" s="199"/>
      <c r="E61" s="199"/>
      <c r="F61" s="200"/>
      <c r="G61" s="13">
        <v>54</v>
      </c>
      <c r="H61" s="54">
        <v>0</v>
      </c>
      <c r="I61" s="54">
        <v>0</v>
      </c>
    </row>
    <row r="62" spans="1:9" ht="12.75" customHeight="1" x14ac:dyDescent="0.2">
      <c r="A62" s="198" t="s">
        <v>100</v>
      </c>
      <c r="B62" s="199"/>
      <c r="C62" s="199"/>
      <c r="D62" s="199"/>
      <c r="E62" s="199"/>
      <c r="F62" s="200"/>
      <c r="G62" s="13">
        <v>55</v>
      </c>
      <c r="H62" s="54">
        <v>0</v>
      </c>
      <c r="I62" s="54">
        <v>0</v>
      </c>
    </row>
    <row r="63" spans="1:9" ht="12.75" customHeight="1" x14ac:dyDescent="0.2">
      <c r="A63" s="198" t="s">
        <v>101</v>
      </c>
      <c r="B63" s="199"/>
      <c r="C63" s="199"/>
      <c r="D63" s="199"/>
      <c r="E63" s="199"/>
      <c r="F63" s="200"/>
      <c r="G63" s="13">
        <v>56</v>
      </c>
      <c r="H63" s="54">
        <v>0</v>
      </c>
      <c r="I63" s="54">
        <v>0</v>
      </c>
    </row>
    <row r="64" spans="1:9" ht="23.45" customHeight="1" x14ac:dyDescent="0.2">
      <c r="A64" s="198" t="s">
        <v>102</v>
      </c>
      <c r="B64" s="199"/>
      <c r="C64" s="199"/>
      <c r="D64" s="199"/>
      <c r="E64" s="199"/>
      <c r="F64" s="200"/>
      <c r="G64" s="13">
        <v>57</v>
      </c>
      <c r="H64" s="54">
        <v>0</v>
      </c>
      <c r="I64" s="54">
        <v>0</v>
      </c>
    </row>
    <row r="65" spans="1:9" ht="21" customHeight="1" x14ac:dyDescent="0.2">
      <c r="A65" s="198" t="s">
        <v>103</v>
      </c>
      <c r="B65" s="199"/>
      <c r="C65" s="199"/>
      <c r="D65" s="199"/>
      <c r="E65" s="199"/>
      <c r="F65" s="200"/>
      <c r="G65" s="13">
        <v>58</v>
      </c>
      <c r="H65" s="54">
        <v>0</v>
      </c>
      <c r="I65" s="54">
        <v>0</v>
      </c>
    </row>
    <row r="66" spans="1:9" ht="22.9" customHeight="1" x14ac:dyDescent="0.2">
      <c r="A66" s="198" t="s">
        <v>104</v>
      </c>
      <c r="B66" s="199"/>
      <c r="C66" s="199"/>
      <c r="D66" s="199"/>
      <c r="E66" s="199"/>
      <c r="F66" s="200"/>
      <c r="G66" s="13">
        <v>59</v>
      </c>
      <c r="H66" s="54">
        <v>0</v>
      </c>
      <c r="I66" s="54">
        <v>0</v>
      </c>
    </row>
    <row r="67" spans="1:9" ht="12.75" customHeight="1" x14ac:dyDescent="0.2">
      <c r="A67" s="198" t="s">
        <v>105</v>
      </c>
      <c r="B67" s="199"/>
      <c r="C67" s="199"/>
      <c r="D67" s="199"/>
      <c r="E67" s="199"/>
      <c r="F67" s="200"/>
      <c r="G67" s="13">
        <v>60</v>
      </c>
      <c r="H67" s="54">
        <v>0</v>
      </c>
      <c r="I67" s="54">
        <v>0</v>
      </c>
    </row>
    <row r="68" spans="1:9" ht="12.75" customHeight="1" x14ac:dyDescent="0.2">
      <c r="A68" s="198" t="s">
        <v>106</v>
      </c>
      <c r="B68" s="199"/>
      <c r="C68" s="199"/>
      <c r="D68" s="199"/>
      <c r="E68" s="199"/>
      <c r="F68" s="200"/>
      <c r="G68" s="13">
        <v>61</v>
      </c>
      <c r="H68" s="54">
        <v>0</v>
      </c>
      <c r="I68" s="54">
        <v>7452988</v>
      </c>
    </row>
    <row r="69" spans="1:9" ht="12.75" customHeight="1" x14ac:dyDescent="0.2">
      <c r="A69" s="198" t="s">
        <v>107</v>
      </c>
      <c r="B69" s="199"/>
      <c r="C69" s="199"/>
      <c r="D69" s="199"/>
      <c r="E69" s="199"/>
      <c r="F69" s="200"/>
      <c r="G69" s="13">
        <v>62</v>
      </c>
      <c r="H69" s="54">
        <v>0</v>
      </c>
      <c r="I69" s="54">
        <v>0</v>
      </c>
    </row>
    <row r="70" spans="1:9" ht="12.75" customHeight="1" x14ac:dyDescent="0.2">
      <c r="A70" s="181" t="s">
        <v>108</v>
      </c>
      <c r="B70" s="182"/>
      <c r="C70" s="182"/>
      <c r="D70" s="182"/>
      <c r="E70" s="182"/>
      <c r="F70" s="183"/>
      <c r="G70" s="13">
        <v>63</v>
      </c>
      <c r="H70" s="54">
        <v>50348087</v>
      </c>
      <c r="I70" s="54">
        <v>29876119</v>
      </c>
    </row>
    <row r="71" spans="1:9" ht="12.75" customHeight="1" x14ac:dyDescent="0.2">
      <c r="A71" s="184" t="s">
        <v>109</v>
      </c>
      <c r="B71" s="185"/>
      <c r="C71" s="185"/>
      <c r="D71" s="185"/>
      <c r="E71" s="185"/>
      <c r="F71" s="186"/>
      <c r="G71" s="13">
        <v>64</v>
      </c>
      <c r="H71" s="54">
        <v>0</v>
      </c>
      <c r="I71" s="54">
        <v>0</v>
      </c>
    </row>
    <row r="72" spans="1:9" ht="12.75" customHeight="1" x14ac:dyDescent="0.2">
      <c r="A72" s="190" t="s">
        <v>110</v>
      </c>
      <c r="B72" s="191"/>
      <c r="C72" s="191"/>
      <c r="D72" s="191"/>
      <c r="E72" s="191"/>
      <c r="F72" s="192"/>
      <c r="G72" s="14">
        <v>65</v>
      </c>
      <c r="H72" s="55">
        <f>H8+H9+H44+H71</f>
        <v>470296007</v>
      </c>
      <c r="I72" s="55">
        <f>I8+I9+I44+I71</f>
        <v>444926356</v>
      </c>
    </row>
    <row r="73" spans="1:9" ht="12.75" customHeight="1" x14ac:dyDescent="0.2">
      <c r="A73" s="193" t="s">
        <v>111</v>
      </c>
      <c r="B73" s="194"/>
      <c r="C73" s="194"/>
      <c r="D73" s="194"/>
      <c r="E73" s="194"/>
      <c r="F73" s="195"/>
      <c r="G73" s="16">
        <v>66</v>
      </c>
      <c r="H73" s="56">
        <v>0</v>
      </c>
      <c r="I73" s="56">
        <v>0</v>
      </c>
    </row>
    <row r="74" spans="1:9" x14ac:dyDescent="0.2">
      <c r="A74" s="196" t="s">
        <v>112</v>
      </c>
      <c r="B74" s="197"/>
      <c r="C74" s="197"/>
      <c r="D74" s="197"/>
      <c r="E74" s="197"/>
      <c r="F74" s="197"/>
      <c r="G74" s="197"/>
      <c r="H74" s="197"/>
      <c r="I74" s="197"/>
    </row>
    <row r="75" spans="1:9" ht="24.75" customHeight="1" x14ac:dyDescent="0.2">
      <c r="A75" s="178" t="s">
        <v>379</v>
      </c>
      <c r="B75" s="179"/>
      <c r="C75" s="179"/>
      <c r="D75" s="179"/>
      <c r="E75" s="179"/>
      <c r="F75" s="179"/>
      <c r="G75" s="14">
        <v>67</v>
      </c>
      <c r="H75" s="55">
        <f>H76+H77+H78+H84+H85+H91+H94+H97</f>
        <v>213436546</v>
      </c>
      <c r="I75" s="55">
        <f>I76+I77+I78+I84+I85+I91+I94+I97</f>
        <v>213689658</v>
      </c>
    </row>
    <row r="76" spans="1:9" ht="12.75" customHeight="1" x14ac:dyDescent="0.2">
      <c r="A76" s="187" t="s">
        <v>113</v>
      </c>
      <c r="B76" s="187"/>
      <c r="C76" s="187"/>
      <c r="D76" s="187"/>
      <c r="E76" s="187"/>
      <c r="F76" s="187"/>
      <c r="G76" s="13">
        <v>68</v>
      </c>
      <c r="H76" s="40">
        <v>13613965</v>
      </c>
      <c r="I76" s="40">
        <v>13613965</v>
      </c>
    </row>
    <row r="77" spans="1:9" ht="12.75" customHeight="1" x14ac:dyDescent="0.2">
      <c r="A77" s="187" t="s">
        <v>114</v>
      </c>
      <c r="B77" s="187"/>
      <c r="C77" s="187"/>
      <c r="D77" s="187"/>
      <c r="E77" s="187"/>
      <c r="F77" s="187"/>
      <c r="G77" s="13">
        <v>69</v>
      </c>
      <c r="H77" s="40">
        <v>151667929</v>
      </c>
      <c r="I77" s="40">
        <v>151549736</v>
      </c>
    </row>
    <row r="78" spans="1:9" ht="12.75" customHeight="1" x14ac:dyDescent="0.2">
      <c r="A78" s="189" t="s">
        <v>115</v>
      </c>
      <c r="B78" s="189"/>
      <c r="C78" s="189"/>
      <c r="D78" s="189"/>
      <c r="E78" s="189"/>
      <c r="F78" s="189"/>
      <c r="G78" s="14">
        <v>70</v>
      </c>
      <c r="H78" s="55">
        <f>SUM(H79:H83)</f>
        <v>41415777</v>
      </c>
      <c r="I78" s="55">
        <f>SUM(I79:I83)</f>
        <v>39568767</v>
      </c>
    </row>
    <row r="79" spans="1:9" ht="12.75" customHeight="1" x14ac:dyDescent="0.2">
      <c r="A79" s="176" t="s">
        <v>116</v>
      </c>
      <c r="B79" s="176"/>
      <c r="C79" s="176"/>
      <c r="D79" s="176"/>
      <c r="E79" s="176"/>
      <c r="F79" s="176"/>
      <c r="G79" s="13">
        <v>71</v>
      </c>
      <c r="H79" s="40">
        <v>680698</v>
      </c>
      <c r="I79" s="40">
        <v>680698</v>
      </c>
    </row>
    <row r="80" spans="1:9" ht="12.75" customHeight="1" x14ac:dyDescent="0.2">
      <c r="A80" s="176" t="s">
        <v>117</v>
      </c>
      <c r="B80" s="176"/>
      <c r="C80" s="176"/>
      <c r="D80" s="176"/>
      <c r="E80" s="176"/>
      <c r="F80" s="176"/>
      <c r="G80" s="13">
        <v>72</v>
      </c>
      <c r="H80" s="40">
        <v>3563479</v>
      </c>
      <c r="I80" s="40">
        <v>4585019</v>
      </c>
    </row>
    <row r="81" spans="1:9" ht="12.75" customHeight="1" x14ac:dyDescent="0.2">
      <c r="A81" s="176" t="s">
        <v>118</v>
      </c>
      <c r="B81" s="176"/>
      <c r="C81" s="176"/>
      <c r="D81" s="176"/>
      <c r="E81" s="176"/>
      <c r="F81" s="176"/>
      <c r="G81" s="13">
        <v>73</v>
      </c>
      <c r="H81" s="40">
        <v>-3563479</v>
      </c>
      <c r="I81" s="40">
        <v>-4585019</v>
      </c>
    </row>
    <row r="82" spans="1:9" ht="12.75" customHeight="1" x14ac:dyDescent="0.2">
      <c r="A82" s="176" t="s">
        <v>119</v>
      </c>
      <c r="B82" s="176"/>
      <c r="C82" s="176"/>
      <c r="D82" s="176"/>
      <c r="E82" s="176"/>
      <c r="F82" s="176"/>
      <c r="G82" s="13">
        <v>74</v>
      </c>
      <c r="H82" s="40">
        <v>0</v>
      </c>
      <c r="I82" s="40">
        <v>0</v>
      </c>
    </row>
    <row r="83" spans="1:9" ht="12.75" customHeight="1" x14ac:dyDescent="0.2">
      <c r="A83" s="176" t="s">
        <v>120</v>
      </c>
      <c r="B83" s="176"/>
      <c r="C83" s="176"/>
      <c r="D83" s="176"/>
      <c r="E83" s="176"/>
      <c r="F83" s="176"/>
      <c r="G83" s="13">
        <v>75</v>
      </c>
      <c r="H83" s="40">
        <v>40735079</v>
      </c>
      <c r="I83" s="40">
        <v>38888069</v>
      </c>
    </row>
    <row r="84" spans="1:9" ht="12.75" customHeight="1" x14ac:dyDescent="0.2">
      <c r="A84" s="187" t="s">
        <v>121</v>
      </c>
      <c r="B84" s="187"/>
      <c r="C84" s="187"/>
      <c r="D84" s="187"/>
      <c r="E84" s="187"/>
      <c r="F84" s="187"/>
      <c r="G84" s="13">
        <v>76</v>
      </c>
      <c r="H84" s="40">
        <v>0</v>
      </c>
      <c r="I84" s="40">
        <v>0</v>
      </c>
    </row>
    <row r="85" spans="1:9" ht="12.75" customHeight="1" x14ac:dyDescent="0.2">
      <c r="A85" s="188" t="s">
        <v>369</v>
      </c>
      <c r="B85" s="189"/>
      <c r="C85" s="189"/>
      <c r="D85" s="189"/>
      <c r="E85" s="189"/>
      <c r="F85" s="189"/>
      <c r="G85" s="14">
        <v>77</v>
      </c>
      <c r="H85" s="55">
        <f>H86+H87+H88+H89+H90</f>
        <v>424409</v>
      </c>
      <c r="I85" s="55">
        <f>I86+I87+I88+I89+I90</f>
        <v>479960</v>
      </c>
    </row>
    <row r="86" spans="1:9" ht="24.75" customHeight="1" x14ac:dyDescent="0.2">
      <c r="A86" s="176" t="s">
        <v>370</v>
      </c>
      <c r="B86" s="176"/>
      <c r="C86" s="176"/>
      <c r="D86" s="176"/>
      <c r="E86" s="176"/>
      <c r="F86" s="176"/>
      <c r="G86" s="13">
        <v>78</v>
      </c>
      <c r="H86" s="54">
        <v>0</v>
      </c>
      <c r="I86" s="54">
        <v>0</v>
      </c>
    </row>
    <row r="87" spans="1:9" ht="12.75" customHeight="1" x14ac:dyDescent="0.2">
      <c r="A87" s="176" t="s">
        <v>122</v>
      </c>
      <c r="B87" s="176"/>
      <c r="C87" s="176"/>
      <c r="D87" s="176"/>
      <c r="E87" s="176"/>
      <c r="F87" s="176"/>
      <c r="G87" s="13">
        <v>79</v>
      </c>
      <c r="H87" s="54">
        <v>0</v>
      </c>
      <c r="I87" s="54">
        <v>0</v>
      </c>
    </row>
    <row r="88" spans="1:9" ht="12.75" customHeight="1" x14ac:dyDescent="0.2">
      <c r="A88" s="176" t="s">
        <v>123</v>
      </c>
      <c r="B88" s="176"/>
      <c r="C88" s="176"/>
      <c r="D88" s="176"/>
      <c r="E88" s="176"/>
      <c r="F88" s="176"/>
      <c r="G88" s="13">
        <v>80</v>
      </c>
      <c r="H88" s="54">
        <v>210298</v>
      </c>
      <c r="I88" s="54">
        <v>-36913</v>
      </c>
    </row>
    <row r="89" spans="1:9" ht="12.75" customHeight="1" x14ac:dyDescent="0.2">
      <c r="A89" s="176" t="s">
        <v>371</v>
      </c>
      <c r="B89" s="176"/>
      <c r="C89" s="176"/>
      <c r="D89" s="176"/>
      <c r="E89" s="176"/>
      <c r="F89" s="176"/>
      <c r="G89" s="13">
        <v>81</v>
      </c>
      <c r="H89" s="54">
        <v>0</v>
      </c>
      <c r="I89" s="54">
        <v>0</v>
      </c>
    </row>
    <row r="90" spans="1:9" ht="25.5" customHeight="1" x14ac:dyDescent="0.2">
      <c r="A90" s="176" t="s">
        <v>372</v>
      </c>
      <c r="B90" s="176"/>
      <c r="C90" s="176"/>
      <c r="D90" s="176"/>
      <c r="E90" s="176"/>
      <c r="F90" s="176"/>
      <c r="G90" s="13">
        <v>82</v>
      </c>
      <c r="H90" s="54">
        <v>214111</v>
      </c>
      <c r="I90" s="54">
        <v>516873</v>
      </c>
    </row>
    <row r="91" spans="1:9" ht="22.9" customHeight="1" x14ac:dyDescent="0.2">
      <c r="A91" s="188" t="s">
        <v>373</v>
      </c>
      <c r="B91" s="189"/>
      <c r="C91" s="189"/>
      <c r="D91" s="189"/>
      <c r="E91" s="189"/>
      <c r="F91" s="189"/>
      <c r="G91" s="14">
        <v>83</v>
      </c>
      <c r="H91" s="55">
        <f>H92-H93</f>
        <v>2660562</v>
      </c>
      <c r="I91" s="55">
        <f>I92-I93</f>
        <v>2531826</v>
      </c>
    </row>
    <row r="92" spans="1:9" ht="12.75" customHeight="1" x14ac:dyDescent="0.2">
      <c r="A92" s="176" t="s">
        <v>124</v>
      </c>
      <c r="B92" s="176"/>
      <c r="C92" s="176"/>
      <c r="D92" s="176"/>
      <c r="E92" s="176"/>
      <c r="F92" s="176"/>
      <c r="G92" s="13">
        <v>84</v>
      </c>
      <c r="H92" s="40">
        <v>2660562</v>
      </c>
      <c r="I92" s="40">
        <v>2531826</v>
      </c>
    </row>
    <row r="93" spans="1:9" ht="12.75" customHeight="1" x14ac:dyDescent="0.2">
      <c r="A93" s="176" t="s">
        <v>125</v>
      </c>
      <c r="B93" s="176"/>
      <c r="C93" s="176"/>
      <c r="D93" s="176"/>
      <c r="E93" s="176"/>
      <c r="F93" s="176"/>
      <c r="G93" s="13">
        <v>85</v>
      </c>
      <c r="H93" s="40">
        <v>0</v>
      </c>
      <c r="I93" s="40">
        <v>0</v>
      </c>
    </row>
    <row r="94" spans="1:9" ht="12.75" customHeight="1" x14ac:dyDescent="0.2">
      <c r="A94" s="188" t="s">
        <v>374</v>
      </c>
      <c r="B94" s="189"/>
      <c r="C94" s="189"/>
      <c r="D94" s="189"/>
      <c r="E94" s="189"/>
      <c r="F94" s="189"/>
      <c r="G94" s="14">
        <v>86</v>
      </c>
      <c r="H94" s="55">
        <f>H95-H96</f>
        <v>3653904</v>
      </c>
      <c r="I94" s="55">
        <f>I95-I96</f>
        <v>5945404</v>
      </c>
    </row>
    <row r="95" spans="1:9" ht="12.75" customHeight="1" x14ac:dyDescent="0.2">
      <c r="A95" s="176" t="s">
        <v>126</v>
      </c>
      <c r="B95" s="176"/>
      <c r="C95" s="176"/>
      <c r="D95" s="176"/>
      <c r="E95" s="176"/>
      <c r="F95" s="176"/>
      <c r="G95" s="13">
        <v>87</v>
      </c>
      <c r="H95" s="40">
        <v>3653904</v>
      </c>
      <c r="I95" s="40">
        <v>5945404</v>
      </c>
    </row>
    <row r="96" spans="1:9" ht="12.75" customHeight="1" x14ac:dyDescent="0.2">
      <c r="A96" s="176" t="s">
        <v>127</v>
      </c>
      <c r="B96" s="176"/>
      <c r="C96" s="176"/>
      <c r="D96" s="176"/>
      <c r="E96" s="176"/>
      <c r="F96" s="176"/>
      <c r="G96" s="13">
        <v>88</v>
      </c>
      <c r="H96" s="40">
        <v>0</v>
      </c>
      <c r="I96" s="40">
        <v>0</v>
      </c>
    </row>
    <row r="97" spans="1:9" ht="12.75" customHeight="1" x14ac:dyDescent="0.2">
      <c r="A97" s="187" t="s">
        <v>128</v>
      </c>
      <c r="B97" s="187"/>
      <c r="C97" s="187"/>
      <c r="D97" s="187"/>
      <c r="E97" s="187"/>
      <c r="F97" s="187"/>
      <c r="G97" s="13">
        <v>89</v>
      </c>
      <c r="H97" s="40">
        <v>0</v>
      </c>
      <c r="I97" s="40">
        <v>0</v>
      </c>
    </row>
    <row r="98" spans="1:9" ht="12.75" customHeight="1" x14ac:dyDescent="0.2">
      <c r="A98" s="178" t="s">
        <v>375</v>
      </c>
      <c r="B98" s="179"/>
      <c r="C98" s="179"/>
      <c r="D98" s="179"/>
      <c r="E98" s="179"/>
      <c r="F98" s="179"/>
      <c r="G98" s="14">
        <v>90</v>
      </c>
      <c r="H98" s="55">
        <f>SUM(H99:H104)</f>
        <v>7349327</v>
      </c>
      <c r="I98" s="55">
        <f>SUM(I99:I104)</f>
        <v>7451624</v>
      </c>
    </row>
    <row r="99" spans="1:9" ht="25.9" customHeight="1" x14ac:dyDescent="0.2">
      <c r="A99" s="176" t="s">
        <v>129</v>
      </c>
      <c r="B99" s="176"/>
      <c r="C99" s="176"/>
      <c r="D99" s="176"/>
      <c r="E99" s="176"/>
      <c r="F99" s="176"/>
      <c r="G99" s="13">
        <v>91</v>
      </c>
      <c r="H99" s="40">
        <v>1329318</v>
      </c>
      <c r="I99" s="40">
        <v>1431615</v>
      </c>
    </row>
    <row r="100" spans="1:9" ht="12.75" customHeight="1" x14ac:dyDescent="0.2">
      <c r="A100" s="176" t="s">
        <v>130</v>
      </c>
      <c r="B100" s="176"/>
      <c r="C100" s="176"/>
      <c r="D100" s="176"/>
      <c r="E100" s="176"/>
      <c r="F100" s="176"/>
      <c r="G100" s="13">
        <v>92</v>
      </c>
      <c r="H100" s="40">
        <v>0</v>
      </c>
      <c r="I100" s="40">
        <v>0</v>
      </c>
    </row>
    <row r="101" spans="1:9" ht="12.75" customHeight="1" x14ac:dyDescent="0.2">
      <c r="A101" s="176" t="s">
        <v>131</v>
      </c>
      <c r="B101" s="176"/>
      <c r="C101" s="176"/>
      <c r="D101" s="176"/>
      <c r="E101" s="176"/>
      <c r="F101" s="176"/>
      <c r="G101" s="13">
        <v>93</v>
      </c>
      <c r="H101" s="40">
        <v>0</v>
      </c>
      <c r="I101" s="40">
        <v>0</v>
      </c>
    </row>
    <row r="102" spans="1:9" ht="12.75" customHeight="1" x14ac:dyDescent="0.2">
      <c r="A102" s="176" t="s">
        <v>132</v>
      </c>
      <c r="B102" s="176"/>
      <c r="C102" s="176"/>
      <c r="D102" s="176"/>
      <c r="E102" s="176"/>
      <c r="F102" s="176"/>
      <c r="G102" s="13">
        <v>94</v>
      </c>
      <c r="H102" s="54">
        <v>0</v>
      </c>
      <c r="I102" s="54">
        <v>0</v>
      </c>
    </row>
    <row r="103" spans="1:9" ht="12.75" customHeight="1" x14ac:dyDescent="0.2">
      <c r="A103" s="176" t="s">
        <v>133</v>
      </c>
      <c r="B103" s="176"/>
      <c r="C103" s="176"/>
      <c r="D103" s="176"/>
      <c r="E103" s="176"/>
      <c r="F103" s="176"/>
      <c r="G103" s="13">
        <v>95</v>
      </c>
      <c r="H103" s="54">
        <v>0</v>
      </c>
      <c r="I103" s="54">
        <v>0</v>
      </c>
    </row>
    <row r="104" spans="1:9" ht="12.75" customHeight="1" x14ac:dyDescent="0.2">
      <c r="A104" s="176" t="s">
        <v>134</v>
      </c>
      <c r="B104" s="176"/>
      <c r="C104" s="176"/>
      <c r="D104" s="176"/>
      <c r="E104" s="176"/>
      <c r="F104" s="176"/>
      <c r="G104" s="13">
        <v>96</v>
      </c>
      <c r="H104" s="54">
        <v>6020009</v>
      </c>
      <c r="I104" s="54">
        <v>6020009</v>
      </c>
    </row>
    <row r="105" spans="1:9" ht="12.75" customHeight="1" x14ac:dyDescent="0.2">
      <c r="A105" s="178" t="s">
        <v>376</v>
      </c>
      <c r="B105" s="179"/>
      <c r="C105" s="179"/>
      <c r="D105" s="179"/>
      <c r="E105" s="179"/>
      <c r="F105" s="179"/>
      <c r="G105" s="14">
        <v>97</v>
      </c>
      <c r="H105" s="55">
        <f>SUM(H106:H116)</f>
        <v>198049375</v>
      </c>
      <c r="I105" s="55">
        <f>SUM(I106:I116)</f>
        <v>178878145</v>
      </c>
    </row>
    <row r="106" spans="1:9" ht="12.75" customHeight="1" x14ac:dyDescent="0.2">
      <c r="A106" s="176" t="s">
        <v>135</v>
      </c>
      <c r="B106" s="176"/>
      <c r="C106" s="176"/>
      <c r="D106" s="176"/>
      <c r="E106" s="176"/>
      <c r="F106" s="176"/>
      <c r="G106" s="13">
        <v>98</v>
      </c>
      <c r="H106" s="41">
        <v>0</v>
      </c>
      <c r="I106" s="41">
        <v>0</v>
      </c>
    </row>
    <row r="107" spans="1:9" ht="12.75" customHeight="1" x14ac:dyDescent="0.2">
      <c r="A107" s="176" t="s">
        <v>136</v>
      </c>
      <c r="B107" s="176"/>
      <c r="C107" s="176"/>
      <c r="D107" s="176"/>
      <c r="E107" s="176"/>
      <c r="F107" s="176"/>
      <c r="G107" s="13">
        <v>99</v>
      </c>
      <c r="H107" s="40">
        <v>0</v>
      </c>
      <c r="I107" s="40">
        <v>0</v>
      </c>
    </row>
    <row r="108" spans="1:9" ht="24.6" customHeight="1" x14ac:dyDescent="0.2">
      <c r="A108" s="176" t="s">
        <v>137</v>
      </c>
      <c r="B108" s="176"/>
      <c r="C108" s="176"/>
      <c r="D108" s="176"/>
      <c r="E108" s="176"/>
      <c r="F108" s="176"/>
      <c r="G108" s="13">
        <v>100</v>
      </c>
      <c r="H108" s="40">
        <v>0</v>
      </c>
      <c r="I108" s="40">
        <v>0</v>
      </c>
    </row>
    <row r="109" spans="1:9" ht="22.15" customHeight="1" x14ac:dyDescent="0.2">
      <c r="A109" s="176" t="s">
        <v>138</v>
      </c>
      <c r="B109" s="176"/>
      <c r="C109" s="176"/>
      <c r="D109" s="176"/>
      <c r="E109" s="176"/>
      <c r="F109" s="176"/>
      <c r="G109" s="13">
        <v>101</v>
      </c>
      <c r="H109" s="40">
        <v>0</v>
      </c>
      <c r="I109" s="40">
        <v>0</v>
      </c>
    </row>
    <row r="110" spans="1:9" ht="12.75" customHeight="1" x14ac:dyDescent="0.2">
      <c r="A110" s="176" t="s">
        <v>139</v>
      </c>
      <c r="B110" s="176"/>
      <c r="C110" s="176"/>
      <c r="D110" s="176"/>
      <c r="E110" s="176"/>
      <c r="F110" s="176"/>
      <c r="G110" s="13">
        <v>102</v>
      </c>
      <c r="H110" s="40">
        <v>0</v>
      </c>
      <c r="I110" s="40">
        <v>0</v>
      </c>
    </row>
    <row r="111" spans="1:9" ht="12.75" customHeight="1" x14ac:dyDescent="0.2">
      <c r="A111" s="176" t="s">
        <v>140</v>
      </c>
      <c r="B111" s="176"/>
      <c r="C111" s="176"/>
      <c r="D111" s="176"/>
      <c r="E111" s="176"/>
      <c r="F111" s="176"/>
      <c r="G111" s="13">
        <v>103</v>
      </c>
      <c r="H111" s="40">
        <v>198049375</v>
      </c>
      <c r="I111" s="40">
        <v>178878145</v>
      </c>
    </row>
    <row r="112" spans="1:9" ht="12.75" customHeight="1" x14ac:dyDescent="0.2">
      <c r="A112" s="176" t="s">
        <v>141</v>
      </c>
      <c r="B112" s="176"/>
      <c r="C112" s="176"/>
      <c r="D112" s="176"/>
      <c r="E112" s="176"/>
      <c r="F112" s="176"/>
      <c r="G112" s="13">
        <v>104</v>
      </c>
      <c r="H112" s="40">
        <v>0</v>
      </c>
      <c r="I112" s="40">
        <v>0</v>
      </c>
    </row>
    <row r="113" spans="1:9" ht="12.75" customHeight="1" x14ac:dyDescent="0.2">
      <c r="A113" s="176" t="s">
        <v>142</v>
      </c>
      <c r="B113" s="176"/>
      <c r="C113" s="176"/>
      <c r="D113" s="176"/>
      <c r="E113" s="176"/>
      <c r="F113" s="176"/>
      <c r="G113" s="13">
        <v>105</v>
      </c>
      <c r="H113" s="41">
        <v>0</v>
      </c>
      <c r="I113" s="41">
        <v>0</v>
      </c>
    </row>
    <row r="114" spans="1:9" ht="12.75" customHeight="1" x14ac:dyDescent="0.2">
      <c r="A114" s="176" t="s">
        <v>143</v>
      </c>
      <c r="B114" s="176"/>
      <c r="C114" s="176"/>
      <c r="D114" s="176"/>
      <c r="E114" s="176"/>
      <c r="F114" s="176"/>
      <c r="G114" s="13">
        <v>106</v>
      </c>
      <c r="H114" s="40">
        <v>0</v>
      </c>
      <c r="I114" s="40">
        <v>0</v>
      </c>
    </row>
    <row r="115" spans="1:9" ht="12.75" customHeight="1" x14ac:dyDescent="0.2">
      <c r="A115" s="176" t="s">
        <v>144</v>
      </c>
      <c r="B115" s="176"/>
      <c r="C115" s="176"/>
      <c r="D115" s="176"/>
      <c r="E115" s="176"/>
      <c r="F115" s="176"/>
      <c r="G115" s="13">
        <v>107</v>
      </c>
      <c r="H115" s="54">
        <v>0</v>
      </c>
      <c r="I115" s="54">
        <v>0</v>
      </c>
    </row>
    <row r="116" spans="1:9" ht="12.75" customHeight="1" x14ac:dyDescent="0.2">
      <c r="A116" s="176" t="s">
        <v>145</v>
      </c>
      <c r="B116" s="176"/>
      <c r="C116" s="176"/>
      <c r="D116" s="176"/>
      <c r="E116" s="176"/>
      <c r="F116" s="176"/>
      <c r="G116" s="13">
        <v>108</v>
      </c>
      <c r="H116" s="54">
        <v>0</v>
      </c>
      <c r="I116" s="54">
        <v>0</v>
      </c>
    </row>
    <row r="117" spans="1:9" ht="12.75" customHeight="1" x14ac:dyDescent="0.2">
      <c r="A117" s="178" t="s">
        <v>377</v>
      </c>
      <c r="B117" s="179"/>
      <c r="C117" s="179"/>
      <c r="D117" s="179"/>
      <c r="E117" s="179"/>
      <c r="F117" s="179"/>
      <c r="G117" s="14">
        <v>109</v>
      </c>
      <c r="H117" s="55">
        <f>SUM(H118:H131)</f>
        <v>51460759</v>
      </c>
      <c r="I117" s="55">
        <f>SUM(I118:I131)</f>
        <v>44906929</v>
      </c>
    </row>
    <row r="118" spans="1:9" ht="12.75" customHeight="1" x14ac:dyDescent="0.2">
      <c r="A118" s="176" t="s">
        <v>146</v>
      </c>
      <c r="B118" s="176"/>
      <c r="C118" s="176"/>
      <c r="D118" s="176"/>
      <c r="E118" s="176"/>
      <c r="F118" s="176"/>
      <c r="G118" s="13">
        <v>110</v>
      </c>
      <c r="H118" s="40">
        <v>1208779</v>
      </c>
      <c r="I118" s="40">
        <v>1054663</v>
      </c>
    </row>
    <row r="119" spans="1:9" ht="12.75" customHeight="1" x14ac:dyDescent="0.2">
      <c r="A119" s="176" t="s">
        <v>147</v>
      </c>
      <c r="B119" s="176"/>
      <c r="C119" s="176"/>
      <c r="D119" s="176"/>
      <c r="E119" s="176"/>
      <c r="F119" s="176"/>
      <c r="G119" s="13">
        <v>111</v>
      </c>
      <c r="H119" s="40">
        <v>0</v>
      </c>
      <c r="I119" s="40">
        <v>0</v>
      </c>
    </row>
    <row r="120" spans="1:9" ht="21.6" customHeight="1" x14ac:dyDescent="0.2">
      <c r="A120" s="176" t="s">
        <v>148</v>
      </c>
      <c r="B120" s="176"/>
      <c r="C120" s="176"/>
      <c r="D120" s="176"/>
      <c r="E120" s="176"/>
      <c r="F120" s="176"/>
      <c r="G120" s="13">
        <v>112</v>
      </c>
      <c r="H120" s="40">
        <v>0</v>
      </c>
      <c r="I120" s="40">
        <v>0</v>
      </c>
    </row>
    <row r="121" spans="1:9" ht="25.9" customHeight="1" x14ac:dyDescent="0.2">
      <c r="A121" s="176" t="s">
        <v>149</v>
      </c>
      <c r="B121" s="176"/>
      <c r="C121" s="176"/>
      <c r="D121" s="176"/>
      <c r="E121" s="176"/>
      <c r="F121" s="176"/>
      <c r="G121" s="13">
        <v>113</v>
      </c>
      <c r="H121" s="40">
        <v>0</v>
      </c>
      <c r="I121" s="40">
        <v>0</v>
      </c>
    </row>
    <row r="122" spans="1:9" ht="12.75" customHeight="1" x14ac:dyDescent="0.2">
      <c r="A122" s="176" t="s">
        <v>150</v>
      </c>
      <c r="B122" s="176"/>
      <c r="C122" s="176"/>
      <c r="D122" s="176"/>
      <c r="E122" s="176"/>
      <c r="F122" s="176"/>
      <c r="G122" s="13">
        <v>114</v>
      </c>
      <c r="H122" s="40">
        <v>0</v>
      </c>
      <c r="I122" s="40">
        <v>0</v>
      </c>
    </row>
    <row r="123" spans="1:9" ht="12.75" customHeight="1" x14ac:dyDescent="0.2">
      <c r="A123" s="176" t="s">
        <v>151</v>
      </c>
      <c r="B123" s="176"/>
      <c r="C123" s="176"/>
      <c r="D123" s="176"/>
      <c r="E123" s="176"/>
      <c r="F123" s="176"/>
      <c r="G123" s="13">
        <v>115</v>
      </c>
      <c r="H123" s="40">
        <v>31197577</v>
      </c>
      <c r="I123" s="40">
        <v>27980099</v>
      </c>
    </row>
    <row r="124" spans="1:9" ht="12.75" customHeight="1" x14ac:dyDescent="0.2">
      <c r="A124" s="176" t="s">
        <v>152</v>
      </c>
      <c r="B124" s="176"/>
      <c r="C124" s="176"/>
      <c r="D124" s="176"/>
      <c r="E124" s="176"/>
      <c r="F124" s="176"/>
      <c r="G124" s="13">
        <v>116</v>
      </c>
      <c r="H124" s="40">
        <v>1862705</v>
      </c>
      <c r="I124" s="40">
        <v>2608840</v>
      </c>
    </row>
    <row r="125" spans="1:9" ht="12.75" customHeight="1" x14ac:dyDescent="0.2">
      <c r="A125" s="176" t="s">
        <v>153</v>
      </c>
      <c r="B125" s="176"/>
      <c r="C125" s="176"/>
      <c r="D125" s="176"/>
      <c r="E125" s="176"/>
      <c r="F125" s="176"/>
      <c r="G125" s="13">
        <v>117</v>
      </c>
      <c r="H125" s="40">
        <v>4567212</v>
      </c>
      <c r="I125" s="40">
        <v>3988001</v>
      </c>
    </row>
    <row r="126" spans="1:9" x14ac:dyDescent="0.2">
      <c r="A126" s="176" t="s">
        <v>154</v>
      </c>
      <c r="B126" s="176"/>
      <c r="C126" s="176"/>
      <c r="D126" s="176"/>
      <c r="E126" s="176"/>
      <c r="F126" s="176"/>
      <c r="G126" s="13">
        <v>118</v>
      </c>
      <c r="H126" s="40">
        <v>0</v>
      </c>
      <c r="I126" s="40">
        <v>0</v>
      </c>
    </row>
    <row r="127" spans="1:9" x14ac:dyDescent="0.2">
      <c r="A127" s="176" t="s">
        <v>155</v>
      </c>
      <c r="B127" s="176"/>
      <c r="C127" s="176"/>
      <c r="D127" s="176"/>
      <c r="E127" s="176"/>
      <c r="F127" s="176"/>
      <c r="G127" s="13">
        <v>119</v>
      </c>
      <c r="H127" s="40">
        <v>2892175</v>
      </c>
      <c r="I127" s="40">
        <v>2699243</v>
      </c>
    </row>
    <row r="128" spans="1:9" x14ac:dyDescent="0.2">
      <c r="A128" s="176" t="s">
        <v>156</v>
      </c>
      <c r="B128" s="176"/>
      <c r="C128" s="176"/>
      <c r="D128" s="176"/>
      <c r="E128" s="176"/>
      <c r="F128" s="176"/>
      <c r="G128" s="13">
        <v>120</v>
      </c>
      <c r="H128" s="40">
        <v>904947</v>
      </c>
      <c r="I128" s="40">
        <v>1084625</v>
      </c>
    </row>
    <row r="129" spans="1:9" x14ac:dyDescent="0.2">
      <c r="A129" s="176" t="s">
        <v>157</v>
      </c>
      <c r="B129" s="176"/>
      <c r="C129" s="176"/>
      <c r="D129" s="176"/>
      <c r="E129" s="176"/>
      <c r="F129" s="176"/>
      <c r="G129" s="13">
        <v>121</v>
      </c>
      <c r="H129" s="40">
        <v>0</v>
      </c>
      <c r="I129" s="40">
        <v>0</v>
      </c>
    </row>
    <row r="130" spans="1:9" x14ac:dyDescent="0.2">
      <c r="A130" s="176" t="s">
        <v>158</v>
      </c>
      <c r="B130" s="176"/>
      <c r="C130" s="176"/>
      <c r="D130" s="176"/>
      <c r="E130" s="176"/>
      <c r="F130" s="176"/>
      <c r="G130" s="13">
        <v>122</v>
      </c>
      <c r="H130" s="54">
        <v>0</v>
      </c>
      <c r="I130" s="54">
        <v>0</v>
      </c>
    </row>
    <row r="131" spans="1:9" x14ac:dyDescent="0.2">
      <c r="A131" s="176" t="s">
        <v>159</v>
      </c>
      <c r="B131" s="176"/>
      <c r="C131" s="176"/>
      <c r="D131" s="176"/>
      <c r="E131" s="176"/>
      <c r="F131" s="176"/>
      <c r="G131" s="13">
        <v>123</v>
      </c>
      <c r="H131" s="54">
        <v>8827364</v>
      </c>
      <c r="I131" s="54">
        <v>5491458</v>
      </c>
    </row>
    <row r="132" spans="1:9" ht="22.15" customHeight="1" x14ac:dyDescent="0.2">
      <c r="A132" s="177" t="s">
        <v>160</v>
      </c>
      <c r="B132" s="177"/>
      <c r="C132" s="177"/>
      <c r="D132" s="177"/>
      <c r="E132" s="177"/>
      <c r="F132" s="177"/>
      <c r="G132" s="13">
        <v>124</v>
      </c>
      <c r="H132" s="54">
        <v>0</v>
      </c>
      <c r="I132" s="54">
        <v>0</v>
      </c>
    </row>
    <row r="133" spans="1:9" x14ac:dyDescent="0.2">
      <c r="A133" s="178" t="s">
        <v>378</v>
      </c>
      <c r="B133" s="179"/>
      <c r="C133" s="179"/>
      <c r="D133" s="179"/>
      <c r="E133" s="179"/>
      <c r="F133" s="179"/>
      <c r="G133" s="14">
        <v>125</v>
      </c>
      <c r="H133" s="55">
        <f>H75+H98+H105+H117+H132</f>
        <v>470296007</v>
      </c>
      <c r="I133" s="55">
        <f>I75+I98+I105+I117+I132</f>
        <v>444926356</v>
      </c>
    </row>
    <row r="134" spans="1:9" x14ac:dyDescent="0.2">
      <c r="A134" s="180" t="s">
        <v>161</v>
      </c>
      <c r="B134" s="180"/>
      <c r="C134" s="180"/>
      <c r="D134" s="180"/>
      <c r="E134" s="180"/>
      <c r="F134" s="180"/>
      <c r="G134" s="16">
        <v>126</v>
      </c>
      <c r="H134" s="56">
        <v>0</v>
      </c>
      <c r="I134" s="56">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 right="0.7" top="0.75" bottom="0.75" header="0.3" footer="0.3"/>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2"/>
  <sheetViews>
    <sheetView tabSelected="1" view="pageBreakPreview" zoomScale="110" zoomScaleNormal="100" zoomScaleSheetLayoutView="110" workbookViewId="0">
      <selection sqref="A1:C1"/>
    </sheetView>
  </sheetViews>
  <sheetFormatPr defaultRowHeight="12.75" x14ac:dyDescent="0.2"/>
  <cols>
    <col min="1" max="7" width="9.140625" style="1"/>
    <col min="8" max="9" width="19.42578125" style="51" customWidth="1"/>
    <col min="10"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9" x14ac:dyDescent="0.2">
      <c r="A1" s="249" t="s">
        <v>162</v>
      </c>
      <c r="B1" s="202"/>
      <c r="C1" s="202"/>
      <c r="D1" s="202"/>
      <c r="E1" s="202"/>
      <c r="F1" s="202"/>
      <c r="G1" s="202"/>
      <c r="H1" s="202"/>
      <c r="I1" s="202"/>
    </row>
    <row r="2" spans="1:9" x14ac:dyDescent="0.2">
      <c r="A2" s="248" t="s">
        <v>509</v>
      </c>
      <c r="B2" s="204"/>
      <c r="C2" s="204"/>
      <c r="D2" s="204"/>
      <c r="E2" s="204"/>
      <c r="F2" s="204"/>
      <c r="G2" s="204"/>
      <c r="H2" s="204"/>
      <c r="I2" s="204"/>
    </row>
    <row r="3" spans="1:9" x14ac:dyDescent="0.2">
      <c r="A3" s="237" t="s">
        <v>481</v>
      </c>
      <c r="B3" s="238"/>
      <c r="C3" s="238"/>
      <c r="D3" s="238"/>
      <c r="E3" s="238"/>
      <c r="F3" s="238"/>
      <c r="G3" s="238"/>
      <c r="H3" s="238"/>
      <c r="I3" s="238"/>
    </row>
    <row r="4" spans="1:9" x14ac:dyDescent="0.2">
      <c r="A4" s="247" t="s">
        <v>505</v>
      </c>
      <c r="B4" s="210"/>
      <c r="C4" s="210"/>
      <c r="D4" s="210"/>
      <c r="E4" s="210"/>
      <c r="F4" s="210"/>
      <c r="G4" s="210"/>
      <c r="H4" s="210"/>
      <c r="I4" s="211"/>
    </row>
    <row r="5" spans="1:9" ht="24" thickBot="1" x14ac:dyDescent="0.25">
      <c r="A5" s="245" t="s">
        <v>163</v>
      </c>
      <c r="B5" s="216"/>
      <c r="C5" s="216"/>
      <c r="D5" s="216"/>
      <c r="E5" s="216"/>
      <c r="F5" s="217"/>
      <c r="G5" s="9" t="s">
        <v>164</v>
      </c>
      <c r="H5" s="42" t="s">
        <v>165</v>
      </c>
      <c r="I5" s="42" t="s">
        <v>166</v>
      </c>
    </row>
    <row r="6" spans="1:9" x14ac:dyDescent="0.2">
      <c r="A6" s="246">
        <v>1</v>
      </c>
      <c r="B6" s="213"/>
      <c r="C6" s="213"/>
      <c r="D6" s="213"/>
      <c r="E6" s="213"/>
      <c r="F6" s="214"/>
      <c r="G6" s="11">
        <v>2</v>
      </c>
      <c r="H6" s="17">
        <v>3</v>
      </c>
      <c r="I6" s="17">
        <v>4</v>
      </c>
    </row>
    <row r="7" spans="1:9" x14ac:dyDescent="0.2">
      <c r="A7" s="243" t="s">
        <v>448</v>
      </c>
      <c r="B7" s="244"/>
      <c r="C7" s="244"/>
      <c r="D7" s="244"/>
      <c r="E7" s="244"/>
      <c r="F7" s="244"/>
      <c r="G7" s="21">
        <v>1</v>
      </c>
      <c r="H7" s="59">
        <f>SUM(H8:H12)</f>
        <v>126796458</v>
      </c>
      <c r="I7" s="59">
        <f>SUM(I8:I12)</f>
        <v>142824154</v>
      </c>
    </row>
    <row r="8" spans="1:9" x14ac:dyDescent="0.2">
      <c r="A8" s="176" t="s">
        <v>167</v>
      </c>
      <c r="B8" s="176"/>
      <c r="C8" s="176"/>
      <c r="D8" s="176"/>
      <c r="E8" s="176"/>
      <c r="F8" s="176"/>
      <c r="G8" s="13">
        <v>2</v>
      </c>
      <c r="H8" s="54">
        <v>0</v>
      </c>
      <c r="I8" s="54">
        <v>0</v>
      </c>
    </row>
    <row r="9" spans="1:9" x14ac:dyDescent="0.2">
      <c r="A9" s="176" t="s">
        <v>168</v>
      </c>
      <c r="B9" s="176"/>
      <c r="C9" s="176"/>
      <c r="D9" s="176"/>
      <c r="E9" s="176"/>
      <c r="F9" s="176"/>
      <c r="G9" s="13">
        <v>3</v>
      </c>
      <c r="H9" s="54">
        <v>125184045</v>
      </c>
      <c r="I9" s="54">
        <v>140888387</v>
      </c>
    </row>
    <row r="10" spans="1:9" x14ac:dyDescent="0.2">
      <c r="A10" s="176" t="s">
        <v>169</v>
      </c>
      <c r="B10" s="176"/>
      <c r="C10" s="176"/>
      <c r="D10" s="176"/>
      <c r="E10" s="176"/>
      <c r="F10" s="176"/>
      <c r="G10" s="13">
        <v>4</v>
      </c>
      <c r="H10" s="54">
        <v>0</v>
      </c>
      <c r="I10" s="54">
        <v>0</v>
      </c>
    </row>
    <row r="11" spans="1:9" x14ac:dyDescent="0.2">
      <c r="A11" s="176" t="s">
        <v>170</v>
      </c>
      <c r="B11" s="176"/>
      <c r="C11" s="176"/>
      <c r="D11" s="176"/>
      <c r="E11" s="176"/>
      <c r="F11" s="176"/>
      <c r="G11" s="13">
        <v>5</v>
      </c>
      <c r="H11" s="54">
        <v>0</v>
      </c>
      <c r="I11" s="54">
        <v>0</v>
      </c>
    </row>
    <row r="12" spans="1:9" x14ac:dyDescent="0.2">
      <c r="A12" s="176" t="s">
        <v>171</v>
      </c>
      <c r="B12" s="176"/>
      <c r="C12" s="176"/>
      <c r="D12" s="176"/>
      <c r="E12" s="176"/>
      <c r="F12" s="176"/>
      <c r="G12" s="13">
        <v>6</v>
      </c>
      <c r="H12" s="54">
        <v>1612413</v>
      </c>
      <c r="I12" s="54">
        <v>1935767</v>
      </c>
    </row>
    <row r="13" spans="1:9" ht="22.15" customHeight="1" x14ac:dyDescent="0.2">
      <c r="A13" s="178" t="s">
        <v>449</v>
      </c>
      <c r="B13" s="179"/>
      <c r="C13" s="179"/>
      <c r="D13" s="179"/>
      <c r="E13" s="179"/>
      <c r="F13" s="179"/>
      <c r="G13" s="14">
        <v>7</v>
      </c>
      <c r="H13" s="55">
        <f>H14+H15+H19+H23+H24+H25+H28+H35</f>
        <v>118252125</v>
      </c>
      <c r="I13" s="55">
        <f>I14+I15+I19+I23+I24+I25+I28+I35</f>
        <v>128716485</v>
      </c>
    </row>
    <row r="14" spans="1:9" x14ac:dyDescent="0.2">
      <c r="A14" s="176" t="s">
        <v>172</v>
      </c>
      <c r="B14" s="176"/>
      <c r="C14" s="176"/>
      <c r="D14" s="176"/>
      <c r="E14" s="176"/>
      <c r="F14" s="176"/>
      <c r="G14" s="13">
        <v>8</v>
      </c>
      <c r="H14" s="54">
        <v>0</v>
      </c>
      <c r="I14" s="54">
        <v>0</v>
      </c>
    </row>
    <row r="15" spans="1:9" x14ac:dyDescent="0.2">
      <c r="A15" s="236" t="s">
        <v>450</v>
      </c>
      <c r="B15" s="236"/>
      <c r="C15" s="236"/>
      <c r="D15" s="236"/>
      <c r="E15" s="236"/>
      <c r="F15" s="236"/>
      <c r="G15" s="14">
        <v>9</v>
      </c>
      <c r="H15" s="55">
        <f>SUM(H16:H18)</f>
        <v>45635001</v>
      </c>
      <c r="I15" s="55">
        <f>SUM(I16:I18)</f>
        <v>48672320</v>
      </c>
    </row>
    <row r="16" spans="1:9" x14ac:dyDescent="0.2">
      <c r="A16" s="235" t="s">
        <v>173</v>
      </c>
      <c r="B16" s="235"/>
      <c r="C16" s="235"/>
      <c r="D16" s="235"/>
      <c r="E16" s="235"/>
      <c r="F16" s="235"/>
      <c r="G16" s="13">
        <v>10</v>
      </c>
      <c r="H16" s="54">
        <v>25234840</v>
      </c>
      <c r="I16" s="54">
        <v>26048829</v>
      </c>
    </row>
    <row r="17" spans="1:9" x14ac:dyDescent="0.2">
      <c r="A17" s="235" t="s">
        <v>174</v>
      </c>
      <c r="B17" s="235"/>
      <c r="C17" s="235"/>
      <c r="D17" s="235"/>
      <c r="E17" s="235"/>
      <c r="F17" s="235"/>
      <c r="G17" s="13">
        <v>11</v>
      </c>
      <c r="H17" s="54">
        <v>0</v>
      </c>
      <c r="I17" s="54">
        <v>0</v>
      </c>
    </row>
    <row r="18" spans="1:9" x14ac:dyDescent="0.2">
      <c r="A18" s="235" t="s">
        <v>175</v>
      </c>
      <c r="B18" s="235"/>
      <c r="C18" s="235"/>
      <c r="D18" s="235"/>
      <c r="E18" s="235"/>
      <c r="F18" s="235"/>
      <c r="G18" s="13">
        <v>12</v>
      </c>
      <c r="H18" s="54">
        <v>20400161</v>
      </c>
      <c r="I18" s="54">
        <v>22623491</v>
      </c>
    </row>
    <row r="19" spans="1:9" x14ac:dyDescent="0.2">
      <c r="A19" s="236" t="s">
        <v>451</v>
      </c>
      <c r="B19" s="236"/>
      <c r="C19" s="236"/>
      <c r="D19" s="236"/>
      <c r="E19" s="236"/>
      <c r="F19" s="236"/>
      <c r="G19" s="14">
        <v>13</v>
      </c>
      <c r="H19" s="55">
        <f>SUM(H20:H22)</f>
        <v>43386015</v>
      </c>
      <c r="I19" s="55">
        <f>SUM(I20:I22)</f>
        <v>49032176</v>
      </c>
    </row>
    <row r="20" spans="1:9" x14ac:dyDescent="0.2">
      <c r="A20" s="235" t="s">
        <v>176</v>
      </c>
      <c r="B20" s="235"/>
      <c r="C20" s="235"/>
      <c r="D20" s="235"/>
      <c r="E20" s="235"/>
      <c r="F20" s="235"/>
      <c r="G20" s="13">
        <v>14</v>
      </c>
      <c r="H20" s="54">
        <v>29976742</v>
      </c>
      <c r="I20" s="54">
        <v>34805000</v>
      </c>
    </row>
    <row r="21" spans="1:9" x14ac:dyDescent="0.2">
      <c r="A21" s="235" t="s">
        <v>177</v>
      </c>
      <c r="B21" s="235"/>
      <c r="C21" s="235"/>
      <c r="D21" s="235"/>
      <c r="E21" s="235"/>
      <c r="F21" s="235"/>
      <c r="G21" s="13">
        <v>15</v>
      </c>
      <c r="H21" s="54">
        <v>8720733</v>
      </c>
      <c r="I21" s="54">
        <v>9188032</v>
      </c>
    </row>
    <row r="22" spans="1:9" x14ac:dyDescent="0.2">
      <c r="A22" s="235" t="s">
        <v>178</v>
      </c>
      <c r="B22" s="235"/>
      <c r="C22" s="235"/>
      <c r="D22" s="235"/>
      <c r="E22" s="235"/>
      <c r="F22" s="235"/>
      <c r="G22" s="13">
        <v>16</v>
      </c>
      <c r="H22" s="54">
        <v>4688540</v>
      </c>
      <c r="I22" s="54">
        <v>5039144</v>
      </c>
    </row>
    <row r="23" spans="1:9" x14ac:dyDescent="0.2">
      <c r="A23" s="176" t="s">
        <v>179</v>
      </c>
      <c r="B23" s="176"/>
      <c r="C23" s="176"/>
      <c r="D23" s="176"/>
      <c r="E23" s="176"/>
      <c r="F23" s="176"/>
      <c r="G23" s="13">
        <v>17</v>
      </c>
      <c r="H23" s="54">
        <v>18391517</v>
      </c>
      <c r="I23" s="54">
        <v>20501450</v>
      </c>
    </row>
    <row r="24" spans="1:9" x14ac:dyDescent="0.2">
      <c r="A24" s="176" t="s">
        <v>180</v>
      </c>
      <c r="B24" s="176"/>
      <c r="C24" s="176"/>
      <c r="D24" s="176"/>
      <c r="E24" s="176"/>
      <c r="F24" s="176"/>
      <c r="G24" s="13">
        <v>18</v>
      </c>
      <c r="H24" s="54">
        <v>0</v>
      </c>
      <c r="I24" s="54">
        <v>0</v>
      </c>
    </row>
    <row r="25" spans="1:9" x14ac:dyDescent="0.2">
      <c r="A25" s="236" t="s">
        <v>452</v>
      </c>
      <c r="B25" s="236"/>
      <c r="C25" s="236"/>
      <c r="D25" s="236"/>
      <c r="E25" s="236"/>
      <c r="F25" s="236"/>
      <c r="G25" s="14">
        <v>19</v>
      </c>
      <c r="H25" s="55">
        <f>H26+H27</f>
        <v>0</v>
      </c>
      <c r="I25" s="55">
        <f>I26+I27</f>
        <v>175726</v>
      </c>
    </row>
    <row r="26" spans="1:9" x14ac:dyDescent="0.2">
      <c r="A26" s="235" t="s">
        <v>181</v>
      </c>
      <c r="B26" s="235"/>
      <c r="C26" s="235"/>
      <c r="D26" s="235"/>
      <c r="E26" s="235"/>
      <c r="F26" s="235"/>
      <c r="G26" s="13">
        <v>20</v>
      </c>
      <c r="H26" s="54">
        <v>0</v>
      </c>
      <c r="I26" s="54">
        <v>0</v>
      </c>
    </row>
    <row r="27" spans="1:9" x14ac:dyDescent="0.2">
      <c r="A27" s="235" t="s">
        <v>182</v>
      </c>
      <c r="B27" s="235"/>
      <c r="C27" s="235"/>
      <c r="D27" s="235"/>
      <c r="E27" s="235"/>
      <c r="F27" s="235"/>
      <c r="G27" s="13">
        <v>21</v>
      </c>
      <c r="H27" s="54">
        <v>0</v>
      </c>
      <c r="I27" s="54">
        <v>175726</v>
      </c>
    </row>
    <row r="28" spans="1:9" x14ac:dyDescent="0.2">
      <c r="A28" s="236" t="s">
        <v>453</v>
      </c>
      <c r="B28" s="236"/>
      <c r="C28" s="236"/>
      <c r="D28" s="236"/>
      <c r="E28" s="236"/>
      <c r="F28" s="236"/>
      <c r="G28" s="14">
        <v>22</v>
      </c>
      <c r="H28" s="55">
        <f>SUM(H29:H34)</f>
        <v>0</v>
      </c>
      <c r="I28" s="55">
        <f>SUM(I29:I34)</f>
        <v>0</v>
      </c>
    </row>
    <row r="29" spans="1:9" x14ac:dyDescent="0.2">
      <c r="A29" s="235" t="s">
        <v>183</v>
      </c>
      <c r="B29" s="235"/>
      <c r="C29" s="235"/>
      <c r="D29" s="235"/>
      <c r="E29" s="235"/>
      <c r="F29" s="235"/>
      <c r="G29" s="13">
        <v>23</v>
      </c>
      <c r="H29" s="54">
        <v>0</v>
      </c>
      <c r="I29" s="54">
        <v>0</v>
      </c>
    </row>
    <row r="30" spans="1:9" x14ac:dyDescent="0.2">
      <c r="A30" s="235" t="s">
        <v>184</v>
      </c>
      <c r="B30" s="235"/>
      <c r="C30" s="235"/>
      <c r="D30" s="235"/>
      <c r="E30" s="235"/>
      <c r="F30" s="235"/>
      <c r="G30" s="13">
        <v>24</v>
      </c>
      <c r="H30" s="54">
        <v>0</v>
      </c>
      <c r="I30" s="54">
        <v>0</v>
      </c>
    </row>
    <row r="31" spans="1:9" x14ac:dyDescent="0.2">
      <c r="A31" s="235" t="s">
        <v>185</v>
      </c>
      <c r="B31" s="235"/>
      <c r="C31" s="235"/>
      <c r="D31" s="235"/>
      <c r="E31" s="235"/>
      <c r="F31" s="235"/>
      <c r="G31" s="13">
        <v>25</v>
      </c>
      <c r="H31" s="54">
        <v>0</v>
      </c>
      <c r="I31" s="54">
        <v>0</v>
      </c>
    </row>
    <row r="32" spans="1:9" x14ac:dyDescent="0.2">
      <c r="A32" s="235" t="s">
        <v>186</v>
      </c>
      <c r="B32" s="235"/>
      <c r="C32" s="235"/>
      <c r="D32" s="235"/>
      <c r="E32" s="235"/>
      <c r="F32" s="235"/>
      <c r="G32" s="13">
        <v>26</v>
      </c>
      <c r="H32" s="54">
        <v>0</v>
      </c>
      <c r="I32" s="54">
        <v>0</v>
      </c>
    </row>
    <row r="33" spans="1:9" x14ac:dyDescent="0.2">
      <c r="A33" s="235" t="s">
        <v>187</v>
      </c>
      <c r="B33" s="235"/>
      <c r="C33" s="235"/>
      <c r="D33" s="235"/>
      <c r="E33" s="235"/>
      <c r="F33" s="235"/>
      <c r="G33" s="13">
        <v>27</v>
      </c>
      <c r="H33" s="54">
        <v>0</v>
      </c>
      <c r="I33" s="54">
        <v>0</v>
      </c>
    </row>
    <row r="34" spans="1:9" x14ac:dyDescent="0.2">
      <c r="A34" s="235" t="s">
        <v>188</v>
      </c>
      <c r="B34" s="235"/>
      <c r="C34" s="235"/>
      <c r="D34" s="235"/>
      <c r="E34" s="235"/>
      <c r="F34" s="235"/>
      <c r="G34" s="13">
        <v>28</v>
      </c>
      <c r="H34" s="54">
        <v>0</v>
      </c>
      <c r="I34" s="54">
        <v>0</v>
      </c>
    </row>
    <row r="35" spans="1:9" x14ac:dyDescent="0.2">
      <c r="A35" s="176" t="s">
        <v>189</v>
      </c>
      <c r="B35" s="176"/>
      <c r="C35" s="176"/>
      <c r="D35" s="176"/>
      <c r="E35" s="176"/>
      <c r="F35" s="176"/>
      <c r="G35" s="13">
        <v>29</v>
      </c>
      <c r="H35" s="54">
        <v>10839592</v>
      </c>
      <c r="I35" s="54">
        <v>10334813</v>
      </c>
    </row>
    <row r="36" spans="1:9" x14ac:dyDescent="0.2">
      <c r="A36" s="178" t="s">
        <v>454</v>
      </c>
      <c r="B36" s="179"/>
      <c r="C36" s="179"/>
      <c r="D36" s="179"/>
      <c r="E36" s="179"/>
      <c r="F36" s="179"/>
      <c r="G36" s="14">
        <v>30</v>
      </c>
      <c r="H36" s="55">
        <f>SUM(H37:H46)</f>
        <v>2560604</v>
      </c>
      <c r="I36" s="55">
        <f>SUM(I37:I46)</f>
        <v>1880218</v>
      </c>
    </row>
    <row r="37" spans="1:9" ht="27.6" customHeight="1" x14ac:dyDescent="0.2">
      <c r="A37" s="176" t="s">
        <v>190</v>
      </c>
      <c r="B37" s="176"/>
      <c r="C37" s="176"/>
      <c r="D37" s="176"/>
      <c r="E37" s="176"/>
      <c r="F37" s="176"/>
      <c r="G37" s="13">
        <v>31</v>
      </c>
      <c r="H37" s="54">
        <v>0</v>
      </c>
      <c r="I37" s="54">
        <v>0</v>
      </c>
    </row>
    <row r="38" spans="1:9" ht="25.15" customHeight="1" x14ac:dyDescent="0.2">
      <c r="A38" s="176" t="s">
        <v>191</v>
      </c>
      <c r="B38" s="176"/>
      <c r="C38" s="176"/>
      <c r="D38" s="176"/>
      <c r="E38" s="176"/>
      <c r="F38" s="176"/>
      <c r="G38" s="13">
        <v>32</v>
      </c>
      <c r="H38" s="54">
        <v>0</v>
      </c>
      <c r="I38" s="54">
        <v>0</v>
      </c>
    </row>
    <row r="39" spans="1:9" ht="28.15" customHeight="1" x14ac:dyDescent="0.2">
      <c r="A39" s="176" t="s">
        <v>192</v>
      </c>
      <c r="B39" s="176"/>
      <c r="C39" s="176"/>
      <c r="D39" s="176"/>
      <c r="E39" s="176"/>
      <c r="F39" s="176"/>
      <c r="G39" s="13">
        <v>33</v>
      </c>
      <c r="H39" s="54">
        <v>0</v>
      </c>
      <c r="I39" s="54">
        <v>0</v>
      </c>
    </row>
    <row r="40" spans="1:9" ht="28.15" customHeight="1" x14ac:dyDescent="0.2">
      <c r="A40" s="176" t="s">
        <v>193</v>
      </c>
      <c r="B40" s="176"/>
      <c r="C40" s="176"/>
      <c r="D40" s="176"/>
      <c r="E40" s="176"/>
      <c r="F40" s="176"/>
      <c r="G40" s="13">
        <v>34</v>
      </c>
      <c r="H40" s="54">
        <v>0</v>
      </c>
      <c r="I40" s="54">
        <v>0</v>
      </c>
    </row>
    <row r="41" spans="1:9" ht="22.9" customHeight="1" x14ac:dyDescent="0.2">
      <c r="A41" s="176" t="s">
        <v>194</v>
      </c>
      <c r="B41" s="176"/>
      <c r="C41" s="176"/>
      <c r="D41" s="176"/>
      <c r="E41" s="176"/>
      <c r="F41" s="176"/>
      <c r="G41" s="13">
        <v>35</v>
      </c>
      <c r="H41" s="54">
        <v>0</v>
      </c>
      <c r="I41" s="54">
        <v>0</v>
      </c>
    </row>
    <row r="42" spans="1:9" x14ac:dyDescent="0.2">
      <c r="A42" s="176" t="s">
        <v>195</v>
      </c>
      <c r="B42" s="176"/>
      <c r="C42" s="176"/>
      <c r="D42" s="176"/>
      <c r="E42" s="176"/>
      <c r="F42" s="176"/>
      <c r="G42" s="13">
        <v>36</v>
      </c>
      <c r="H42" s="54">
        <v>0</v>
      </c>
      <c r="I42" s="54">
        <v>0</v>
      </c>
    </row>
    <row r="43" spans="1:9" x14ac:dyDescent="0.2">
      <c r="A43" s="176" t="s">
        <v>196</v>
      </c>
      <c r="B43" s="176"/>
      <c r="C43" s="176"/>
      <c r="D43" s="176"/>
      <c r="E43" s="176"/>
      <c r="F43" s="176"/>
      <c r="G43" s="13">
        <v>37</v>
      </c>
      <c r="H43" s="54">
        <v>1554793</v>
      </c>
      <c r="I43" s="54">
        <v>1880218</v>
      </c>
    </row>
    <row r="44" spans="1:9" x14ac:dyDescent="0.2">
      <c r="A44" s="176" t="s">
        <v>197</v>
      </c>
      <c r="B44" s="176"/>
      <c r="C44" s="176"/>
      <c r="D44" s="176"/>
      <c r="E44" s="176"/>
      <c r="F44" s="176"/>
      <c r="G44" s="13">
        <v>38</v>
      </c>
      <c r="H44" s="54">
        <v>1005811</v>
      </c>
      <c r="I44" s="54">
        <v>0</v>
      </c>
    </row>
    <row r="45" spans="1:9" x14ac:dyDescent="0.2">
      <c r="A45" s="176" t="s">
        <v>198</v>
      </c>
      <c r="B45" s="176"/>
      <c r="C45" s="176"/>
      <c r="D45" s="176"/>
      <c r="E45" s="176"/>
      <c r="F45" s="176"/>
      <c r="G45" s="13">
        <v>39</v>
      </c>
      <c r="H45" s="54">
        <v>0</v>
      </c>
      <c r="I45" s="54">
        <v>0</v>
      </c>
    </row>
    <row r="46" spans="1:9" x14ac:dyDescent="0.2">
      <c r="A46" s="176" t="s">
        <v>199</v>
      </c>
      <c r="B46" s="176"/>
      <c r="C46" s="176"/>
      <c r="D46" s="176"/>
      <c r="E46" s="176"/>
      <c r="F46" s="176"/>
      <c r="G46" s="13">
        <v>40</v>
      </c>
      <c r="H46" s="54">
        <v>0</v>
      </c>
      <c r="I46" s="54">
        <v>0</v>
      </c>
    </row>
    <row r="47" spans="1:9" x14ac:dyDescent="0.2">
      <c r="A47" s="178" t="s">
        <v>455</v>
      </c>
      <c r="B47" s="179"/>
      <c r="C47" s="179"/>
      <c r="D47" s="179"/>
      <c r="E47" s="179"/>
      <c r="F47" s="179"/>
      <c r="G47" s="14">
        <v>41</v>
      </c>
      <c r="H47" s="55">
        <f>SUM(H48:H54)</f>
        <v>5176991</v>
      </c>
      <c r="I47" s="55">
        <f>SUM(I48:I54)</f>
        <v>7009480</v>
      </c>
    </row>
    <row r="48" spans="1:9" ht="23.45" customHeight="1" x14ac:dyDescent="0.2">
      <c r="A48" s="176" t="s">
        <v>200</v>
      </c>
      <c r="B48" s="176"/>
      <c r="C48" s="176"/>
      <c r="D48" s="176"/>
      <c r="E48" s="176"/>
      <c r="F48" s="176"/>
      <c r="G48" s="13">
        <v>42</v>
      </c>
      <c r="H48" s="54">
        <v>0</v>
      </c>
      <c r="I48" s="54">
        <v>0</v>
      </c>
    </row>
    <row r="49" spans="1:9" ht="22.15" customHeight="1" x14ac:dyDescent="0.2">
      <c r="A49" s="233" t="s">
        <v>201</v>
      </c>
      <c r="B49" s="233"/>
      <c r="C49" s="233"/>
      <c r="D49" s="233"/>
      <c r="E49" s="233"/>
      <c r="F49" s="233"/>
      <c r="G49" s="13">
        <v>43</v>
      </c>
      <c r="H49" s="54">
        <v>0</v>
      </c>
      <c r="I49" s="54">
        <v>0</v>
      </c>
    </row>
    <row r="50" spans="1:9" x14ac:dyDescent="0.2">
      <c r="A50" s="233" t="s">
        <v>202</v>
      </c>
      <c r="B50" s="233"/>
      <c r="C50" s="233"/>
      <c r="D50" s="233"/>
      <c r="E50" s="233"/>
      <c r="F50" s="233"/>
      <c r="G50" s="13">
        <v>44</v>
      </c>
      <c r="H50" s="54">
        <v>5069020</v>
      </c>
      <c r="I50" s="54">
        <v>5264347</v>
      </c>
    </row>
    <row r="51" spans="1:9" x14ac:dyDescent="0.2">
      <c r="A51" s="233" t="s">
        <v>203</v>
      </c>
      <c r="B51" s="233"/>
      <c r="C51" s="233"/>
      <c r="D51" s="233"/>
      <c r="E51" s="233"/>
      <c r="F51" s="233"/>
      <c r="G51" s="13">
        <v>45</v>
      </c>
      <c r="H51" s="54">
        <v>0</v>
      </c>
      <c r="I51" s="54">
        <v>1577390</v>
      </c>
    </row>
    <row r="52" spans="1:9" x14ac:dyDescent="0.2">
      <c r="A52" s="233" t="s">
        <v>204</v>
      </c>
      <c r="B52" s="233"/>
      <c r="C52" s="233"/>
      <c r="D52" s="233"/>
      <c r="E52" s="233"/>
      <c r="F52" s="233"/>
      <c r="G52" s="13">
        <v>46</v>
      </c>
      <c r="H52" s="54">
        <v>0</v>
      </c>
      <c r="I52" s="54">
        <v>0</v>
      </c>
    </row>
    <row r="53" spans="1:9" x14ac:dyDescent="0.2">
      <c r="A53" s="233" t="s">
        <v>205</v>
      </c>
      <c r="B53" s="233"/>
      <c r="C53" s="233"/>
      <c r="D53" s="233"/>
      <c r="E53" s="233"/>
      <c r="F53" s="233"/>
      <c r="G53" s="13">
        <v>47</v>
      </c>
      <c r="H53" s="54">
        <v>0</v>
      </c>
      <c r="I53" s="54">
        <v>0</v>
      </c>
    </row>
    <row r="54" spans="1:9" x14ac:dyDescent="0.2">
      <c r="A54" s="233" t="s">
        <v>206</v>
      </c>
      <c r="B54" s="233"/>
      <c r="C54" s="233"/>
      <c r="D54" s="233"/>
      <c r="E54" s="233"/>
      <c r="F54" s="233"/>
      <c r="G54" s="13">
        <v>48</v>
      </c>
      <c r="H54" s="54">
        <v>107971</v>
      </c>
      <c r="I54" s="54">
        <v>167743</v>
      </c>
    </row>
    <row r="55" spans="1:9" ht="30.6" customHeight="1" x14ac:dyDescent="0.2">
      <c r="A55" s="177" t="s">
        <v>207</v>
      </c>
      <c r="B55" s="177"/>
      <c r="C55" s="177"/>
      <c r="D55" s="177"/>
      <c r="E55" s="177"/>
      <c r="F55" s="177"/>
      <c r="G55" s="13">
        <v>49</v>
      </c>
      <c r="H55" s="54">
        <v>0</v>
      </c>
      <c r="I55" s="54">
        <v>0</v>
      </c>
    </row>
    <row r="56" spans="1:9" x14ac:dyDescent="0.2">
      <c r="A56" s="177" t="s">
        <v>208</v>
      </c>
      <c r="B56" s="177"/>
      <c r="C56" s="177"/>
      <c r="D56" s="177"/>
      <c r="E56" s="177"/>
      <c r="F56" s="177"/>
      <c r="G56" s="13">
        <v>50</v>
      </c>
      <c r="H56" s="54">
        <v>0</v>
      </c>
      <c r="I56" s="54">
        <v>0</v>
      </c>
    </row>
    <row r="57" spans="1:9" ht="28.9" customHeight="1" x14ac:dyDescent="0.2">
      <c r="A57" s="177" t="s">
        <v>209</v>
      </c>
      <c r="B57" s="177"/>
      <c r="C57" s="177"/>
      <c r="D57" s="177"/>
      <c r="E57" s="177"/>
      <c r="F57" s="177"/>
      <c r="G57" s="13">
        <v>51</v>
      </c>
      <c r="H57" s="54">
        <v>0</v>
      </c>
      <c r="I57" s="54">
        <v>0</v>
      </c>
    </row>
    <row r="58" spans="1:9" x14ac:dyDescent="0.2">
      <c r="A58" s="177" t="s">
        <v>210</v>
      </c>
      <c r="B58" s="177"/>
      <c r="C58" s="177"/>
      <c r="D58" s="177"/>
      <c r="E58" s="177"/>
      <c r="F58" s="177"/>
      <c r="G58" s="13">
        <v>52</v>
      </c>
      <c r="H58" s="54">
        <v>130536</v>
      </c>
      <c r="I58" s="54">
        <v>317104</v>
      </c>
    </row>
    <row r="59" spans="1:9" x14ac:dyDescent="0.2">
      <c r="A59" s="178" t="s">
        <v>456</v>
      </c>
      <c r="B59" s="179"/>
      <c r="C59" s="179"/>
      <c r="D59" s="179"/>
      <c r="E59" s="179"/>
      <c r="F59" s="179"/>
      <c r="G59" s="14">
        <v>53</v>
      </c>
      <c r="H59" s="55">
        <f>H7+H36+H55+H56</f>
        <v>129357062</v>
      </c>
      <c r="I59" s="55">
        <f>I7+I36+I55+I56</f>
        <v>144704372</v>
      </c>
    </row>
    <row r="60" spans="1:9" x14ac:dyDescent="0.2">
      <c r="A60" s="178" t="s">
        <v>457</v>
      </c>
      <c r="B60" s="179"/>
      <c r="C60" s="179"/>
      <c r="D60" s="179"/>
      <c r="E60" s="179"/>
      <c r="F60" s="179"/>
      <c r="G60" s="14">
        <v>54</v>
      </c>
      <c r="H60" s="55">
        <f>H13+H47+H57+H58</f>
        <v>123559652</v>
      </c>
      <c r="I60" s="55">
        <f>I13+I47+I57+I58</f>
        <v>136043069</v>
      </c>
    </row>
    <row r="61" spans="1:9" x14ac:dyDescent="0.2">
      <c r="A61" s="178" t="s">
        <v>458</v>
      </c>
      <c r="B61" s="179"/>
      <c r="C61" s="179"/>
      <c r="D61" s="179"/>
      <c r="E61" s="179"/>
      <c r="F61" s="179"/>
      <c r="G61" s="14">
        <v>55</v>
      </c>
      <c r="H61" s="55">
        <f>H59-H60</f>
        <v>5797410</v>
      </c>
      <c r="I61" s="55">
        <f>I59-I60</f>
        <v>8661303</v>
      </c>
    </row>
    <row r="62" spans="1:9" x14ac:dyDescent="0.2">
      <c r="A62" s="241" t="s">
        <v>459</v>
      </c>
      <c r="B62" s="241"/>
      <c r="C62" s="241"/>
      <c r="D62" s="241"/>
      <c r="E62" s="241"/>
      <c r="F62" s="241"/>
      <c r="G62" s="14">
        <v>56</v>
      </c>
      <c r="H62" s="55">
        <f>+IF((H59-H60)&gt;0,(H59-H60),0)</f>
        <v>5797410</v>
      </c>
      <c r="I62" s="55">
        <f>+IF((I59-I60)&gt;0,(I59-I60),0)</f>
        <v>8661303</v>
      </c>
    </row>
    <row r="63" spans="1:9" x14ac:dyDescent="0.2">
      <c r="A63" s="241" t="s">
        <v>460</v>
      </c>
      <c r="B63" s="241"/>
      <c r="C63" s="241"/>
      <c r="D63" s="241"/>
      <c r="E63" s="241"/>
      <c r="F63" s="241"/>
      <c r="G63" s="14">
        <v>57</v>
      </c>
      <c r="H63" s="55">
        <f>+IF((H59-H60)&lt;0,(H59-H60),0)</f>
        <v>0</v>
      </c>
      <c r="I63" s="55">
        <f>+IF((I59-I60)&lt;0,(I59-I60),0)</f>
        <v>0</v>
      </c>
    </row>
    <row r="64" spans="1:9" x14ac:dyDescent="0.2">
      <c r="A64" s="177" t="s">
        <v>211</v>
      </c>
      <c r="B64" s="177"/>
      <c r="C64" s="177"/>
      <c r="D64" s="177"/>
      <c r="E64" s="177"/>
      <c r="F64" s="177"/>
      <c r="G64" s="13">
        <v>58</v>
      </c>
      <c r="H64" s="54">
        <v>2143506</v>
      </c>
      <c r="I64" s="54">
        <v>2715899</v>
      </c>
    </row>
    <row r="65" spans="1:9" x14ac:dyDescent="0.2">
      <c r="A65" s="178" t="s">
        <v>461</v>
      </c>
      <c r="B65" s="179"/>
      <c r="C65" s="179"/>
      <c r="D65" s="179"/>
      <c r="E65" s="179"/>
      <c r="F65" s="179"/>
      <c r="G65" s="14">
        <v>59</v>
      </c>
      <c r="H65" s="55">
        <f>H61-H64</f>
        <v>3653904</v>
      </c>
      <c r="I65" s="55">
        <f>I61-I64</f>
        <v>5945404</v>
      </c>
    </row>
    <row r="66" spans="1:9" x14ac:dyDescent="0.2">
      <c r="A66" s="241" t="s">
        <v>462</v>
      </c>
      <c r="B66" s="241"/>
      <c r="C66" s="241"/>
      <c r="D66" s="241"/>
      <c r="E66" s="241"/>
      <c r="F66" s="241"/>
      <c r="G66" s="14">
        <v>60</v>
      </c>
      <c r="H66" s="55">
        <f>+IF((H61-H64)&gt;0,(H61-H64),0)</f>
        <v>3653904</v>
      </c>
      <c r="I66" s="55">
        <f>+IF((I61-I64)&gt;0,(I61-I64),0)</f>
        <v>5945404</v>
      </c>
    </row>
    <row r="67" spans="1:9" x14ac:dyDescent="0.2">
      <c r="A67" s="242" t="s">
        <v>463</v>
      </c>
      <c r="B67" s="242"/>
      <c r="C67" s="242"/>
      <c r="D67" s="242"/>
      <c r="E67" s="242"/>
      <c r="F67" s="242"/>
      <c r="G67" s="15">
        <v>61</v>
      </c>
      <c r="H67" s="60">
        <f>+IF((H61-H64)&lt;0,(H61-H64),0)</f>
        <v>0</v>
      </c>
      <c r="I67" s="60">
        <f>+IF((I61-I64)&lt;0,(I61-I64),0)</f>
        <v>0</v>
      </c>
    </row>
    <row r="68" spans="1:9" x14ac:dyDescent="0.2">
      <c r="A68" s="196" t="s">
        <v>212</v>
      </c>
      <c r="B68" s="196"/>
      <c r="C68" s="196"/>
      <c r="D68" s="196"/>
      <c r="E68" s="196"/>
      <c r="F68" s="196"/>
      <c r="G68" s="239"/>
      <c r="H68" s="239"/>
      <c r="I68" s="239"/>
    </row>
    <row r="69" spans="1:9" ht="25.9" customHeight="1" x14ac:dyDescent="0.2">
      <c r="A69" s="178" t="s">
        <v>464</v>
      </c>
      <c r="B69" s="179"/>
      <c r="C69" s="179"/>
      <c r="D69" s="179"/>
      <c r="E69" s="179"/>
      <c r="F69" s="179"/>
      <c r="G69" s="14">
        <v>62</v>
      </c>
      <c r="H69" s="55">
        <f>H70-H71</f>
        <v>0</v>
      </c>
      <c r="I69" s="55">
        <f>I70-I71</f>
        <v>0</v>
      </c>
    </row>
    <row r="70" spans="1:9" x14ac:dyDescent="0.2">
      <c r="A70" s="233" t="s">
        <v>213</v>
      </c>
      <c r="B70" s="233"/>
      <c r="C70" s="233"/>
      <c r="D70" s="233"/>
      <c r="E70" s="233"/>
      <c r="F70" s="233"/>
      <c r="G70" s="13">
        <v>63</v>
      </c>
      <c r="H70" s="54">
        <v>0</v>
      </c>
      <c r="I70" s="54">
        <v>0</v>
      </c>
    </row>
    <row r="71" spans="1:9" x14ac:dyDescent="0.2">
      <c r="A71" s="233" t="s">
        <v>214</v>
      </c>
      <c r="B71" s="233"/>
      <c r="C71" s="233"/>
      <c r="D71" s="233"/>
      <c r="E71" s="233"/>
      <c r="F71" s="233"/>
      <c r="G71" s="13">
        <v>64</v>
      </c>
      <c r="H71" s="54">
        <v>0</v>
      </c>
      <c r="I71" s="54">
        <v>0</v>
      </c>
    </row>
    <row r="72" spans="1:9" x14ac:dyDescent="0.2">
      <c r="A72" s="177" t="s">
        <v>215</v>
      </c>
      <c r="B72" s="177"/>
      <c r="C72" s="177"/>
      <c r="D72" s="177"/>
      <c r="E72" s="177"/>
      <c r="F72" s="177"/>
      <c r="G72" s="13">
        <v>65</v>
      </c>
      <c r="H72" s="54">
        <v>0</v>
      </c>
      <c r="I72" s="54">
        <v>0</v>
      </c>
    </row>
    <row r="73" spans="1:9" x14ac:dyDescent="0.2">
      <c r="A73" s="241" t="s">
        <v>465</v>
      </c>
      <c r="B73" s="241"/>
      <c r="C73" s="241"/>
      <c r="D73" s="241"/>
      <c r="E73" s="241"/>
      <c r="F73" s="241"/>
      <c r="G73" s="14">
        <v>66</v>
      </c>
      <c r="H73" s="100"/>
      <c r="I73" s="100"/>
    </row>
    <row r="74" spans="1:9" x14ac:dyDescent="0.2">
      <c r="A74" s="242" t="s">
        <v>466</v>
      </c>
      <c r="B74" s="242"/>
      <c r="C74" s="242"/>
      <c r="D74" s="242"/>
      <c r="E74" s="242"/>
      <c r="F74" s="242"/>
      <c r="G74" s="15">
        <v>67</v>
      </c>
      <c r="H74" s="101"/>
      <c r="I74" s="101"/>
    </row>
    <row r="75" spans="1:9" x14ac:dyDescent="0.2">
      <c r="A75" s="196" t="s">
        <v>216</v>
      </c>
      <c r="B75" s="196"/>
      <c r="C75" s="196"/>
      <c r="D75" s="196"/>
      <c r="E75" s="196"/>
      <c r="F75" s="196"/>
      <c r="G75" s="239"/>
      <c r="H75" s="239"/>
      <c r="I75" s="239"/>
    </row>
    <row r="76" spans="1:9" x14ac:dyDescent="0.2">
      <c r="A76" s="178" t="s">
        <v>467</v>
      </c>
      <c r="B76" s="179"/>
      <c r="C76" s="179"/>
      <c r="D76" s="179"/>
      <c r="E76" s="179"/>
      <c r="F76" s="179"/>
      <c r="G76" s="14">
        <v>68</v>
      </c>
      <c r="H76" s="100"/>
      <c r="I76" s="100"/>
    </row>
    <row r="77" spans="1:9" x14ac:dyDescent="0.2">
      <c r="A77" s="240" t="s">
        <v>468</v>
      </c>
      <c r="B77" s="240"/>
      <c r="C77" s="240"/>
      <c r="D77" s="240"/>
      <c r="E77" s="240"/>
      <c r="F77" s="240"/>
      <c r="G77" s="19">
        <v>69</v>
      </c>
      <c r="H77" s="61">
        <v>0</v>
      </c>
      <c r="I77" s="61">
        <v>0</v>
      </c>
    </row>
    <row r="78" spans="1:9" x14ac:dyDescent="0.2">
      <c r="A78" s="240" t="s">
        <v>469</v>
      </c>
      <c r="B78" s="240"/>
      <c r="C78" s="240"/>
      <c r="D78" s="240"/>
      <c r="E78" s="240"/>
      <c r="F78" s="240"/>
      <c r="G78" s="19">
        <v>70</v>
      </c>
      <c r="H78" s="61">
        <v>0</v>
      </c>
      <c r="I78" s="61">
        <v>0</v>
      </c>
    </row>
    <row r="79" spans="1:9" x14ac:dyDescent="0.2">
      <c r="A79" s="178" t="s">
        <v>470</v>
      </c>
      <c r="B79" s="179"/>
      <c r="C79" s="179"/>
      <c r="D79" s="179"/>
      <c r="E79" s="179"/>
      <c r="F79" s="179"/>
      <c r="G79" s="14">
        <v>71</v>
      </c>
      <c r="H79" s="100"/>
      <c r="I79" s="100"/>
    </row>
    <row r="80" spans="1:9" x14ac:dyDescent="0.2">
      <c r="A80" s="178" t="s">
        <v>471</v>
      </c>
      <c r="B80" s="179"/>
      <c r="C80" s="179"/>
      <c r="D80" s="179"/>
      <c r="E80" s="179"/>
      <c r="F80" s="179"/>
      <c r="G80" s="14">
        <v>72</v>
      </c>
      <c r="H80" s="100"/>
      <c r="I80" s="100"/>
    </row>
    <row r="81" spans="1:9" x14ac:dyDescent="0.2">
      <c r="A81" s="241" t="s">
        <v>472</v>
      </c>
      <c r="B81" s="241"/>
      <c r="C81" s="241"/>
      <c r="D81" s="241"/>
      <c r="E81" s="241"/>
      <c r="F81" s="241"/>
      <c r="G81" s="14">
        <v>73</v>
      </c>
      <c r="H81" s="100"/>
      <c r="I81" s="100"/>
    </row>
    <row r="82" spans="1:9" x14ac:dyDescent="0.2">
      <c r="A82" s="242" t="s">
        <v>473</v>
      </c>
      <c r="B82" s="242"/>
      <c r="C82" s="242"/>
      <c r="D82" s="242"/>
      <c r="E82" s="242"/>
      <c r="F82" s="242"/>
      <c r="G82" s="14">
        <v>74</v>
      </c>
      <c r="H82" s="101"/>
      <c r="I82" s="101"/>
    </row>
    <row r="83" spans="1:9" x14ac:dyDescent="0.2">
      <c r="A83" s="196" t="s">
        <v>217</v>
      </c>
      <c r="B83" s="196"/>
      <c r="C83" s="196"/>
      <c r="D83" s="196"/>
      <c r="E83" s="196"/>
      <c r="F83" s="196"/>
      <c r="G83" s="239"/>
      <c r="H83" s="239"/>
      <c r="I83" s="239"/>
    </row>
    <row r="84" spans="1:9" x14ac:dyDescent="0.2">
      <c r="A84" s="223" t="s">
        <v>474</v>
      </c>
      <c r="B84" s="224"/>
      <c r="C84" s="224"/>
      <c r="D84" s="224"/>
      <c r="E84" s="224"/>
      <c r="F84" s="224"/>
      <c r="G84" s="14">
        <v>75</v>
      </c>
      <c r="H84" s="49">
        <f>H85+H86</f>
        <v>3653904</v>
      </c>
      <c r="I84" s="49">
        <f>I85+I86</f>
        <v>5945404</v>
      </c>
    </row>
    <row r="85" spans="1:9" x14ac:dyDescent="0.2">
      <c r="A85" s="226" t="s">
        <v>218</v>
      </c>
      <c r="B85" s="226"/>
      <c r="C85" s="226"/>
      <c r="D85" s="226"/>
      <c r="E85" s="226"/>
      <c r="F85" s="226"/>
      <c r="G85" s="13">
        <v>76</v>
      </c>
      <c r="H85" s="48">
        <v>3653904</v>
      </c>
      <c r="I85" s="48">
        <v>5945404</v>
      </c>
    </row>
    <row r="86" spans="1:9" x14ac:dyDescent="0.2">
      <c r="A86" s="228" t="s">
        <v>219</v>
      </c>
      <c r="B86" s="228"/>
      <c r="C86" s="228"/>
      <c r="D86" s="228"/>
      <c r="E86" s="228"/>
      <c r="F86" s="228"/>
      <c r="G86" s="16">
        <v>77</v>
      </c>
      <c r="H86" s="62">
        <v>0</v>
      </c>
      <c r="I86" s="62">
        <v>0</v>
      </c>
    </row>
    <row r="87" spans="1:9" x14ac:dyDescent="0.2">
      <c r="A87" s="229" t="s">
        <v>220</v>
      </c>
      <c r="B87" s="229"/>
      <c r="C87" s="229"/>
      <c r="D87" s="229"/>
      <c r="E87" s="229"/>
      <c r="F87" s="229"/>
      <c r="G87" s="230"/>
      <c r="H87" s="230"/>
      <c r="I87" s="230"/>
    </row>
    <row r="88" spans="1:9" x14ac:dyDescent="0.2">
      <c r="A88" s="231" t="s">
        <v>221</v>
      </c>
      <c r="B88" s="231"/>
      <c r="C88" s="231"/>
      <c r="D88" s="231"/>
      <c r="E88" s="231"/>
      <c r="F88" s="231"/>
      <c r="G88" s="13">
        <v>78</v>
      </c>
      <c r="H88" s="48">
        <v>3653904</v>
      </c>
      <c r="I88" s="48">
        <v>5945404</v>
      </c>
    </row>
    <row r="89" spans="1:9" ht="24.6" customHeight="1" x14ac:dyDescent="0.2">
      <c r="A89" s="232" t="s">
        <v>475</v>
      </c>
      <c r="B89" s="232"/>
      <c r="C89" s="232"/>
      <c r="D89" s="232"/>
      <c r="E89" s="232"/>
      <c r="F89" s="232"/>
      <c r="G89" s="14">
        <v>79</v>
      </c>
      <c r="H89" s="49">
        <f>H90+H97</f>
        <v>-1124885</v>
      </c>
      <c r="I89" s="49">
        <f>I90+I97</f>
        <v>55551</v>
      </c>
    </row>
    <row r="90" spans="1:9" ht="27" customHeight="1" x14ac:dyDescent="0.2">
      <c r="A90" s="232" t="s">
        <v>476</v>
      </c>
      <c r="B90" s="232"/>
      <c r="C90" s="232"/>
      <c r="D90" s="232"/>
      <c r="E90" s="232"/>
      <c r="F90" s="232"/>
      <c r="G90" s="14">
        <v>80</v>
      </c>
      <c r="H90" s="49">
        <f>H91+H92+H93+H94+H95</f>
        <v>0</v>
      </c>
      <c r="I90" s="49">
        <f>I91+I92+I93+I94+I95</f>
        <v>0</v>
      </c>
    </row>
    <row r="91" spans="1:9" ht="21.6" customHeight="1" x14ac:dyDescent="0.2">
      <c r="A91" s="233" t="s">
        <v>381</v>
      </c>
      <c r="B91" s="233"/>
      <c r="C91" s="233"/>
      <c r="D91" s="233"/>
      <c r="E91" s="233"/>
      <c r="F91" s="233"/>
      <c r="G91" s="13">
        <v>81</v>
      </c>
      <c r="H91" s="48">
        <v>0</v>
      </c>
      <c r="I91" s="48">
        <v>0</v>
      </c>
    </row>
    <row r="92" spans="1:9" ht="21.6" customHeight="1" x14ac:dyDescent="0.2">
      <c r="A92" s="233" t="s">
        <v>382</v>
      </c>
      <c r="B92" s="233"/>
      <c r="C92" s="233"/>
      <c r="D92" s="233"/>
      <c r="E92" s="233"/>
      <c r="F92" s="233"/>
      <c r="G92" s="13">
        <v>82</v>
      </c>
      <c r="H92" s="48">
        <v>0</v>
      </c>
      <c r="I92" s="48">
        <v>0</v>
      </c>
    </row>
    <row r="93" spans="1:9" ht="26.25" customHeight="1" x14ac:dyDescent="0.2">
      <c r="A93" s="233" t="s">
        <v>383</v>
      </c>
      <c r="B93" s="233"/>
      <c r="C93" s="233"/>
      <c r="D93" s="233"/>
      <c r="E93" s="233"/>
      <c r="F93" s="233"/>
      <c r="G93" s="13">
        <v>83</v>
      </c>
      <c r="H93" s="48">
        <v>0</v>
      </c>
      <c r="I93" s="48">
        <v>0</v>
      </c>
    </row>
    <row r="94" spans="1:9" ht="24.6" customHeight="1" x14ac:dyDescent="0.2">
      <c r="A94" s="233" t="s">
        <v>384</v>
      </c>
      <c r="B94" s="233"/>
      <c r="C94" s="233"/>
      <c r="D94" s="233"/>
      <c r="E94" s="233"/>
      <c r="F94" s="233"/>
      <c r="G94" s="13">
        <v>84</v>
      </c>
      <c r="H94" s="48">
        <v>0</v>
      </c>
      <c r="I94" s="48">
        <v>0</v>
      </c>
    </row>
    <row r="95" spans="1:9" ht="14.25" customHeight="1" x14ac:dyDescent="0.2">
      <c r="A95" s="233" t="s">
        <v>385</v>
      </c>
      <c r="B95" s="233"/>
      <c r="C95" s="233"/>
      <c r="D95" s="233"/>
      <c r="E95" s="233"/>
      <c r="F95" s="233"/>
      <c r="G95" s="13">
        <v>85</v>
      </c>
      <c r="H95" s="48">
        <v>0</v>
      </c>
      <c r="I95" s="48">
        <v>0</v>
      </c>
    </row>
    <row r="96" spans="1:9" x14ac:dyDescent="0.2">
      <c r="A96" s="233" t="s">
        <v>386</v>
      </c>
      <c r="B96" s="233"/>
      <c r="C96" s="233"/>
      <c r="D96" s="233"/>
      <c r="E96" s="233"/>
      <c r="F96" s="233"/>
      <c r="G96" s="13">
        <v>86</v>
      </c>
      <c r="H96" s="48">
        <v>0</v>
      </c>
      <c r="I96" s="48">
        <v>0</v>
      </c>
    </row>
    <row r="97" spans="1:9" ht="27.6" customHeight="1" x14ac:dyDescent="0.2">
      <c r="A97" s="232" t="s">
        <v>477</v>
      </c>
      <c r="B97" s="232"/>
      <c r="C97" s="232"/>
      <c r="D97" s="232"/>
      <c r="E97" s="232"/>
      <c r="F97" s="232"/>
      <c r="G97" s="14">
        <v>87</v>
      </c>
      <c r="H97" s="49">
        <f>H98+H99+H100+H101+H102+H103+H104+H105</f>
        <v>-1124885</v>
      </c>
      <c r="I97" s="49">
        <f>I98+I99+I100+I101+I102+I103+I104+I105</f>
        <v>55551</v>
      </c>
    </row>
    <row r="98" spans="1:9" ht="17.25" customHeight="1" x14ac:dyDescent="0.2">
      <c r="A98" s="233" t="s">
        <v>380</v>
      </c>
      <c r="B98" s="233"/>
      <c r="C98" s="233"/>
      <c r="D98" s="233"/>
      <c r="E98" s="233"/>
      <c r="F98" s="233"/>
      <c r="G98" s="13">
        <v>88</v>
      </c>
      <c r="H98" s="48">
        <v>-193127</v>
      </c>
      <c r="I98" s="48">
        <v>302762</v>
      </c>
    </row>
    <row r="99" spans="1:9" ht="27.6" customHeight="1" x14ac:dyDescent="0.2">
      <c r="A99" s="233" t="s">
        <v>387</v>
      </c>
      <c r="B99" s="233"/>
      <c r="C99" s="233"/>
      <c r="D99" s="233"/>
      <c r="E99" s="233"/>
      <c r="F99" s="233"/>
      <c r="G99" s="13">
        <v>89</v>
      </c>
      <c r="H99" s="48">
        <v>0</v>
      </c>
      <c r="I99" s="48">
        <v>0</v>
      </c>
    </row>
    <row r="100" spans="1:9" ht="14.25" customHeight="1" x14ac:dyDescent="0.2">
      <c r="A100" s="233" t="s">
        <v>388</v>
      </c>
      <c r="B100" s="233"/>
      <c r="C100" s="233"/>
      <c r="D100" s="233"/>
      <c r="E100" s="233"/>
      <c r="F100" s="233"/>
      <c r="G100" s="13">
        <v>90</v>
      </c>
      <c r="H100" s="48">
        <v>0</v>
      </c>
      <c r="I100" s="48">
        <v>0</v>
      </c>
    </row>
    <row r="101" spans="1:9" ht="27.6" customHeight="1" x14ac:dyDescent="0.2">
      <c r="A101" s="233" t="s">
        <v>389</v>
      </c>
      <c r="B101" s="233"/>
      <c r="C101" s="233"/>
      <c r="D101" s="233"/>
      <c r="E101" s="233"/>
      <c r="F101" s="233"/>
      <c r="G101" s="13">
        <v>91</v>
      </c>
      <c r="H101" s="48">
        <v>-931758</v>
      </c>
      <c r="I101" s="48">
        <v>-247211</v>
      </c>
    </row>
    <row r="102" spans="1:9" ht="27.6" customHeight="1" x14ac:dyDescent="0.2">
      <c r="A102" s="233" t="s">
        <v>390</v>
      </c>
      <c r="B102" s="233"/>
      <c r="C102" s="233"/>
      <c r="D102" s="233"/>
      <c r="E102" s="233"/>
      <c r="F102" s="233"/>
      <c r="G102" s="13">
        <v>92</v>
      </c>
      <c r="H102" s="48">
        <v>0</v>
      </c>
      <c r="I102" s="48">
        <v>0</v>
      </c>
    </row>
    <row r="103" spans="1:9" ht="18" customHeight="1" x14ac:dyDescent="0.2">
      <c r="A103" s="233" t="s">
        <v>391</v>
      </c>
      <c r="B103" s="233"/>
      <c r="C103" s="233"/>
      <c r="D103" s="233"/>
      <c r="E103" s="233"/>
      <c r="F103" s="233"/>
      <c r="G103" s="13">
        <v>93</v>
      </c>
      <c r="H103" s="48">
        <v>0</v>
      </c>
      <c r="I103" s="48">
        <v>0</v>
      </c>
    </row>
    <row r="104" spans="1:9" ht="16.5" customHeight="1" x14ac:dyDescent="0.2">
      <c r="A104" s="233" t="s">
        <v>392</v>
      </c>
      <c r="B104" s="233"/>
      <c r="C104" s="233"/>
      <c r="D104" s="233"/>
      <c r="E104" s="233"/>
      <c r="F104" s="233"/>
      <c r="G104" s="13">
        <v>94</v>
      </c>
      <c r="H104" s="48">
        <v>0</v>
      </c>
      <c r="I104" s="48">
        <v>0</v>
      </c>
    </row>
    <row r="105" spans="1:9" ht="16.5" customHeight="1" x14ac:dyDescent="0.2">
      <c r="A105" s="233" t="s">
        <v>393</v>
      </c>
      <c r="B105" s="233"/>
      <c r="C105" s="233"/>
      <c r="D105" s="233"/>
      <c r="E105" s="233"/>
      <c r="F105" s="233"/>
      <c r="G105" s="13">
        <v>95</v>
      </c>
      <c r="H105" s="48">
        <v>0</v>
      </c>
      <c r="I105" s="48">
        <v>0</v>
      </c>
    </row>
    <row r="106" spans="1:9" ht="31.5" customHeight="1" x14ac:dyDescent="0.2">
      <c r="A106" s="233" t="s">
        <v>394</v>
      </c>
      <c r="B106" s="233"/>
      <c r="C106" s="233"/>
      <c r="D106" s="233"/>
      <c r="E106" s="233"/>
      <c r="F106" s="233"/>
      <c r="G106" s="13">
        <v>96</v>
      </c>
      <c r="H106" s="48">
        <v>0</v>
      </c>
      <c r="I106" s="48">
        <v>0</v>
      </c>
    </row>
    <row r="107" spans="1:9" ht="31.15" customHeight="1" x14ac:dyDescent="0.2">
      <c r="A107" s="234" t="s">
        <v>478</v>
      </c>
      <c r="B107" s="234"/>
      <c r="C107" s="234"/>
      <c r="D107" s="234"/>
      <c r="E107" s="234"/>
      <c r="F107" s="234"/>
      <c r="G107" s="15">
        <v>97</v>
      </c>
      <c r="H107" s="50">
        <f>H90+H97-H96-H106</f>
        <v>-1124885</v>
      </c>
      <c r="I107" s="50">
        <f>I90+I97-I96-I106</f>
        <v>55551</v>
      </c>
    </row>
    <row r="108" spans="1:9" ht="31.15" customHeight="1" x14ac:dyDescent="0.2">
      <c r="A108" s="234" t="s">
        <v>479</v>
      </c>
      <c r="B108" s="234"/>
      <c r="C108" s="234"/>
      <c r="D108" s="234"/>
      <c r="E108" s="234"/>
      <c r="F108" s="234"/>
      <c r="G108" s="15">
        <v>98</v>
      </c>
      <c r="H108" s="50">
        <f>H88+H107</f>
        <v>2529019</v>
      </c>
      <c r="I108" s="50">
        <f>I88+I107</f>
        <v>6000955</v>
      </c>
    </row>
    <row r="109" spans="1:9" ht="28.9" customHeight="1" x14ac:dyDescent="0.2">
      <c r="A109" s="196" t="s">
        <v>222</v>
      </c>
      <c r="B109" s="196"/>
      <c r="C109" s="196"/>
      <c r="D109" s="196"/>
      <c r="E109" s="196"/>
      <c r="F109" s="196"/>
      <c r="G109" s="239"/>
      <c r="H109" s="239"/>
      <c r="I109" s="239"/>
    </row>
    <row r="110" spans="1:9" ht="23.45" customHeight="1" x14ac:dyDescent="0.2">
      <c r="A110" s="223" t="s">
        <v>480</v>
      </c>
      <c r="B110" s="224"/>
      <c r="C110" s="224"/>
      <c r="D110" s="224"/>
      <c r="E110" s="224"/>
      <c r="F110" s="224"/>
      <c r="G110" s="14">
        <v>99</v>
      </c>
      <c r="H110" s="49">
        <f>H111+H112</f>
        <v>2529019</v>
      </c>
      <c r="I110" s="49">
        <f>I111+I112</f>
        <v>6000955</v>
      </c>
    </row>
    <row r="111" spans="1:9" x14ac:dyDescent="0.2">
      <c r="A111" s="225" t="s">
        <v>395</v>
      </c>
      <c r="B111" s="226"/>
      <c r="C111" s="226"/>
      <c r="D111" s="226"/>
      <c r="E111" s="226"/>
      <c r="F111" s="226"/>
      <c r="G111" s="13">
        <v>100</v>
      </c>
      <c r="H111" s="48">
        <v>2529019</v>
      </c>
      <c r="I111" s="48">
        <v>6000955</v>
      </c>
    </row>
    <row r="112" spans="1:9" x14ac:dyDescent="0.2">
      <c r="A112" s="227" t="s">
        <v>396</v>
      </c>
      <c r="B112" s="228"/>
      <c r="C112" s="228"/>
      <c r="D112" s="228"/>
      <c r="E112" s="228"/>
      <c r="F112" s="228"/>
      <c r="G112" s="16">
        <v>101</v>
      </c>
      <c r="H112" s="62">
        <v>0</v>
      </c>
      <c r="I112" s="62">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 right="0.7" top="0.75" bottom="0.75" header="0.3" footer="0.3"/>
  <pageSetup paperSize="9"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zoomScale="110" zoomScaleNormal="100" workbookViewId="0">
      <selection sqref="A1:C1"/>
    </sheetView>
  </sheetViews>
  <sheetFormatPr defaultColWidth="9.140625" defaultRowHeight="12.75" x14ac:dyDescent="0.2"/>
  <cols>
    <col min="1" max="6" width="9.140625" style="1"/>
    <col min="7" max="7" width="9.140625" style="20"/>
    <col min="8" max="9" width="18.140625" style="51" customWidth="1"/>
    <col min="10" max="16384" width="9.140625" style="1"/>
  </cols>
  <sheetData>
    <row r="1" spans="1:9" x14ac:dyDescent="0.2">
      <c r="A1" s="249" t="s">
        <v>223</v>
      </c>
      <c r="B1" s="277"/>
      <c r="C1" s="277"/>
      <c r="D1" s="277"/>
      <c r="E1" s="277"/>
      <c r="F1" s="277"/>
      <c r="G1" s="277"/>
      <c r="H1" s="277"/>
      <c r="I1" s="277"/>
    </row>
    <row r="2" spans="1:9" x14ac:dyDescent="0.2">
      <c r="A2" s="248" t="s">
        <v>509</v>
      </c>
      <c r="B2" s="204"/>
      <c r="C2" s="204"/>
      <c r="D2" s="204"/>
      <c r="E2" s="204"/>
      <c r="F2" s="204"/>
      <c r="G2" s="204"/>
      <c r="H2" s="204"/>
      <c r="I2" s="204"/>
    </row>
    <row r="3" spans="1:9" x14ac:dyDescent="0.2">
      <c r="A3" s="237" t="s">
        <v>481</v>
      </c>
      <c r="B3" s="279"/>
      <c r="C3" s="279"/>
      <c r="D3" s="279"/>
      <c r="E3" s="279"/>
      <c r="F3" s="279"/>
      <c r="G3" s="279"/>
      <c r="H3" s="279"/>
      <c r="I3" s="279"/>
    </row>
    <row r="4" spans="1:9" x14ac:dyDescent="0.2">
      <c r="A4" s="278" t="s">
        <v>505</v>
      </c>
      <c r="B4" s="210"/>
      <c r="C4" s="210"/>
      <c r="D4" s="210"/>
      <c r="E4" s="210"/>
      <c r="F4" s="210"/>
      <c r="G4" s="210"/>
      <c r="H4" s="210"/>
      <c r="I4" s="211"/>
    </row>
    <row r="5" spans="1:9" ht="23.25" thickBot="1" x14ac:dyDescent="0.25">
      <c r="A5" s="280" t="s">
        <v>224</v>
      </c>
      <c r="B5" s="281"/>
      <c r="C5" s="281"/>
      <c r="D5" s="281"/>
      <c r="E5" s="281"/>
      <c r="F5" s="282"/>
      <c r="G5" s="10" t="s">
        <v>225</v>
      </c>
      <c r="H5" s="42" t="s">
        <v>226</v>
      </c>
      <c r="I5" s="42" t="s">
        <v>227</v>
      </c>
    </row>
    <row r="6" spans="1:9" x14ac:dyDescent="0.2">
      <c r="A6" s="283">
        <v>1</v>
      </c>
      <c r="B6" s="284"/>
      <c r="C6" s="284"/>
      <c r="D6" s="284"/>
      <c r="E6" s="284"/>
      <c r="F6" s="285"/>
      <c r="G6" s="17">
        <v>2</v>
      </c>
      <c r="H6" s="17" t="s">
        <v>228</v>
      </c>
      <c r="I6" s="17" t="s">
        <v>229</v>
      </c>
    </row>
    <row r="7" spans="1:9" x14ac:dyDescent="0.2">
      <c r="A7" s="256" t="s">
        <v>230</v>
      </c>
      <c r="B7" s="257"/>
      <c r="C7" s="257"/>
      <c r="D7" s="257"/>
      <c r="E7" s="257"/>
      <c r="F7" s="257"/>
      <c r="G7" s="257"/>
      <c r="H7" s="257"/>
      <c r="I7" s="258"/>
    </row>
    <row r="8" spans="1:9" ht="12.75" customHeight="1" x14ac:dyDescent="0.2">
      <c r="A8" s="259" t="s">
        <v>231</v>
      </c>
      <c r="B8" s="260"/>
      <c r="C8" s="260"/>
      <c r="D8" s="260"/>
      <c r="E8" s="260"/>
      <c r="F8" s="261"/>
      <c r="G8" s="18">
        <v>1</v>
      </c>
      <c r="H8" s="43">
        <v>5797410</v>
      </c>
      <c r="I8" s="43">
        <v>8661303</v>
      </c>
    </row>
    <row r="9" spans="1:9" ht="12.75" customHeight="1" x14ac:dyDescent="0.2">
      <c r="A9" s="274" t="s">
        <v>232</v>
      </c>
      <c r="B9" s="275"/>
      <c r="C9" s="275"/>
      <c r="D9" s="275"/>
      <c r="E9" s="275"/>
      <c r="F9" s="276"/>
      <c r="G9" s="14">
        <v>2</v>
      </c>
      <c r="H9" s="44">
        <f>H10+H11+H12+H13+H14+H15+H16+H17</f>
        <v>21511618</v>
      </c>
      <c r="I9" s="44">
        <f>I10+I11+I12+I13+I14+I15+I16+I17</f>
        <v>26262566</v>
      </c>
    </row>
    <row r="10" spans="1:9" ht="12.75" customHeight="1" x14ac:dyDescent="0.2">
      <c r="A10" s="271" t="s">
        <v>233</v>
      </c>
      <c r="B10" s="272"/>
      <c r="C10" s="272"/>
      <c r="D10" s="272"/>
      <c r="E10" s="272"/>
      <c r="F10" s="273"/>
      <c r="G10" s="19">
        <v>3</v>
      </c>
      <c r="H10" s="45">
        <v>18391517</v>
      </c>
      <c r="I10" s="45">
        <v>20501450</v>
      </c>
    </row>
    <row r="11" spans="1:9" ht="31.15" customHeight="1" x14ac:dyDescent="0.2">
      <c r="A11" s="271" t="s">
        <v>234</v>
      </c>
      <c r="B11" s="272"/>
      <c r="C11" s="272"/>
      <c r="D11" s="272"/>
      <c r="E11" s="272"/>
      <c r="F11" s="273"/>
      <c r="G11" s="19">
        <v>4</v>
      </c>
      <c r="H11" s="45">
        <v>56376</v>
      </c>
      <c r="I11" s="45">
        <v>212093</v>
      </c>
    </row>
    <row r="12" spans="1:9" ht="28.15" customHeight="1" x14ac:dyDescent="0.2">
      <c r="A12" s="271" t="s">
        <v>235</v>
      </c>
      <c r="B12" s="272"/>
      <c r="C12" s="272"/>
      <c r="D12" s="272"/>
      <c r="E12" s="272"/>
      <c r="F12" s="273"/>
      <c r="G12" s="19">
        <v>5</v>
      </c>
      <c r="H12" s="45">
        <v>0</v>
      </c>
      <c r="I12" s="45">
        <v>0</v>
      </c>
    </row>
    <row r="13" spans="1:9" ht="12.75" customHeight="1" x14ac:dyDescent="0.2">
      <c r="A13" s="271" t="s">
        <v>236</v>
      </c>
      <c r="B13" s="272"/>
      <c r="C13" s="272"/>
      <c r="D13" s="272"/>
      <c r="E13" s="272"/>
      <c r="F13" s="273"/>
      <c r="G13" s="19">
        <v>6</v>
      </c>
      <c r="H13" s="45">
        <v>-1554793</v>
      </c>
      <c r="I13" s="45">
        <v>-1880218</v>
      </c>
    </row>
    <row r="14" spans="1:9" ht="12.75" customHeight="1" x14ac:dyDescent="0.2">
      <c r="A14" s="271" t="s">
        <v>237</v>
      </c>
      <c r="B14" s="272"/>
      <c r="C14" s="272"/>
      <c r="D14" s="272"/>
      <c r="E14" s="272"/>
      <c r="F14" s="273"/>
      <c r="G14" s="19">
        <v>7</v>
      </c>
      <c r="H14" s="45">
        <v>5176990</v>
      </c>
      <c r="I14" s="45">
        <v>5432087</v>
      </c>
    </row>
    <row r="15" spans="1:9" ht="12.75" customHeight="1" x14ac:dyDescent="0.2">
      <c r="A15" s="271" t="s">
        <v>238</v>
      </c>
      <c r="B15" s="272"/>
      <c r="C15" s="272"/>
      <c r="D15" s="272"/>
      <c r="E15" s="272"/>
      <c r="F15" s="273"/>
      <c r="G15" s="19">
        <v>8</v>
      </c>
      <c r="H15" s="45">
        <v>0</v>
      </c>
      <c r="I15" s="45">
        <v>0</v>
      </c>
    </row>
    <row r="16" spans="1:9" ht="12.75" customHeight="1" x14ac:dyDescent="0.2">
      <c r="A16" s="271" t="s">
        <v>239</v>
      </c>
      <c r="B16" s="272"/>
      <c r="C16" s="272"/>
      <c r="D16" s="272"/>
      <c r="E16" s="272"/>
      <c r="F16" s="273"/>
      <c r="G16" s="19">
        <v>9</v>
      </c>
      <c r="H16" s="45">
        <v>-904465</v>
      </c>
      <c r="I16" s="45">
        <v>1490684</v>
      </c>
    </row>
    <row r="17" spans="1:9" ht="27.6" customHeight="1" x14ac:dyDescent="0.2">
      <c r="A17" s="271" t="s">
        <v>240</v>
      </c>
      <c r="B17" s="272"/>
      <c r="C17" s="272"/>
      <c r="D17" s="272"/>
      <c r="E17" s="272"/>
      <c r="F17" s="273"/>
      <c r="G17" s="19">
        <v>10</v>
      </c>
      <c r="H17" s="45">
        <v>345993</v>
      </c>
      <c r="I17" s="45">
        <v>506470</v>
      </c>
    </row>
    <row r="18" spans="1:9" ht="29.45" customHeight="1" x14ac:dyDescent="0.2">
      <c r="A18" s="250" t="s">
        <v>241</v>
      </c>
      <c r="B18" s="251"/>
      <c r="C18" s="251"/>
      <c r="D18" s="251"/>
      <c r="E18" s="251"/>
      <c r="F18" s="252"/>
      <c r="G18" s="14">
        <v>11</v>
      </c>
      <c r="H18" s="44">
        <f>H8+H9</f>
        <v>27309028</v>
      </c>
      <c r="I18" s="44">
        <f>I8+I9</f>
        <v>34923869</v>
      </c>
    </row>
    <row r="19" spans="1:9" ht="12.75" customHeight="1" x14ac:dyDescent="0.2">
      <c r="A19" s="274" t="s">
        <v>242</v>
      </c>
      <c r="B19" s="275"/>
      <c r="C19" s="275"/>
      <c r="D19" s="275"/>
      <c r="E19" s="275"/>
      <c r="F19" s="276"/>
      <c r="G19" s="14">
        <v>12</v>
      </c>
      <c r="H19" s="44">
        <f>H20+H21+H22+H23</f>
        <v>4221179</v>
      </c>
      <c r="I19" s="44">
        <f>I20+I21+I22+I23</f>
        <v>-4051726</v>
      </c>
    </row>
    <row r="20" spans="1:9" ht="12.75" customHeight="1" x14ac:dyDescent="0.2">
      <c r="A20" s="271" t="s">
        <v>243</v>
      </c>
      <c r="B20" s="272"/>
      <c r="C20" s="272"/>
      <c r="D20" s="272"/>
      <c r="E20" s="272"/>
      <c r="F20" s="273"/>
      <c r="G20" s="19">
        <v>13</v>
      </c>
      <c r="H20" s="45">
        <v>3552715</v>
      </c>
      <c r="I20" s="45">
        <v>-3360238</v>
      </c>
    </row>
    <row r="21" spans="1:9" ht="12.75" customHeight="1" x14ac:dyDescent="0.2">
      <c r="A21" s="271" t="s">
        <v>244</v>
      </c>
      <c r="B21" s="272"/>
      <c r="C21" s="272"/>
      <c r="D21" s="272"/>
      <c r="E21" s="272"/>
      <c r="F21" s="273"/>
      <c r="G21" s="19">
        <v>14</v>
      </c>
      <c r="H21" s="45">
        <v>855242</v>
      </c>
      <c r="I21" s="45">
        <v>-1268098</v>
      </c>
    </row>
    <row r="22" spans="1:9" ht="12.75" customHeight="1" x14ac:dyDescent="0.2">
      <c r="A22" s="271" t="s">
        <v>245</v>
      </c>
      <c r="B22" s="272"/>
      <c r="C22" s="272"/>
      <c r="D22" s="272"/>
      <c r="E22" s="272"/>
      <c r="F22" s="273"/>
      <c r="G22" s="19">
        <v>15</v>
      </c>
      <c r="H22" s="45">
        <v>-186778</v>
      </c>
      <c r="I22" s="45">
        <v>576610</v>
      </c>
    </row>
    <row r="23" spans="1:9" ht="12.75" customHeight="1" x14ac:dyDescent="0.2">
      <c r="A23" s="271" t="s">
        <v>246</v>
      </c>
      <c r="B23" s="272"/>
      <c r="C23" s="272"/>
      <c r="D23" s="272"/>
      <c r="E23" s="272"/>
      <c r="F23" s="273"/>
      <c r="G23" s="19">
        <v>16</v>
      </c>
      <c r="H23" s="45">
        <v>0</v>
      </c>
      <c r="I23" s="45">
        <v>0</v>
      </c>
    </row>
    <row r="24" spans="1:9" ht="12.75" customHeight="1" x14ac:dyDescent="0.2">
      <c r="A24" s="250" t="s">
        <v>247</v>
      </c>
      <c r="B24" s="251"/>
      <c r="C24" s="251"/>
      <c r="D24" s="251"/>
      <c r="E24" s="251"/>
      <c r="F24" s="252"/>
      <c r="G24" s="14">
        <v>17</v>
      </c>
      <c r="H24" s="44">
        <f>H18+H19</f>
        <v>31530207</v>
      </c>
      <c r="I24" s="44">
        <f>I18+I19</f>
        <v>30872143</v>
      </c>
    </row>
    <row r="25" spans="1:9" ht="12.75" customHeight="1" x14ac:dyDescent="0.2">
      <c r="A25" s="262" t="s">
        <v>248</v>
      </c>
      <c r="B25" s="263"/>
      <c r="C25" s="263"/>
      <c r="D25" s="263"/>
      <c r="E25" s="263"/>
      <c r="F25" s="264"/>
      <c r="G25" s="19">
        <v>18</v>
      </c>
      <c r="H25" s="45">
        <v>-5032001</v>
      </c>
      <c r="I25" s="45">
        <v>-5347442</v>
      </c>
    </row>
    <row r="26" spans="1:9" ht="12.75" customHeight="1" x14ac:dyDescent="0.2">
      <c r="A26" s="262" t="s">
        <v>249</v>
      </c>
      <c r="B26" s="263"/>
      <c r="C26" s="263"/>
      <c r="D26" s="263"/>
      <c r="E26" s="263"/>
      <c r="F26" s="264"/>
      <c r="G26" s="19">
        <v>19</v>
      </c>
      <c r="H26" s="45">
        <v>-550662</v>
      </c>
      <c r="I26" s="45">
        <v>-478855</v>
      </c>
    </row>
    <row r="27" spans="1:9" ht="28.9" customHeight="1" x14ac:dyDescent="0.2">
      <c r="A27" s="253" t="s">
        <v>250</v>
      </c>
      <c r="B27" s="254"/>
      <c r="C27" s="254"/>
      <c r="D27" s="254"/>
      <c r="E27" s="254"/>
      <c r="F27" s="255"/>
      <c r="G27" s="15">
        <v>20</v>
      </c>
      <c r="H27" s="46">
        <f>H24+H25+H26</f>
        <v>25947544</v>
      </c>
      <c r="I27" s="46">
        <f>I24+I25+I26</f>
        <v>25045846</v>
      </c>
    </row>
    <row r="28" spans="1:9" x14ac:dyDescent="0.2">
      <c r="A28" s="256" t="s">
        <v>251</v>
      </c>
      <c r="B28" s="257"/>
      <c r="C28" s="257"/>
      <c r="D28" s="257"/>
      <c r="E28" s="257"/>
      <c r="F28" s="257"/>
      <c r="G28" s="257"/>
      <c r="H28" s="257"/>
      <c r="I28" s="258"/>
    </row>
    <row r="29" spans="1:9" ht="23.45" customHeight="1" x14ac:dyDescent="0.2">
      <c r="A29" s="259" t="s">
        <v>252</v>
      </c>
      <c r="B29" s="260"/>
      <c r="C29" s="260"/>
      <c r="D29" s="260"/>
      <c r="E29" s="260"/>
      <c r="F29" s="261"/>
      <c r="G29" s="18">
        <v>21</v>
      </c>
      <c r="H29" s="47">
        <v>0</v>
      </c>
      <c r="I29" s="47">
        <v>407135</v>
      </c>
    </row>
    <row r="30" spans="1:9" ht="12.75" customHeight="1" x14ac:dyDescent="0.2">
      <c r="A30" s="262" t="s">
        <v>253</v>
      </c>
      <c r="B30" s="263"/>
      <c r="C30" s="263"/>
      <c r="D30" s="263"/>
      <c r="E30" s="263"/>
      <c r="F30" s="264"/>
      <c r="G30" s="19">
        <v>22</v>
      </c>
      <c r="H30" s="48">
        <v>0</v>
      </c>
      <c r="I30" s="48">
        <v>0</v>
      </c>
    </row>
    <row r="31" spans="1:9" ht="12.75" customHeight="1" x14ac:dyDescent="0.2">
      <c r="A31" s="262" t="s">
        <v>254</v>
      </c>
      <c r="B31" s="263"/>
      <c r="C31" s="263"/>
      <c r="D31" s="263"/>
      <c r="E31" s="263"/>
      <c r="F31" s="264"/>
      <c r="G31" s="19">
        <v>23</v>
      </c>
      <c r="H31" s="48">
        <v>1375094</v>
      </c>
      <c r="I31" s="48">
        <v>1420864</v>
      </c>
    </row>
    <row r="32" spans="1:9" ht="12.75" customHeight="1" x14ac:dyDescent="0.2">
      <c r="A32" s="262" t="s">
        <v>255</v>
      </c>
      <c r="B32" s="263"/>
      <c r="C32" s="263"/>
      <c r="D32" s="263"/>
      <c r="E32" s="263"/>
      <c r="F32" s="264"/>
      <c r="G32" s="19">
        <v>24</v>
      </c>
      <c r="H32" s="48">
        <v>0</v>
      </c>
      <c r="I32" s="48">
        <v>0</v>
      </c>
    </row>
    <row r="33" spans="1:9" ht="12.75" customHeight="1" x14ac:dyDescent="0.2">
      <c r="A33" s="262" t="s">
        <v>256</v>
      </c>
      <c r="B33" s="263"/>
      <c r="C33" s="263"/>
      <c r="D33" s="263"/>
      <c r="E33" s="263"/>
      <c r="F33" s="264"/>
      <c r="G33" s="19">
        <v>25</v>
      </c>
      <c r="H33" s="48">
        <v>78294</v>
      </c>
      <c r="I33" s="48">
        <v>1995099</v>
      </c>
    </row>
    <row r="34" spans="1:9" ht="12.75" customHeight="1" x14ac:dyDescent="0.2">
      <c r="A34" s="262" t="s">
        <v>257</v>
      </c>
      <c r="B34" s="263"/>
      <c r="C34" s="263"/>
      <c r="D34" s="263"/>
      <c r="E34" s="263"/>
      <c r="F34" s="264"/>
      <c r="G34" s="19">
        <v>26</v>
      </c>
      <c r="H34" s="48">
        <v>0</v>
      </c>
      <c r="I34" s="48">
        <v>0</v>
      </c>
    </row>
    <row r="35" spans="1:9" ht="27.6" customHeight="1" x14ac:dyDescent="0.2">
      <c r="A35" s="250" t="s">
        <v>258</v>
      </c>
      <c r="B35" s="251"/>
      <c r="C35" s="251"/>
      <c r="D35" s="251"/>
      <c r="E35" s="251"/>
      <c r="F35" s="252"/>
      <c r="G35" s="14">
        <v>27</v>
      </c>
      <c r="H35" s="49">
        <f>H29+H30+H31+H32+H33+H34</f>
        <v>1453388</v>
      </c>
      <c r="I35" s="49">
        <f>I29+I30+I31+I32+I33+I34</f>
        <v>3823098</v>
      </c>
    </row>
    <row r="36" spans="1:9" ht="26.45" customHeight="1" x14ac:dyDescent="0.2">
      <c r="A36" s="262" t="s">
        <v>259</v>
      </c>
      <c r="B36" s="263"/>
      <c r="C36" s="263"/>
      <c r="D36" s="263"/>
      <c r="E36" s="263"/>
      <c r="F36" s="264"/>
      <c r="G36" s="19">
        <v>28</v>
      </c>
      <c r="H36" s="48">
        <v>-32328112</v>
      </c>
      <c r="I36" s="48">
        <v>-7545241</v>
      </c>
    </row>
    <row r="37" spans="1:9" ht="12.75" customHeight="1" x14ac:dyDescent="0.2">
      <c r="A37" s="262" t="s">
        <v>260</v>
      </c>
      <c r="B37" s="263"/>
      <c r="C37" s="263"/>
      <c r="D37" s="263"/>
      <c r="E37" s="263"/>
      <c r="F37" s="264"/>
      <c r="G37" s="19">
        <v>29</v>
      </c>
      <c r="H37" s="48">
        <v>0</v>
      </c>
      <c r="I37" s="48">
        <v>0</v>
      </c>
    </row>
    <row r="38" spans="1:9" ht="12.75" customHeight="1" x14ac:dyDescent="0.2">
      <c r="A38" s="262" t="s">
        <v>261</v>
      </c>
      <c r="B38" s="263"/>
      <c r="C38" s="263"/>
      <c r="D38" s="263"/>
      <c r="E38" s="263"/>
      <c r="F38" s="264"/>
      <c r="G38" s="19">
        <v>30</v>
      </c>
      <c r="H38" s="48">
        <v>-1100000</v>
      </c>
      <c r="I38" s="48">
        <v>-5531000</v>
      </c>
    </row>
    <row r="39" spans="1:9" ht="12.75" customHeight="1" x14ac:dyDescent="0.2">
      <c r="A39" s="262" t="s">
        <v>262</v>
      </c>
      <c r="B39" s="263"/>
      <c r="C39" s="263"/>
      <c r="D39" s="263"/>
      <c r="E39" s="263"/>
      <c r="F39" s="264"/>
      <c r="G39" s="19">
        <v>31</v>
      </c>
      <c r="H39" s="48">
        <v>0</v>
      </c>
      <c r="I39" s="48">
        <v>0</v>
      </c>
    </row>
    <row r="40" spans="1:9" ht="12.75" customHeight="1" x14ac:dyDescent="0.2">
      <c r="A40" s="262" t="s">
        <v>263</v>
      </c>
      <c r="B40" s="263"/>
      <c r="C40" s="263"/>
      <c r="D40" s="263"/>
      <c r="E40" s="263"/>
      <c r="F40" s="264"/>
      <c r="G40" s="19">
        <v>32</v>
      </c>
      <c r="H40" s="48">
        <v>-602278</v>
      </c>
      <c r="I40" s="48">
        <v>-4464757</v>
      </c>
    </row>
    <row r="41" spans="1:9" ht="22.9" customHeight="1" x14ac:dyDescent="0.2">
      <c r="A41" s="250" t="s">
        <v>264</v>
      </c>
      <c r="B41" s="251"/>
      <c r="C41" s="251"/>
      <c r="D41" s="251"/>
      <c r="E41" s="251"/>
      <c r="F41" s="252"/>
      <c r="G41" s="14">
        <v>33</v>
      </c>
      <c r="H41" s="49">
        <f>H36+H37+H38+H39+H40</f>
        <v>-34030390</v>
      </c>
      <c r="I41" s="49">
        <f>I36+I37+I38+I39+I40</f>
        <v>-17540998</v>
      </c>
    </row>
    <row r="42" spans="1:9" ht="30.6" customHeight="1" x14ac:dyDescent="0.2">
      <c r="A42" s="253" t="s">
        <v>265</v>
      </c>
      <c r="B42" s="254"/>
      <c r="C42" s="254"/>
      <c r="D42" s="254"/>
      <c r="E42" s="254"/>
      <c r="F42" s="255"/>
      <c r="G42" s="15">
        <v>34</v>
      </c>
      <c r="H42" s="50">
        <f>H35+H41</f>
        <v>-32577002</v>
      </c>
      <c r="I42" s="50">
        <f>I35+I41</f>
        <v>-13717900</v>
      </c>
    </row>
    <row r="43" spans="1:9" x14ac:dyDescent="0.2">
      <c r="A43" s="256" t="s">
        <v>266</v>
      </c>
      <c r="B43" s="257"/>
      <c r="C43" s="257"/>
      <c r="D43" s="257"/>
      <c r="E43" s="257"/>
      <c r="F43" s="257"/>
      <c r="G43" s="257"/>
      <c r="H43" s="257"/>
      <c r="I43" s="258"/>
    </row>
    <row r="44" spans="1:9" ht="12.75" customHeight="1" x14ac:dyDescent="0.2">
      <c r="A44" s="259" t="s">
        <v>267</v>
      </c>
      <c r="B44" s="260"/>
      <c r="C44" s="260"/>
      <c r="D44" s="260"/>
      <c r="E44" s="260"/>
      <c r="F44" s="261"/>
      <c r="G44" s="18">
        <v>35</v>
      </c>
      <c r="H44" s="47">
        <v>0</v>
      </c>
      <c r="I44" s="47">
        <v>0</v>
      </c>
    </row>
    <row r="45" spans="1:9" ht="27.6" customHeight="1" x14ac:dyDescent="0.2">
      <c r="A45" s="262" t="s">
        <v>268</v>
      </c>
      <c r="B45" s="263"/>
      <c r="C45" s="263"/>
      <c r="D45" s="263"/>
      <c r="E45" s="263"/>
      <c r="F45" s="264"/>
      <c r="G45" s="19">
        <v>36</v>
      </c>
      <c r="H45" s="48">
        <v>0</v>
      </c>
      <c r="I45" s="48">
        <v>0</v>
      </c>
    </row>
    <row r="46" spans="1:9" ht="12.75" customHeight="1" x14ac:dyDescent="0.2">
      <c r="A46" s="262" t="s">
        <v>269</v>
      </c>
      <c r="B46" s="263"/>
      <c r="C46" s="263"/>
      <c r="D46" s="263"/>
      <c r="E46" s="263"/>
      <c r="F46" s="264"/>
      <c r="G46" s="19">
        <v>37</v>
      </c>
      <c r="H46" s="48">
        <v>10524385</v>
      </c>
      <c r="I46" s="48">
        <v>5000000</v>
      </c>
    </row>
    <row r="47" spans="1:9" ht="12.75" customHeight="1" x14ac:dyDescent="0.2">
      <c r="A47" s="262" t="s">
        <v>270</v>
      </c>
      <c r="B47" s="263"/>
      <c r="C47" s="263"/>
      <c r="D47" s="263"/>
      <c r="E47" s="263"/>
      <c r="F47" s="264"/>
      <c r="G47" s="19">
        <v>38</v>
      </c>
      <c r="H47" s="48">
        <v>189552</v>
      </c>
      <c r="I47" s="48">
        <v>0</v>
      </c>
    </row>
    <row r="48" spans="1:9" ht="25.9" customHeight="1" x14ac:dyDescent="0.2">
      <c r="A48" s="250" t="s">
        <v>271</v>
      </c>
      <c r="B48" s="251"/>
      <c r="C48" s="251"/>
      <c r="D48" s="251"/>
      <c r="E48" s="251"/>
      <c r="F48" s="252"/>
      <c r="G48" s="14">
        <v>39</v>
      </c>
      <c r="H48" s="49">
        <f>H44+H45+H46+H47</f>
        <v>10713937</v>
      </c>
      <c r="I48" s="49">
        <f>I44+I45+I46+I47</f>
        <v>5000000</v>
      </c>
    </row>
    <row r="49" spans="1:9" ht="24.6" customHeight="1" x14ac:dyDescent="0.2">
      <c r="A49" s="262" t="s">
        <v>272</v>
      </c>
      <c r="B49" s="263"/>
      <c r="C49" s="263"/>
      <c r="D49" s="263"/>
      <c r="E49" s="263"/>
      <c r="F49" s="264"/>
      <c r="G49" s="19">
        <v>40</v>
      </c>
      <c r="H49" s="48">
        <v>-16980291</v>
      </c>
      <c r="I49" s="48">
        <v>-27413952</v>
      </c>
    </row>
    <row r="50" spans="1:9" ht="12.75" customHeight="1" x14ac:dyDescent="0.2">
      <c r="A50" s="262" t="s">
        <v>273</v>
      </c>
      <c r="B50" s="263"/>
      <c r="C50" s="263"/>
      <c r="D50" s="263"/>
      <c r="E50" s="263"/>
      <c r="F50" s="264"/>
      <c r="G50" s="19">
        <v>41</v>
      </c>
      <c r="H50" s="48">
        <v>-3536744</v>
      </c>
      <c r="I50" s="48">
        <v>-3782640</v>
      </c>
    </row>
    <row r="51" spans="1:9" ht="12.75" customHeight="1" x14ac:dyDescent="0.2">
      <c r="A51" s="262" t="s">
        <v>274</v>
      </c>
      <c r="B51" s="263"/>
      <c r="C51" s="263"/>
      <c r="D51" s="263"/>
      <c r="E51" s="263"/>
      <c r="F51" s="264"/>
      <c r="G51" s="19">
        <v>42</v>
      </c>
      <c r="H51" s="48">
        <v>-3106713</v>
      </c>
      <c r="I51" s="48">
        <v>-3496257</v>
      </c>
    </row>
    <row r="52" spans="1:9" ht="26.45" customHeight="1" x14ac:dyDescent="0.2">
      <c r="A52" s="262" t="s">
        <v>275</v>
      </c>
      <c r="B52" s="263"/>
      <c r="C52" s="263"/>
      <c r="D52" s="263"/>
      <c r="E52" s="263"/>
      <c r="F52" s="264"/>
      <c r="G52" s="19">
        <v>43</v>
      </c>
      <c r="H52" s="48">
        <v>-536727</v>
      </c>
      <c r="I52" s="48">
        <v>-2155018</v>
      </c>
    </row>
    <row r="53" spans="1:9" ht="12.75" customHeight="1" x14ac:dyDescent="0.2">
      <c r="A53" s="262" t="s">
        <v>276</v>
      </c>
      <c r="B53" s="263"/>
      <c r="C53" s="263"/>
      <c r="D53" s="263"/>
      <c r="E53" s="263"/>
      <c r="F53" s="264"/>
      <c r="G53" s="19">
        <v>44</v>
      </c>
      <c r="H53" s="48">
        <v>0</v>
      </c>
      <c r="I53" s="48">
        <v>0</v>
      </c>
    </row>
    <row r="54" spans="1:9" ht="27.6" customHeight="1" x14ac:dyDescent="0.2">
      <c r="A54" s="250" t="s">
        <v>277</v>
      </c>
      <c r="B54" s="251"/>
      <c r="C54" s="251"/>
      <c r="D54" s="251"/>
      <c r="E54" s="251"/>
      <c r="F54" s="252"/>
      <c r="G54" s="14">
        <v>45</v>
      </c>
      <c r="H54" s="49">
        <f>H49+H50+H51+H52+H53</f>
        <v>-24160475</v>
      </c>
      <c r="I54" s="49">
        <f>I49+I50+I51+I52+I53</f>
        <v>-36847867</v>
      </c>
    </row>
    <row r="55" spans="1:9" ht="27.6" customHeight="1" x14ac:dyDescent="0.2">
      <c r="A55" s="265" t="s">
        <v>278</v>
      </c>
      <c r="B55" s="266"/>
      <c r="C55" s="266"/>
      <c r="D55" s="266"/>
      <c r="E55" s="266"/>
      <c r="F55" s="267"/>
      <c r="G55" s="14">
        <v>46</v>
      </c>
      <c r="H55" s="49">
        <f>H48+H54</f>
        <v>-13446538</v>
      </c>
      <c r="I55" s="49">
        <f>I48+I54</f>
        <v>-31847867</v>
      </c>
    </row>
    <row r="56" spans="1:9" x14ac:dyDescent="0.2">
      <c r="A56" s="198" t="s">
        <v>279</v>
      </c>
      <c r="B56" s="199"/>
      <c r="C56" s="199"/>
      <c r="D56" s="199"/>
      <c r="E56" s="199"/>
      <c r="F56" s="200"/>
      <c r="G56" s="19">
        <v>47</v>
      </c>
      <c r="H56" s="48">
        <v>-12839</v>
      </c>
      <c r="I56" s="48">
        <v>47953</v>
      </c>
    </row>
    <row r="57" spans="1:9" ht="27" customHeight="1" x14ac:dyDescent="0.2">
      <c r="A57" s="265" t="s">
        <v>280</v>
      </c>
      <c r="B57" s="266"/>
      <c r="C57" s="266"/>
      <c r="D57" s="266"/>
      <c r="E57" s="266"/>
      <c r="F57" s="267"/>
      <c r="G57" s="14">
        <v>48</v>
      </c>
      <c r="H57" s="49">
        <f>H27+H42+H55+H56</f>
        <v>-20088835</v>
      </c>
      <c r="I57" s="49">
        <f>I27+I42+I55+I56</f>
        <v>-20471968</v>
      </c>
    </row>
    <row r="58" spans="1:9" ht="27" customHeight="1" x14ac:dyDescent="0.2">
      <c r="A58" s="268" t="s">
        <v>281</v>
      </c>
      <c r="B58" s="269"/>
      <c r="C58" s="269"/>
      <c r="D58" s="269"/>
      <c r="E58" s="269"/>
      <c r="F58" s="270"/>
      <c r="G58" s="19">
        <v>49</v>
      </c>
      <c r="H58" s="48">
        <v>70436922</v>
      </c>
      <c r="I58" s="48">
        <v>50348087</v>
      </c>
    </row>
    <row r="59" spans="1:9" ht="28.9" customHeight="1" x14ac:dyDescent="0.2">
      <c r="A59" s="253" t="s">
        <v>282</v>
      </c>
      <c r="B59" s="254"/>
      <c r="C59" s="254"/>
      <c r="D59" s="254"/>
      <c r="E59" s="254"/>
      <c r="F59" s="255"/>
      <c r="G59" s="15">
        <v>50</v>
      </c>
      <c r="H59" s="50">
        <f>H57+H58</f>
        <v>50348087</v>
      </c>
      <c r="I59" s="50">
        <f>I57+I58</f>
        <v>29876119</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 right="0.7" top="0.75" bottom="0.75" header="0.3" footer="0.3"/>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1"/>
    <col min="8" max="9" width="20.7109375" style="51"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283</v>
      </c>
      <c r="B1" s="277"/>
      <c r="C1" s="277"/>
      <c r="D1" s="277"/>
      <c r="E1" s="277"/>
      <c r="F1" s="277"/>
      <c r="G1" s="277"/>
      <c r="H1" s="277"/>
      <c r="I1" s="277"/>
    </row>
    <row r="2" spans="1:9" ht="12.75" customHeight="1" x14ac:dyDescent="0.2">
      <c r="A2" s="248" t="s">
        <v>509</v>
      </c>
      <c r="B2" s="204"/>
      <c r="C2" s="204"/>
      <c r="D2" s="204"/>
      <c r="E2" s="204"/>
      <c r="F2" s="204"/>
      <c r="G2" s="204"/>
      <c r="H2" s="204"/>
      <c r="I2" s="204"/>
    </row>
    <row r="3" spans="1:9" x14ac:dyDescent="0.2">
      <c r="A3" s="237" t="s">
        <v>481</v>
      </c>
      <c r="B3" s="286"/>
      <c r="C3" s="286"/>
      <c r="D3" s="286"/>
      <c r="E3" s="286"/>
      <c r="F3" s="286"/>
      <c r="G3" s="286"/>
      <c r="H3" s="286"/>
      <c r="I3" s="286"/>
    </row>
    <row r="4" spans="1:9" x14ac:dyDescent="0.2">
      <c r="A4" s="278" t="s">
        <v>505</v>
      </c>
      <c r="B4" s="210"/>
      <c r="C4" s="210"/>
      <c r="D4" s="210"/>
      <c r="E4" s="210"/>
      <c r="F4" s="210"/>
      <c r="G4" s="210"/>
      <c r="H4" s="210"/>
      <c r="I4" s="211"/>
    </row>
    <row r="5" spans="1:9" ht="24" thickBot="1" x14ac:dyDescent="0.25">
      <c r="A5" s="280" t="s">
        <v>284</v>
      </c>
      <c r="B5" s="281"/>
      <c r="C5" s="281"/>
      <c r="D5" s="281"/>
      <c r="E5" s="281"/>
      <c r="F5" s="282"/>
      <c r="G5" s="9" t="s">
        <v>285</v>
      </c>
      <c r="H5" s="42" t="s">
        <v>286</v>
      </c>
      <c r="I5" s="42" t="s">
        <v>287</v>
      </c>
    </row>
    <row r="6" spans="1:9" x14ac:dyDescent="0.2">
      <c r="A6" s="283">
        <v>1</v>
      </c>
      <c r="B6" s="284"/>
      <c r="C6" s="284"/>
      <c r="D6" s="284"/>
      <c r="E6" s="284"/>
      <c r="F6" s="285"/>
      <c r="G6" s="11">
        <v>2</v>
      </c>
      <c r="H6" s="17" t="s">
        <v>288</v>
      </c>
      <c r="I6" s="17" t="s">
        <v>289</v>
      </c>
    </row>
    <row r="7" spans="1:9" x14ac:dyDescent="0.2">
      <c r="A7" s="256" t="s">
        <v>290</v>
      </c>
      <c r="B7" s="293"/>
      <c r="C7" s="293"/>
      <c r="D7" s="293"/>
      <c r="E7" s="293"/>
      <c r="F7" s="293"/>
      <c r="G7" s="293"/>
      <c r="H7" s="293"/>
      <c r="I7" s="294"/>
    </row>
    <row r="8" spans="1:9" x14ac:dyDescent="0.2">
      <c r="A8" s="295" t="s">
        <v>291</v>
      </c>
      <c r="B8" s="295"/>
      <c r="C8" s="295"/>
      <c r="D8" s="295"/>
      <c r="E8" s="295"/>
      <c r="F8" s="295"/>
      <c r="G8" s="12">
        <v>1</v>
      </c>
      <c r="H8" s="47">
        <v>0</v>
      </c>
      <c r="I8" s="47">
        <v>0</v>
      </c>
    </row>
    <row r="9" spans="1:9" x14ac:dyDescent="0.2">
      <c r="A9" s="233" t="s">
        <v>292</v>
      </c>
      <c r="B9" s="233"/>
      <c r="C9" s="233"/>
      <c r="D9" s="233"/>
      <c r="E9" s="233"/>
      <c r="F9" s="233"/>
      <c r="G9" s="13">
        <v>2</v>
      </c>
      <c r="H9" s="48">
        <v>0</v>
      </c>
      <c r="I9" s="48">
        <v>0</v>
      </c>
    </row>
    <row r="10" spans="1:9" x14ac:dyDescent="0.2">
      <c r="A10" s="233" t="s">
        <v>293</v>
      </c>
      <c r="B10" s="233"/>
      <c r="C10" s="233"/>
      <c r="D10" s="233"/>
      <c r="E10" s="233"/>
      <c r="F10" s="233"/>
      <c r="G10" s="13">
        <v>3</v>
      </c>
      <c r="H10" s="48">
        <v>0</v>
      </c>
      <c r="I10" s="48">
        <v>0</v>
      </c>
    </row>
    <row r="11" spans="1:9" x14ac:dyDescent="0.2">
      <c r="A11" s="233" t="s">
        <v>294</v>
      </c>
      <c r="B11" s="233"/>
      <c r="C11" s="233"/>
      <c r="D11" s="233"/>
      <c r="E11" s="233"/>
      <c r="F11" s="233"/>
      <c r="G11" s="13">
        <v>4</v>
      </c>
      <c r="H11" s="48">
        <v>0</v>
      </c>
      <c r="I11" s="48">
        <v>0</v>
      </c>
    </row>
    <row r="12" spans="1:9" x14ac:dyDescent="0.2">
      <c r="A12" s="233" t="s">
        <v>397</v>
      </c>
      <c r="B12" s="233"/>
      <c r="C12" s="233"/>
      <c r="D12" s="233"/>
      <c r="E12" s="233"/>
      <c r="F12" s="233"/>
      <c r="G12" s="13">
        <v>5</v>
      </c>
      <c r="H12" s="48">
        <v>0</v>
      </c>
      <c r="I12" s="48">
        <v>0</v>
      </c>
    </row>
    <row r="13" spans="1:9" x14ac:dyDescent="0.2">
      <c r="A13" s="232" t="s">
        <v>398</v>
      </c>
      <c r="B13" s="232"/>
      <c r="C13" s="232"/>
      <c r="D13" s="232"/>
      <c r="E13" s="232"/>
      <c r="F13" s="232"/>
      <c r="G13" s="14">
        <v>6</v>
      </c>
      <c r="H13" s="49">
        <f>SUM(H8:H12)</f>
        <v>0</v>
      </c>
      <c r="I13" s="49">
        <f>SUM(I8:I12)</f>
        <v>0</v>
      </c>
    </row>
    <row r="14" spans="1:9" x14ac:dyDescent="0.2">
      <c r="A14" s="233" t="s">
        <v>399</v>
      </c>
      <c r="B14" s="233"/>
      <c r="C14" s="233"/>
      <c r="D14" s="233"/>
      <c r="E14" s="233"/>
      <c r="F14" s="233"/>
      <c r="G14" s="13">
        <v>7</v>
      </c>
      <c r="H14" s="48">
        <v>0</v>
      </c>
      <c r="I14" s="48">
        <v>0</v>
      </c>
    </row>
    <row r="15" spans="1:9" x14ac:dyDescent="0.2">
      <c r="A15" s="233" t="s">
        <v>400</v>
      </c>
      <c r="B15" s="233"/>
      <c r="C15" s="233"/>
      <c r="D15" s="233"/>
      <c r="E15" s="233"/>
      <c r="F15" s="233"/>
      <c r="G15" s="13">
        <v>8</v>
      </c>
      <c r="H15" s="48">
        <v>0</v>
      </c>
      <c r="I15" s="48">
        <v>0</v>
      </c>
    </row>
    <row r="16" spans="1:9" x14ac:dyDescent="0.2">
      <c r="A16" s="233" t="s">
        <v>402</v>
      </c>
      <c r="B16" s="233"/>
      <c r="C16" s="233"/>
      <c r="D16" s="233"/>
      <c r="E16" s="233"/>
      <c r="F16" s="233"/>
      <c r="G16" s="13">
        <v>9</v>
      </c>
      <c r="H16" s="48">
        <v>0</v>
      </c>
      <c r="I16" s="48">
        <v>0</v>
      </c>
    </row>
    <row r="17" spans="1:9" x14ac:dyDescent="0.2">
      <c r="A17" s="233" t="s">
        <v>403</v>
      </c>
      <c r="B17" s="233"/>
      <c r="C17" s="233"/>
      <c r="D17" s="233"/>
      <c r="E17" s="233"/>
      <c r="F17" s="233"/>
      <c r="G17" s="13">
        <v>10</v>
      </c>
      <c r="H17" s="48">
        <v>0</v>
      </c>
      <c r="I17" s="48">
        <v>0</v>
      </c>
    </row>
    <row r="18" spans="1:9" x14ac:dyDescent="0.2">
      <c r="A18" s="233" t="s">
        <v>404</v>
      </c>
      <c r="B18" s="233"/>
      <c r="C18" s="233"/>
      <c r="D18" s="233"/>
      <c r="E18" s="233"/>
      <c r="F18" s="233"/>
      <c r="G18" s="13">
        <v>11</v>
      </c>
      <c r="H18" s="48">
        <v>0</v>
      </c>
      <c r="I18" s="48">
        <v>0</v>
      </c>
    </row>
    <row r="19" spans="1:9" x14ac:dyDescent="0.2">
      <c r="A19" s="233" t="s">
        <v>405</v>
      </c>
      <c r="B19" s="233"/>
      <c r="C19" s="233"/>
      <c r="D19" s="233"/>
      <c r="E19" s="233"/>
      <c r="F19" s="233"/>
      <c r="G19" s="13">
        <v>12</v>
      </c>
      <c r="H19" s="48">
        <v>0</v>
      </c>
      <c r="I19" s="48">
        <v>0</v>
      </c>
    </row>
    <row r="20" spans="1:9" ht="25.9" customHeight="1" x14ac:dyDescent="0.2">
      <c r="A20" s="291" t="s">
        <v>406</v>
      </c>
      <c r="B20" s="292"/>
      <c r="C20" s="292"/>
      <c r="D20" s="292"/>
      <c r="E20" s="292"/>
      <c r="F20" s="292"/>
      <c r="G20" s="15">
        <v>13</v>
      </c>
      <c r="H20" s="50">
        <f>H14+H15+H16+H17+H18+H19</f>
        <v>0</v>
      </c>
      <c r="I20" s="50">
        <f>I14+I15+I16+I17+I18+I19</f>
        <v>0</v>
      </c>
    </row>
    <row r="21" spans="1:9" ht="25.9" customHeight="1" x14ac:dyDescent="0.2">
      <c r="A21" s="291" t="s">
        <v>407</v>
      </c>
      <c r="B21" s="292"/>
      <c r="C21" s="292"/>
      <c r="D21" s="292"/>
      <c r="E21" s="292"/>
      <c r="F21" s="292"/>
      <c r="G21" s="15">
        <v>14</v>
      </c>
      <c r="H21" s="50">
        <f>H13+H20</f>
        <v>0</v>
      </c>
      <c r="I21" s="50">
        <f>I13+I20</f>
        <v>0</v>
      </c>
    </row>
    <row r="22" spans="1:9" x14ac:dyDescent="0.2">
      <c r="A22" s="256" t="s">
        <v>295</v>
      </c>
      <c r="B22" s="293"/>
      <c r="C22" s="293"/>
      <c r="D22" s="293"/>
      <c r="E22" s="293"/>
      <c r="F22" s="293"/>
      <c r="G22" s="293"/>
      <c r="H22" s="293"/>
      <c r="I22" s="294"/>
    </row>
    <row r="23" spans="1:9" ht="26.45" customHeight="1" x14ac:dyDescent="0.2">
      <c r="A23" s="295" t="s">
        <v>401</v>
      </c>
      <c r="B23" s="295"/>
      <c r="C23" s="295"/>
      <c r="D23" s="295"/>
      <c r="E23" s="295"/>
      <c r="F23" s="295"/>
      <c r="G23" s="12">
        <v>15</v>
      </c>
      <c r="H23" s="47">
        <v>0</v>
      </c>
      <c r="I23" s="47">
        <v>0</v>
      </c>
    </row>
    <row r="24" spans="1:9" x14ac:dyDescent="0.2">
      <c r="A24" s="233" t="s">
        <v>296</v>
      </c>
      <c r="B24" s="233"/>
      <c r="C24" s="233"/>
      <c r="D24" s="233"/>
      <c r="E24" s="233"/>
      <c r="F24" s="233"/>
      <c r="G24" s="12">
        <v>16</v>
      </c>
      <c r="H24" s="48">
        <v>0</v>
      </c>
      <c r="I24" s="48">
        <v>0</v>
      </c>
    </row>
    <row r="25" spans="1:9" x14ac:dyDescent="0.2">
      <c r="A25" s="233" t="s">
        <v>297</v>
      </c>
      <c r="B25" s="233"/>
      <c r="C25" s="233"/>
      <c r="D25" s="233"/>
      <c r="E25" s="233"/>
      <c r="F25" s="233"/>
      <c r="G25" s="12">
        <v>17</v>
      </c>
      <c r="H25" s="48">
        <v>0</v>
      </c>
      <c r="I25" s="48">
        <v>0</v>
      </c>
    </row>
    <row r="26" spans="1:9" x14ac:dyDescent="0.2">
      <c r="A26" s="233" t="s">
        <v>298</v>
      </c>
      <c r="B26" s="233"/>
      <c r="C26" s="233"/>
      <c r="D26" s="233"/>
      <c r="E26" s="233"/>
      <c r="F26" s="233"/>
      <c r="G26" s="12">
        <v>18</v>
      </c>
      <c r="H26" s="48">
        <v>0</v>
      </c>
      <c r="I26" s="48">
        <v>0</v>
      </c>
    </row>
    <row r="27" spans="1:9" x14ac:dyDescent="0.2">
      <c r="A27" s="233" t="s">
        <v>299</v>
      </c>
      <c r="B27" s="233"/>
      <c r="C27" s="233"/>
      <c r="D27" s="233"/>
      <c r="E27" s="233"/>
      <c r="F27" s="233"/>
      <c r="G27" s="12">
        <v>19</v>
      </c>
      <c r="H27" s="48">
        <v>0</v>
      </c>
      <c r="I27" s="48">
        <v>0</v>
      </c>
    </row>
    <row r="28" spans="1:9" x14ac:dyDescent="0.2">
      <c r="A28" s="233" t="s">
        <v>300</v>
      </c>
      <c r="B28" s="233"/>
      <c r="C28" s="233"/>
      <c r="D28" s="233"/>
      <c r="E28" s="233"/>
      <c r="F28" s="233"/>
      <c r="G28" s="12">
        <v>20</v>
      </c>
      <c r="H28" s="48">
        <v>0</v>
      </c>
      <c r="I28" s="48">
        <v>0</v>
      </c>
    </row>
    <row r="29" spans="1:9" ht="25.15" customHeight="1" x14ac:dyDescent="0.2">
      <c r="A29" s="232" t="s">
        <v>408</v>
      </c>
      <c r="B29" s="232"/>
      <c r="C29" s="232"/>
      <c r="D29" s="232"/>
      <c r="E29" s="232"/>
      <c r="F29" s="232"/>
      <c r="G29" s="14">
        <v>21</v>
      </c>
      <c r="H29" s="49">
        <f>SUM(H23:H28)</f>
        <v>0</v>
      </c>
      <c r="I29" s="49">
        <f>SUM(I23:I28)</f>
        <v>0</v>
      </c>
    </row>
    <row r="30" spans="1:9" ht="21" customHeight="1" x14ac:dyDescent="0.2">
      <c r="A30" s="233" t="s">
        <v>301</v>
      </c>
      <c r="B30" s="233"/>
      <c r="C30" s="233"/>
      <c r="D30" s="233"/>
      <c r="E30" s="233"/>
      <c r="F30" s="233"/>
      <c r="G30" s="13">
        <v>22</v>
      </c>
      <c r="H30" s="48">
        <v>0</v>
      </c>
      <c r="I30" s="48">
        <v>0</v>
      </c>
    </row>
    <row r="31" spans="1:9" x14ac:dyDescent="0.2">
      <c r="A31" s="233" t="s">
        <v>302</v>
      </c>
      <c r="B31" s="233"/>
      <c r="C31" s="233"/>
      <c r="D31" s="233"/>
      <c r="E31" s="233"/>
      <c r="F31" s="233"/>
      <c r="G31" s="13">
        <v>23</v>
      </c>
      <c r="H31" s="48">
        <v>0</v>
      </c>
      <c r="I31" s="48">
        <v>0</v>
      </c>
    </row>
    <row r="32" spans="1:9" x14ac:dyDescent="0.2">
      <c r="A32" s="233" t="s">
        <v>303</v>
      </c>
      <c r="B32" s="233"/>
      <c r="C32" s="233"/>
      <c r="D32" s="233"/>
      <c r="E32" s="233"/>
      <c r="F32" s="233"/>
      <c r="G32" s="13">
        <v>24</v>
      </c>
      <c r="H32" s="48">
        <v>0</v>
      </c>
      <c r="I32" s="48">
        <v>0</v>
      </c>
    </row>
    <row r="33" spans="1:9" x14ac:dyDescent="0.2">
      <c r="A33" s="233" t="s">
        <v>304</v>
      </c>
      <c r="B33" s="233"/>
      <c r="C33" s="233"/>
      <c r="D33" s="233"/>
      <c r="E33" s="233"/>
      <c r="F33" s="233"/>
      <c r="G33" s="13">
        <v>25</v>
      </c>
      <c r="H33" s="48">
        <v>0</v>
      </c>
      <c r="I33" s="48">
        <v>0</v>
      </c>
    </row>
    <row r="34" spans="1:9" x14ac:dyDescent="0.2">
      <c r="A34" s="233" t="s">
        <v>305</v>
      </c>
      <c r="B34" s="233"/>
      <c r="C34" s="233"/>
      <c r="D34" s="233"/>
      <c r="E34" s="233"/>
      <c r="F34" s="233"/>
      <c r="G34" s="13">
        <v>26</v>
      </c>
      <c r="H34" s="48">
        <v>0</v>
      </c>
      <c r="I34" s="48">
        <v>0</v>
      </c>
    </row>
    <row r="35" spans="1:9" ht="28.9" customHeight="1" x14ac:dyDescent="0.2">
      <c r="A35" s="232" t="s">
        <v>409</v>
      </c>
      <c r="B35" s="232"/>
      <c r="C35" s="232"/>
      <c r="D35" s="232"/>
      <c r="E35" s="232"/>
      <c r="F35" s="232"/>
      <c r="G35" s="14">
        <v>27</v>
      </c>
      <c r="H35" s="49">
        <f>SUM(H30:H34)</f>
        <v>0</v>
      </c>
      <c r="I35" s="49">
        <f>SUM(I30:I34)</f>
        <v>0</v>
      </c>
    </row>
    <row r="36" spans="1:9" ht="26.45" customHeight="1" x14ac:dyDescent="0.2">
      <c r="A36" s="291" t="s">
        <v>410</v>
      </c>
      <c r="B36" s="292"/>
      <c r="C36" s="292"/>
      <c r="D36" s="292"/>
      <c r="E36" s="292"/>
      <c r="F36" s="292"/>
      <c r="G36" s="15">
        <v>28</v>
      </c>
      <c r="H36" s="50">
        <f>H29+H35</f>
        <v>0</v>
      </c>
      <c r="I36" s="50">
        <f>I29+I35</f>
        <v>0</v>
      </c>
    </row>
    <row r="37" spans="1:9" x14ac:dyDescent="0.2">
      <c r="A37" s="256" t="s">
        <v>306</v>
      </c>
      <c r="B37" s="293"/>
      <c r="C37" s="293"/>
      <c r="D37" s="293"/>
      <c r="E37" s="293"/>
      <c r="F37" s="293"/>
      <c r="G37" s="293">
        <v>0</v>
      </c>
      <c r="H37" s="293"/>
      <c r="I37" s="294"/>
    </row>
    <row r="38" spans="1:9" x14ac:dyDescent="0.2">
      <c r="A38" s="296" t="s">
        <v>307</v>
      </c>
      <c r="B38" s="296"/>
      <c r="C38" s="296"/>
      <c r="D38" s="296"/>
      <c r="E38" s="296"/>
      <c r="F38" s="296"/>
      <c r="G38" s="12">
        <v>29</v>
      </c>
      <c r="H38" s="47">
        <v>0</v>
      </c>
      <c r="I38" s="47">
        <v>0</v>
      </c>
    </row>
    <row r="39" spans="1:9" ht="21.6" customHeight="1" x14ac:dyDescent="0.2">
      <c r="A39" s="176" t="s">
        <v>308</v>
      </c>
      <c r="B39" s="176"/>
      <c r="C39" s="176"/>
      <c r="D39" s="176"/>
      <c r="E39" s="176"/>
      <c r="F39" s="176"/>
      <c r="G39" s="12">
        <v>30</v>
      </c>
      <c r="H39" s="47">
        <v>0</v>
      </c>
      <c r="I39" s="47">
        <v>0</v>
      </c>
    </row>
    <row r="40" spans="1:9" x14ac:dyDescent="0.2">
      <c r="A40" s="176" t="s">
        <v>309</v>
      </c>
      <c r="B40" s="176"/>
      <c r="C40" s="176"/>
      <c r="D40" s="176"/>
      <c r="E40" s="176"/>
      <c r="F40" s="176"/>
      <c r="G40" s="12">
        <v>31</v>
      </c>
      <c r="H40" s="47">
        <v>0</v>
      </c>
      <c r="I40" s="47">
        <v>0</v>
      </c>
    </row>
    <row r="41" spans="1:9" x14ac:dyDescent="0.2">
      <c r="A41" s="176" t="s">
        <v>310</v>
      </c>
      <c r="B41" s="176"/>
      <c r="C41" s="176"/>
      <c r="D41" s="176"/>
      <c r="E41" s="176"/>
      <c r="F41" s="176"/>
      <c r="G41" s="12">
        <v>32</v>
      </c>
      <c r="H41" s="47">
        <v>0</v>
      </c>
      <c r="I41" s="47">
        <v>0</v>
      </c>
    </row>
    <row r="42" spans="1:9" ht="26.45" customHeight="1" x14ac:dyDescent="0.2">
      <c r="A42" s="232" t="s">
        <v>411</v>
      </c>
      <c r="B42" s="232"/>
      <c r="C42" s="232"/>
      <c r="D42" s="232"/>
      <c r="E42" s="232"/>
      <c r="F42" s="232"/>
      <c r="G42" s="14">
        <v>33</v>
      </c>
      <c r="H42" s="49">
        <f>H41+H40+H39+H38</f>
        <v>0</v>
      </c>
      <c r="I42" s="49">
        <f>I41+I40+I39+I38</f>
        <v>0</v>
      </c>
    </row>
    <row r="43" spans="1:9" ht="22.9" customHeight="1" x14ac:dyDescent="0.2">
      <c r="A43" s="176" t="s">
        <v>311</v>
      </c>
      <c r="B43" s="176"/>
      <c r="C43" s="176"/>
      <c r="D43" s="176"/>
      <c r="E43" s="176"/>
      <c r="F43" s="176"/>
      <c r="G43" s="13">
        <v>34</v>
      </c>
      <c r="H43" s="48">
        <v>0</v>
      </c>
      <c r="I43" s="48">
        <v>0</v>
      </c>
    </row>
    <row r="44" spans="1:9" x14ac:dyDescent="0.2">
      <c r="A44" s="176" t="s">
        <v>312</v>
      </c>
      <c r="B44" s="176"/>
      <c r="C44" s="176"/>
      <c r="D44" s="176"/>
      <c r="E44" s="176"/>
      <c r="F44" s="176"/>
      <c r="G44" s="13">
        <v>35</v>
      </c>
      <c r="H44" s="48">
        <v>0</v>
      </c>
      <c r="I44" s="48">
        <v>0</v>
      </c>
    </row>
    <row r="45" spans="1:9" x14ac:dyDescent="0.2">
      <c r="A45" s="176" t="s">
        <v>313</v>
      </c>
      <c r="B45" s="176"/>
      <c r="C45" s="176"/>
      <c r="D45" s="176"/>
      <c r="E45" s="176"/>
      <c r="F45" s="176"/>
      <c r="G45" s="13">
        <v>36</v>
      </c>
      <c r="H45" s="48">
        <v>0</v>
      </c>
      <c r="I45" s="48">
        <v>0</v>
      </c>
    </row>
    <row r="46" spans="1:9" ht="25.15" customHeight="1" x14ac:dyDescent="0.2">
      <c r="A46" s="176" t="s">
        <v>314</v>
      </c>
      <c r="B46" s="176"/>
      <c r="C46" s="176"/>
      <c r="D46" s="176"/>
      <c r="E46" s="176"/>
      <c r="F46" s="176"/>
      <c r="G46" s="13">
        <v>37</v>
      </c>
      <c r="H46" s="48">
        <v>0</v>
      </c>
      <c r="I46" s="48">
        <v>0</v>
      </c>
    </row>
    <row r="47" spans="1:9" x14ac:dyDescent="0.2">
      <c r="A47" s="176" t="s">
        <v>315</v>
      </c>
      <c r="B47" s="176"/>
      <c r="C47" s="176"/>
      <c r="D47" s="176"/>
      <c r="E47" s="176"/>
      <c r="F47" s="176"/>
      <c r="G47" s="13">
        <v>38</v>
      </c>
      <c r="H47" s="48">
        <v>0</v>
      </c>
      <c r="I47" s="48">
        <v>0</v>
      </c>
    </row>
    <row r="48" spans="1:9" ht="25.15" customHeight="1" x14ac:dyDescent="0.2">
      <c r="A48" s="232" t="s">
        <v>412</v>
      </c>
      <c r="B48" s="232"/>
      <c r="C48" s="232"/>
      <c r="D48" s="232"/>
      <c r="E48" s="232"/>
      <c r="F48" s="232"/>
      <c r="G48" s="14">
        <v>39</v>
      </c>
      <c r="H48" s="49">
        <f>H47+H46+H45+H44+H43</f>
        <v>0</v>
      </c>
      <c r="I48" s="49">
        <f>I47+I46+I45+I44+I43</f>
        <v>0</v>
      </c>
    </row>
    <row r="49" spans="1:9" ht="28.15" customHeight="1" x14ac:dyDescent="0.2">
      <c r="A49" s="223" t="s">
        <v>413</v>
      </c>
      <c r="B49" s="224"/>
      <c r="C49" s="224"/>
      <c r="D49" s="224"/>
      <c r="E49" s="224"/>
      <c r="F49" s="224"/>
      <c r="G49" s="14">
        <v>40</v>
      </c>
      <c r="H49" s="49">
        <f>H48+H42</f>
        <v>0</v>
      </c>
      <c r="I49" s="49">
        <f>I48+I42</f>
        <v>0</v>
      </c>
    </row>
    <row r="50" spans="1:9" x14ac:dyDescent="0.2">
      <c r="A50" s="233" t="s">
        <v>316</v>
      </c>
      <c r="B50" s="233"/>
      <c r="C50" s="233"/>
      <c r="D50" s="233"/>
      <c r="E50" s="233"/>
      <c r="F50" s="233"/>
      <c r="G50" s="13">
        <v>41</v>
      </c>
      <c r="H50" s="48">
        <v>0</v>
      </c>
      <c r="I50" s="48">
        <v>0</v>
      </c>
    </row>
    <row r="51" spans="1:9" ht="24.6" customHeight="1" x14ac:dyDescent="0.2">
      <c r="A51" s="223" t="s">
        <v>414</v>
      </c>
      <c r="B51" s="224"/>
      <c r="C51" s="224"/>
      <c r="D51" s="224"/>
      <c r="E51" s="224"/>
      <c r="F51" s="224"/>
      <c r="G51" s="14">
        <v>42</v>
      </c>
      <c r="H51" s="49">
        <f>H21+H36+H49+H50</f>
        <v>0</v>
      </c>
      <c r="I51" s="49">
        <f>I21+I36+I49+I50</f>
        <v>0</v>
      </c>
    </row>
    <row r="52" spans="1:9" ht="23.45" customHeight="1" x14ac:dyDescent="0.2">
      <c r="A52" s="289" t="s">
        <v>415</v>
      </c>
      <c r="B52" s="290"/>
      <c r="C52" s="290"/>
      <c r="D52" s="290"/>
      <c r="E52" s="290"/>
      <c r="F52" s="290"/>
      <c r="G52" s="13">
        <v>43</v>
      </c>
      <c r="H52" s="48">
        <v>0</v>
      </c>
      <c r="I52" s="48">
        <v>0</v>
      </c>
    </row>
    <row r="53" spans="1:9" ht="28.9" customHeight="1" x14ac:dyDescent="0.2">
      <c r="A53" s="287" t="s">
        <v>416</v>
      </c>
      <c r="B53" s="288"/>
      <c r="C53" s="288"/>
      <c r="D53" s="288"/>
      <c r="E53" s="288"/>
      <c r="F53" s="288"/>
      <c r="G53" s="16">
        <v>44</v>
      </c>
      <c r="H53" s="63">
        <f>H52+H51</f>
        <v>0</v>
      </c>
      <c r="I53" s="63">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F86E-8A52-4195-A695-3B4BD28D6B20}">
  <sheetPr>
    <pageSetUpPr fitToPage="1"/>
  </sheetPr>
  <dimension ref="A1:AC63"/>
  <sheetViews>
    <sheetView tabSelected="1" view="pageBreakPreview" topLeftCell="B1" zoomScale="80" zoomScaleNormal="100" zoomScaleSheetLayoutView="80" workbookViewId="0">
      <selection sqref="A1:C1"/>
    </sheetView>
  </sheetViews>
  <sheetFormatPr defaultRowHeight="12.75" x14ac:dyDescent="0.2"/>
  <cols>
    <col min="1" max="4" width="9.140625" style="112"/>
    <col min="5" max="5" width="10.140625" style="112" bestFit="1" customWidth="1"/>
    <col min="6" max="6" width="9.140625" style="112"/>
    <col min="7" max="7" width="10.85546875" style="112" bestFit="1" customWidth="1"/>
    <col min="8" max="25" width="15.42578125" style="105" customWidth="1"/>
    <col min="26" max="29" width="9.140625" style="106"/>
    <col min="30" max="261" width="9.140625" style="112"/>
    <col min="262" max="262" width="10.140625" style="112" bestFit="1" customWidth="1"/>
    <col min="263" max="266" width="9.140625" style="112"/>
    <col min="267" max="268" width="9.85546875" style="112" bestFit="1" customWidth="1"/>
    <col min="269" max="517" width="9.140625" style="112"/>
    <col min="518" max="518" width="10.140625" style="112" bestFit="1" customWidth="1"/>
    <col min="519" max="522" width="9.140625" style="112"/>
    <col min="523" max="524" width="9.85546875" style="112" bestFit="1" customWidth="1"/>
    <col min="525" max="773" width="9.140625" style="112"/>
    <col min="774" max="774" width="10.140625" style="112" bestFit="1" customWidth="1"/>
    <col min="775" max="778" width="9.140625" style="112"/>
    <col min="779" max="780" width="9.85546875" style="112" bestFit="1" customWidth="1"/>
    <col min="781" max="1029" width="9.140625" style="112"/>
    <col min="1030" max="1030" width="10.140625" style="112" bestFit="1" customWidth="1"/>
    <col min="1031" max="1034" width="9.140625" style="112"/>
    <col min="1035" max="1036" width="9.85546875" style="112" bestFit="1" customWidth="1"/>
    <col min="1037" max="1285" width="9.140625" style="112"/>
    <col min="1286" max="1286" width="10.140625" style="112" bestFit="1" customWidth="1"/>
    <col min="1287" max="1290" width="9.140625" style="112"/>
    <col min="1291" max="1292" width="9.85546875" style="112" bestFit="1" customWidth="1"/>
    <col min="1293" max="1541" width="9.140625" style="112"/>
    <col min="1542" max="1542" width="10.140625" style="112" bestFit="1" customWidth="1"/>
    <col min="1543" max="1546" width="9.140625" style="112"/>
    <col min="1547" max="1548" width="9.85546875" style="112" bestFit="1" customWidth="1"/>
    <col min="1549" max="1797" width="9.140625" style="112"/>
    <col min="1798" max="1798" width="10.140625" style="112" bestFit="1" customWidth="1"/>
    <col min="1799" max="1802" width="9.140625" style="112"/>
    <col min="1803" max="1804" width="9.85546875" style="112" bestFit="1" customWidth="1"/>
    <col min="1805" max="2053" width="9.140625" style="112"/>
    <col min="2054" max="2054" width="10.140625" style="112" bestFit="1" customWidth="1"/>
    <col min="2055" max="2058" width="9.140625" style="112"/>
    <col min="2059" max="2060" width="9.85546875" style="112" bestFit="1" customWidth="1"/>
    <col min="2061" max="2309" width="9.140625" style="112"/>
    <col min="2310" max="2310" width="10.140625" style="112" bestFit="1" customWidth="1"/>
    <col min="2311" max="2314" width="9.140625" style="112"/>
    <col min="2315" max="2316" width="9.85546875" style="112" bestFit="1" customWidth="1"/>
    <col min="2317" max="2565" width="9.140625" style="112"/>
    <col min="2566" max="2566" width="10.140625" style="112" bestFit="1" customWidth="1"/>
    <col min="2567" max="2570" width="9.140625" style="112"/>
    <col min="2571" max="2572" width="9.85546875" style="112" bestFit="1" customWidth="1"/>
    <col min="2573" max="2821" width="9.140625" style="112"/>
    <col min="2822" max="2822" width="10.140625" style="112" bestFit="1" customWidth="1"/>
    <col min="2823" max="2826" width="9.140625" style="112"/>
    <col min="2827" max="2828" width="9.85546875" style="112" bestFit="1" customWidth="1"/>
    <col min="2829" max="3077" width="9.140625" style="112"/>
    <col min="3078" max="3078" width="10.140625" style="112" bestFit="1" customWidth="1"/>
    <col min="3079" max="3082" width="9.140625" style="112"/>
    <col min="3083" max="3084" width="9.85546875" style="112" bestFit="1" customWidth="1"/>
    <col min="3085" max="3333" width="9.140625" style="112"/>
    <col min="3334" max="3334" width="10.140625" style="112" bestFit="1" customWidth="1"/>
    <col min="3335" max="3338" width="9.140625" style="112"/>
    <col min="3339" max="3340" width="9.85546875" style="112" bestFit="1" customWidth="1"/>
    <col min="3341" max="3589" width="9.140625" style="112"/>
    <col min="3590" max="3590" width="10.140625" style="112" bestFit="1" customWidth="1"/>
    <col min="3591" max="3594" width="9.140625" style="112"/>
    <col min="3595" max="3596" width="9.85546875" style="112" bestFit="1" customWidth="1"/>
    <col min="3597" max="3845" width="9.140625" style="112"/>
    <col min="3846" max="3846" width="10.140625" style="112" bestFit="1" customWidth="1"/>
    <col min="3847" max="3850" width="9.140625" style="112"/>
    <col min="3851" max="3852" width="9.85546875" style="112" bestFit="1" customWidth="1"/>
    <col min="3853" max="4101" width="9.140625" style="112"/>
    <col min="4102" max="4102" width="10.140625" style="112" bestFit="1" customWidth="1"/>
    <col min="4103" max="4106" width="9.140625" style="112"/>
    <col min="4107" max="4108" width="9.85546875" style="112" bestFit="1" customWidth="1"/>
    <col min="4109" max="4357" width="9.140625" style="112"/>
    <col min="4358" max="4358" width="10.140625" style="112" bestFit="1" customWidth="1"/>
    <col min="4359" max="4362" width="9.140625" style="112"/>
    <col min="4363" max="4364" width="9.85546875" style="112" bestFit="1" customWidth="1"/>
    <col min="4365" max="4613" width="9.140625" style="112"/>
    <col min="4614" max="4614" width="10.140625" style="112" bestFit="1" customWidth="1"/>
    <col min="4615" max="4618" width="9.140625" style="112"/>
    <col min="4619" max="4620" width="9.85546875" style="112" bestFit="1" customWidth="1"/>
    <col min="4621" max="4869" width="9.140625" style="112"/>
    <col min="4870" max="4870" width="10.140625" style="112" bestFit="1" customWidth="1"/>
    <col min="4871" max="4874" width="9.140625" style="112"/>
    <col min="4875" max="4876" width="9.85546875" style="112" bestFit="1" customWidth="1"/>
    <col min="4877" max="5125" width="9.140625" style="112"/>
    <col min="5126" max="5126" width="10.140625" style="112" bestFit="1" customWidth="1"/>
    <col min="5127" max="5130" width="9.140625" style="112"/>
    <col min="5131" max="5132" width="9.85546875" style="112" bestFit="1" customWidth="1"/>
    <col min="5133" max="5381" width="9.140625" style="112"/>
    <col min="5382" max="5382" width="10.140625" style="112" bestFit="1" customWidth="1"/>
    <col min="5383" max="5386" width="9.140625" style="112"/>
    <col min="5387" max="5388" width="9.85546875" style="112" bestFit="1" customWidth="1"/>
    <col min="5389" max="5637" width="9.140625" style="112"/>
    <col min="5638" max="5638" width="10.140625" style="112" bestFit="1" customWidth="1"/>
    <col min="5639" max="5642" width="9.140625" style="112"/>
    <col min="5643" max="5644" width="9.85546875" style="112" bestFit="1" customWidth="1"/>
    <col min="5645" max="5893" width="9.140625" style="112"/>
    <col min="5894" max="5894" width="10.140625" style="112" bestFit="1" customWidth="1"/>
    <col min="5895" max="5898" width="9.140625" style="112"/>
    <col min="5899" max="5900" width="9.85546875" style="112" bestFit="1" customWidth="1"/>
    <col min="5901" max="6149" width="9.140625" style="112"/>
    <col min="6150" max="6150" width="10.140625" style="112" bestFit="1" customWidth="1"/>
    <col min="6151" max="6154" width="9.140625" style="112"/>
    <col min="6155" max="6156" width="9.85546875" style="112" bestFit="1" customWidth="1"/>
    <col min="6157" max="6405" width="9.140625" style="112"/>
    <col min="6406" max="6406" width="10.140625" style="112" bestFit="1" customWidth="1"/>
    <col min="6407" max="6410" width="9.140625" style="112"/>
    <col min="6411" max="6412" width="9.85546875" style="112" bestFit="1" customWidth="1"/>
    <col min="6413" max="6661" width="9.140625" style="112"/>
    <col min="6662" max="6662" width="10.140625" style="112" bestFit="1" customWidth="1"/>
    <col min="6663" max="6666" width="9.140625" style="112"/>
    <col min="6667" max="6668" width="9.85546875" style="112" bestFit="1" customWidth="1"/>
    <col min="6669" max="6917" width="9.140625" style="112"/>
    <col min="6918" max="6918" width="10.140625" style="112" bestFit="1" customWidth="1"/>
    <col min="6919" max="6922" width="9.140625" style="112"/>
    <col min="6923" max="6924" width="9.85546875" style="112" bestFit="1" customWidth="1"/>
    <col min="6925" max="7173" width="9.140625" style="112"/>
    <col min="7174" max="7174" width="10.140625" style="112" bestFit="1" customWidth="1"/>
    <col min="7175" max="7178" width="9.140625" style="112"/>
    <col min="7179" max="7180" width="9.85546875" style="112" bestFit="1" customWidth="1"/>
    <col min="7181" max="7429" width="9.140625" style="112"/>
    <col min="7430" max="7430" width="10.140625" style="112" bestFit="1" customWidth="1"/>
    <col min="7431" max="7434" width="9.140625" style="112"/>
    <col min="7435" max="7436" width="9.85546875" style="112" bestFit="1" customWidth="1"/>
    <col min="7437" max="7685" width="9.140625" style="112"/>
    <col min="7686" max="7686" width="10.140625" style="112" bestFit="1" customWidth="1"/>
    <col min="7687" max="7690" width="9.140625" style="112"/>
    <col min="7691" max="7692" width="9.85546875" style="112" bestFit="1" customWidth="1"/>
    <col min="7693" max="7941" width="9.140625" style="112"/>
    <col min="7942" max="7942" width="10.140625" style="112" bestFit="1" customWidth="1"/>
    <col min="7943" max="7946" width="9.140625" style="112"/>
    <col min="7947" max="7948" width="9.85546875" style="112" bestFit="1" customWidth="1"/>
    <col min="7949" max="8197" width="9.140625" style="112"/>
    <col min="8198" max="8198" width="10.140625" style="112" bestFit="1" customWidth="1"/>
    <col min="8199" max="8202" width="9.140625" style="112"/>
    <col min="8203" max="8204" width="9.85546875" style="112" bestFit="1" customWidth="1"/>
    <col min="8205" max="8453" width="9.140625" style="112"/>
    <col min="8454" max="8454" width="10.140625" style="112" bestFit="1" customWidth="1"/>
    <col min="8455" max="8458" width="9.140625" style="112"/>
    <col min="8459" max="8460" width="9.85546875" style="112" bestFit="1" customWidth="1"/>
    <col min="8461" max="8709" width="9.140625" style="112"/>
    <col min="8710" max="8710" width="10.140625" style="112" bestFit="1" customWidth="1"/>
    <col min="8711" max="8714" width="9.140625" style="112"/>
    <col min="8715" max="8716" width="9.85546875" style="112" bestFit="1" customWidth="1"/>
    <col min="8717" max="8965" width="9.140625" style="112"/>
    <col min="8966" max="8966" width="10.140625" style="112" bestFit="1" customWidth="1"/>
    <col min="8967" max="8970" width="9.140625" style="112"/>
    <col min="8971" max="8972" width="9.85546875" style="112" bestFit="1" customWidth="1"/>
    <col min="8973" max="9221" width="9.140625" style="112"/>
    <col min="9222" max="9222" width="10.140625" style="112" bestFit="1" customWidth="1"/>
    <col min="9223" max="9226" width="9.140625" style="112"/>
    <col min="9227" max="9228" width="9.85546875" style="112" bestFit="1" customWidth="1"/>
    <col min="9229" max="9477" width="9.140625" style="112"/>
    <col min="9478" max="9478" width="10.140625" style="112" bestFit="1" customWidth="1"/>
    <col min="9479" max="9482" width="9.140625" style="112"/>
    <col min="9483" max="9484" width="9.85546875" style="112" bestFit="1" customWidth="1"/>
    <col min="9485" max="9733" width="9.140625" style="112"/>
    <col min="9734" max="9734" width="10.140625" style="112" bestFit="1" customWidth="1"/>
    <col min="9735" max="9738" width="9.140625" style="112"/>
    <col min="9739" max="9740" width="9.85546875" style="112" bestFit="1" customWidth="1"/>
    <col min="9741" max="9989" width="9.140625" style="112"/>
    <col min="9990" max="9990" width="10.140625" style="112" bestFit="1" customWidth="1"/>
    <col min="9991" max="9994" width="9.140625" style="112"/>
    <col min="9995" max="9996" width="9.85546875" style="112" bestFit="1" customWidth="1"/>
    <col min="9997" max="10245" width="9.140625" style="112"/>
    <col min="10246" max="10246" width="10.140625" style="112" bestFit="1" customWidth="1"/>
    <col min="10247" max="10250" width="9.140625" style="112"/>
    <col min="10251" max="10252" width="9.85546875" style="112" bestFit="1" customWidth="1"/>
    <col min="10253" max="10501" width="9.140625" style="112"/>
    <col min="10502" max="10502" width="10.140625" style="112" bestFit="1" customWidth="1"/>
    <col min="10503" max="10506" width="9.140625" style="112"/>
    <col min="10507" max="10508" width="9.85546875" style="112" bestFit="1" customWidth="1"/>
    <col min="10509" max="10757" width="9.140625" style="112"/>
    <col min="10758" max="10758" width="10.140625" style="112" bestFit="1" customWidth="1"/>
    <col min="10759" max="10762" width="9.140625" style="112"/>
    <col min="10763" max="10764" width="9.85546875" style="112" bestFit="1" customWidth="1"/>
    <col min="10765" max="11013" width="9.140625" style="112"/>
    <col min="11014" max="11014" width="10.140625" style="112" bestFit="1" customWidth="1"/>
    <col min="11015" max="11018" width="9.140625" style="112"/>
    <col min="11019" max="11020" width="9.85546875" style="112" bestFit="1" customWidth="1"/>
    <col min="11021" max="11269" width="9.140625" style="112"/>
    <col min="11270" max="11270" width="10.140625" style="112" bestFit="1" customWidth="1"/>
    <col min="11271" max="11274" width="9.140625" style="112"/>
    <col min="11275" max="11276" width="9.85546875" style="112" bestFit="1" customWidth="1"/>
    <col min="11277" max="11525" width="9.140625" style="112"/>
    <col min="11526" max="11526" width="10.140625" style="112" bestFit="1" customWidth="1"/>
    <col min="11527" max="11530" width="9.140625" style="112"/>
    <col min="11531" max="11532" width="9.85546875" style="112" bestFit="1" customWidth="1"/>
    <col min="11533" max="11781" width="9.140625" style="112"/>
    <col min="11782" max="11782" width="10.140625" style="112" bestFit="1" customWidth="1"/>
    <col min="11783" max="11786" width="9.140625" style="112"/>
    <col min="11787" max="11788" width="9.85546875" style="112" bestFit="1" customWidth="1"/>
    <col min="11789" max="12037" width="9.140625" style="112"/>
    <col min="12038" max="12038" width="10.140625" style="112" bestFit="1" customWidth="1"/>
    <col min="12039" max="12042" width="9.140625" style="112"/>
    <col min="12043" max="12044" width="9.85546875" style="112" bestFit="1" customWidth="1"/>
    <col min="12045" max="12293" width="9.140625" style="112"/>
    <col min="12294" max="12294" width="10.140625" style="112" bestFit="1" customWidth="1"/>
    <col min="12295" max="12298" width="9.140625" style="112"/>
    <col min="12299" max="12300" width="9.85546875" style="112" bestFit="1" customWidth="1"/>
    <col min="12301" max="12549" width="9.140625" style="112"/>
    <col min="12550" max="12550" width="10.140625" style="112" bestFit="1" customWidth="1"/>
    <col min="12551" max="12554" width="9.140625" style="112"/>
    <col min="12555" max="12556" width="9.85546875" style="112" bestFit="1" customWidth="1"/>
    <col min="12557" max="12805" width="9.140625" style="112"/>
    <col min="12806" max="12806" width="10.140625" style="112" bestFit="1" customWidth="1"/>
    <col min="12807" max="12810" width="9.140625" style="112"/>
    <col min="12811" max="12812" width="9.85546875" style="112" bestFit="1" customWidth="1"/>
    <col min="12813" max="13061" width="9.140625" style="112"/>
    <col min="13062" max="13062" width="10.140625" style="112" bestFit="1" customWidth="1"/>
    <col min="13063" max="13066" width="9.140625" style="112"/>
    <col min="13067" max="13068" width="9.85546875" style="112" bestFit="1" customWidth="1"/>
    <col min="13069" max="13317" width="9.140625" style="112"/>
    <col min="13318" max="13318" width="10.140625" style="112" bestFit="1" customWidth="1"/>
    <col min="13319" max="13322" width="9.140625" style="112"/>
    <col min="13323" max="13324" width="9.85546875" style="112" bestFit="1" customWidth="1"/>
    <col min="13325" max="13573" width="9.140625" style="112"/>
    <col min="13574" max="13574" width="10.140625" style="112" bestFit="1" customWidth="1"/>
    <col min="13575" max="13578" width="9.140625" style="112"/>
    <col min="13579" max="13580" width="9.85546875" style="112" bestFit="1" customWidth="1"/>
    <col min="13581" max="13829" width="9.140625" style="112"/>
    <col min="13830" max="13830" width="10.140625" style="112" bestFit="1" customWidth="1"/>
    <col min="13831" max="13834" width="9.140625" style="112"/>
    <col min="13835" max="13836" width="9.85546875" style="112" bestFit="1" customWidth="1"/>
    <col min="13837" max="14085" width="9.140625" style="112"/>
    <col min="14086" max="14086" width="10.140625" style="112" bestFit="1" customWidth="1"/>
    <col min="14087" max="14090" width="9.140625" style="112"/>
    <col min="14091" max="14092" width="9.85546875" style="112" bestFit="1" customWidth="1"/>
    <col min="14093" max="14341" width="9.140625" style="112"/>
    <col min="14342" max="14342" width="10.140625" style="112" bestFit="1" customWidth="1"/>
    <col min="14343" max="14346" width="9.140625" style="112"/>
    <col min="14347" max="14348" width="9.85546875" style="112" bestFit="1" customWidth="1"/>
    <col min="14349" max="14597" width="9.140625" style="112"/>
    <col min="14598" max="14598" width="10.140625" style="112" bestFit="1" customWidth="1"/>
    <col min="14599" max="14602" width="9.140625" style="112"/>
    <col min="14603" max="14604" width="9.85546875" style="112" bestFit="1" customWidth="1"/>
    <col min="14605" max="14853" width="9.140625" style="112"/>
    <col min="14854" max="14854" width="10.140625" style="112" bestFit="1" customWidth="1"/>
    <col min="14855" max="14858" width="9.140625" style="112"/>
    <col min="14859" max="14860" width="9.85546875" style="112" bestFit="1" customWidth="1"/>
    <col min="14861" max="15109" width="9.140625" style="112"/>
    <col min="15110" max="15110" width="10.140625" style="112" bestFit="1" customWidth="1"/>
    <col min="15111" max="15114" width="9.140625" style="112"/>
    <col min="15115" max="15116" width="9.85546875" style="112" bestFit="1" customWidth="1"/>
    <col min="15117" max="15365" width="9.140625" style="112"/>
    <col min="15366" max="15366" width="10.140625" style="112" bestFit="1" customWidth="1"/>
    <col min="15367" max="15370" width="9.140625" style="112"/>
    <col min="15371" max="15372" width="9.85546875" style="112" bestFit="1" customWidth="1"/>
    <col min="15373" max="15621" width="9.140625" style="112"/>
    <col min="15622" max="15622" width="10.140625" style="112" bestFit="1" customWidth="1"/>
    <col min="15623" max="15626" width="9.140625" style="112"/>
    <col min="15627" max="15628" width="9.85546875" style="112" bestFit="1" customWidth="1"/>
    <col min="15629" max="15877" width="9.140625" style="112"/>
    <col min="15878" max="15878" width="10.140625" style="112" bestFit="1" customWidth="1"/>
    <col min="15879" max="15882" width="9.140625" style="112"/>
    <col min="15883" max="15884" width="9.85546875" style="112" bestFit="1" customWidth="1"/>
    <col min="15885" max="16133" width="9.140625" style="112"/>
    <col min="16134" max="16134" width="10.140625" style="112" bestFit="1" customWidth="1"/>
    <col min="16135" max="16138" width="9.140625" style="112"/>
    <col min="16139" max="16140" width="9.85546875" style="112" bestFit="1" customWidth="1"/>
    <col min="16141" max="16384" width="9.140625" style="112"/>
  </cols>
  <sheetData>
    <row r="1" spans="1:25" x14ac:dyDescent="0.2">
      <c r="A1" s="317" t="s">
        <v>317</v>
      </c>
      <c r="B1" s="318"/>
      <c r="C1" s="318"/>
      <c r="D1" s="318"/>
      <c r="E1" s="318"/>
      <c r="F1" s="318"/>
      <c r="G1" s="318"/>
      <c r="H1" s="318"/>
      <c r="I1" s="318"/>
      <c r="J1" s="318"/>
      <c r="K1" s="104"/>
    </row>
    <row r="2" spans="1:25" ht="15.75" x14ac:dyDescent="0.2">
      <c r="A2" s="2"/>
      <c r="B2" s="103"/>
      <c r="C2" s="319" t="s">
        <v>318</v>
      </c>
      <c r="D2" s="319"/>
      <c r="E2" s="3">
        <v>45292</v>
      </c>
      <c r="F2" s="4" t="s">
        <v>319</v>
      </c>
      <c r="G2" s="3">
        <v>45657</v>
      </c>
      <c r="H2" s="107"/>
      <c r="I2" s="107"/>
      <c r="J2" s="107"/>
      <c r="K2" s="104"/>
      <c r="X2" s="105" t="s">
        <v>481</v>
      </c>
    </row>
    <row r="3" spans="1:25" ht="13.5" customHeight="1" thickBot="1" x14ac:dyDescent="0.25">
      <c r="A3" s="320" t="s">
        <v>320</v>
      </c>
      <c r="B3" s="321"/>
      <c r="C3" s="321"/>
      <c r="D3" s="321"/>
      <c r="E3" s="321"/>
      <c r="F3" s="321"/>
      <c r="G3" s="324" t="s">
        <v>321</v>
      </c>
      <c r="H3" s="315" t="s">
        <v>322</v>
      </c>
      <c r="I3" s="315"/>
      <c r="J3" s="315"/>
      <c r="K3" s="315"/>
      <c r="L3" s="315"/>
      <c r="M3" s="315"/>
      <c r="N3" s="315"/>
      <c r="O3" s="315"/>
      <c r="P3" s="315"/>
      <c r="Q3" s="315"/>
      <c r="R3" s="315"/>
      <c r="S3" s="315"/>
      <c r="T3" s="315"/>
      <c r="U3" s="315"/>
      <c r="V3" s="315"/>
      <c r="W3" s="315"/>
      <c r="X3" s="315" t="s">
        <v>323</v>
      </c>
      <c r="Y3" s="308" t="s">
        <v>324</v>
      </c>
    </row>
    <row r="4" spans="1:25" ht="68.25" thickBot="1" x14ac:dyDescent="0.25">
      <c r="A4" s="322"/>
      <c r="B4" s="323"/>
      <c r="C4" s="323"/>
      <c r="D4" s="323"/>
      <c r="E4" s="323"/>
      <c r="F4" s="323"/>
      <c r="G4" s="325"/>
      <c r="H4" s="64" t="s">
        <v>325</v>
      </c>
      <c r="I4" s="64" t="s">
        <v>326</v>
      </c>
      <c r="J4" s="64" t="s">
        <v>327</v>
      </c>
      <c r="K4" s="64" t="s">
        <v>328</v>
      </c>
      <c r="L4" s="64" t="s">
        <v>329</v>
      </c>
      <c r="M4" s="64" t="s">
        <v>330</v>
      </c>
      <c r="N4" s="64" t="s">
        <v>331</v>
      </c>
      <c r="O4" s="64" t="s">
        <v>332</v>
      </c>
      <c r="P4" s="102" t="s">
        <v>417</v>
      </c>
      <c r="Q4" s="64" t="s">
        <v>333</v>
      </c>
      <c r="R4" s="64" t="s">
        <v>334</v>
      </c>
      <c r="S4" s="102" t="s">
        <v>419</v>
      </c>
      <c r="T4" s="102" t="s">
        <v>421</v>
      </c>
      <c r="U4" s="64" t="s">
        <v>335</v>
      </c>
      <c r="V4" s="64" t="s">
        <v>336</v>
      </c>
      <c r="W4" s="64" t="s">
        <v>337</v>
      </c>
      <c r="X4" s="316"/>
      <c r="Y4" s="309"/>
    </row>
    <row r="5" spans="1:25" ht="22.5" x14ac:dyDescent="0.2">
      <c r="A5" s="310">
        <v>1</v>
      </c>
      <c r="B5" s="311"/>
      <c r="C5" s="311"/>
      <c r="D5" s="311"/>
      <c r="E5" s="311"/>
      <c r="F5" s="311"/>
      <c r="G5" s="5">
        <v>2</v>
      </c>
      <c r="H5" s="65" t="s">
        <v>338</v>
      </c>
      <c r="I5" s="66" t="s">
        <v>339</v>
      </c>
      <c r="J5" s="65" t="s">
        <v>340</v>
      </c>
      <c r="K5" s="66" t="s">
        <v>341</v>
      </c>
      <c r="L5" s="65" t="s">
        <v>342</v>
      </c>
      <c r="M5" s="66" t="s">
        <v>343</v>
      </c>
      <c r="N5" s="65" t="s">
        <v>344</v>
      </c>
      <c r="O5" s="66" t="s">
        <v>345</v>
      </c>
      <c r="P5" s="65" t="s">
        <v>346</v>
      </c>
      <c r="Q5" s="66" t="s">
        <v>347</v>
      </c>
      <c r="R5" s="65" t="s">
        <v>348</v>
      </c>
      <c r="S5" s="65" t="s">
        <v>418</v>
      </c>
      <c r="T5" s="65" t="s">
        <v>420</v>
      </c>
      <c r="U5" s="65" t="s">
        <v>422</v>
      </c>
      <c r="V5" s="65" t="s">
        <v>423</v>
      </c>
      <c r="W5" s="65" t="s">
        <v>425</v>
      </c>
      <c r="X5" s="65">
        <v>19</v>
      </c>
      <c r="Y5" s="67" t="s">
        <v>424</v>
      </c>
    </row>
    <row r="6" spans="1:25" x14ac:dyDescent="0.2">
      <c r="A6" s="312" t="s">
        <v>349</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
      <c r="A7" s="307" t="s">
        <v>350</v>
      </c>
      <c r="B7" s="307"/>
      <c r="C7" s="307"/>
      <c r="D7" s="307"/>
      <c r="E7" s="307"/>
      <c r="F7" s="307"/>
      <c r="G7" s="6">
        <v>1</v>
      </c>
      <c r="H7" s="68">
        <v>13613965</v>
      </c>
      <c r="I7" s="68">
        <v>151667929</v>
      </c>
      <c r="J7" s="68">
        <v>680698</v>
      </c>
      <c r="K7" s="68">
        <v>3026752</v>
      </c>
      <c r="L7" s="68">
        <v>3026752</v>
      </c>
      <c r="M7" s="68">
        <v>0</v>
      </c>
      <c r="N7" s="68">
        <v>41056349</v>
      </c>
      <c r="O7" s="68">
        <v>0</v>
      </c>
      <c r="P7" s="68">
        <v>0</v>
      </c>
      <c r="Q7" s="68">
        <v>0</v>
      </c>
      <c r="R7" s="68">
        <v>1142056</v>
      </c>
      <c r="S7" s="68">
        <v>0</v>
      </c>
      <c r="T7" s="68">
        <v>407238</v>
      </c>
      <c r="U7" s="68">
        <v>1387794</v>
      </c>
      <c r="V7" s="68">
        <v>4808582</v>
      </c>
      <c r="W7" s="108">
        <f>H7+I7+J7+K7-L7+M7+N7+O7+P7+Q7+R7+U7+V7+S7+T7</f>
        <v>214764611</v>
      </c>
      <c r="X7" s="68">
        <v>0</v>
      </c>
      <c r="Y7" s="108">
        <f>W7+X7</f>
        <v>214764611</v>
      </c>
    </row>
    <row r="8" spans="1:25" x14ac:dyDescent="0.2">
      <c r="A8" s="298" t="s">
        <v>351</v>
      </c>
      <c r="B8" s="298"/>
      <c r="C8" s="298"/>
      <c r="D8" s="298"/>
      <c r="E8" s="298"/>
      <c r="F8" s="298"/>
      <c r="G8" s="6">
        <v>2</v>
      </c>
      <c r="H8" s="68">
        <v>0</v>
      </c>
      <c r="I8" s="68">
        <v>0</v>
      </c>
      <c r="J8" s="68">
        <v>0</v>
      </c>
      <c r="K8" s="68">
        <v>0</v>
      </c>
      <c r="L8" s="68">
        <v>0</v>
      </c>
      <c r="M8" s="68">
        <v>0</v>
      </c>
      <c r="N8" s="68">
        <v>0</v>
      </c>
      <c r="O8" s="68">
        <v>0</v>
      </c>
      <c r="P8" s="68">
        <v>0</v>
      </c>
      <c r="Q8" s="68">
        <v>0</v>
      </c>
      <c r="R8" s="68">
        <v>0</v>
      </c>
      <c r="S8" s="68">
        <v>0</v>
      </c>
      <c r="T8" s="68">
        <v>0</v>
      </c>
      <c r="U8" s="68">
        <v>0</v>
      </c>
      <c r="V8" s="68">
        <v>0</v>
      </c>
      <c r="W8" s="108">
        <f t="shared" ref="W8:W9" si="0">H8+I8+J8+K8-L8+M8+N8+O8+P8+Q8+R8+U8+V8+S8+T8</f>
        <v>0</v>
      </c>
      <c r="X8" s="68">
        <v>0</v>
      </c>
      <c r="Y8" s="108">
        <f t="shared" ref="Y8:Y9" si="1">W8+X8</f>
        <v>0</v>
      </c>
    </row>
    <row r="9" spans="1:25" x14ac:dyDescent="0.2">
      <c r="A9" s="298" t="s">
        <v>352</v>
      </c>
      <c r="B9" s="298"/>
      <c r="C9" s="298"/>
      <c r="D9" s="298"/>
      <c r="E9" s="298"/>
      <c r="F9" s="298"/>
      <c r="G9" s="6">
        <v>3</v>
      </c>
      <c r="H9" s="68">
        <v>0</v>
      </c>
      <c r="I9" s="68">
        <v>0</v>
      </c>
      <c r="J9" s="68">
        <v>0</v>
      </c>
      <c r="K9" s="68">
        <v>0</v>
      </c>
      <c r="L9" s="68">
        <v>0</v>
      </c>
      <c r="M9" s="68">
        <v>0</v>
      </c>
      <c r="N9" s="68">
        <v>0</v>
      </c>
      <c r="O9" s="68">
        <v>0</v>
      </c>
      <c r="P9" s="68">
        <v>0</v>
      </c>
      <c r="Q9" s="68">
        <v>0</v>
      </c>
      <c r="R9" s="68">
        <v>0</v>
      </c>
      <c r="S9" s="68">
        <v>0</v>
      </c>
      <c r="T9" s="68">
        <v>0</v>
      </c>
      <c r="U9" s="68">
        <v>0</v>
      </c>
      <c r="V9" s="68">
        <v>0</v>
      </c>
      <c r="W9" s="108">
        <f t="shared" si="0"/>
        <v>0</v>
      </c>
      <c r="X9" s="68">
        <v>0</v>
      </c>
      <c r="Y9" s="108">
        <f t="shared" si="1"/>
        <v>0</v>
      </c>
    </row>
    <row r="10" spans="1:25" ht="22.5" customHeight="1" x14ac:dyDescent="0.2">
      <c r="A10" s="303" t="s">
        <v>353</v>
      </c>
      <c r="B10" s="303"/>
      <c r="C10" s="303"/>
      <c r="D10" s="303"/>
      <c r="E10" s="303"/>
      <c r="F10" s="303"/>
      <c r="G10" s="7">
        <v>4</v>
      </c>
      <c r="H10" s="109">
        <f>H7+H8+H9</f>
        <v>13613965</v>
      </c>
      <c r="I10" s="109">
        <f t="shared" ref="I10:Y10" si="2">I7+I8+I9</f>
        <v>151667929</v>
      </c>
      <c r="J10" s="109">
        <f t="shared" si="2"/>
        <v>680698</v>
      </c>
      <c r="K10" s="109">
        <f t="shared" si="2"/>
        <v>3026752</v>
      </c>
      <c r="L10" s="109">
        <f t="shared" si="2"/>
        <v>3026752</v>
      </c>
      <c r="M10" s="109">
        <f t="shared" si="2"/>
        <v>0</v>
      </c>
      <c r="N10" s="109">
        <f t="shared" si="2"/>
        <v>41056349</v>
      </c>
      <c r="O10" s="109">
        <f t="shared" si="2"/>
        <v>0</v>
      </c>
      <c r="P10" s="109">
        <f t="shared" si="2"/>
        <v>0</v>
      </c>
      <c r="Q10" s="109">
        <f t="shared" si="2"/>
        <v>0</v>
      </c>
      <c r="R10" s="109">
        <f t="shared" si="2"/>
        <v>1142056</v>
      </c>
      <c r="S10" s="109">
        <f t="shared" si="2"/>
        <v>0</v>
      </c>
      <c r="T10" s="109">
        <f t="shared" si="2"/>
        <v>407238</v>
      </c>
      <c r="U10" s="109">
        <f t="shared" si="2"/>
        <v>1387794</v>
      </c>
      <c r="V10" s="109">
        <f t="shared" si="2"/>
        <v>4808582</v>
      </c>
      <c r="W10" s="109">
        <f t="shared" si="2"/>
        <v>214764611</v>
      </c>
      <c r="X10" s="109">
        <f t="shared" si="2"/>
        <v>0</v>
      </c>
      <c r="Y10" s="109">
        <f t="shared" si="2"/>
        <v>214764611</v>
      </c>
    </row>
    <row r="11" spans="1:25" x14ac:dyDescent="0.2">
      <c r="A11" s="298" t="s">
        <v>354</v>
      </c>
      <c r="B11" s="298"/>
      <c r="C11" s="298"/>
      <c r="D11" s="298"/>
      <c r="E11" s="298"/>
      <c r="F11" s="298"/>
      <c r="G11" s="6">
        <v>5</v>
      </c>
      <c r="H11" s="110">
        <v>0</v>
      </c>
      <c r="I11" s="110">
        <v>0</v>
      </c>
      <c r="J11" s="110">
        <v>0</v>
      </c>
      <c r="K11" s="110">
        <v>0</v>
      </c>
      <c r="L11" s="110">
        <v>0</v>
      </c>
      <c r="M11" s="110">
        <v>0</v>
      </c>
      <c r="N11" s="110">
        <v>0</v>
      </c>
      <c r="O11" s="110">
        <v>0</v>
      </c>
      <c r="P11" s="110">
        <v>0</v>
      </c>
      <c r="Q11" s="110">
        <v>0</v>
      </c>
      <c r="R11" s="110">
        <v>0</v>
      </c>
      <c r="S11" s="110"/>
      <c r="T11" s="110"/>
      <c r="U11" s="110">
        <v>0</v>
      </c>
      <c r="V11" s="68">
        <v>3653904</v>
      </c>
      <c r="W11" s="108">
        <f t="shared" ref="W11:W29" si="3">H11+I11+J11+K11-L11+M11+N11+O11+P11+Q11+R11+U11+V11+S11+T11</f>
        <v>3653904</v>
      </c>
      <c r="X11" s="68">
        <v>0</v>
      </c>
      <c r="Y11" s="108">
        <f t="shared" ref="Y11:Y29" si="4">W11+X11</f>
        <v>3653904</v>
      </c>
    </row>
    <row r="12" spans="1:25" x14ac:dyDescent="0.2">
      <c r="A12" s="298" t="s">
        <v>355</v>
      </c>
      <c r="B12" s="298"/>
      <c r="C12" s="298"/>
      <c r="D12" s="298"/>
      <c r="E12" s="298"/>
      <c r="F12" s="298"/>
      <c r="G12" s="6">
        <v>6</v>
      </c>
      <c r="H12" s="110">
        <v>0</v>
      </c>
      <c r="I12" s="110">
        <v>0</v>
      </c>
      <c r="J12" s="110">
        <v>0</v>
      </c>
      <c r="K12" s="110">
        <v>0</v>
      </c>
      <c r="L12" s="110">
        <v>0</v>
      </c>
      <c r="M12" s="110">
        <v>0</v>
      </c>
      <c r="N12" s="68">
        <v>0</v>
      </c>
      <c r="O12" s="110">
        <v>0</v>
      </c>
      <c r="P12" s="110">
        <v>0</v>
      </c>
      <c r="Q12" s="110">
        <v>0</v>
      </c>
      <c r="R12" s="110">
        <v>0</v>
      </c>
      <c r="S12" s="110"/>
      <c r="T12" s="110">
        <v>-193127</v>
      </c>
      <c r="U12" s="110">
        <v>0</v>
      </c>
      <c r="V12" s="110">
        <v>0</v>
      </c>
      <c r="W12" s="108">
        <f t="shared" si="3"/>
        <v>-193127</v>
      </c>
      <c r="X12" s="68">
        <v>0</v>
      </c>
      <c r="Y12" s="108">
        <f t="shared" si="4"/>
        <v>-193127</v>
      </c>
    </row>
    <row r="13" spans="1:25" ht="26.25" customHeight="1" x14ac:dyDescent="0.2">
      <c r="A13" s="298" t="s">
        <v>356</v>
      </c>
      <c r="B13" s="298"/>
      <c r="C13" s="298"/>
      <c r="D13" s="298"/>
      <c r="E13" s="298"/>
      <c r="F13" s="298"/>
      <c r="G13" s="6">
        <v>7</v>
      </c>
      <c r="H13" s="110">
        <v>0</v>
      </c>
      <c r="I13" s="110">
        <v>0</v>
      </c>
      <c r="J13" s="110">
        <v>0</v>
      </c>
      <c r="K13" s="110">
        <v>0</v>
      </c>
      <c r="L13" s="110">
        <v>0</v>
      </c>
      <c r="M13" s="110">
        <v>0</v>
      </c>
      <c r="N13" s="110">
        <v>0</v>
      </c>
      <c r="O13" s="68">
        <v>0</v>
      </c>
      <c r="P13" s="110">
        <v>0</v>
      </c>
      <c r="Q13" s="110">
        <v>0</v>
      </c>
      <c r="R13" s="110">
        <v>0</v>
      </c>
      <c r="S13" s="110"/>
      <c r="T13" s="110"/>
      <c r="U13" s="68">
        <v>0</v>
      </c>
      <c r="V13" s="68">
        <v>0</v>
      </c>
      <c r="W13" s="108">
        <f t="shared" si="3"/>
        <v>0</v>
      </c>
      <c r="X13" s="68">
        <v>0</v>
      </c>
      <c r="Y13" s="108">
        <f t="shared" si="4"/>
        <v>0</v>
      </c>
    </row>
    <row r="14" spans="1:25" ht="29.25" customHeight="1" x14ac:dyDescent="0.2">
      <c r="A14" s="298" t="s">
        <v>426</v>
      </c>
      <c r="B14" s="298"/>
      <c r="C14" s="298"/>
      <c r="D14" s="298"/>
      <c r="E14" s="298"/>
      <c r="F14" s="298"/>
      <c r="G14" s="6">
        <v>8</v>
      </c>
      <c r="H14" s="110">
        <v>0</v>
      </c>
      <c r="I14" s="110">
        <v>0</v>
      </c>
      <c r="J14" s="110">
        <v>0</v>
      </c>
      <c r="K14" s="110">
        <v>0</v>
      </c>
      <c r="L14" s="110">
        <v>0</v>
      </c>
      <c r="M14" s="110">
        <v>0</v>
      </c>
      <c r="N14" s="110">
        <v>0</v>
      </c>
      <c r="O14" s="110">
        <v>0</v>
      </c>
      <c r="P14" s="68">
        <v>0</v>
      </c>
      <c r="Q14" s="110">
        <v>0</v>
      </c>
      <c r="R14" s="110">
        <v>0</v>
      </c>
      <c r="S14" s="110"/>
      <c r="T14" s="110"/>
      <c r="U14" s="68">
        <v>0</v>
      </c>
      <c r="V14" s="68">
        <v>0</v>
      </c>
      <c r="W14" s="108">
        <f t="shared" si="3"/>
        <v>0</v>
      </c>
      <c r="X14" s="68">
        <v>0</v>
      </c>
      <c r="Y14" s="108">
        <f t="shared" si="4"/>
        <v>0</v>
      </c>
    </row>
    <row r="15" spans="1:25" x14ac:dyDescent="0.2">
      <c r="A15" s="298" t="s">
        <v>357</v>
      </c>
      <c r="B15" s="298"/>
      <c r="C15" s="298"/>
      <c r="D15" s="298"/>
      <c r="E15" s="298"/>
      <c r="F15" s="298"/>
      <c r="G15" s="6">
        <v>9</v>
      </c>
      <c r="H15" s="110">
        <v>0</v>
      </c>
      <c r="I15" s="110">
        <v>0</v>
      </c>
      <c r="J15" s="110">
        <v>0</v>
      </c>
      <c r="K15" s="110">
        <v>0</v>
      </c>
      <c r="L15" s="110">
        <v>0</v>
      </c>
      <c r="M15" s="110">
        <v>0</v>
      </c>
      <c r="N15" s="110">
        <v>0</v>
      </c>
      <c r="O15" s="110">
        <v>0</v>
      </c>
      <c r="P15" s="110">
        <v>0</v>
      </c>
      <c r="Q15" s="68">
        <v>0</v>
      </c>
      <c r="R15" s="110">
        <v>0</v>
      </c>
      <c r="S15" s="110"/>
      <c r="T15" s="110"/>
      <c r="U15" s="68">
        <v>0</v>
      </c>
      <c r="V15" s="68">
        <v>0</v>
      </c>
      <c r="W15" s="108">
        <f t="shared" si="3"/>
        <v>0</v>
      </c>
      <c r="X15" s="68">
        <v>0</v>
      </c>
      <c r="Y15" s="108">
        <f t="shared" si="4"/>
        <v>0</v>
      </c>
    </row>
    <row r="16" spans="1:25" ht="28.5" customHeight="1" x14ac:dyDescent="0.2">
      <c r="A16" s="298" t="s">
        <v>358</v>
      </c>
      <c r="B16" s="298"/>
      <c r="C16" s="298"/>
      <c r="D16" s="298"/>
      <c r="E16" s="298"/>
      <c r="F16" s="298"/>
      <c r="G16" s="6">
        <v>10</v>
      </c>
      <c r="H16" s="110">
        <v>0</v>
      </c>
      <c r="I16" s="110">
        <v>0</v>
      </c>
      <c r="J16" s="110">
        <v>0</v>
      </c>
      <c r="K16" s="110">
        <v>0</v>
      </c>
      <c r="L16" s="110">
        <v>0</v>
      </c>
      <c r="M16" s="110">
        <v>0</v>
      </c>
      <c r="N16" s="110">
        <v>0</v>
      </c>
      <c r="O16" s="110">
        <v>0</v>
      </c>
      <c r="P16" s="110">
        <v>0</v>
      </c>
      <c r="Q16" s="110">
        <v>0</v>
      </c>
      <c r="R16" s="68">
        <v>-931758</v>
      </c>
      <c r="S16" s="68">
        <v>0</v>
      </c>
      <c r="T16" s="68">
        <v>0</v>
      </c>
      <c r="U16" s="68">
        <v>0</v>
      </c>
      <c r="V16" s="68">
        <v>0</v>
      </c>
      <c r="W16" s="108">
        <f t="shared" si="3"/>
        <v>-931758</v>
      </c>
      <c r="X16" s="68">
        <v>0</v>
      </c>
      <c r="Y16" s="108">
        <f t="shared" si="4"/>
        <v>-931758</v>
      </c>
    </row>
    <row r="17" spans="1:25" ht="23.25" customHeight="1" x14ac:dyDescent="0.2">
      <c r="A17" s="298" t="s">
        <v>359</v>
      </c>
      <c r="B17" s="298"/>
      <c r="C17" s="298"/>
      <c r="D17" s="298"/>
      <c r="E17" s="298"/>
      <c r="F17" s="298"/>
      <c r="G17" s="6">
        <v>11</v>
      </c>
      <c r="H17" s="110">
        <v>0</v>
      </c>
      <c r="I17" s="110">
        <v>0</v>
      </c>
      <c r="J17" s="110">
        <v>0</v>
      </c>
      <c r="K17" s="110">
        <v>0</v>
      </c>
      <c r="L17" s="110">
        <v>0</v>
      </c>
      <c r="M17" s="110">
        <v>0</v>
      </c>
      <c r="N17" s="68">
        <v>0</v>
      </c>
      <c r="O17" s="68">
        <v>0</v>
      </c>
      <c r="P17" s="68">
        <v>0</v>
      </c>
      <c r="Q17" s="68">
        <v>0</v>
      </c>
      <c r="R17" s="68">
        <v>0</v>
      </c>
      <c r="S17" s="68">
        <v>0</v>
      </c>
      <c r="T17" s="68">
        <v>0</v>
      </c>
      <c r="U17" s="68">
        <v>0</v>
      </c>
      <c r="V17" s="68">
        <v>0</v>
      </c>
      <c r="W17" s="108">
        <f t="shared" si="3"/>
        <v>0</v>
      </c>
      <c r="X17" s="68">
        <v>0</v>
      </c>
      <c r="Y17" s="108">
        <f t="shared" si="4"/>
        <v>0</v>
      </c>
    </row>
    <row r="18" spans="1:25" x14ac:dyDescent="0.2">
      <c r="A18" s="298" t="s">
        <v>360</v>
      </c>
      <c r="B18" s="298"/>
      <c r="C18" s="298"/>
      <c r="D18" s="298"/>
      <c r="E18" s="298"/>
      <c r="F18" s="298"/>
      <c r="G18" s="6">
        <v>12</v>
      </c>
      <c r="H18" s="110">
        <v>0</v>
      </c>
      <c r="I18" s="110">
        <v>0</v>
      </c>
      <c r="J18" s="110">
        <v>0</v>
      </c>
      <c r="K18" s="110">
        <v>0</v>
      </c>
      <c r="L18" s="110">
        <v>0</v>
      </c>
      <c r="M18" s="110">
        <v>0</v>
      </c>
      <c r="N18" s="68">
        <v>0</v>
      </c>
      <c r="O18" s="68">
        <v>0</v>
      </c>
      <c r="P18" s="68">
        <v>0</v>
      </c>
      <c r="Q18" s="68">
        <v>0</v>
      </c>
      <c r="R18" s="68">
        <v>0</v>
      </c>
      <c r="S18" s="68">
        <v>0</v>
      </c>
      <c r="T18" s="68">
        <v>0</v>
      </c>
      <c r="U18" s="68">
        <v>0</v>
      </c>
      <c r="V18" s="68">
        <v>0</v>
      </c>
      <c r="W18" s="108">
        <f t="shared" si="3"/>
        <v>0</v>
      </c>
      <c r="X18" s="68">
        <v>0</v>
      </c>
      <c r="Y18" s="108">
        <f t="shared" si="4"/>
        <v>0</v>
      </c>
    </row>
    <row r="19" spans="1:25" x14ac:dyDescent="0.2">
      <c r="A19" s="298" t="s">
        <v>361</v>
      </c>
      <c r="B19" s="298"/>
      <c r="C19" s="298"/>
      <c r="D19" s="298"/>
      <c r="E19" s="298"/>
      <c r="F19" s="298"/>
      <c r="G19" s="6">
        <v>13</v>
      </c>
      <c r="H19" s="68">
        <v>0</v>
      </c>
      <c r="I19" s="68">
        <v>0</v>
      </c>
      <c r="J19" s="68">
        <v>0</v>
      </c>
      <c r="K19" s="68">
        <v>0</v>
      </c>
      <c r="L19" s="68">
        <v>0</v>
      </c>
      <c r="M19" s="68">
        <v>0</v>
      </c>
      <c r="N19" s="68">
        <v>0</v>
      </c>
      <c r="O19" s="68">
        <v>0</v>
      </c>
      <c r="P19" s="68">
        <v>0</v>
      </c>
      <c r="Q19" s="68">
        <v>0</v>
      </c>
      <c r="R19" s="68">
        <v>0</v>
      </c>
      <c r="S19" s="68">
        <v>0</v>
      </c>
      <c r="T19" s="68">
        <v>0</v>
      </c>
      <c r="U19" s="68">
        <v>0</v>
      </c>
      <c r="V19" s="68">
        <v>0</v>
      </c>
      <c r="W19" s="108">
        <f t="shared" si="3"/>
        <v>0</v>
      </c>
      <c r="X19" s="68">
        <v>0</v>
      </c>
      <c r="Y19" s="108">
        <f t="shared" si="4"/>
        <v>0</v>
      </c>
    </row>
    <row r="20" spans="1:25" x14ac:dyDescent="0.2">
      <c r="A20" s="298" t="s">
        <v>362</v>
      </c>
      <c r="B20" s="298"/>
      <c r="C20" s="298"/>
      <c r="D20" s="298"/>
      <c r="E20" s="298"/>
      <c r="F20" s="298"/>
      <c r="G20" s="6">
        <v>14</v>
      </c>
      <c r="H20" s="110">
        <v>0</v>
      </c>
      <c r="I20" s="110">
        <v>0</v>
      </c>
      <c r="J20" s="110">
        <v>0</v>
      </c>
      <c r="K20" s="110">
        <v>0</v>
      </c>
      <c r="L20" s="110">
        <v>0</v>
      </c>
      <c r="M20" s="110">
        <v>0</v>
      </c>
      <c r="N20" s="68">
        <v>0</v>
      </c>
      <c r="O20" s="68">
        <v>0</v>
      </c>
      <c r="P20" s="68">
        <v>0</v>
      </c>
      <c r="Q20" s="68">
        <v>0</v>
      </c>
      <c r="R20" s="68">
        <v>0</v>
      </c>
      <c r="S20" s="68">
        <v>0</v>
      </c>
      <c r="T20" s="68">
        <v>0</v>
      </c>
      <c r="U20" s="68">
        <v>0</v>
      </c>
      <c r="V20" s="68">
        <v>0</v>
      </c>
      <c r="W20" s="108">
        <f t="shared" si="3"/>
        <v>0</v>
      </c>
      <c r="X20" s="68">
        <v>0</v>
      </c>
      <c r="Y20" s="108">
        <f t="shared" si="4"/>
        <v>0</v>
      </c>
    </row>
    <row r="21" spans="1:25" ht="30.75" customHeight="1" x14ac:dyDescent="0.2">
      <c r="A21" s="298" t="s">
        <v>363</v>
      </c>
      <c r="B21" s="298"/>
      <c r="C21" s="298"/>
      <c r="D21" s="298"/>
      <c r="E21" s="298"/>
      <c r="F21" s="298"/>
      <c r="G21" s="6">
        <v>15</v>
      </c>
      <c r="H21" s="68">
        <v>0</v>
      </c>
      <c r="I21" s="68">
        <v>0</v>
      </c>
      <c r="J21" s="68">
        <v>0</v>
      </c>
      <c r="K21" s="68">
        <v>0</v>
      </c>
      <c r="L21" s="68">
        <v>0</v>
      </c>
      <c r="M21" s="68">
        <v>0</v>
      </c>
      <c r="N21" s="68">
        <v>0</v>
      </c>
      <c r="O21" s="68">
        <v>0</v>
      </c>
      <c r="P21" s="68">
        <v>0</v>
      </c>
      <c r="Q21" s="68">
        <v>0</v>
      </c>
      <c r="R21" s="68">
        <v>0</v>
      </c>
      <c r="S21" s="68">
        <v>0</v>
      </c>
      <c r="T21" s="68">
        <v>0</v>
      </c>
      <c r="U21" s="68">
        <v>0</v>
      </c>
      <c r="V21" s="68">
        <v>0</v>
      </c>
      <c r="W21" s="108">
        <f t="shared" si="3"/>
        <v>0</v>
      </c>
      <c r="X21" s="68">
        <v>0</v>
      </c>
      <c r="Y21" s="108">
        <f t="shared" si="4"/>
        <v>0</v>
      </c>
    </row>
    <row r="22" spans="1:25" ht="28.5" customHeight="1" x14ac:dyDescent="0.2">
      <c r="A22" s="298" t="s">
        <v>427</v>
      </c>
      <c r="B22" s="298"/>
      <c r="C22" s="298"/>
      <c r="D22" s="298"/>
      <c r="E22" s="298"/>
      <c r="F22" s="298"/>
      <c r="G22" s="6">
        <v>16</v>
      </c>
      <c r="H22" s="68">
        <v>0</v>
      </c>
      <c r="I22" s="68">
        <v>0</v>
      </c>
      <c r="J22" s="68">
        <v>0</v>
      </c>
      <c r="K22" s="68">
        <v>0</v>
      </c>
      <c r="L22" s="68">
        <v>0</v>
      </c>
      <c r="M22" s="68">
        <v>0</v>
      </c>
      <c r="N22" s="68">
        <v>0</v>
      </c>
      <c r="O22" s="68">
        <v>0</v>
      </c>
      <c r="P22" s="68">
        <v>0</v>
      </c>
      <c r="Q22" s="68">
        <v>0</v>
      </c>
      <c r="R22" s="68">
        <v>0</v>
      </c>
      <c r="S22" s="68">
        <v>0</v>
      </c>
      <c r="T22" s="68">
        <v>0</v>
      </c>
      <c r="U22" s="68">
        <v>0</v>
      </c>
      <c r="V22" s="68">
        <v>0</v>
      </c>
      <c r="W22" s="108">
        <f t="shared" si="3"/>
        <v>0</v>
      </c>
      <c r="X22" s="68">
        <v>0</v>
      </c>
      <c r="Y22" s="108">
        <f t="shared" si="4"/>
        <v>0</v>
      </c>
    </row>
    <row r="23" spans="1:25" ht="26.25" customHeight="1" x14ac:dyDescent="0.2">
      <c r="A23" s="298" t="s">
        <v>428</v>
      </c>
      <c r="B23" s="298"/>
      <c r="C23" s="298"/>
      <c r="D23" s="298"/>
      <c r="E23" s="298"/>
      <c r="F23" s="298"/>
      <c r="G23" s="6">
        <v>17</v>
      </c>
      <c r="H23" s="68">
        <v>0</v>
      </c>
      <c r="I23" s="68">
        <v>0</v>
      </c>
      <c r="J23" s="68">
        <v>0</v>
      </c>
      <c r="K23" s="68">
        <v>0</v>
      </c>
      <c r="L23" s="68">
        <v>0</v>
      </c>
      <c r="M23" s="68">
        <v>0</v>
      </c>
      <c r="N23" s="68">
        <v>0</v>
      </c>
      <c r="O23" s="68">
        <v>0</v>
      </c>
      <c r="P23" s="68">
        <v>0</v>
      </c>
      <c r="Q23" s="68">
        <v>0</v>
      </c>
      <c r="R23" s="68">
        <v>0</v>
      </c>
      <c r="S23" s="68">
        <v>0</v>
      </c>
      <c r="T23" s="68">
        <v>0</v>
      </c>
      <c r="U23" s="68">
        <v>0</v>
      </c>
      <c r="V23" s="68">
        <v>0</v>
      </c>
      <c r="W23" s="108">
        <f t="shared" si="3"/>
        <v>0</v>
      </c>
      <c r="X23" s="68">
        <v>0</v>
      </c>
      <c r="Y23" s="108">
        <f t="shared" si="4"/>
        <v>0</v>
      </c>
    </row>
    <row r="24" spans="1:25" x14ac:dyDescent="0.2">
      <c r="A24" s="298" t="s">
        <v>364</v>
      </c>
      <c r="B24" s="298"/>
      <c r="C24" s="298"/>
      <c r="D24" s="298"/>
      <c r="E24" s="298"/>
      <c r="F24" s="298"/>
      <c r="G24" s="6">
        <v>18</v>
      </c>
      <c r="H24" s="68">
        <v>0</v>
      </c>
      <c r="I24" s="68">
        <v>0</v>
      </c>
      <c r="J24" s="68">
        <v>0</v>
      </c>
      <c r="K24" s="68">
        <v>536727</v>
      </c>
      <c r="L24" s="68">
        <v>536727</v>
      </c>
      <c r="M24" s="68">
        <v>0</v>
      </c>
      <c r="N24" s="68">
        <v>-536727</v>
      </c>
      <c r="O24" s="68">
        <v>0</v>
      </c>
      <c r="P24" s="68">
        <v>0</v>
      </c>
      <c r="Q24" s="68">
        <v>0</v>
      </c>
      <c r="R24" s="68">
        <v>0</v>
      </c>
      <c r="S24" s="68">
        <v>0</v>
      </c>
      <c r="T24" s="68">
        <v>0</v>
      </c>
      <c r="U24" s="68">
        <v>0</v>
      </c>
      <c r="V24" s="68">
        <v>0</v>
      </c>
      <c r="W24" s="108">
        <f t="shared" si="3"/>
        <v>-536727</v>
      </c>
      <c r="X24" s="68">
        <v>0</v>
      </c>
      <c r="Y24" s="108">
        <f t="shared" si="4"/>
        <v>-536727</v>
      </c>
    </row>
    <row r="25" spans="1:25" x14ac:dyDescent="0.2">
      <c r="A25" s="298" t="s">
        <v>429</v>
      </c>
      <c r="B25" s="298"/>
      <c r="C25" s="298"/>
      <c r="D25" s="298"/>
      <c r="E25" s="298"/>
      <c r="F25" s="298"/>
      <c r="G25" s="6">
        <v>19</v>
      </c>
      <c r="H25" s="68">
        <v>0</v>
      </c>
      <c r="I25" s="68">
        <v>0</v>
      </c>
      <c r="J25" s="68">
        <v>0</v>
      </c>
      <c r="K25" s="68">
        <v>0</v>
      </c>
      <c r="L25" s="68">
        <v>0</v>
      </c>
      <c r="M25" s="68">
        <v>0</v>
      </c>
      <c r="N25" s="68">
        <v>0</v>
      </c>
      <c r="O25" s="68">
        <v>0</v>
      </c>
      <c r="P25" s="68">
        <v>0</v>
      </c>
      <c r="Q25" s="68">
        <v>0</v>
      </c>
      <c r="R25" s="68">
        <v>0</v>
      </c>
      <c r="S25" s="68">
        <v>0</v>
      </c>
      <c r="T25" s="68">
        <v>0</v>
      </c>
      <c r="U25" s="68">
        <v>0</v>
      </c>
      <c r="V25" s="68">
        <v>0</v>
      </c>
      <c r="W25" s="108">
        <f t="shared" si="3"/>
        <v>0</v>
      </c>
      <c r="X25" s="68">
        <v>0</v>
      </c>
      <c r="Y25" s="108">
        <f t="shared" si="4"/>
        <v>0</v>
      </c>
    </row>
    <row r="26" spans="1:25" x14ac:dyDescent="0.2">
      <c r="A26" s="298" t="s">
        <v>430</v>
      </c>
      <c r="B26" s="298"/>
      <c r="C26" s="298"/>
      <c r="D26" s="298"/>
      <c r="E26" s="298"/>
      <c r="F26" s="298"/>
      <c r="G26" s="6">
        <v>20</v>
      </c>
      <c r="H26" s="68">
        <v>0</v>
      </c>
      <c r="I26" s="68">
        <v>0</v>
      </c>
      <c r="J26" s="68">
        <v>0</v>
      </c>
      <c r="K26" s="68">
        <v>0</v>
      </c>
      <c r="L26" s="68">
        <v>0</v>
      </c>
      <c r="M26" s="68">
        <v>0</v>
      </c>
      <c r="N26" s="68">
        <v>0</v>
      </c>
      <c r="O26" s="68">
        <v>0</v>
      </c>
      <c r="P26" s="68">
        <v>0</v>
      </c>
      <c r="Q26" s="68">
        <v>0</v>
      </c>
      <c r="R26" s="68">
        <v>0</v>
      </c>
      <c r="S26" s="68">
        <v>0</v>
      </c>
      <c r="T26" s="68">
        <v>0</v>
      </c>
      <c r="U26" s="68">
        <v>-3536744</v>
      </c>
      <c r="V26" s="68">
        <v>0</v>
      </c>
      <c r="W26" s="108">
        <f t="shared" si="3"/>
        <v>-3536744</v>
      </c>
      <c r="X26" s="68">
        <v>0</v>
      </c>
      <c r="Y26" s="108">
        <f t="shared" si="4"/>
        <v>-3536744</v>
      </c>
    </row>
    <row r="27" spans="1:25" x14ac:dyDescent="0.2">
      <c r="A27" s="298" t="s">
        <v>431</v>
      </c>
      <c r="B27" s="298"/>
      <c r="C27" s="298"/>
      <c r="D27" s="298"/>
      <c r="E27" s="298"/>
      <c r="F27" s="298"/>
      <c r="G27" s="6">
        <v>21</v>
      </c>
      <c r="H27" s="68">
        <v>0</v>
      </c>
      <c r="I27" s="68">
        <v>0</v>
      </c>
      <c r="J27" s="68">
        <v>0</v>
      </c>
      <c r="K27" s="68">
        <v>0</v>
      </c>
      <c r="L27" s="68">
        <v>0</v>
      </c>
      <c r="M27" s="68">
        <v>0</v>
      </c>
      <c r="N27" s="68">
        <v>215457</v>
      </c>
      <c r="O27" s="68">
        <v>0</v>
      </c>
      <c r="P27" s="68">
        <v>0</v>
      </c>
      <c r="Q27" s="68">
        <v>0</v>
      </c>
      <c r="R27" s="68">
        <v>0</v>
      </c>
      <c r="S27" s="68">
        <v>0</v>
      </c>
      <c r="T27" s="68">
        <v>0</v>
      </c>
      <c r="U27" s="68">
        <v>930</v>
      </c>
      <c r="V27" s="68">
        <v>0</v>
      </c>
      <c r="W27" s="108">
        <f t="shared" si="3"/>
        <v>216387</v>
      </c>
      <c r="X27" s="68">
        <v>0</v>
      </c>
      <c r="Y27" s="108">
        <f t="shared" si="4"/>
        <v>216387</v>
      </c>
    </row>
    <row r="28" spans="1:25" ht="30" customHeight="1" x14ac:dyDescent="0.2">
      <c r="A28" s="298" t="s">
        <v>432</v>
      </c>
      <c r="B28" s="298"/>
      <c r="C28" s="298"/>
      <c r="D28" s="298"/>
      <c r="E28" s="298"/>
      <c r="F28" s="298"/>
      <c r="G28" s="6">
        <v>22</v>
      </c>
      <c r="H28" s="68">
        <v>0</v>
      </c>
      <c r="I28" s="68">
        <v>0</v>
      </c>
      <c r="J28" s="68">
        <v>0</v>
      </c>
      <c r="K28" s="68">
        <v>0</v>
      </c>
      <c r="L28" s="68">
        <v>0</v>
      </c>
      <c r="M28" s="68">
        <v>0</v>
      </c>
      <c r="N28" s="68">
        <v>0</v>
      </c>
      <c r="O28" s="68">
        <v>0</v>
      </c>
      <c r="P28" s="68">
        <v>0</v>
      </c>
      <c r="Q28" s="68">
        <v>0</v>
      </c>
      <c r="R28" s="68">
        <v>0</v>
      </c>
      <c r="S28" s="68">
        <v>0</v>
      </c>
      <c r="T28" s="68">
        <v>0</v>
      </c>
      <c r="U28" s="68">
        <v>4808582</v>
      </c>
      <c r="V28" s="68">
        <v>-4808582</v>
      </c>
      <c r="W28" s="108">
        <f t="shared" si="3"/>
        <v>0</v>
      </c>
      <c r="X28" s="68">
        <v>0</v>
      </c>
      <c r="Y28" s="108">
        <f t="shared" si="4"/>
        <v>0</v>
      </c>
    </row>
    <row r="29" spans="1:25" ht="30" customHeight="1" x14ac:dyDescent="0.2">
      <c r="A29" s="298" t="s">
        <v>433</v>
      </c>
      <c r="B29" s="298"/>
      <c r="C29" s="298"/>
      <c r="D29" s="298"/>
      <c r="E29" s="298"/>
      <c r="F29" s="298"/>
      <c r="G29" s="6">
        <v>23</v>
      </c>
      <c r="H29" s="68">
        <v>0</v>
      </c>
      <c r="I29" s="68">
        <v>0</v>
      </c>
      <c r="J29" s="68">
        <v>0</v>
      </c>
      <c r="K29" s="68">
        <v>0</v>
      </c>
      <c r="L29" s="68">
        <v>0</v>
      </c>
      <c r="M29" s="68">
        <v>0</v>
      </c>
      <c r="N29" s="68">
        <v>0</v>
      </c>
      <c r="O29" s="68">
        <v>0</v>
      </c>
      <c r="P29" s="68">
        <v>0</v>
      </c>
      <c r="Q29" s="68">
        <v>0</v>
      </c>
      <c r="R29" s="68">
        <v>0</v>
      </c>
      <c r="S29" s="68">
        <v>0</v>
      </c>
      <c r="T29" s="68">
        <v>0</v>
      </c>
      <c r="U29" s="68">
        <v>0</v>
      </c>
      <c r="V29" s="68">
        <v>0</v>
      </c>
      <c r="W29" s="108">
        <f t="shared" si="3"/>
        <v>0</v>
      </c>
      <c r="X29" s="68">
        <v>0</v>
      </c>
      <c r="Y29" s="108">
        <f t="shared" si="4"/>
        <v>0</v>
      </c>
    </row>
    <row r="30" spans="1:25" ht="27.75" customHeight="1" x14ac:dyDescent="0.2">
      <c r="A30" s="299" t="s">
        <v>434</v>
      </c>
      <c r="B30" s="299"/>
      <c r="C30" s="299"/>
      <c r="D30" s="299"/>
      <c r="E30" s="299"/>
      <c r="F30" s="299"/>
      <c r="G30" s="8">
        <v>24</v>
      </c>
      <c r="H30" s="111">
        <f>SUM(H10:H29)</f>
        <v>13613965</v>
      </c>
      <c r="I30" s="111">
        <f t="shared" ref="I30:Y30" si="5">SUM(I10:I29)</f>
        <v>151667929</v>
      </c>
      <c r="J30" s="111">
        <f t="shared" si="5"/>
        <v>680698</v>
      </c>
      <c r="K30" s="111">
        <f t="shared" si="5"/>
        <v>3563479</v>
      </c>
      <c r="L30" s="111">
        <f t="shared" si="5"/>
        <v>3563479</v>
      </c>
      <c r="M30" s="111">
        <f t="shared" si="5"/>
        <v>0</v>
      </c>
      <c r="N30" s="111">
        <f t="shared" si="5"/>
        <v>40735079</v>
      </c>
      <c r="O30" s="111">
        <f t="shared" si="5"/>
        <v>0</v>
      </c>
      <c r="P30" s="111">
        <f t="shared" si="5"/>
        <v>0</v>
      </c>
      <c r="Q30" s="111">
        <f t="shared" si="5"/>
        <v>0</v>
      </c>
      <c r="R30" s="111">
        <f t="shared" si="5"/>
        <v>210298</v>
      </c>
      <c r="S30" s="111">
        <f t="shared" si="5"/>
        <v>0</v>
      </c>
      <c r="T30" s="111">
        <f t="shared" si="5"/>
        <v>214111</v>
      </c>
      <c r="U30" s="111">
        <f t="shared" si="5"/>
        <v>2660562</v>
      </c>
      <c r="V30" s="111">
        <f t="shared" si="5"/>
        <v>3653904</v>
      </c>
      <c r="W30" s="111">
        <f t="shared" si="5"/>
        <v>213436546</v>
      </c>
      <c r="X30" s="111">
        <f t="shared" si="5"/>
        <v>0</v>
      </c>
      <c r="Y30" s="111">
        <f t="shared" si="5"/>
        <v>213436546</v>
      </c>
    </row>
    <row r="31" spans="1:25" x14ac:dyDescent="0.2">
      <c r="A31" s="300" t="s">
        <v>365</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
      <c r="A32" s="304" t="s">
        <v>435</v>
      </c>
      <c r="B32" s="302"/>
      <c r="C32" s="302"/>
      <c r="D32" s="302"/>
      <c r="E32" s="302"/>
      <c r="F32" s="302"/>
      <c r="G32" s="7">
        <v>25</v>
      </c>
      <c r="H32" s="109">
        <f>SUM(H12:H20)</f>
        <v>0</v>
      </c>
      <c r="I32" s="109">
        <f t="shared" ref="I32:Y32" si="6">SUM(I12:I20)</f>
        <v>0</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-931758</v>
      </c>
      <c r="S32" s="109">
        <f t="shared" si="6"/>
        <v>0</v>
      </c>
      <c r="T32" s="109">
        <f t="shared" si="6"/>
        <v>-193127</v>
      </c>
      <c r="U32" s="109">
        <f t="shared" si="6"/>
        <v>0</v>
      </c>
      <c r="V32" s="109">
        <f t="shared" si="6"/>
        <v>0</v>
      </c>
      <c r="W32" s="109">
        <f t="shared" si="6"/>
        <v>-1124885</v>
      </c>
      <c r="X32" s="109">
        <f t="shared" si="6"/>
        <v>0</v>
      </c>
      <c r="Y32" s="109">
        <f t="shared" si="6"/>
        <v>-1124885</v>
      </c>
    </row>
    <row r="33" spans="1:25" ht="31.5" customHeight="1" x14ac:dyDescent="0.2">
      <c r="A33" s="304" t="s">
        <v>436</v>
      </c>
      <c r="B33" s="302"/>
      <c r="C33" s="302"/>
      <c r="D33" s="302"/>
      <c r="E33" s="302"/>
      <c r="F33" s="302"/>
      <c r="G33" s="7">
        <v>26</v>
      </c>
      <c r="H33" s="109">
        <f>H11+H32</f>
        <v>0</v>
      </c>
      <c r="I33" s="109">
        <f t="shared" ref="I33:Y33" si="7">I11+I32</f>
        <v>0</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-931758</v>
      </c>
      <c r="S33" s="109">
        <f t="shared" si="7"/>
        <v>0</v>
      </c>
      <c r="T33" s="109">
        <f t="shared" si="7"/>
        <v>-193127</v>
      </c>
      <c r="U33" s="109">
        <f t="shared" si="7"/>
        <v>0</v>
      </c>
      <c r="V33" s="109">
        <f t="shared" si="7"/>
        <v>3653904</v>
      </c>
      <c r="W33" s="109">
        <f t="shared" si="7"/>
        <v>2529019</v>
      </c>
      <c r="X33" s="109">
        <f t="shared" si="7"/>
        <v>0</v>
      </c>
      <c r="Y33" s="109">
        <f t="shared" si="7"/>
        <v>2529019</v>
      </c>
    </row>
    <row r="34" spans="1:25" ht="30.75" customHeight="1" x14ac:dyDescent="0.2">
      <c r="A34" s="305" t="s">
        <v>437</v>
      </c>
      <c r="B34" s="297"/>
      <c r="C34" s="297"/>
      <c r="D34" s="297"/>
      <c r="E34" s="297"/>
      <c r="F34" s="297"/>
      <c r="G34" s="7">
        <v>27</v>
      </c>
      <c r="H34" s="111">
        <f>SUM(H21:H29)</f>
        <v>0</v>
      </c>
      <c r="I34" s="111">
        <f t="shared" ref="I34:Y34" si="8">SUM(I21:I29)</f>
        <v>0</v>
      </c>
      <c r="J34" s="111">
        <f t="shared" si="8"/>
        <v>0</v>
      </c>
      <c r="K34" s="111">
        <f t="shared" si="8"/>
        <v>536727</v>
      </c>
      <c r="L34" s="111">
        <f t="shared" si="8"/>
        <v>536727</v>
      </c>
      <c r="M34" s="111">
        <f t="shared" si="8"/>
        <v>0</v>
      </c>
      <c r="N34" s="111">
        <f t="shared" si="8"/>
        <v>-321270</v>
      </c>
      <c r="O34" s="111">
        <f t="shared" si="8"/>
        <v>0</v>
      </c>
      <c r="P34" s="111">
        <f t="shared" si="8"/>
        <v>0</v>
      </c>
      <c r="Q34" s="111">
        <f t="shared" si="8"/>
        <v>0</v>
      </c>
      <c r="R34" s="111">
        <f t="shared" si="8"/>
        <v>0</v>
      </c>
      <c r="S34" s="111">
        <f t="shared" si="8"/>
        <v>0</v>
      </c>
      <c r="T34" s="111">
        <f t="shared" si="8"/>
        <v>0</v>
      </c>
      <c r="U34" s="111">
        <f t="shared" si="8"/>
        <v>1272768</v>
      </c>
      <c r="V34" s="111">
        <f t="shared" si="8"/>
        <v>-4808582</v>
      </c>
      <c r="W34" s="111">
        <f t="shared" si="8"/>
        <v>-3857084</v>
      </c>
      <c r="X34" s="111">
        <f t="shared" si="8"/>
        <v>0</v>
      </c>
      <c r="Y34" s="111">
        <f t="shared" si="8"/>
        <v>-3857084</v>
      </c>
    </row>
    <row r="35" spans="1:25" x14ac:dyDescent="0.2">
      <c r="A35" s="300" t="s">
        <v>366</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x14ac:dyDescent="0.2">
      <c r="A36" s="307" t="s">
        <v>367</v>
      </c>
      <c r="B36" s="307"/>
      <c r="C36" s="307"/>
      <c r="D36" s="307"/>
      <c r="E36" s="307"/>
      <c r="F36" s="307"/>
      <c r="G36" s="6">
        <v>28</v>
      </c>
      <c r="H36" s="68">
        <v>13613965</v>
      </c>
      <c r="I36" s="68">
        <v>151667929</v>
      </c>
      <c r="J36" s="68">
        <v>680698</v>
      </c>
      <c r="K36" s="68">
        <v>3563479</v>
      </c>
      <c r="L36" s="68">
        <v>3563479</v>
      </c>
      <c r="M36" s="68">
        <v>0</v>
      </c>
      <c r="N36" s="68">
        <v>40735079</v>
      </c>
      <c r="O36" s="68">
        <v>0</v>
      </c>
      <c r="P36" s="68">
        <v>0</v>
      </c>
      <c r="Q36" s="68">
        <v>0</v>
      </c>
      <c r="R36" s="68">
        <v>210298</v>
      </c>
      <c r="S36" s="68">
        <v>0</v>
      </c>
      <c r="T36" s="68">
        <v>214111</v>
      </c>
      <c r="U36" s="68">
        <v>2660562</v>
      </c>
      <c r="V36" s="68">
        <v>3653904</v>
      </c>
      <c r="W36" s="108">
        <f>H36+I36+J36+K36-L36+M36+N36+O36+P36+Q36+R36+U36+V36+S36+T36</f>
        <v>213436546</v>
      </c>
      <c r="X36" s="68">
        <v>0</v>
      </c>
      <c r="Y36" s="108">
        <f t="shared" ref="Y36:Y38" si="9">W36+X36</f>
        <v>213436546</v>
      </c>
    </row>
    <row r="37" spans="1:25" x14ac:dyDescent="0.2">
      <c r="A37" s="298" t="s">
        <v>351</v>
      </c>
      <c r="B37" s="298"/>
      <c r="C37" s="298"/>
      <c r="D37" s="298"/>
      <c r="E37" s="298"/>
      <c r="F37" s="298"/>
      <c r="G37" s="6">
        <v>29</v>
      </c>
      <c r="H37" s="68">
        <v>0</v>
      </c>
      <c r="I37" s="68">
        <v>0</v>
      </c>
      <c r="J37" s="68">
        <v>0</v>
      </c>
      <c r="K37" s="68">
        <v>0</v>
      </c>
      <c r="L37" s="68">
        <v>0</v>
      </c>
      <c r="M37" s="68">
        <v>0</v>
      </c>
      <c r="N37" s="68">
        <v>0</v>
      </c>
      <c r="O37" s="68">
        <v>0</v>
      </c>
      <c r="P37" s="68">
        <v>0</v>
      </c>
      <c r="Q37" s="68">
        <v>0</v>
      </c>
      <c r="R37" s="68">
        <v>0</v>
      </c>
      <c r="S37" s="68">
        <v>0</v>
      </c>
      <c r="T37" s="68">
        <v>0</v>
      </c>
      <c r="U37" s="68">
        <v>0</v>
      </c>
      <c r="V37" s="68">
        <v>0</v>
      </c>
      <c r="W37" s="108">
        <f>H37+I37+J37+K37-L37+M37+N37+O37+P37+Q37+R37+U37+V37</f>
        <v>0</v>
      </c>
      <c r="X37" s="68">
        <v>0</v>
      </c>
      <c r="Y37" s="108">
        <f t="shared" si="9"/>
        <v>0</v>
      </c>
    </row>
    <row r="38" spans="1:25" x14ac:dyDescent="0.2">
      <c r="A38" s="298" t="s">
        <v>352</v>
      </c>
      <c r="B38" s="298"/>
      <c r="C38" s="298"/>
      <c r="D38" s="298"/>
      <c r="E38" s="298"/>
      <c r="F38" s="298"/>
      <c r="G38" s="6">
        <v>30</v>
      </c>
      <c r="H38" s="68">
        <v>0</v>
      </c>
      <c r="I38" s="68">
        <v>0</v>
      </c>
      <c r="J38" s="68">
        <v>0</v>
      </c>
      <c r="K38" s="68">
        <v>0</v>
      </c>
      <c r="L38" s="68">
        <v>0</v>
      </c>
      <c r="M38" s="68">
        <v>0</v>
      </c>
      <c r="N38" s="68">
        <v>0</v>
      </c>
      <c r="O38" s="68">
        <v>0</v>
      </c>
      <c r="P38" s="68">
        <v>0</v>
      </c>
      <c r="Q38" s="68">
        <v>0</v>
      </c>
      <c r="R38" s="68">
        <v>0</v>
      </c>
      <c r="S38" s="68">
        <v>0</v>
      </c>
      <c r="T38" s="68">
        <v>0</v>
      </c>
      <c r="U38" s="68">
        <v>0</v>
      </c>
      <c r="V38" s="68">
        <v>0</v>
      </c>
      <c r="W38" s="108">
        <f>H38+I38+J38+K38-L38+M38+N38+O38+P38+Q38+R38+U38+V38</f>
        <v>0</v>
      </c>
      <c r="X38" s="68">
        <v>0</v>
      </c>
      <c r="Y38" s="108">
        <f t="shared" si="9"/>
        <v>0</v>
      </c>
    </row>
    <row r="39" spans="1:25" ht="25.5" customHeight="1" x14ac:dyDescent="0.2">
      <c r="A39" s="303" t="s">
        <v>438</v>
      </c>
      <c r="B39" s="303"/>
      <c r="C39" s="303"/>
      <c r="D39" s="303"/>
      <c r="E39" s="303"/>
      <c r="F39" s="303"/>
      <c r="G39" s="7">
        <v>31</v>
      </c>
      <c r="H39" s="109">
        <f>H36+H37+H38</f>
        <v>13613965</v>
      </c>
      <c r="I39" s="109">
        <f t="shared" ref="I39:Y39" si="10">I36+I37+I38</f>
        <v>151667929</v>
      </c>
      <c r="J39" s="109">
        <f t="shared" si="10"/>
        <v>680698</v>
      </c>
      <c r="K39" s="109">
        <f t="shared" si="10"/>
        <v>3563479</v>
      </c>
      <c r="L39" s="109">
        <f t="shared" si="10"/>
        <v>3563479</v>
      </c>
      <c r="M39" s="109">
        <f t="shared" si="10"/>
        <v>0</v>
      </c>
      <c r="N39" s="109">
        <f t="shared" si="10"/>
        <v>40735079</v>
      </c>
      <c r="O39" s="109">
        <f t="shared" si="10"/>
        <v>0</v>
      </c>
      <c r="P39" s="109">
        <f t="shared" si="10"/>
        <v>0</v>
      </c>
      <c r="Q39" s="109">
        <f t="shared" si="10"/>
        <v>0</v>
      </c>
      <c r="R39" s="109">
        <f t="shared" si="10"/>
        <v>210298</v>
      </c>
      <c r="S39" s="109">
        <f t="shared" si="10"/>
        <v>0</v>
      </c>
      <c r="T39" s="109">
        <f t="shared" si="10"/>
        <v>214111</v>
      </c>
      <c r="U39" s="109">
        <f t="shared" si="10"/>
        <v>2660562</v>
      </c>
      <c r="V39" s="109">
        <f t="shared" si="10"/>
        <v>3653904</v>
      </c>
      <c r="W39" s="109">
        <f t="shared" si="10"/>
        <v>213436546</v>
      </c>
      <c r="X39" s="109">
        <f t="shared" si="10"/>
        <v>0</v>
      </c>
      <c r="Y39" s="109">
        <f t="shared" si="10"/>
        <v>213436546</v>
      </c>
    </row>
    <row r="40" spans="1:25" x14ac:dyDescent="0.2">
      <c r="A40" s="298" t="s">
        <v>354</v>
      </c>
      <c r="B40" s="298"/>
      <c r="C40" s="298"/>
      <c r="D40" s="298"/>
      <c r="E40" s="298"/>
      <c r="F40" s="298"/>
      <c r="G40" s="6">
        <v>32</v>
      </c>
      <c r="H40" s="110">
        <v>0</v>
      </c>
      <c r="I40" s="110">
        <v>0</v>
      </c>
      <c r="J40" s="110">
        <v>0</v>
      </c>
      <c r="K40" s="110">
        <v>0</v>
      </c>
      <c r="L40" s="110">
        <v>0</v>
      </c>
      <c r="M40" s="110">
        <v>0</v>
      </c>
      <c r="N40" s="110">
        <v>0</v>
      </c>
      <c r="O40" s="110">
        <v>0</v>
      </c>
      <c r="P40" s="110">
        <v>0</v>
      </c>
      <c r="Q40" s="110">
        <v>0</v>
      </c>
      <c r="R40" s="110">
        <v>0</v>
      </c>
      <c r="S40" s="110"/>
      <c r="T40" s="110"/>
      <c r="U40" s="110">
        <v>0</v>
      </c>
      <c r="V40" s="68">
        <v>5945404</v>
      </c>
      <c r="W40" s="108">
        <f t="shared" ref="W40:W58" si="11">H40+I40+J40+K40-L40+M40+N40+O40+P40+Q40+R40+U40+V40+S40+T40</f>
        <v>5945404</v>
      </c>
      <c r="X40" s="68">
        <v>0</v>
      </c>
      <c r="Y40" s="108">
        <f t="shared" ref="Y40:Y58" si="12">W40+X40</f>
        <v>5945404</v>
      </c>
    </row>
    <row r="41" spans="1:25" x14ac:dyDescent="0.2">
      <c r="A41" s="298" t="s">
        <v>355</v>
      </c>
      <c r="B41" s="298"/>
      <c r="C41" s="298"/>
      <c r="D41" s="298"/>
      <c r="E41" s="298"/>
      <c r="F41" s="298"/>
      <c r="G41" s="6">
        <v>33</v>
      </c>
      <c r="H41" s="110">
        <v>0</v>
      </c>
      <c r="I41" s="110">
        <v>0</v>
      </c>
      <c r="J41" s="110">
        <v>0</v>
      </c>
      <c r="K41" s="110">
        <v>0</v>
      </c>
      <c r="L41" s="110">
        <v>0</v>
      </c>
      <c r="M41" s="110">
        <v>0</v>
      </c>
      <c r="N41" s="68">
        <v>0</v>
      </c>
      <c r="O41" s="110">
        <v>0</v>
      </c>
      <c r="P41" s="110">
        <v>0</v>
      </c>
      <c r="Q41" s="110">
        <v>0</v>
      </c>
      <c r="R41" s="110">
        <v>0</v>
      </c>
      <c r="S41" s="110"/>
      <c r="T41" s="110">
        <v>302762</v>
      </c>
      <c r="U41" s="110">
        <v>0</v>
      </c>
      <c r="V41" s="110">
        <v>0</v>
      </c>
      <c r="W41" s="108">
        <f t="shared" si="11"/>
        <v>302762</v>
      </c>
      <c r="X41" s="68">
        <v>0</v>
      </c>
      <c r="Y41" s="108">
        <f t="shared" si="12"/>
        <v>302762</v>
      </c>
    </row>
    <row r="42" spans="1:25" ht="27" customHeight="1" x14ac:dyDescent="0.2">
      <c r="A42" s="298" t="s">
        <v>356</v>
      </c>
      <c r="B42" s="298"/>
      <c r="C42" s="298"/>
      <c r="D42" s="298"/>
      <c r="E42" s="298"/>
      <c r="F42" s="298"/>
      <c r="G42" s="6">
        <v>34</v>
      </c>
      <c r="H42" s="110">
        <v>0</v>
      </c>
      <c r="I42" s="110">
        <v>0</v>
      </c>
      <c r="J42" s="110">
        <v>0</v>
      </c>
      <c r="K42" s="110">
        <v>0</v>
      </c>
      <c r="L42" s="110">
        <v>0</v>
      </c>
      <c r="M42" s="110">
        <v>0</v>
      </c>
      <c r="N42" s="110">
        <v>0</v>
      </c>
      <c r="O42" s="68">
        <v>0</v>
      </c>
      <c r="P42" s="110">
        <v>0</v>
      </c>
      <c r="Q42" s="110">
        <v>0</v>
      </c>
      <c r="R42" s="110">
        <v>0</v>
      </c>
      <c r="S42" s="110"/>
      <c r="T42" s="110"/>
      <c r="U42" s="68">
        <v>0</v>
      </c>
      <c r="V42" s="68">
        <v>0</v>
      </c>
      <c r="W42" s="108">
        <f t="shared" si="11"/>
        <v>0</v>
      </c>
      <c r="X42" s="68">
        <v>0</v>
      </c>
      <c r="Y42" s="108">
        <f t="shared" si="12"/>
        <v>0</v>
      </c>
    </row>
    <row r="43" spans="1:25" ht="20.25" customHeight="1" x14ac:dyDescent="0.2">
      <c r="A43" s="298" t="s">
        <v>426</v>
      </c>
      <c r="B43" s="298"/>
      <c r="C43" s="298"/>
      <c r="D43" s="298"/>
      <c r="E43" s="298"/>
      <c r="F43" s="298"/>
      <c r="G43" s="6">
        <v>35</v>
      </c>
      <c r="H43" s="110">
        <v>0</v>
      </c>
      <c r="I43" s="110">
        <v>0</v>
      </c>
      <c r="J43" s="110">
        <v>0</v>
      </c>
      <c r="K43" s="110">
        <v>0</v>
      </c>
      <c r="L43" s="110">
        <v>0</v>
      </c>
      <c r="M43" s="110">
        <v>0</v>
      </c>
      <c r="N43" s="110">
        <v>0</v>
      </c>
      <c r="O43" s="110">
        <v>0</v>
      </c>
      <c r="P43" s="68">
        <v>0</v>
      </c>
      <c r="Q43" s="110">
        <v>0</v>
      </c>
      <c r="R43" s="110">
        <v>0</v>
      </c>
      <c r="S43" s="110"/>
      <c r="T43" s="110"/>
      <c r="U43" s="68">
        <v>0</v>
      </c>
      <c r="V43" s="68">
        <v>0</v>
      </c>
      <c r="W43" s="108">
        <f t="shared" si="11"/>
        <v>0</v>
      </c>
      <c r="X43" s="68">
        <v>0</v>
      </c>
      <c r="Y43" s="108">
        <f t="shared" si="12"/>
        <v>0</v>
      </c>
    </row>
    <row r="44" spans="1:25" ht="21" customHeight="1" x14ac:dyDescent="0.2">
      <c r="A44" s="298" t="s">
        <v>357</v>
      </c>
      <c r="B44" s="298"/>
      <c r="C44" s="298"/>
      <c r="D44" s="298"/>
      <c r="E44" s="298"/>
      <c r="F44" s="298"/>
      <c r="G44" s="6">
        <v>36</v>
      </c>
      <c r="H44" s="110">
        <v>0</v>
      </c>
      <c r="I44" s="110">
        <v>0</v>
      </c>
      <c r="J44" s="110">
        <v>0</v>
      </c>
      <c r="K44" s="110">
        <v>0</v>
      </c>
      <c r="L44" s="110">
        <v>0</v>
      </c>
      <c r="M44" s="110">
        <v>0</v>
      </c>
      <c r="N44" s="110">
        <v>0</v>
      </c>
      <c r="O44" s="110">
        <v>0</v>
      </c>
      <c r="P44" s="110">
        <v>0</v>
      </c>
      <c r="Q44" s="68">
        <v>0</v>
      </c>
      <c r="R44" s="110">
        <v>0</v>
      </c>
      <c r="S44" s="110"/>
      <c r="T44" s="110"/>
      <c r="U44" s="68">
        <v>0</v>
      </c>
      <c r="V44" s="68">
        <v>0</v>
      </c>
      <c r="W44" s="108">
        <f t="shared" si="11"/>
        <v>0</v>
      </c>
      <c r="X44" s="68">
        <v>0</v>
      </c>
      <c r="Y44" s="108">
        <f t="shared" si="12"/>
        <v>0</v>
      </c>
    </row>
    <row r="45" spans="1:25" ht="29.25" customHeight="1" x14ac:dyDescent="0.2">
      <c r="A45" s="298" t="s">
        <v>358</v>
      </c>
      <c r="B45" s="298"/>
      <c r="C45" s="298"/>
      <c r="D45" s="298"/>
      <c r="E45" s="298"/>
      <c r="F45" s="298"/>
      <c r="G45" s="6">
        <v>37</v>
      </c>
      <c r="H45" s="110">
        <v>0</v>
      </c>
      <c r="I45" s="110">
        <v>0</v>
      </c>
      <c r="J45" s="110">
        <v>0</v>
      </c>
      <c r="K45" s="110">
        <v>0</v>
      </c>
      <c r="L45" s="110">
        <v>0</v>
      </c>
      <c r="M45" s="110">
        <v>0</v>
      </c>
      <c r="N45" s="110">
        <v>0</v>
      </c>
      <c r="O45" s="110">
        <v>0</v>
      </c>
      <c r="P45" s="110">
        <v>0</v>
      </c>
      <c r="Q45" s="110">
        <v>0</v>
      </c>
      <c r="R45" s="68">
        <v>-247211</v>
      </c>
      <c r="S45" s="68">
        <v>0</v>
      </c>
      <c r="T45" s="68">
        <v>0</v>
      </c>
      <c r="U45" s="68">
        <v>0</v>
      </c>
      <c r="V45" s="68">
        <v>0</v>
      </c>
      <c r="W45" s="108">
        <f t="shared" si="11"/>
        <v>-247211</v>
      </c>
      <c r="X45" s="68">
        <v>0</v>
      </c>
      <c r="Y45" s="108">
        <f t="shared" si="12"/>
        <v>-247211</v>
      </c>
    </row>
    <row r="46" spans="1:25" ht="21" customHeight="1" x14ac:dyDescent="0.2">
      <c r="A46" s="298" t="s">
        <v>359</v>
      </c>
      <c r="B46" s="298"/>
      <c r="C46" s="298"/>
      <c r="D46" s="298"/>
      <c r="E46" s="298"/>
      <c r="F46" s="298"/>
      <c r="G46" s="6">
        <v>38</v>
      </c>
      <c r="H46" s="110">
        <v>0</v>
      </c>
      <c r="I46" s="110">
        <v>0</v>
      </c>
      <c r="J46" s="110">
        <v>0</v>
      </c>
      <c r="K46" s="110">
        <v>0</v>
      </c>
      <c r="L46" s="110">
        <v>0</v>
      </c>
      <c r="M46" s="110">
        <v>0</v>
      </c>
      <c r="N46" s="68">
        <v>0</v>
      </c>
      <c r="O46" s="68">
        <v>0</v>
      </c>
      <c r="P46" s="68">
        <v>0</v>
      </c>
      <c r="Q46" s="68">
        <v>0</v>
      </c>
      <c r="R46" s="68">
        <v>0</v>
      </c>
      <c r="S46" s="68">
        <v>0</v>
      </c>
      <c r="T46" s="68">
        <v>0</v>
      </c>
      <c r="U46" s="68">
        <v>0</v>
      </c>
      <c r="V46" s="68">
        <v>0</v>
      </c>
      <c r="W46" s="108">
        <f t="shared" si="11"/>
        <v>0</v>
      </c>
      <c r="X46" s="68">
        <v>0</v>
      </c>
      <c r="Y46" s="108">
        <f t="shared" si="12"/>
        <v>0</v>
      </c>
    </row>
    <row r="47" spans="1:25" x14ac:dyDescent="0.2">
      <c r="A47" s="298" t="s">
        <v>368</v>
      </c>
      <c r="B47" s="298"/>
      <c r="C47" s="298"/>
      <c r="D47" s="298"/>
      <c r="E47" s="298"/>
      <c r="F47" s="298"/>
      <c r="G47" s="6">
        <v>39</v>
      </c>
      <c r="H47" s="110">
        <v>0</v>
      </c>
      <c r="I47" s="110">
        <v>0</v>
      </c>
      <c r="J47" s="110">
        <v>0</v>
      </c>
      <c r="K47" s="110">
        <v>0</v>
      </c>
      <c r="L47" s="110">
        <v>0</v>
      </c>
      <c r="M47" s="110">
        <v>0</v>
      </c>
      <c r="N47" s="68">
        <v>0</v>
      </c>
      <c r="O47" s="68">
        <v>0</v>
      </c>
      <c r="P47" s="68">
        <v>0</v>
      </c>
      <c r="Q47" s="68">
        <v>0</v>
      </c>
      <c r="R47" s="68">
        <v>0</v>
      </c>
      <c r="S47" s="68">
        <v>0</v>
      </c>
      <c r="T47" s="68">
        <v>0</v>
      </c>
      <c r="U47" s="68">
        <v>0</v>
      </c>
      <c r="V47" s="68">
        <v>0</v>
      </c>
      <c r="W47" s="108">
        <f t="shared" si="11"/>
        <v>0</v>
      </c>
      <c r="X47" s="68">
        <v>0</v>
      </c>
      <c r="Y47" s="108">
        <f t="shared" si="12"/>
        <v>0</v>
      </c>
    </row>
    <row r="48" spans="1:25" x14ac:dyDescent="0.2">
      <c r="A48" s="298" t="s">
        <v>361</v>
      </c>
      <c r="B48" s="298"/>
      <c r="C48" s="298"/>
      <c r="D48" s="298"/>
      <c r="E48" s="298"/>
      <c r="F48" s="298"/>
      <c r="G48" s="6">
        <v>40</v>
      </c>
      <c r="H48" s="68">
        <v>0</v>
      </c>
      <c r="I48" s="68">
        <v>0</v>
      </c>
      <c r="J48" s="68">
        <v>0</v>
      </c>
      <c r="K48" s="68">
        <v>0</v>
      </c>
      <c r="L48" s="68">
        <v>0</v>
      </c>
      <c r="M48" s="68">
        <v>0</v>
      </c>
      <c r="N48" s="68">
        <v>0</v>
      </c>
      <c r="O48" s="68">
        <v>0</v>
      </c>
      <c r="P48" s="68">
        <v>0</v>
      </c>
      <c r="Q48" s="68">
        <v>0</v>
      </c>
      <c r="R48" s="68">
        <v>0</v>
      </c>
      <c r="S48" s="68">
        <v>0</v>
      </c>
      <c r="T48" s="68">
        <v>0</v>
      </c>
      <c r="U48" s="68">
        <v>0</v>
      </c>
      <c r="V48" s="68">
        <v>0</v>
      </c>
      <c r="W48" s="108">
        <f t="shared" si="11"/>
        <v>0</v>
      </c>
      <c r="X48" s="68">
        <v>0</v>
      </c>
      <c r="Y48" s="108">
        <f t="shared" si="12"/>
        <v>0</v>
      </c>
    </row>
    <row r="49" spans="1:25" x14ac:dyDescent="0.2">
      <c r="A49" s="298" t="s">
        <v>439</v>
      </c>
      <c r="B49" s="298"/>
      <c r="C49" s="298"/>
      <c r="D49" s="298"/>
      <c r="E49" s="298"/>
      <c r="F49" s="298"/>
      <c r="G49" s="6">
        <v>41</v>
      </c>
      <c r="H49" s="110">
        <v>0</v>
      </c>
      <c r="I49" s="110">
        <v>0</v>
      </c>
      <c r="J49" s="110">
        <v>0</v>
      </c>
      <c r="K49" s="110">
        <v>0</v>
      </c>
      <c r="L49" s="110">
        <v>0</v>
      </c>
      <c r="M49" s="110">
        <v>0</v>
      </c>
      <c r="N49" s="68">
        <v>0</v>
      </c>
      <c r="O49" s="68">
        <v>0</v>
      </c>
      <c r="P49" s="68">
        <v>0</v>
      </c>
      <c r="Q49" s="68">
        <v>0</v>
      </c>
      <c r="R49" s="68">
        <v>0</v>
      </c>
      <c r="S49" s="68">
        <v>0</v>
      </c>
      <c r="T49" s="68">
        <v>0</v>
      </c>
      <c r="U49" s="68">
        <v>0</v>
      </c>
      <c r="V49" s="68">
        <v>0</v>
      </c>
      <c r="W49" s="108">
        <f t="shared" si="11"/>
        <v>0</v>
      </c>
      <c r="X49" s="68">
        <v>0</v>
      </c>
      <c r="Y49" s="108">
        <f t="shared" si="12"/>
        <v>0</v>
      </c>
    </row>
    <row r="50" spans="1:25" ht="32.25" customHeight="1" x14ac:dyDescent="0.2">
      <c r="A50" s="298" t="s">
        <v>440</v>
      </c>
      <c r="B50" s="298"/>
      <c r="C50" s="298"/>
      <c r="D50" s="298"/>
      <c r="E50" s="298"/>
      <c r="F50" s="298"/>
      <c r="G50" s="6">
        <v>42</v>
      </c>
      <c r="H50" s="68">
        <v>0</v>
      </c>
      <c r="I50" s="68">
        <v>0</v>
      </c>
      <c r="J50" s="68">
        <v>0</v>
      </c>
      <c r="K50" s="68">
        <v>0</v>
      </c>
      <c r="L50" s="68">
        <v>0</v>
      </c>
      <c r="M50" s="68">
        <v>0</v>
      </c>
      <c r="N50" s="68">
        <v>0</v>
      </c>
      <c r="O50" s="68">
        <v>0</v>
      </c>
      <c r="P50" s="68">
        <v>0</v>
      </c>
      <c r="Q50" s="68">
        <v>0</v>
      </c>
      <c r="R50" s="68">
        <v>0</v>
      </c>
      <c r="S50" s="68">
        <v>0</v>
      </c>
      <c r="T50" s="68">
        <v>0</v>
      </c>
      <c r="U50" s="68">
        <v>0</v>
      </c>
      <c r="V50" s="68">
        <v>0</v>
      </c>
      <c r="W50" s="108">
        <f t="shared" si="11"/>
        <v>0</v>
      </c>
      <c r="X50" s="68">
        <v>0</v>
      </c>
      <c r="Y50" s="108">
        <f t="shared" si="12"/>
        <v>0</v>
      </c>
    </row>
    <row r="51" spans="1:25" ht="26.25" customHeight="1" x14ac:dyDescent="0.2">
      <c r="A51" s="298" t="s">
        <v>427</v>
      </c>
      <c r="B51" s="298"/>
      <c r="C51" s="298"/>
      <c r="D51" s="298"/>
      <c r="E51" s="298"/>
      <c r="F51" s="298"/>
      <c r="G51" s="6">
        <v>43</v>
      </c>
      <c r="H51" s="68">
        <v>0</v>
      </c>
      <c r="I51" s="68">
        <v>0</v>
      </c>
      <c r="J51" s="68">
        <v>0</v>
      </c>
      <c r="K51" s="68">
        <v>0</v>
      </c>
      <c r="L51" s="68">
        <v>0</v>
      </c>
      <c r="M51" s="68">
        <v>0</v>
      </c>
      <c r="N51" s="68">
        <v>0</v>
      </c>
      <c r="O51" s="68">
        <v>0</v>
      </c>
      <c r="P51" s="68">
        <v>0</v>
      </c>
      <c r="Q51" s="68">
        <v>0</v>
      </c>
      <c r="R51" s="68">
        <v>0</v>
      </c>
      <c r="S51" s="68">
        <v>0</v>
      </c>
      <c r="T51" s="68">
        <v>0</v>
      </c>
      <c r="U51" s="68">
        <v>0</v>
      </c>
      <c r="V51" s="68">
        <v>0</v>
      </c>
      <c r="W51" s="108">
        <f t="shared" si="11"/>
        <v>0</v>
      </c>
      <c r="X51" s="68">
        <v>0</v>
      </c>
      <c r="Y51" s="108">
        <f t="shared" si="12"/>
        <v>0</v>
      </c>
    </row>
    <row r="52" spans="1:25" ht="22.5" customHeight="1" x14ac:dyDescent="0.2">
      <c r="A52" s="298" t="s">
        <v>441</v>
      </c>
      <c r="B52" s="298"/>
      <c r="C52" s="298"/>
      <c r="D52" s="298"/>
      <c r="E52" s="298"/>
      <c r="F52" s="298"/>
      <c r="G52" s="6">
        <v>44</v>
      </c>
      <c r="H52" s="68">
        <v>0</v>
      </c>
      <c r="I52" s="68">
        <v>0</v>
      </c>
      <c r="J52" s="68">
        <v>0</v>
      </c>
      <c r="K52" s="68">
        <v>0</v>
      </c>
      <c r="L52" s="68">
        <v>0</v>
      </c>
      <c r="M52" s="68">
        <v>0</v>
      </c>
      <c r="N52" s="68">
        <v>0</v>
      </c>
      <c r="O52" s="68">
        <v>0</v>
      </c>
      <c r="P52" s="68">
        <v>0</v>
      </c>
      <c r="Q52" s="68">
        <v>0</v>
      </c>
      <c r="R52" s="68">
        <v>0</v>
      </c>
      <c r="S52" s="68">
        <v>0</v>
      </c>
      <c r="T52" s="68">
        <v>0</v>
      </c>
      <c r="U52" s="68">
        <v>0</v>
      </c>
      <c r="V52" s="68">
        <v>0</v>
      </c>
      <c r="W52" s="108">
        <f t="shared" si="11"/>
        <v>0</v>
      </c>
      <c r="X52" s="68">
        <v>0</v>
      </c>
      <c r="Y52" s="108">
        <f t="shared" si="12"/>
        <v>0</v>
      </c>
    </row>
    <row r="53" spans="1:25" x14ac:dyDescent="0.2">
      <c r="A53" s="298" t="s">
        <v>442</v>
      </c>
      <c r="B53" s="298"/>
      <c r="C53" s="298"/>
      <c r="D53" s="298"/>
      <c r="E53" s="298"/>
      <c r="F53" s="298"/>
      <c r="G53" s="6">
        <v>45</v>
      </c>
      <c r="H53" s="68">
        <v>0</v>
      </c>
      <c r="I53" s="68">
        <v>0</v>
      </c>
      <c r="J53" s="68">
        <v>0</v>
      </c>
      <c r="K53" s="68">
        <v>2155018</v>
      </c>
      <c r="L53" s="68">
        <v>2155018</v>
      </c>
      <c r="M53" s="68">
        <v>0</v>
      </c>
      <c r="N53" s="68">
        <v>-2155018</v>
      </c>
      <c r="O53" s="68">
        <v>0</v>
      </c>
      <c r="P53" s="68">
        <v>0</v>
      </c>
      <c r="Q53" s="68">
        <v>0</v>
      </c>
      <c r="R53" s="68">
        <v>0</v>
      </c>
      <c r="S53" s="68">
        <v>0</v>
      </c>
      <c r="T53" s="68">
        <v>0</v>
      </c>
      <c r="U53" s="68">
        <v>0</v>
      </c>
      <c r="V53" s="68">
        <v>0</v>
      </c>
      <c r="W53" s="108">
        <f t="shared" si="11"/>
        <v>-2155018</v>
      </c>
      <c r="X53" s="68">
        <v>0</v>
      </c>
      <c r="Y53" s="108">
        <f t="shared" si="12"/>
        <v>-2155018</v>
      </c>
    </row>
    <row r="54" spans="1:25" x14ac:dyDescent="0.2">
      <c r="A54" s="298" t="s">
        <v>429</v>
      </c>
      <c r="B54" s="298"/>
      <c r="C54" s="298"/>
      <c r="D54" s="298"/>
      <c r="E54" s="298"/>
      <c r="F54" s="298"/>
      <c r="G54" s="6">
        <v>46</v>
      </c>
      <c r="H54" s="68">
        <v>0</v>
      </c>
      <c r="I54" s="68">
        <v>0</v>
      </c>
      <c r="J54" s="68">
        <v>0</v>
      </c>
      <c r="K54" s="68">
        <v>0</v>
      </c>
      <c r="L54" s="68">
        <v>0</v>
      </c>
      <c r="M54" s="68">
        <v>0</v>
      </c>
      <c r="N54" s="68">
        <v>0</v>
      </c>
      <c r="O54" s="68">
        <v>0</v>
      </c>
      <c r="P54" s="68">
        <v>0</v>
      </c>
      <c r="Q54" s="68">
        <v>0</v>
      </c>
      <c r="R54" s="68">
        <v>0</v>
      </c>
      <c r="S54" s="68">
        <v>0</v>
      </c>
      <c r="T54" s="68">
        <v>0</v>
      </c>
      <c r="U54" s="68">
        <v>0</v>
      </c>
      <c r="V54" s="68">
        <v>0</v>
      </c>
      <c r="W54" s="108">
        <f t="shared" si="11"/>
        <v>0</v>
      </c>
      <c r="X54" s="68">
        <v>0</v>
      </c>
      <c r="Y54" s="108">
        <f t="shared" si="12"/>
        <v>0</v>
      </c>
    </row>
    <row r="55" spans="1:25" x14ac:dyDescent="0.2">
      <c r="A55" s="298" t="s">
        <v>430</v>
      </c>
      <c r="B55" s="298"/>
      <c r="C55" s="298"/>
      <c r="D55" s="298"/>
      <c r="E55" s="298"/>
      <c r="F55" s="298"/>
      <c r="G55" s="6">
        <v>47</v>
      </c>
      <c r="H55" s="68">
        <v>0</v>
      </c>
      <c r="I55" s="68">
        <v>0</v>
      </c>
      <c r="J55" s="68">
        <v>0</v>
      </c>
      <c r="K55" s="68">
        <v>0</v>
      </c>
      <c r="L55" s="68">
        <v>0</v>
      </c>
      <c r="M55" s="68">
        <v>0</v>
      </c>
      <c r="N55" s="68">
        <v>0</v>
      </c>
      <c r="O55" s="68">
        <v>0</v>
      </c>
      <c r="P55" s="68">
        <v>0</v>
      </c>
      <c r="Q55" s="68">
        <v>0</v>
      </c>
      <c r="R55" s="68">
        <v>0</v>
      </c>
      <c r="S55" s="68">
        <v>0</v>
      </c>
      <c r="T55" s="68">
        <v>0</v>
      </c>
      <c r="U55" s="68">
        <v>-3782640</v>
      </c>
      <c r="V55" s="68">
        <v>0</v>
      </c>
      <c r="W55" s="108">
        <f t="shared" si="11"/>
        <v>-3782640</v>
      </c>
      <c r="X55" s="68">
        <v>0</v>
      </c>
      <c r="Y55" s="108">
        <f t="shared" si="12"/>
        <v>-3782640</v>
      </c>
    </row>
    <row r="56" spans="1:25" x14ac:dyDescent="0.2">
      <c r="A56" s="298" t="s">
        <v>431</v>
      </c>
      <c r="B56" s="298"/>
      <c r="C56" s="298"/>
      <c r="D56" s="298"/>
      <c r="E56" s="298"/>
      <c r="F56" s="298"/>
      <c r="G56" s="6">
        <v>48</v>
      </c>
      <c r="H56" s="68">
        <v>0</v>
      </c>
      <c r="I56" s="68">
        <v>-118193</v>
      </c>
      <c r="J56" s="68">
        <v>0</v>
      </c>
      <c r="K56" s="68">
        <v>-1133478</v>
      </c>
      <c r="L56" s="68">
        <v>-1133478</v>
      </c>
      <c r="M56" s="68">
        <v>0</v>
      </c>
      <c r="N56" s="68">
        <v>308008</v>
      </c>
      <c r="O56" s="68">
        <v>0</v>
      </c>
      <c r="P56" s="68">
        <v>0</v>
      </c>
      <c r="Q56" s="68">
        <v>0</v>
      </c>
      <c r="R56" s="68">
        <v>0</v>
      </c>
      <c r="S56" s="68">
        <v>0</v>
      </c>
      <c r="T56" s="68">
        <v>0</v>
      </c>
      <c r="U56" s="68">
        <v>0</v>
      </c>
      <c r="V56" s="68">
        <v>0</v>
      </c>
      <c r="W56" s="108">
        <f t="shared" si="11"/>
        <v>189815</v>
      </c>
      <c r="X56" s="68">
        <v>0</v>
      </c>
      <c r="Y56" s="108">
        <f t="shared" si="12"/>
        <v>189815</v>
      </c>
    </row>
    <row r="57" spans="1:25" ht="23.25" customHeight="1" x14ac:dyDescent="0.2">
      <c r="A57" s="298" t="s">
        <v>443</v>
      </c>
      <c r="B57" s="298"/>
      <c r="C57" s="298"/>
      <c r="D57" s="298"/>
      <c r="E57" s="298"/>
      <c r="F57" s="298"/>
      <c r="G57" s="6">
        <v>49</v>
      </c>
      <c r="H57" s="68">
        <v>0</v>
      </c>
      <c r="I57" s="68">
        <v>0</v>
      </c>
      <c r="J57" s="68">
        <v>0</v>
      </c>
      <c r="K57" s="68">
        <v>0</v>
      </c>
      <c r="L57" s="68">
        <v>0</v>
      </c>
      <c r="M57" s="68">
        <v>0</v>
      </c>
      <c r="N57" s="68">
        <v>0</v>
      </c>
      <c r="O57" s="68">
        <v>0</v>
      </c>
      <c r="P57" s="68">
        <v>0</v>
      </c>
      <c r="Q57" s="68">
        <v>0</v>
      </c>
      <c r="R57" s="68">
        <v>0</v>
      </c>
      <c r="S57" s="68">
        <v>0</v>
      </c>
      <c r="T57" s="68">
        <v>0</v>
      </c>
      <c r="U57" s="68">
        <v>3653904</v>
      </c>
      <c r="V57" s="68">
        <v>-3653904</v>
      </c>
      <c r="W57" s="108">
        <f t="shared" si="11"/>
        <v>0</v>
      </c>
      <c r="X57" s="68">
        <v>0</v>
      </c>
      <c r="Y57" s="108">
        <f t="shared" si="12"/>
        <v>0</v>
      </c>
    </row>
    <row r="58" spans="1:25" ht="23.25" customHeight="1" x14ac:dyDescent="0.2">
      <c r="A58" s="298" t="s">
        <v>433</v>
      </c>
      <c r="B58" s="298"/>
      <c r="C58" s="298"/>
      <c r="D58" s="298"/>
      <c r="E58" s="298"/>
      <c r="F58" s="298"/>
      <c r="G58" s="6">
        <v>50</v>
      </c>
      <c r="H58" s="68">
        <v>0</v>
      </c>
      <c r="I58" s="68">
        <v>0</v>
      </c>
      <c r="J58" s="68">
        <v>0</v>
      </c>
      <c r="K58" s="68">
        <v>0</v>
      </c>
      <c r="L58" s="68">
        <v>0</v>
      </c>
      <c r="M58" s="68">
        <v>0</v>
      </c>
      <c r="N58" s="68">
        <v>0</v>
      </c>
      <c r="O58" s="68">
        <v>0</v>
      </c>
      <c r="P58" s="68">
        <v>0</v>
      </c>
      <c r="Q58" s="68">
        <v>0</v>
      </c>
      <c r="R58" s="68">
        <v>0</v>
      </c>
      <c r="S58" s="68">
        <v>0</v>
      </c>
      <c r="T58" s="68">
        <v>0</v>
      </c>
      <c r="U58" s="68">
        <v>0</v>
      </c>
      <c r="V58" s="68">
        <v>0</v>
      </c>
      <c r="W58" s="108">
        <f t="shared" si="11"/>
        <v>0</v>
      </c>
      <c r="X58" s="68">
        <v>0</v>
      </c>
      <c r="Y58" s="108">
        <f t="shared" si="12"/>
        <v>0</v>
      </c>
    </row>
    <row r="59" spans="1:25" ht="24" customHeight="1" x14ac:dyDescent="0.2">
      <c r="A59" s="299" t="s">
        <v>444</v>
      </c>
      <c r="B59" s="299"/>
      <c r="C59" s="299"/>
      <c r="D59" s="299"/>
      <c r="E59" s="299"/>
      <c r="F59" s="299"/>
      <c r="G59" s="8">
        <v>51</v>
      </c>
      <c r="H59" s="111">
        <f t="shared" ref="H59:T59" si="13">SUM(H39:H58)</f>
        <v>13613965</v>
      </c>
      <c r="I59" s="111">
        <f t="shared" si="13"/>
        <v>151549736</v>
      </c>
      <c r="J59" s="111">
        <f t="shared" si="13"/>
        <v>680698</v>
      </c>
      <c r="K59" s="111">
        <f t="shared" si="13"/>
        <v>4585019</v>
      </c>
      <c r="L59" s="111">
        <f t="shared" si="13"/>
        <v>4585019</v>
      </c>
      <c r="M59" s="111">
        <f t="shared" si="13"/>
        <v>0</v>
      </c>
      <c r="N59" s="111">
        <f t="shared" si="13"/>
        <v>38888069</v>
      </c>
      <c r="O59" s="111">
        <f t="shared" si="13"/>
        <v>0</v>
      </c>
      <c r="P59" s="111">
        <f t="shared" si="13"/>
        <v>0</v>
      </c>
      <c r="Q59" s="111">
        <f t="shared" si="13"/>
        <v>0</v>
      </c>
      <c r="R59" s="111">
        <f t="shared" si="13"/>
        <v>-36913</v>
      </c>
      <c r="S59" s="111">
        <f t="shared" si="13"/>
        <v>0</v>
      </c>
      <c r="T59" s="111">
        <f t="shared" si="13"/>
        <v>516873</v>
      </c>
      <c r="U59" s="111">
        <f>SUM(U39:U58)</f>
        <v>2531826</v>
      </c>
      <c r="V59" s="111">
        <f>SUM(V39:V58)</f>
        <v>5945404</v>
      </c>
      <c r="W59" s="111">
        <f>SUM(W39:W58)</f>
        <v>213689658</v>
      </c>
      <c r="X59" s="111">
        <f>SUM(X39:X58)</f>
        <v>0</v>
      </c>
      <c r="Y59" s="111">
        <f>SUM(Y39:Y58)</f>
        <v>213689658</v>
      </c>
    </row>
    <row r="60" spans="1:25" x14ac:dyDescent="0.2">
      <c r="A60" s="300" t="s">
        <v>365</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
      <c r="A61" s="302" t="s">
        <v>445</v>
      </c>
      <c r="B61" s="302"/>
      <c r="C61" s="302"/>
      <c r="D61" s="302"/>
      <c r="E61" s="302"/>
      <c r="F61" s="302"/>
      <c r="G61" s="7">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-247211</v>
      </c>
      <c r="S61" s="109">
        <f t="shared" si="14"/>
        <v>0</v>
      </c>
      <c r="T61" s="109">
        <f t="shared" si="14"/>
        <v>302762</v>
      </c>
      <c r="U61" s="109">
        <f>SUM(U41:U49)</f>
        <v>0</v>
      </c>
      <c r="V61" s="109">
        <f>SUM(V41:V49)</f>
        <v>0</v>
      </c>
      <c r="W61" s="109">
        <f>SUM(W41:W49)</f>
        <v>55551</v>
      </c>
      <c r="X61" s="109">
        <f>SUM(X41:X49)</f>
        <v>0</v>
      </c>
      <c r="Y61" s="109">
        <f>SUM(Y41:Y49)</f>
        <v>55551</v>
      </c>
    </row>
    <row r="62" spans="1:25" ht="27.75" customHeight="1" x14ac:dyDescent="0.2">
      <c r="A62" s="302" t="s">
        <v>446</v>
      </c>
      <c r="B62" s="302"/>
      <c r="C62" s="302"/>
      <c r="D62" s="302"/>
      <c r="E62" s="302"/>
      <c r="F62" s="302"/>
      <c r="G62" s="7">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-247211</v>
      </c>
      <c r="S62" s="109">
        <f t="shared" si="15"/>
        <v>0</v>
      </c>
      <c r="T62" s="109">
        <f t="shared" si="15"/>
        <v>302762</v>
      </c>
      <c r="U62" s="109">
        <f>U40+U61</f>
        <v>0</v>
      </c>
      <c r="V62" s="109">
        <f>V40+V61</f>
        <v>5945404</v>
      </c>
      <c r="W62" s="109">
        <f>W40+W61</f>
        <v>6000955</v>
      </c>
      <c r="X62" s="109">
        <f>X40+X61</f>
        <v>0</v>
      </c>
      <c r="Y62" s="109">
        <f>Y40+Y61</f>
        <v>6000955</v>
      </c>
    </row>
    <row r="63" spans="1:25" ht="29.25" customHeight="1" x14ac:dyDescent="0.2">
      <c r="A63" s="297" t="s">
        <v>447</v>
      </c>
      <c r="B63" s="297"/>
      <c r="C63" s="297"/>
      <c r="D63" s="297"/>
      <c r="E63" s="297"/>
      <c r="F63" s="297"/>
      <c r="G63" s="8">
        <v>54</v>
      </c>
      <c r="H63" s="111">
        <f t="shared" ref="H63:T63" si="16">SUM(H50:H58)</f>
        <v>0</v>
      </c>
      <c r="I63" s="111">
        <f t="shared" si="16"/>
        <v>-118193</v>
      </c>
      <c r="J63" s="111">
        <f t="shared" si="16"/>
        <v>0</v>
      </c>
      <c r="K63" s="111">
        <f t="shared" si="16"/>
        <v>1021540</v>
      </c>
      <c r="L63" s="111">
        <f t="shared" si="16"/>
        <v>1021540</v>
      </c>
      <c r="M63" s="111">
        <f t="shared" si="16"/>
        <v>0</v>
      </c>
      <c r="N63" s="111">
        <f t="shared" si="16"/>
        <v>-1847010</v>
      </c>
      <c r="O63" s="111">
        <f t="shared" si="16"/>
        <v>0</v>
      </c>
      <c r="P63" s="111">
        <f t="shared" si="16"/>
        <v>0</v>
      </c>
      <c r="Q63" s="111">
        <f t="shared" si="16"/>
        <v>0</v>
      </c>
      <c r="R63" s="111">
        <f t="shared" si="16"/>
        <v>0</v>
      </c>
      <c r="S63" s="111">
        <f t="shared" si="16"/>
        <v>0</v>
      </c>
      <c r="T63" s="111">
        <f t="shared" si="16"/>
        <v>0</v>
      </c>
      <c r="U63" s="111">
        <f>SUM(U50:U58)</f>
        <v>-128736</v>
      </c>
      <c r="V63" s="111">
        <f>SUM(V50:V58)</f>
        <v>-3653904</v>
      </c>
      <c r="W63" s="111">
        <f>SUM(W50:W58)</f>
        <v>-5747843</v>
      </c>
      <c r="X63" s="111">
        <f>SUM(X50:X58)</f>
        <v>0</v>
      </c>
      <c r="Y63" s="111">
        <f>SUM(Y50:Y58)</f>
        <v>-5747843</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F30"/>
    <mergeCell ref="A31:Y31"/>
    <mergeCell ref="A32:F32"/>
    <mergeCell ref="A33:F33"/>
    <mergeCell ref="A34:F34"/>
    <mergeCell ref="A35:Y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63:F63"/>
    <mergeCell ref="A52:F52"/>
    <mergeCell ref="A53:F53"/>
    <mergeCell ref="A54:F54"/>
    <mergeCell ref="A55:F55"/>
    <mergeCell ref="A56:F56"/>
    <mergeCell ref="A57:F57"/>
    <mergeCell ref="A58:F58"/>
    <mergeCell ref="A59:F59"/>
    <mergeCell ref="A60:Y60"/>
    <mergeCell ref="A61:F61"/>
    <mergeCell ref="A62:F62"/>
  </mergeCells>
  <dataValidations count="5">
    <dataValidation type="whole" operator="notEqual" allowBlank="1" showInputMessage="1" showErrorMessage="1" errorTitle="Invalid entry" error="You can enter only whole rounded numbers (positive or negative) and a zero." sqref="H32:Y34 H7:Y30 H61:Y63 H36:Y59" xr:uid="{6B7BEFC1-1D04-4D05-BC61-F546C633F7F6}">
      <formula1>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D31C7015-47FB-4BC1-BE1A-E77DF05F543C}">
      <formula1>9999999999</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37A96CAB-5E74-46F8-AC8A-C15EBBC8B1FA}">
      <formula1>999999999999</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A011E086-7F3C-4D9E-B5D4-13BDA614885A}">
      <formula1>0</formula1>
    </dataValidation>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C6170159-A5F6-49A0-B054-C8636F31EAEC}">
      <formula1>39448</formula1>
    </dataValidation>
  </dataValidations>
  <pageMargins left="0.7" right="0.7" top="0.75" bottom="0.75" header="0.3" footer="0.3"/>
  <pageSetup paperSize="9" scale="38" fitToWidth="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tabSelected="1" view="pageBreakPreview" zoomScale="90" zoomScaleNormal="100" zoomScaleSheetLayoutView="90" workbookViewId="0">
      <selection sqref="A1:C1"/>
    </sheetView>
  </sheetViews>
  <sheetFormatPr defaultRowHeight="12.75" x14ac:dyDescent="0.2"/>
  <cols>
    <col min="1" max="9" width="9.140625" style="113"/>
    <col min="10" max="10" width="86" style="113" customWidth="1"/>
    <col min="11" max="16384" width="9.140625" style="113"/>
  </cols>
  <sheetData>
    <row r="1" spans="1:10" x14ac:dyDescent="0.2">
      <c r="A1" s="326" t="s">
        <v>510</v>
      </c>
      <c r="B1" s="326"/>
      <c r="C1" s="326"/>
      <c r="D1" s="326"/>
      <c r="E1" s="326"/>
      <c r="F1" s="326"/>
      <c r="G1" s="326"/>
      <c r="H1" s="326"/>
      <c r="I1" s="326"/>
      <c r="J1" s="326"/>
    </row>
    <row r="2" spans="1:10" x14ac:dyDescent="0.2">
      <c r="A2" s="326"/>
      <c r="B2" s="326"/>
      <c r="C2" s="326"/>
      <c r="D2" s="326"/>
      <c r="E2" s="326"/>
      <c r="F2" s="326"/>
      <c r="G2" s="326"/>
      <c r="H2" s="326"/>
      <c r="I2" s="326"/>
      <c r="J2" s="326"/>
    </row>
    <row r="3" spans="1:10" x14ac:dyDescent="0.2">
      <c r="A3" s="326"/>
      <c r="B3" s="326"/>
      <c r="C3" s="326"/>
      <c r="D3" s="326"/>
      <c r="E3" s="326"/>
      <c r="F3" s="326"/>
      <c r="G3" s="326"/>
      <c r="H3" s="326"/>
      <c r="I3" s="326"/>
      <c r="J3" s="326"/>
    </row>
    <row r="4" spans="1:10" x14ac:dyDescent="0.2">
      <c r="A4" s="326"/>
      <c r="B4" s="326"/>
      <c r="C4" s="326"/>
      <c r="D4" s="326"/>
      <c r="E4" s="326"/>
      <c r="F4" s="326"/>
      <c r="G4" s="326"/>
      <c r="H4" s="326"/>
      <c r="I4" s="326"/>
      <c r="J4" s="326"/>
    </row>
    <row r="5" spans="1:10" x14ac:dyDescent="0.2">
      <c r="A5" s="326"/>
      <c r="B5" s="326"/>
      <c r="C5" s="326"/>
      <c r="D5" s="326"/>
      <c r="E5" s="326"/>
      <c r="F5" s="326"/>
      <c r="G5" s="326"/>
      <c r="H5" s="326"/>
      <c r="I5" s="326"/>
      <c r="J5" s="326"/>
    </row>
    <row r="6" spans="1:10" x14ac:dyDescent="0.2">
      <c r="A6" s="326"/>
      <c r="B6" s="326"/>
      <c r="C6" s="326"/>
      <c r="D6" s="326"/>
      <c r="E6" s="326"/>
      <c r="F6" s="326"/>
      <c r="G6" s="326"/>
      <c r="H6" s="326"/>
      <c r="I6" s="326"/>
      <c r="J6" s="326"/>
    </row>
    <row r="7" spans="1:10" x14ac:dyDescent="0.2">
      <c r="A7" s="326"/>
      <c r="B7" s="326"/>
      <c r="C7" s="326"/>
      <c r="D7" s="326"/>
      <c r="E7" s="326"/>
      <c r="F7" s="326"/>
      <c r="G7" s="326"/>
      <c r="H7" s="326"/>
      <c r="I7" s="326"/>
      <c r="J7" s="326"/>
    </row>
    <row r="8" spans="1:10" x14ac:dyDescent="0.2">
      <c r="A8" s="326"/>
      <c r="B8" s="326"/>
      <c r="C8" s="326"/>
      <c r="D8" s="326"/>
      <c r="E8" s="326"/>
      <c r="F8" s="326"/>
      <c r="G8" s="326"/>
      <c r="H8" s="326"/>
      <c r="I8" s="326"/>
      <c r="J8" s="326"/>
    </row>
    <row r="9" spans="1:10" x14ac:dyDescent="0.2">
      <c r="A9" s="326"/>
      <c r="B9" s="326"/>
      <c r="C9" s="326"/>
      <c r="D9" s="326"/>
      <c r="E9" s="326"/>
      <c r="F9" s="326"/>
      <c r="G9" s="326"/>
      <c r="H9" s="326"/>
      <c r="I9" s="326"/>
      <c r="J9" s="326"/>
    </row>
    <row r="10" spans="1:10" x14ac:dyDescent="0.2">
      <c r="A10" s="326"/>
      <c r="B10" s="326"/>
      <c r="C10" s="326"/>
      <c r="D10" s="326"/>
      <c r="E10" s="326"/>
      <c r="F10" s="326"/>
      <c r="G10" s="326"/>
      <c r="H10" s="326"/>
      <c r="I10" s="326"/>
      <c r="J10" s="326"/>
    </row>
    <row r="11" spans="1:10" x14ac:dyDescent="0.2">
      <c r="A11" s="326"/>
      <c r="B11" s="326"/>
      <c r="C11" s="326"/>
      <c r="D11" s="326"/>
      <c r="E11" s="326"/>
      <c r="F11" s="326"/>
      <c r="G11" s="326"/>
      <c r="H11" s="326"/>
      <c r="I11" s="326"/>
      <c r="J11" s="326"/>
    </row>
    <row r="12" spans="1:10" x14ac:dyDescent="0.2">
      <c r="A12" s="326"/>
      <c r="B12" s="326"/>
      <c r="C12" s="326"/>
      <c r="D12" s="326"/>
      <c r="E12" s="326"/>
      <c r="F12" s="326"/>
      <c r="G12" s="326"/>
      <c r="H12" s="326"/>
      <c r="I12" s="326"/>
      <c r="J12" s="326"/>
    </row>
    <row r="13" spans="1:10" x14ac:dyDescent="0.2">
      <c r="A13" s="326"/>
      <c r="B13" s="326"/>
      <c r="C13" s="326"/>
      <c r="D13" s="326"/>
      <c r="E13" s="326"/>
      <c r="F13" s="326"/>
      <c r="G13" s="326"/>
      <c r="H13" s="326"/>
      <c r="I13" s="326"/>
      <c r="J13" s="326"/>
    </row>
    <row r="14" spans="1:10" ht="106.5" customHeight="1" x14ac:dyDescent="0.2">
      <c r="A14" s="326"/>
      <c r="B14" s="326"/>
      <c r="C14" s="326"/>
      <c r="D14" s="326"/>
      <c r="E14" s="326"/>
      <c r="F14" s="326"/>
      <c r="G14" s="326"/>
      <c r="H14" s="326"/>
      <c r="I14" s="326"/>
      <c r="J14" s="326"/>
    </row>
    <row r="15" spans="1:10" x14ac:dyDescent="0.2">
      <c r="A15" s="326"/>
      <c r="B15" s="326"/>
      <c r="C15" s="326"/>
      <c r="D15" s="326"/>
      <c r="E15" s="326"/>
      <c r="F15" s="326"/>
      <c r="G15" s="326"/>
      <c r="H15" s="326"/>
      <c r="I15" s="326"/>
      <c r="J15" s="326"/>
    </row>
    <row r="16" spans="1:10" ht="72.75" customHeight="1" x14ac:dyDescent="0.2">
      <c r="A16" s="326"/>
      <c r="B16" s="326"/>
      <c r="C16" s="326"/>
      <c r="D16" s="326"/>
      <c r="E16" s="326"/>
      <c r="F16" s="326"/>
      <c r="G16" s="326"/>
      <c r="H16" s="326"/>
      <c r="I16" s="326"/>
      <c r="J16" s="326"/>
    </row>
    <row r="17" spans="1:10" x14ac:dyDescent="0.2">
      <c r="A17" s="326"/>
      <c r="B17" s="326"/>
      <c r="C17" s="326"/>
      <c r="D17" s="326"/>
      <c r="E17" s="326"/>
      <c r="F17" s="326"/>
      <c r="G17" s="326"/>
      <c r="H17" s="326"/>
      <c r="I17" s="326"/>
      <c r="J17" s="326"/>
    </row>
    <row r="18" spans="1:10" x14ac:dyDescent="0.2">
      <c r="A18" s="326"/>
      <c r="B18" s="326"/>
      <c r="C18" s="326"/>
      <c r="D18" s="326"/>
      <c r="E18" s="326"/>
      <c r="F18" s="326"/>
      <c r="G18" s="326"/>
      <c r="H18" s="326"/>
      <c r="I18" s="326"/>
      <c r="J18" s="326"/>
    </row>
    <row r="19" spans="1:10" x14ac:dyDescent="0.2">
      <c r="A19" s="326"/>
      <c r="B19" s="326"/>
      <c r="C19" s="326"/>
      <c r="D19" s="326"/>
      <c r="E19" s="326"/>
      <c r="F19" s="326"/>
      <c r="G19" s="326"/>
      <c r="H19" s="326"/>
      <c r="I19" s="326"/>
      <c r="J19" s="326"/>
    </row>
    <row r="20" spans="1:10" ht="58.5" customHeight="1" x14ac:dyDescent="0.2">
      <c r="A20" s="326"/>
      <c r="B20" s="326"/>
      <c r="C20" s="326"/>
      <c r="D20" s="326"/>
      <c r="E20" s="326"/>
      <c r="F20" s="326"/>
      <c r="G20" s="326"/>
      <c r="H20" s="326"/>
      <c r="I20" s="326"/>
      <c r="J20" s="326"/>
    </row>
    <row r="21" spans="1:10" ht="60.75" customHeight="1" x14ac:dyDescent="0.2">
      <c r="A21" s="326"/>
      <c r="B21" s="326"/>
      <c r="C21" s="326"/>
      <c r="D21" s="326"/>
      <c r="E21" s="326"/>
      <c r="F21" s="326"/>
      <c r="G21" s="326"/>
      <c r="H21" s="326"/>
      <c r="I21" s="326"/>
      <c r="J21" s="326"/>
    </row>
    <row r="22" spans="1:10" ht="58.5" customHeight="1" x14ac:dyDescent="0.2">
      <c r="A22" s="326"/>
      <c r="B22" s="326"/>
      <c r="C22" s="326"/>
      <c r="D22" s="326"/>
      <c r="E22" s="326"/>
      <c r="F22" s="326"/>
      <c r="G22" s="326"/>
      <c r="H22" s="326"/>
      <c r="I22" s="326"/>
      <c r="J22" s="326"/>
    </row>
    <row r="23" spans="1:10" ht="52.5" customHeight="1" x14ac:dyDescent="0.2">
      <c r="A23" s="326"/>
      <c r="B23" s="326"/>
      <c r="C23" s="326"/>
      <c r="D23" s="326"/>
      <c r="E23" s="326"/>
      <c r="F23" s="326"/>
      <c r="G23" s="326"/>
      <c r="H23" s="326"/>
      <c r="I23" s="326"/>
      <c r="J23" s="326"/>
    </row>
    <row r="24" spans="1:10" x14ac:dyDescent="0.2">
      <c r="A24" s="326"/>
      <c r="B24" s="326"/>
      <c r="C24" s="326"/>
      <c r="D24" s="326"/>
      <c r="E24" s="326"/>
      <c r="F24" s="326"/>
      <c r="G24" s="326"/>
      <c r="H24" s="326"/>
      <c r="I24" s="326"/>
      <c r="J24" s="326"/>
    </row>
    <row r="25" spans="1:10" x14ac:dyDescent="0.2">
      <c r="A25" s="326"/>
      <c r="B25" s="326"/>
      <c r="C25" s="326"/>
      <c r="D25" s="326"/>
      <c r="E25" s="326"/>
      <c r="F25" s="326"/>
      <c r="G25" s="326"/>
      <c r="H25" s="326"/>
      <c r="I25" s="326"/>
      <c r="J25" s="326"/>
    </row>
    <row r="26" spans="1:10" ht="60.75" customHeight="1" x14ac:dyDescent="0.2">
      <c r="A26" s="326"/>
      <c r="B26" s="326"/>
      <c r="C26" s="326"/>
      <c r="D26" s="326"/>
      <c r="E26" s="326"/>
      <c r="F26" s="326"/>
      <c r="G26" s="326"/>
      <c r="H26" s="326"/>
      <c r="I26" s="326"/>
      <c r="J26" s="326"/>
    </row>
    <row r="27" spans="1:10" ht="60.75" customHeight="1" x14ac:dyDescent="0.2">
      <c r="A27" s="326"/>
      <c r="B27" s="326"/>
      <c r="C27" s="326"/>
      <c r="D27" s="326"/>
      <c r="E27" s="326"/>
      <c r="F27" s="326"/>
      <c r="G27" s="326"/>
      <c r="H27" s="326"/>
      <c r="I27" s="326"/>
      <c r="J27" s="326"/>
    </row>
    <row r="28" spans="1:10" ht="261" customHeight="1" x14ac:dyDescent="0.2">
      <c r="A28" s="326"/>
      <c r="B28" s="326"/>
      <c r="C28" s="326"/>
      <c r="D28" s="326"/>
      <c r="E28" s="326"/>
      <c r="F28" s="326"/>
      <c r="G28" s="326"/>
      <c r="H28" s="326"/>
      <c r="I28" s="326"/>
      <c r="J28" s="326"/>
    </row>
    <row r="29" spans="1:10" ht="71.25" customHeight="1" x14ac:dyDescent="0.2">
      <c r="A29" s="326"/>
      <c r="B29" s="326"/>
      <c r="C29" s="326"/>
      <c r="D29" s="326"/>
      <c r="E29" s="326"/>
      <c r="F29" s="326"/>
      <c r="G29" s="326"/>
      <c r="H29" s="326"/>
      <c r="I29" s="326"/>
      <c r="J29" s="326"/>
    </row>
    <row r="30" spans="1:10" ht="201" customHeight="1" x14ac:dyDescent="0.2">
      <c r="A30" s="326"/>
      <c r="B30" s="326"/>
      <c r="C30" s="326"/>
      <c r="D30" s="326"/>
      <c r="E30" s="326"/>
      <c r="F30" s="326"/>
      <c r="G30" s="326"/>
      <c r="H30" s="326"/>
      <c r="I30" s="326"/>
      <c r="J30" s="326"/>
    </row>
  </sheetData>
  <mergeCells count="1">
    <mergeCell ref="A1:J3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22baa3bd-a2fa-4ea9-9ebb-3a9c6a55952b"/>
    <ds:schemaRef ds:uri="http://schemas.openxmlformats.org/package/2006/metadata/core-properties"/>
    <ds:schemaRef ds:uri="d8745bc5-821e-4205-946a-621c2da728c8"/>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Sanja Radolović</cp:lastModifiedBy>
  <cp:lastPrinted>2025-02-25T13:57:40Z</cp:lastPrinted>
  <dcterms:created xsi:type="dcterms:W3CDTF">2008-10-17T11:51:54Z</dcterms:created>
  <dcterms:modified xsi:type="dcterms:W3CDTF">2025-02-25T13:58:04Z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