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HRVATSKI\1Y\XLS-XML\"/>
    </mc:Choice>
  </mc:AlternateContent>
  <xr:revisionPtr revIDLastSave="0" documentId="13_ncr:1_{FF80DE9E-9F09-4CB2-BEB8-65C908D08611}"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Bilješke!$A$1:$J$46</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22" l="1"/>
  <c r="I20" i="20"/>
  <c r="H59" i="18" l="1"/>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T10" i="22"/>
  <c r="T30" i="22" s="1"/>
  <c r="T36" i="22" s="1"/>
  <c r="I20" i="21"/>
  <c r="H20" i="21"/>
  <c r="I13" i="21"/>
  <c r="H13" i="21"/>
  <c r="I85" i="18"/>
  <c r="H85" i="18"/>
  <c r="T39" i="22" l="1"/>
  <c r="T59" i="22" s="1"/>
  <c r="S39" i="22"/>
  <c r="S59" i="22" s="1"/>
  <c r="I21" i="2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X63" i="22"/>
  <c r="H63" i="22"/>
  <c r="H61" i="22"/>
  <c r="H62" i="22" s="1"/>
  <c r="X39" i="22"/>
  <c r="X59" i="22" s="1"/>
  <c r="Y34" i="22" l="1"/>
  <c r="W34" i="22"/>
  <c r="Y61" i="22"/>
  <c r="Y40" i="22"/>
  <c r="W61" i="22"/>
  <c r="W62" i="22" s="1"/>
  <c r="Y37" i="22"/>
  <c r="I10" i="22"/>
  <c r="J10" i="22"/>
  <c r="J30" i="22" s="1"/>
  <c r="J36" i="22" s="1"/>
  <c r="K10" i="22"/>
  <c r="K30" i="22" s="1"/>
  <c r="K36" i="22" s="1"/>
  <c r="L10" i="22"/>
  <c r="L30" i="22" s="1"/>
  <c r="L36" i="22" s="1"/>
  <c r="M10" i="22"/>
  <c r="M30" i="22" s="1"/>
  <c r="M36" i="22" s="1"/>
  <c r="N10" i="22"/>
  <c r="N30" i="22" s="1"/>
  <c r="N36" i="22" s="1"/>
  <c r="O10" i="22"/>
  <c r="O30" i="22" s="1"/>
  <c r="O36" i="22" s="1"/>
  <c r="P10" i="22"/>
  <c r="P30" i="22" s="1"/>
  <c r="P36" i="22" s="1"/>
  <c r="Q10" i="22"/>
  <c r="Q30" i="22" s="1"/>
  <c r="Q36" i="22" s="1"/>
  <c r="R10" i="22"/>
  <c r="R30" i="22" s="1"/>
  <c r="R36" i="22" s="1"/>
  <c r="U10" i="22"/>
  <c r="U30" i="22" s="1"/>
  <c r="U36" i="22" s="1"/>
  <c r="V10" i="22"/>
  <c r="X10" i="22"/>
  <c r="X30" i="22" s="1"/>
  <c r="Y10" i="22"/>
  <c r="H10" i="22"/>
  <c r="H30" i="22" s="1"/>
  <c r="H36" i="22" s="1"/>
  <c r="I48" i="21"/>
  <c r="H48" i="21"/>
  <c r="I42" i="21"/>
  <c r="H42" i="21"/>
  <c r="M39" i="22" l="1"/>
  <c r="M59" i="22" s="1"/>
  <c r="L39" i="22"/>
  <c r="L59" i="22" s="1"/>
  <c r="Q39" i="22"/>
  <c r="Q59" i="22" s="1"/>
  <c r="K39" i="22"/>
  <c r="K59" i="22" s="1"/>
  <c r="N39" i="22"/>
  <c r="N59" i="22" s="1"/>
  <c r="J39" i="22"/>
  <c r="J59" i="22" s="1"/>
  <c r="P39" i="22"/>
  <c r="P59" i="22" s="1"/>
  <c r="H39" i="22"/>
  <c r="H59" i="22" s="1"/>
  <c r="U39" i="22"/>
  <c r="R39" i="22"/>
  <c r="R59" i="22" s="1"/>
  <c r="O39" i="22"/>
  <c r="O59" i="22" s="1"/>
  <c r="H49" i="21"/>
  <c r="I30" i="22"/>
  <c r="I36" i="22" s="1"/>
  <c r="W10" i="22"/>
  <c r="Y62" i="22"/>
  <c r="I49" i="21"/>
  <c r="I35" i="21"/>
  <c r="I29" i="21"/>
  <c r="H35" i="21"/>
  <c r="H29" i="21"/>
  <c r="I54" i="20"/>
  <c r="H54" i="20"/>
  <c r="I48" i="20"/>
  <c r="H48" i="20"/>
  <c r="I41" i="20"/>
  <c r="H41" i="20"/>
  <c r="I35" i="20"/>
  <c r="H35" i="20"/>
  <c r="I19" i="20"/>
  <c r="H19" i="20"/>
  <c r="H9" i="20"/>
  <c r="H18" i="20" s="1"/>
  <c r="I9" i="20"/>
  <c r="I18" i="20" s="1"/>
  <c r="I39" i="22" l="1"/>
  <c r="I5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 i="19"/>
  <c r="H60" i="19" s="1"/>
  <c r="H44" i="18"/>
  <c r="I75" i="18"/>
  <c r="I13" i="19"/>
  <c r="I60" i="19" s="1"/>
  <c r="I44" i="18"/>
  <c r="I38" i="18"/>
  <c r="H38" i="18"/>
  <c r="I27" i="18"/>
  <c r="H27" i="18"/>
  <c r="I17" i="18"/>
  <c r="H10" i="18"/>
  <c r="I10" i="18"/>
  <c r="H133" i="18" l="1"/>
  <c r="I133" i="18"/>
  <c r="H63" i="19"/>
  <c r="H9" i="18"/>
  <c r="H72" i="18" s="1"/>
  <c r="I62" i="19"/>
  <c r="I63" i="19"/>
  <c r="H62" i="19"/>
  <c r="H61" i="19"/>
  <c r="I61" i="19"/>
  <c r="I9" i="18"/>
  <c r="I72" i="18" s="1"/>
  <c r="H66" i="19" l="1"/>
  <c r="H67" i="19"/>
  <c r="I66" i="19"/>
  <c r="I67" i="19"/>
  <c r="I65" i="19"/>
  <c r="H65" i="19"/>
  <c r="W19" i="22" l="1"/>
  <c r="W30" i="22" s="1"/>
  <c r="V30" i="22"/>
  <c r="V32" i="22"/>
  <c r="V33" i="22" s="1"/>
  <c r="V36" i="22" l="1"/>
  <c r="W36" i="22"/>
  <c r="W32" i="22"/>
  <c r="W33" i="22" s="1"/>
  <c r="Y19" i="22"/>
  <c r="V39" i="22" l="1"/>
  <c r="V57" i="22"/>
  <c r="U57" i="22" s="1"/>
  <c r="Y30" i="22"/>
  <c r="Y32" i="22"/>
  <c r="Y33" i="22" s="1"/>
  <c r="V63" i="22"/>
  <c r="W39" i="22"/>
  <c r="Y36" i="22"/>
  <c r="Y39" i="22" s="1"/>
  <c r="V59" i="22"/>
  <c r="W57" i="22" l="1"/>
  <c r="U63" i="22"/>
  <c r="U59" i="22"/>
  <c r="Y57" i="22" l="1"/>
  <c r="W63" i="22"/>
  <c r="W59" i="22"/>
  <c r="Y63" i="22" l="1"/>
  <c r="Y59" i="22"/>
</calcChain>
</file>

<file path=xl/sharedStrings.xml><?xml version="1.0" encoding="utf-8"?>
<sst xmlns="http://schemas.openxmlformats.org/spreadsheetml/2006/main" count="544" uniqueCount="478">
  <si>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</si>
  <si>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</si>
  <si>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</si>
  <si>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</si>
  <si>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</si>
  <si>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</si>
  <si>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</si>
  <si>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</si>
  <si>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</si>
  <si>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</si>
  <si>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</si>
  <si>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</si>
  <si>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</si>
  <si>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</si>
  <si>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</si>
  <si>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</si>
  <si>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</si>
  <si>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</si>
  <si>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</si>
  <si>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</si>
  <si>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</si>
  <si>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</si>
  <si>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</si>
  <si>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</si>
  <si>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</si>
  <si>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</si>
  <si>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</si>
  <si>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</si>
  <si>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</si>
  <si>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</si>
  <si>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</si>
  <si>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</si>
  <si>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</si>
  <si>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</si>
  <si>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</si>
  <si>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</si>
  <si>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</si>
  <si>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</si>
  <si>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</si>
  <si>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</si>
  <si>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</si>
  <si>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</si>
  <si>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</si>
  <si>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</si>
  <si>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</si>
  <si>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</si>
  <si>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</si>
  <si>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</si>
  <si>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</si>
  <si>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</si>
  <si>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</si>
  <si>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</si>
  <si>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</si>
  <si>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</si>
  <si>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</si>
  <si>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</si>
  <si>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</si>
  <si>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</si>
  <si>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</si>
  <si>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</si>
  <si>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</si>
  <si>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</si>
  <si>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</si>
  <si>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</si>
  <si>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</si>
  <si>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</si>
  <si>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</si>
  <si>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</si>
  <si>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</si>
  <si>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</si>
  <si>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</si>
  <si>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</si>
  <si>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</si>
  <si>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</si>
  <si>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</si>
  <si>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</si>
  <si>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</si>
  <si>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</si>
  <si>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</si>
  <si>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</si>
  <si>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</si>
  <si>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</si>
  <si>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</si>
  <si>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</si>
  <si>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</si>
  <si>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</si>
  <si>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</si>
  <si>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</si>
  <si>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</si>
  <si>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</si>
  <si>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</si>
  <si>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</si>
  <si>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</si>
  <si>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</si>
  <si>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</si>
  <si>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</si>
  <si>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</si>
  <si>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</si>
  <si>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</si>
  <si>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</si>
  <si>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</si>
  <si>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</si>
  <si>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</si>
  <si>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</si>
  <si>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</si>
  <si>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</si>
  <si>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</si>
  <si>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</si>
  <si>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</si>
  <si>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</si>
  <si>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</si>
  <si>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</si>
  <si>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</si>
  <si>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</si>
  <si>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</si>
  <si>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</si>
  <si>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</si>
  <si>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</si>
  <si>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</si>
  <si>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</si>
  <si>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</si>
  <si>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</si>
  <si>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</si>
  <si>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</si>
  <si>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</si>
  <si>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</si>
  <si>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</si>
  <si>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</si>
  <si>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</si>
  <si>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</si>
  <si>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</si>
  <si>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</si>
  <si>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</si>
  <si>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</si>
  <si>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</si>
  <si>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</si>
  <si>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</si>
  <si>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</si>
  <si>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</si>
  <si>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</si>
  <si>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</si>
  <si>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</si>
  <si>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</si>
  <si>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</si>
  <si>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</si>
  <si>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</si>
  <si>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</si>
  <si>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</si>
  <si>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</si>
  <si>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</si>
  <si>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</si>
  <si>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</si>
  <si>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</si>
  <si>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</si>
  <si>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</si>
  <si>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</si>
  <si>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</si>
  <si>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</si>
  <si>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</si>
  <si>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</si>
  <si>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</si>
  <si>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</si>
  <si>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</si>
  <si>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</si>
  <si>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</si>
  <si>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</si>
  <si>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</si>
  <si>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</si>
  <si>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</si>
  <si>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</si>
  <si>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</si>
  <si>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</si>
  <si>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</si>
  <si>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</si>
  <si>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</si>
  <si>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</si>
  <si>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</si>
  <si>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</si>
  <si>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</si>
  <si>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</si>
  <si>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</si>
  <si>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</si>
  <si>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</si>
  <si>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</si>
  <si>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</si>
  <si>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</si>
  <si>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</si>
  <si>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</si>
  <si>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</si>
  <si>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</si>
  <si>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</si>
  <si>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</si>
  <si>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</si>
  <si>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</si>
  <si>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</si>
  <si>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</si>
  <si>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</si>
  <si>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</si>
  <si>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</si>
  <si>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</si>
  <si>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</si>
  <si>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</si>
  <si>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</si>
  <si>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</si>
  <si>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</si>
  <si>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</si>
  <si>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</si>
  <si>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</si>
  <si>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</si>
  <si>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</si>
  <si>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</si>
  <si>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</si>
  <si>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</si>
  <si>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</si>
  <si>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</si>
  <si>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</si>
  <si>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</si>
  <si>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</si>
  <si>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</si>
  <si>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</si>
  <si>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</si>
  <si>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</si>
  <si>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</si>
  <si>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</si>
  <si>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</si>
  <si>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</si>
  <si>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</si>
  <si>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</si>
  <si>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</si>
  <si>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</si>
  <si>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</si>
  <si>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</si>
  <si>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</si>
  <si>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</si>
  <si>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</si>
  <si>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</si>
  <si>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</si>
  <si>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</si>
  <si>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</si>
  <si>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</si>
  <si>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</si>
  <si>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</si>
  <si>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</si>
  <si>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</si>
  <si>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</si>
  <si>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</si>
  <si>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</si>
  <si>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</si>
  <si>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</si>
  <si>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</si>
  <si>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</si>
  <si>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</si>
  <si>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</si>
  <si>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</si>
  <si>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</si>
  <si>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</si>
  <si>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</si>
  <si>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</si>
  <si>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</si>
  <si>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</si>
  <si>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</si>
  <si>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</si>
  <si>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</si>
  <si>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</si>
  <si>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</si>
  <si>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</si>
  <si>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</si>
  <si>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</si>
  <si>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</si>
  <si>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</si>
  <si>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</si>
  <si>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</si>
  <si>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</si>
  <si>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</si>
  <si>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</si>
  <si>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</si>
  <si>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</si>
  <si>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</si>
  <si>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</si>
  <si>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</si>
  <si>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</si>
  <si>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</si>
  <si>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</si>
  <si>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</si>
  <si>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</si>
  <si>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</si>
  <si>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</si>
  <si>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</si>
  <si>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</si>
  <si>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</si>
  <si>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</si>
  <si>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</si>
  <si>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</si>
  <si>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</si>
  <si>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</si>
  <si>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</si>
  <si>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</si>
  <si>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</si>
  <si>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</si>
  <si>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</si>
  <si>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</si>
  <si>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</si>
  <si>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</si>
  <si>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</si>
  <si>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</si>
  <si>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</si>
  <si>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</si>
  <si>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</si>
  <si>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</si>
  <si>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</si>
  <si>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</si>
  <si>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</si>
  <si>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</si>
  <si>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</si>
  <si>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</si>
  <si>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</si>
  <si>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</si>
  <si>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</si>
  <si>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</si>
  <si>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</si>
  <si>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</si>
  <si>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</si>
  <si>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</si>
  <si>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</si>
  <si>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</si>
  <si>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</si>
  <si>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</si>
  <si>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</si>
  <si>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</si>
  <si>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</si>
  <si>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</si>
  <si>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</si>
  <si>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</si>
  <si>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</si>
  <si>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</si>
  <si>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</si>
  <si>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</si>
  <si>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</si>
  <si>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</si>
  <si>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</si>
  <si>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</si>
  <si>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</si>
  <si>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</si>
  <si>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</si>
  <si>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</si>
  <si>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</si>
  <si>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</si>
  <si>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</si>
  <si>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</si>
  <si>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</si>
  <si>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</si>
  <si>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</si>
  <si>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</si>
  <si>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</si>
  <si>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</si>
  <si>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</si>
  <si>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</si>
  <si>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</si>
  <si>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</si>
  <si>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</si>
  <si>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</si>
  <si>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</si>
  <si>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</si>
  <si>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</si>
  <si>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</si>
  <si>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</si>
  <si>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</si>
  <si>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</si>
  <si>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</si>
  <si>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</si>
  <si>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</si>
  <si>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</si>
  <si>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</si>
  <si>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</si>
  <si>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</si>
  <si>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</si>
  <si>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</si>
  <si>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</si>
  <si>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</si>
  <si>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</si>
  <si>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</si>
  <si>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</si>
  <si>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</si>
  <si>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</si>
  <si>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</si>
  <si>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</si>
  <si>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</si>
  <si>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</si>
  <si>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</si>
  <si>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</si>
  <si>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</si>
  <si>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</si>
  <si>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</si>
  <si>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</si>
  <si>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</si>
  <si>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</si>
  <si>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</si>
  <si>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</si>
  <si>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</si>
  <si>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</si>
  <si>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</si>
  <si>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</si>
  <si>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</si>
  <si>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</si>
  <si>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</si>
  <si>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</si>
  <si>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</si>
  <si>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</si>
  <si>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</si>
  <si>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</si>
  <si>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</si>
  <si>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</si>
  <si>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</si>
  <si>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</si>
  <si>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</si>
  <si>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</si>
  <si>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</si>
  <si>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</si>
  <si>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</si>
  <si>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</si>
  <si>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</si>
  <si>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</si>
  <si>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</si>
  <si>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</si>
  <si>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</si>
  <si>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</si>
  <si>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</si>
  <si>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</si>
  <si>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</si>
  <si>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</si>
  <si>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</si>
  <si>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</si>
  <si>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</si>
  <si>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</si>
  <si>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</si>
  <si>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</si>
  <si>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</si>
  <si>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</si>
  <si>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</si>
  <si>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</si>
  <si>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</si>
  <si>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</si>
  <si>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</si>
  <si>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</si>
  <si>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03203263</t>
  </si>
  <si>
    <t>HR</t>
  </si>
  <si>
    <t>040022901</t>
  </si>
  <si>
    <t>47625429199</t>
  </si>
  <si>
    <t>74780000Z0PH7TFW3I85</t>
  </si>
  <si>
    <t>1665</t>
  </si>
  <si>
    <t>Arena Hospitality Group d.d.</t>
  </si>
  <si>
    <t>Pula</t>
  </si>
  <si>
    <t>Smareglina ulica 3</t>
  </si>
  <si>
    <t>uprava@arenahospitalitygroup.com</t>
  </si>
  <si>
    <t>www.arenahospitalitygroup.com</t>
  </si>
  <si>
    <t>052/223-811</t>
  </si>
  <si>
    <t>Obveznik: Arena Hospitality Group d.d.</t>
  </si>
  <si>
    <t>Neven Čale</t>
  </si>
  <si>
    <t>ncale@arenahospitalitygroup.com</t>
  </si>
  <si>
    <t>Deloitte d.o.o.</t>
  </si>
  <si>
    <t>Goran Končar</t>
  </si>
  <si>
    <t>stanje na dan 31.12.2024.</t>
  </si>
  <si>
    <t>u razdoblju 01.01.2024. do 31.12.2024.</t>
  </si>
  <si>
    <t>Nekretnine, postrojenja i oprema u iznosu od 213.818 tisuća eura uvećan za Zalihe (iskazane unutar Dugotrajne imovine) u iznosu od 879 tisuća eura odgovara AOP poziciji 010.</t>
  </si>
  <si>
    <t>Ograničeni depoziti i novčana sredstva u iznosu od 5.487 tisuća eura nalazi se na poziciji AOP 028. Ostala dugotrajna financijska imovina koja ukupno iznosi 130.124 tisuća eura obuhvaća AOP pozicije 021 i 023.</t>
  </si>
  <si>
    <t>Ostala potraživanja i predujmovi u iznosu od 4.506 tisuća eura, sadrži ostala potraživanja za porez (izuzev gore opisanog potraživanja za porez na dobit) iskazana na AOP 051, 047, 050, 052 i 060.</t>
  </si>
  <si>
    <t>Ostale rezerve u iznosu od 71.442 tisuća eura sadrže AOP 070 i 077.</t>
  </si>
  <si>
    <t>Usklađenje stavaka Računa dobiti i gubitka:</t>
  </si>
  <si>
    <t>Poslovni rashodi u iznosu od 71.246 tisuće eura uvećani za Troškove najma i koncesijska naknada za zemljišta u iznosu od 2.211 tisuće eura i poziciju Ostali rashodi u iznosu od 681 tisuća eura korespondiraju zbroju AOP pozicija 009, 013, 021 i 029.</t>
  </si>
  <si>
    <t>Financijski prihodi u iznosu od 3.266 tisuće eura iskazani su na pozicijama AOP 034, 037 i 038.</t>
  </si>
  <si>
    <t>Usklađenje stavaka u Izvještaju o promjenama na kapitalu:</t>
  </si>
  <si>
    <t>Ostale obveze i rezerviranja u iznosu od 8.828 tisuća eura unutar GFI je iskazano na AOP 116, 119, 120 i 123.</t>
  </si>
  <si>
    <t>Iznos od 189.815 eura naveden u retku 21. Ostale raspodjele vlasnicima predstavljaju evidentiranje plaćanja temeljena na dionicama u skladu s MSFI-jem 2, jer u GFI-POD-u ne postoje drugi primjereniji redak gdje bi se ovaj iznos klasificirao.</t>
  </si>
  <si>
    <t>Detaljne informacije o financijskim izvještajima dostupne su u objavljenom ZIP dokumentu „Godišnji izvještaj 2024. s financijskim izvještajima“</t>
  </si>
  <si>
    <t>koji je istovremeno objavljen na internetskim stranicama Društva, Zagrebačke burze i Hanfa-e.</t>
  </si>
  <si>
    <t>Sve preostale informacije sadržane su u bilješkama uz financijske izvještaje objavljene u Godišnjem izvještaju Društva.</t>
  </si>
  <si>
    <t xml:space="preserve">Ovaj XLS dokument nije službeni format za objavu Godišnjeg izvještaja. </t>
  </si>
  <si>
    <r>
      <t xml:space="preserve">BILJEŠKE UZ FINANCIJSKE IZVJEŠTAJE - GFI
Naziv izdavatelja:   Arena Hospitality Group d.d.
OIB:    47625429199
Izvještajno razdoblje:  01.01.2024. do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vidi Opće podatke
2. usvojene računovodstvene politike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izvješću za 2023. objavljen u Bilješkama 12. i 13.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-n/p
5. iznos i prirodu pojedinih stavki prihoda ili rashoda izuzetne veličine ili pojave
- vidjeti objašnjenja u tekstu gdje se komentiraju rezultati poslovanja u periodu
6. iznose koje poduzetnik duguje i koji dospijevaju nakon više od pet godina, kao i ukupna dugovanja poduzetnika pokrivena vrijednim osiguranjem koje je dao poduzetnik, uz naznaku vrste i oblika osiguranja
- nije bilo promjene u odnosu na objavljeni podatak u Godišnjem izvješću za 2023. objavljen u Bilješkama 12. i 13.
7. prosječan broj zaposlenih tijekom poslovne godine
- 1017 zaposlenih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24.801 eura (neto 16.418 eura, 5.449 eura poreza i doprinosa iz plaće te 2.934 eura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 vidjeti račun dobiti i gubitka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 vidjeti račun dobiti i gubitka
11. ako su u bilanci priznata rezerviranja za odgođeni porez, stanja odgođenog poreza na kraju poslovne godine i kretanja tih stanja tijekom poslovne godine
- n/p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Rezultati poslovanja tih poduzetinka uključeni su u konsolidirani izvještaj Društva u skladu s primjenjenim okvirom izvještavanja
13. broj i nominalnu vrijednost, ili ako ne postoji nominalna vrijednost, knjigovodstvenu vrijednost dionica ili udjela upisanih tijekom poslovne godine u okviru odobrenog kapitala
- n/p
14. u slučaju kada postoji više rodova dionica, broj i nominalnu vrijednost, ili ako ne postoji nominalna vrijednost, knjigovodstvenu vrijednost svakog roda
- n/p
15. postojanje bilo kakvih potvrda o sudjelovanju, konvertibilnih zadužnica, jamstava, opcija ili sličnih vrijednosnica ili prava, s naznakom njihovog broja i prava koja daju
-n/p
16. naziv, sjedište te pravni oblik svakog poduzetnika u kojemu poduzetnik ima neograničenu odgovornost
-n/p
17. naziv i sjedište poduzetnika koji sastavlja godišnji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18. naziv i sjedište poduzetnika koji sastavlja godišnji konsolidirani financijski izvještaj najmanje grupe poduzetnika u kojoj poduzetnik sudjeluje kao kontrolirani član i koji je također uključen u grupu poduzetnika iz točke 17.
- isto kao i odgovor 17.
19. mjesto na kojem je moguće dobiti primjerke godišnjih konsolidiranih financijskih izvještaja iz točaka 17. i 18., pod uvjetom da su dostupni
-n/p
20. predloženu raspodjelu dobiti ili predloženo postupanje s gubitkom, ili, ako je to primjenjivo, raspodjelu dobiti ili postupanje s gubitkom
-n/p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-n/p
22. prirodu i financijski učinak značajnih događaja koji su nastupili nakon datuma bilance i nisu odraženi u računu dobiti i gubitka ili bilanci
-n/p
23. neto prihod raščlanjen po kategorijama aktivnosti i zemljopisnim tržištima, ako se te kategorije i tržišta znatno međusobno razlikuju, uzimajući u obzir način na koji je organizirana prodaja proizvoda i pružanje usluga.
-n/p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r>
      <rPr>
        <b/>
        <sz val="10"/>
        <rFont val="Arial"/>
        <family val="2"/>
        <charset val="238"/>
      </rPr>
      <t>Usklađenje stavaka Bilance</t>
    </r>
    <r>
      <rPr>
        <sz val="1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</si>
</sst>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9">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10" borderId="0" xfId="0" applyFont="1" applyFill="1"/>
    <xf numFmtId="0" fontId="0" fillId="10" borderId="0" xfId="0" applyFill="1"/>
    <xf numFmtId="0" fontId="5" fillId="10" borderId="0" xfId="0" applyFont="1"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2 2" xfId="4" xr:uid="{7DE01F67-7554-44F6-B4EF-C655B8E3DC3E}"/>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view="pageBreakPreview" zoomScale="90" zoomScaleNormal="100" zoomScaleSheetLayoutView="90" workbookViewId="0">
      <selection activeCell="E34" sqref="E34:I34"/>
    </sheetView>
  </sheetViews>
  <sheetFormatPr defaultRowHeight="12.75" x14ac:dyDescent="0.2"/>
  <cols>
    <col min="9" max="9" width="13.42578125" customWidth="1"/>
  </cols>
  <sheetData>
    <row r="1" spans="1:10" ht="15.75" x14ac:dyDescent="0.2">
      <c r="A1" s="140"/>
      <c r="B1" s="141"/>
      <c r="C1" s="141"/>
      <c r="D1" s="15"/>
      <c r="E1" s="15"/>
      <c r="F1" s="15"/>
      <c r="G1" s="15"/>
      <c r="H1" s="15"/>
      <c r="I1" s="15"/>
      <c r="J1" s="16"/>
    </row>
    <row r="2" spans="1:10" ht="14.45" customHeight="1" x14ac:dyDescent="0.2">
      <c r="A2" s="142" t="s">
        <v>316</v>
      </c>
      <c r="B2" s="143"/>
      <c r="C2" s="143"/>
      <c r="D2" s="143"/>
      <c r="E2" s="143"/>
      <c r="F2" s="143"/>
      <c r="G2" s="143"/>
      <c r="H2" s="143"/>
      <c r="I2" s="143"/>
      <c r="J2" s="144"/>
    </row>
    <row r="3" spans="1:10" ht="15" x14ac:dyDescent="0.2">
      <c r="A3" s="51"/>
      <c r="B3" s="52"/>
      <c r="C3" s="52"/>
      <c r="D3" s="52"/>
      <c r="E3" s="52"/>
      <c r="F3" s="52"/>
      <c r="G3" s="52"/>
      <c r="H3" s="52"/>
      <c r="I3" s="52"/>
      <c r="J3" s="53"/>
    </row>
    <row r="4" spans="1:10" ht="33.6" customHeight="1" x14ac:dyDescent="0.2">
      <c r="A4" s="145" t="s">
        <v>301</v>
      </c>
      <c r="B4" s="146"/>
      <c r="C4" s="146"/>
      <c r="D4" s="146"/>
      <c r="E4" s="147">
        <v>45292</v>
      </c>
      <c r="F4" s="148"/>
      <c r="G4" s="59" t="s">
        <v>0</v>
      </c>
      <c r="H4" s="147">
        <v>45657</v>
      </c>
      <c r="I4" s="148"/>
      <c r="J4" s="17"/>
    </row>
    <row r="5" spans="1:10" s="64" customFormat="1" ht="10.15" customHeight="1" x14ac:dyDescent="0.25">
      <c r="A5" s="149"/>
      <c r="B5" s="150"/>
      <c r="C5" s="150"/>
      <c r="D5" s="150"/>
      <c r="E5" s="150"/>
      <c r="F5" s="150"/>
      <c r="G5" s="150"/>
      <c r="H5" s="150"/>
      <c r="I5" s="150"/>
      <c r="J5" s="151"/>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3" t="s">
        <v>322</v>
      </c>
      <c r="B8" s="154"/>
      <c r="C8" s="154"/>
      <c r="D8" s="154"/>
      <c r="E8" s="154"/>
      <c r="F8" s="154"/>
      <c r="G8" s="154"/>
      <c r="H8" s="154"/>
      <c r="I8" s="154"/>
      <c r="J8" s="18"/>
    </row>
    <row r="9" spans="1:10" ht="14.25" x14ac:dyDescent="0.2">
      <c r="A9" s="19"/>
      <c r="B9" s="47"/>
      <c r="C9" s="47"/>
      <c r="D9" s="47"/>
      <c r="E9" s="152"/>
      <c r="F9" s="152"/>
      <c r="G9" s="102"/>
      <c r="H9" s="102"/>
      <c r="I9" s="57"/>
      <c r="J9" s="58"/>
    </row>
    <row r="10" spans="1:10" ht="25.9" customHeight="1" x14ac:dyDescent="0.2">
      <c r="A10" s="120" t="s">
        <v>302</v>
      </c>
      <c r="B10" s="121"/>
      <c r="C10" s="132" t="s">
        <v>444</v>
      </c>
      <c r="D10" s="133"/>
      <c r="E10" s="49"/>
      <c r="F10" s="155" t="s">
        <v>323</v>
      </c>
      <c r="G10" s="156"/>
      <c r="H10" s="114" t="s">
        <v>445</v>
      </c>
      <c r="I10" s="115"/>
      <c r="J10" s="20"/>
    </row>
    <row r="11" spans="1:10" ht="15.6" customHeight="1" x14ac:dyDescent="0.2">
      <c r="A11" s="19"/>
      <c r="B11" s="47"/>
      <c r="C11" s="47"/>
      <c r="D11" s="47"/>
      <c r="E11" s="139"/>
      <c r="F11" s="139"/>
      <c r="G11" s="139"/>
      <c r="H11" s="139"/>
      <c r="I11" s="50"/>
      <c r="J11" s="20"/>
    </row>
    <row r="12" spans="1:10" ht="21" customHeight="1" x14ac:dyDescent="0.2">
      <c r="A12" s="104" t="s">
        <v>317</v>
      </c>
      <c r="B12" s="121"/>
      <c r="C12" s="132" t="s">
        <v>446</v>
      </c>
      <c r="D12" s="133"/>
      <c r="E12" s="138"/>
      <c r="F12" s="139"/>
      <c r="G12" s="139"/>
      <c r="H12" s="139"/>
      <c r="I12" s="50"/>
      <c r="J12" s="20"/>
    </row>
    <row r="13" spans="1:10" ht="10.9" customHeight="1" x14ac:dyDescent="0.2">
      <c r="A13" s="49"/>
      <c r="B13" s="50"/>
      <c r="C13" s="47"/>
      <c r="D13" s="47"/>
      <c r="E13" s="102"/>
      <c r="F13" s="102"/>
      <c r="G13" s="102"/>
      <c r="H13" s="102"/>
      <c r="I13" s="47"/>
      <c r="J13" s="21"/>
    </row>
    <row r="14" spans="1:10" ht="22.9" customHeight="1" x14ac:dyDescent="0.2">
      <c r="A14" s="104" t="s">
        <v>303</v>
      </c>
      <c r="B14" s="131"/>
      <c r="C14" s="132" t="s">
        <v>447</v>
      </c>
      <c r="D14" s="133"/>
      <c r="E14" s="137"/>
      <c r="F14" s="122"/>
      <c r="G14" s="63" t="s">
        <v>324</v>
      </c>
      <c r="H14" s="114" t="s">
        <v>448</v>
      </c>
      <c r="I14" s="115"/>
      <c r="J14" s="60"/>
    </row>
    <row r="15" spans="1:10" ht="14.45" customHeight="1" x14ac:dyDescent="0.2">
      <c r="A15" s="49"/>
      <c r="B15" s="50"/>
      <c r="C15" s="47"/>
      <c r="D15" s="47"/>
      <c r="E15" s="102"/>
      <c r="F15" s="102"/>
      <c r="G15" s="102"/>
      <c r="H15" s="102"/>
      <c r="I15" s="47"/>
      <c r="J15" s="21"/>
    </row>
    <row r="16" spans="1:10" ht="13.15" customHeight="1" x14ac:dyDescent="0.2">
      <c r="A16" s="104" t="s">
        <v>325</v>
      </c>
      <c r="B16" s="131"/>
      <c r="C16" s="132" t="s">
        <v>449</v>
      </c>
      <c r="D16" s="133"/>
      <c r="E16" s="56"/>
      <c r="F16" s="56"/>
      <c r="G16" s="56"/>
      <c r="H16" s="56"/>
      <c r="I16" s="56"/>
      <c r="J16" s="60"/>
    </row>
    <row r="17" spans="1:10" ht="14.45" customHeight="1" x14ac:dyDescent="0.2">
      <c r="A17" s="134"/>
      <c r="B17" s="135"/>
      <c r="C17" s="135"/>
      <c r="D17" s="135"/>
      <c r="E17" s="135"/>
      <c r="F17" s="135"/>
      <c r="G17" s="135"/>
      <c r="H17" s="135"/>
      <c r="I17" s="135"/>
      <c r="J17" s="136"/>
    </row>
    <row r="18" spans="1:10" x14ac:dyDescent="0.2">
      <c r="A18" s="120" t="s">
        <v>304</v>
      </c>
      <c r="B18" s="121"/>
      <c r="C18" s="106" t="s">
        <v>450</v>
      </c>
      <c r="D18" s="107"/>
      <c r="E18" s="107"/>
      <c r="F18" s="107"/>
      <c r="G18" s="107"/>
      <c r="H18" s="107"/>
      <c r="I18" s="107"/>
      <c r="J18" s="108"/>
    </row>
    <row r="19" spans="1:10" ht="14.25" x14ac:dyDescent="0.2">
      <c r="A19" s="19"/>
      <c r="B19" s="47"/>
      <c r="C19" s="62"/>
      <c r="D19" s="47"/>
      <c r="E19" s="102"/>
      <c r="F19" s="102"/>
      <c r="G19" s="102"/>
      <c r="H19" s="102"/>
      <c r="I19" s="47"/>
      <c r="J19" s="21"/>
    </row>
    <row r="20" spans="1:10" ht="14.25" x14ac:dyDescent="0.2">
      <c r="A20" s="120" t="s">
        <v>305</v>
      </c>
      <c r="B20" s="121"/>
      <c r="C20" s="114">
        <v>52100</v>
      </c>
      <c r="D20" s="115"/>
      <c r="E20" s="102"/>
      <c r="F20" s="102"/>
      <c r="G20" s="106" t="s">
        <v>451</v>
      </c>
      <c r="H20" s="107"/>
      <c r="I20" s="107"/>
      <c r="J20" s="108"/>
    </row>
    <row r="21" spans="1:10" ht="14.25" x14ac:dyDescent="0.2">
      <c r="A21" s="19"/>
      <c r="B21" s="47"/>
      <c r="C21" s="47"/>
      <c r="D21" s="47"/>
      <c r="E21" s="102"/>
      <c r="F21" s="102"/>
      <c r="G21" s="102"/>
      <c r="H21" s="102"/>
      <c r="I21" s="47"/>
      <c r="J21" s="21"/>
    </row>
    <row r="22" spans="1:10" x14ac:dyDescent="0.2">
      <c r="A22" s="120" t="s">
        <v>306</v>
      </c>
      <c r="B22" s="121"/>
      <c r="C22" s="106" t="s">
        <v>452</v>
      </c>
      <c r="D22" s="107"/>
      <c r="E22" s="107"/>
      <c r="F22" s="107"/>
      <c r="G22" s="107"/>
      <c r="H22" s="107"/>
      <c r="I22" s="107"/>
      <c r="J22" s="108"/>
    </row>
    <row r="23" spans="1:10" ht="14.25" x14ac:dyDescent="0.2">
      <c r="A23" s="19"/>
      <c r="B23" s="47"/>
      <c r="C23" s="47"/>
      <c r="D23" s="47"/>
      <c r="E23" s="102"/>
      <c r="F23" s="102"/>
      <c r="G23" s="102"/>
      <c r="H23" s="102"/>
      <c r="I23" s="47"/>
      <c r="J23" s="21"/>
    </row>
    <row r="24" spans="1:10" ht="14.25" x14ac:dyDescent="0.2">
      <c r="A24" s="120" t="s">
        <v>307</v>
      </c>
      <c r="B24" s="121"/>
      <c r="C24" s="126" t="s">
        <v>453</v>
      </c>
      <c r="D24" s="127"/>
      <c r="E24" s="127"/>
      <c r="F24" s="127"/>
      <c r="G24" s="127"/>
      <c r="H24" s="127"/>
      <c r="I24" s="127"/>
      <c r="J24" s="128"/>
    </row>
    <row r="25" spans="1:10" ht="14.25" x14ac:dyDescent="0.2">
      <c r="A25" s="19"/>
      <c r="B25" s="47"/>
      <c r="C25" s="62"/>
      <c r="D25" s="47"/>
      <c r="E25" s="102"/>
      <c r="F25" s="102"/>
      <c r="G25" s="102"/>
      <c r="H25" s="102"/>
      <c r="I25" s="47"/>
      <c r="J25" s="21"/>
    </row>
    <row r="26" spans="1:10" ht="14.25" x14ac:dyDescent="0.2">
      <c r="A26" s="120" t="s">
        <v>308</v>
      </c>
      <c r="B26" s="121"/>
      <c r="C26" s="126" t="s">
        <v>454</v>
      </c>
      <c r="D26" s="127"/>
      <c r="E26" s="127"/>
      <c r="F26" s="127"/>
      <c r="G26" s="127"/>
      <c r="H26" s="127"/>
      <c r="I26" s="127"/>
      <c r="J26" s="128"/>
    </row>
    <row r="27" spans="1:10" ht="13.9" customHeight="1" x14ac:dyDescent="0.2">
      <c r="A27" s="19"/>
      <c r="B27" s="47"/>
      <c r="C27" s="62"/>
      <c r="D27" s="47"/>
      <c r="E27" s="102"/>
      <c r="F27" s="102"/>
      <c r="G27" s="102"/>
      <c r="H27" s="102"/>
      <c r="I27" s="47"/>
      <c r="J27" s="21"/>
    </row>
    <row r="28" spans="1:10" ht="22.9" customHeight="1" x14ac:dyDescent="0.2">
      <c r="A28" s="104" t="s">
        <v>318</v>
      </c>
      <c r="B28" s="121"/>
      <c r="C28" s="34">
        <v>659</v>
      </c>
      <c r="D28" s="22"/>
      <c r="E28" s="125"/>
      <c r="F28" s="125"/>
      <c r="G28" s="125"/>
      <c r="H28" s="125"/>
      <c r="I28" s="129"/>
      <c r="J28" s="130"/>
    </row>
    <row r="29" spans="1:10" ht="14.25" x14ac:dyDescent="0.2">
      <c r="A29" s="19"/>
      <c r="B29" s="47"/>
      <c r="C29" s="47"/>
      <c r="D29" s="47"/>
      <c r="E29" s="102"/>
      <c r="F29" s="102"/>
      <c r="G29" s="102"/>
      <c r="H29" s="102"/>
      <c r="I29" s="47"/>
      <c r="J29" s="21"/>
    </row>
    <row r="30" spans="1:10" ht="15" x14ac:dyDescent="0.2">
      <c r="A30" s="120" t="s">
        <v>309</v>
      </c>
      <c r="B30" s="121"/>
      <c r="C30" s="76" t="s">
        <v>327</v>
      </c>
      <c r="D30" s="116" t="s">
        <v>326</v>
      </c>
      <c r="E30" s="117"/>
      <c r="F30" s="117"/>
      <c r="G30" s="117"/>
      <c r="H30" s="69" t="s">
        <v>327</v>
      </c>
      <c r="I30" s="70" t="s">
        <v>328</v>
      </c>
      <c r="J30" s="71"/>
    </row>
    <row r="31" spans="1:10" x14ac:dyDescent="0.2">
      <c r="A31" s="120"/>
      <c r="B31" s="121"/>
      <c r="C31" s="23"/>
      <c r="D31" s="59"/>
      <c r="E31" s="122"/>
      <c r="F31" s="122"/>
      <c r="G31" s="122"/>
      <c r="H31" s="122"/>
      <c r="I31" s="123"/>
      <c r="J31" s="124"/>
    </row>
    <row r="32" spans="1:10" x14ac:dyDescent="0.2">
      <c r="A32" s="120" t="s">
        <v>319</v>
      </c>
      <c r="B32" s="121"/>
      <c r="C32" s="34" t="s">
        <v>331</v>
      </c>
      <c r="D32" s="116" t="s">
        <v>329</v>
      </c>
      <c r="E32" s="117"/>
      <c r="F32" s="117"/>
      <c r="G32" s="117"/>
      <c r="H32" s="72" t="s">
        <v>330</v>
      </c>
      <c r="I32" s="73" t="s">
        <v>331</v>
      </c>
      <c r="J32" s="74"/>
    </row>
    <row r="33" spans="1:10" ht="14.25" x14ac:dyDescent="0.2">
      <c r="A33" s="19"/>
      <c r="B33" s="47"/>
      <c r="C33" s="47"/>
      <c r="D33" s="47"/>
      <c r="E33" s="102"/>
      <c r="F33" s="102"/>
      <c r="G33" s="102"/>
      <c r="H33" s="102"/>
      <c r="I33" s="47"/>
      <c r="J33" s="21"/>
    </row>
    <row r="34" spans="1:10" x14ac:dyDescent="0.2">
      <c r="A34" s="116" t="s">
        <v>320</v>
      </c>
      <c r="B34" s="117"/>
      <c r="C34" s="117"/>
      <c r="D34" s="117"/>
      <c r="E34" s="117" t="s">
        <v>310</v>
      </c>
      <c r="F34" s="117"/>
      <c r="G34" s="117"/>
      <c r="H34" s="117"/>
      <c r="I34" s="117"/>
      <c r="J34" s="24" t="s">
        <v>311</v>
      </c>
    </row>
    <row r="35" spans="1:10" ht="14.25" x14ac:dyDescent="0.2">
      <c r="A35" s="19"/>
      <c r="B35" s="47"/>
      <c r="C35" s="47"/>
      <c r="D35" s="47"/>
      <c r="E35" s="102"/>
      <c r="F35" s="102"/>
      <c r="G35" s="102"/>
      <c r="H35" s="102"/>
      <c r="I35" s="47"/>
      <c r="J35" s="58"/>
    </row>
    <row r="36" spans="1:10" x14ac:dyDescent="0.2">
      <c r="A36" s="109"/>
      <c r="B36" s="110"/>
      <c r="C36" s="110"/>
      <c r="D36" s="110"/>
      <c r="E36" s="109"/>
      <c r="F36" s="110"/>
      <c r="G36" s="110"/>
      <c r="H36" s="110"/>
      <c r="I36" s="111"/>
      <c r="J36" s="48"/>
    </row>
    <row r="37" spans="1:10" ht="14.25" x14ac:dyDescent="0.2">
      <c r="A37" s="19"/>
      <c r="B37" s="47"/>
      <c r="C37" s="62"/>
      <c r="D37" s="119"/>
      <c r="E37" s="119"/>
      <c r="F37" s="119"/>
      <c r="G37" s="119"/>
      <c r="H37" s="119"/>
      <c r="I37" s="119"/>
      <c r="J37" s="21"/>
    </row>
    <row r="38" spans="1:10" x14ac:dyDescent="0.2">
      <c r="A38" s="109"/>
      <c r="B38" s="110"/>
      <c r="C38" s="110"/>
      <c r="D38" s="111"/>
      <c r="E38" s="109"/>
      <c r="F38" s="110"/>
      <c r="G38" s="110"/>
      <c r="H38" s="110"/>
      <c r="I38" s="111"/>
      <c r="J38" s="34"/>
    </row>
    <row r="39" spans="1:10" ht="14.25" x14ac:dyDescent="0.2">
      <c r="A39" s="19"/>
      <c r="B39" s="47"/>
      <c r="C39" s="62"/>
      <c r="D39" s="61"/>
      <c r="E39" s="119"/>
      <c r="F39" s="119"/>
      <c r="G39" s="119"/>
      <c r="H39" s="119"/>
      <c r="I39" s="50"/>
      <c r="J39" s="21"/>
    </row>
    <row r="40" spans="1:10" x14ac:dyDescent="0.2">
      <c r="A40" s="109"/>
      <c r="B40" s="110"/>
      <c r="C40" s="110"/>
      <c r="D40" s="111"/>
      <c r="E40" s="109"/>
      <c r="F40" s="110"/>
      <c r="G40" s="110"/>
      <c r="H40" s="110"/>
      <c r="I40" s="111"/>
      <c r="J40" s="34"/>
    </row>
    <row r="41" spans="1:10" ht="14.25" x14ac:dyDescent="0.2">
      <c r="A41" s="19"/>
      <c r="B41" s="47"/>
      <c r="C41" s="62"/>
      <c r="D41" s="61"/>
      <c r="E41" s="61"/>
      <c r="F41" s="61"/>
      <c r="G41" s="61"/>
      <c r="H41" s="61"/>
      <c r="I41" s="50"/>
      <c r="J41" s="21"/>
    </row>
    <row r="42" spans="1:10" x14ac:dyDescent="0.2">
      <c r="A42" s="109"/>
      <c r="B42" s="110"/>
      <c r="C42" s="110"/>
      <c r="D42" s="111"/>
      <c r="E42" s="109"/>
      <c r="F42" s="110"/>
      <c r="G42" s="110"/>
      <c r="H42" s="110"/>
      <c r="I42" s="111"/>
      <c r="J42" s="34"/>
    </row>
    <row r="43" spans="1:10" ht="14.25" x14ac:dyDescent="0.2">
      <c r="A43" s="25"/>
      <c r="B43" s="62"/>
      <c r="C43" s="101"/>
      <c r="D43" s="101"/>
      <c r="E43" s="102"/>
      <c r="F43" s="102"/>
      <c r="G43" s="101"/>
      <c r="H43" s="101"/>
      <c r="I43" s="101"/>
      <c r="J43" s="21"/>
    </row>
    <row r="44" spans="1:10" x14ac:dyDescent="0.2">
      <c r="A44" s="109"/>
      <c r="B44" s="110"/>
      <c r="C44" s="110"/>
      <c r="D44" s="111"/>
      <c r="E44" s="109"/>
      <c r="F44" s="110"/>
      <c r="G44" s="110"/>
      <c r="H44" s="110"/>
      <c r="I44" s="111"/>
      <c r="J44" s="34"/>
    </row>
    <row r="45" spans="1:10" ht="14.25" x14ac:dyDescent="0.2">
      <c r="A45" s="25"/>
      <c r="B45" s="62"/>
      <c r="C45" s="62"/>
      <c r="D45" s="47"/>
      <c r="E45" s="118"/>
      <c r="F45" s="118"/>
      <c r="G45" s="101"/>
      <c r="H45" s="101"/>
      <c r="I45" s="47"/>
      <c r="J45" s="21"/>
    </row>
    <row r="46" spans="1:10" x14ac:dyDescent="0.2">
      <c r="A46" s="109"/>
      <c r="B46" s="110"/>
      <c r="C46" s="110"/>
      <c r="D46" s="111"/>
      <c r="E46" s="109"/>
      <c r="F46" s="110"/>
      <c r="G46" s="110"/>
      <c r="H46" s="110"/>
      <c r="I46" s="111"/>
      <c r="J46" s="34"/>
    </row>
    <row r="47" spans="1:10" ht="14.25" x14ac:dyDescent="0.2">
      <c r="A47" s="25"/>
      <c r="B47" s="62"/>
      <c r="C47" s="62"/>
      <c r="D47" s="47"/>
      <c r="E47" s="102"/>
      <c r="F47" s="102"/>
      <c r="G47" s="101"/>
      <c r="H47" s="101"/>
      <c r="I47" s="47"/>
      <c r="J47" s="75" t="s">
        <v>332</v>
      </c>
    </row>
    <row r="48" spans="1:10" ht="14.25" x14ac:dyDescent="0.2">
      <c r="A48" s="25"/>
      <c r="B48" s="62"/>
      <c r="C48" s="62"/>
      <c r="D48" s="47"/>
      <c r="E48" s="102"/>
      <c r="F48" s="102"/>
      <c r="G48" s="101"/>
      <c r="H48" s="101"/>
      <c r="I48" s="47"/>
      <c r="J48" s="75" t="s">
        <v>333</v>
      </c>
    </row>
    <row r="49" spans="1:10" ht="14.45" customHeight="1" x14ac:dyDescent="0.2">
      <c r="A49" s="104" t="s">
        <v>312</v>
      </c>
      <c r="B49" s="105"/>
      <c r="C49" s="114" t="s">
        <v>333</v>
      </c>
      <c r="D49" s="115"/>
      <c r="E49" s="112" t="s">
        <v>334</v>
      </c>
      <c r="F49" s="113"/>
      <c r="G49" s="106"/>
      <c r="H49" s="107"/>
      <c r="I49" s="107"/>
      <c r="J49" s="108"/>
    </row>
    <row r="50" spans="1:10" ht="14.25" x14ac:dyDescent="0.2">
      <c r="A50" s="25"/>
      <c r="B50" s="62"/>
      <c r="C50" s="101"/>
      <c r="D50" s="101"/>
      <c r="E50" s="102"/>
      <c r="F50" s="102"/>
      <c r="G50" s="103" t="s">
        <v>335</v>
      </c>
      <c r="H50" s="103"/>
      <c r="I50" s="103"/>
      <c r="J50" s="26"/>
    </row>
    <row r="51" spans="1:10" ht="13.9" customHeight="1" x14ac:dyDescent="0.2">
      <c r="A51" s="104" t="s">
        <v>313</v>
      </c>
      <c r="B51" s="105"/>
      <c r="C51" s="106" t="s">
        <v>457</v>
      </c>
      <c r="D51" s="107"/>
      <c r="E51" s="107"/>
      <c r="F51" s="107"/>
      <c r="G51" s="107"/>
      <c r="H51" s="107"/>
      <c r="I51" s="107"/>
      <c r="J51" s="108"/>
    </row>
    <row r="52" spans="1:10" ht="14.25" x14ac:dyDescent="0.2">
      <c r="A52" s="19"/>
      <c r="B52" s="47"/>
      <c r="C52" s="125" t="s">
        <v>314</v>
      </c>
      <c r="D52" s="125"/>
      <c r="E52" s="125"/>
      <c r="F52" s="125"/>
      <c r="G52" s="125"/>
      <c r="H52" s="125"/>
      <c r="I52" s="125"/>
      <c r="J52" s="21"/>
    </row>
    <row r="53" spans="1:10" ht="14.25" x14ac:dyDescent="0.2">
      <c r="A53" s="104" t="s">
        <v>315</v>
      </c>
      <c r="B53" s="105"/>
      <c r="C53" s="161" t="s">
        <v>455</v>
      </c>
      <c r="D53" s="162"/>
      <c r="E53" s="163"/>
      <c r="F53" s="102"/>
      <c r="G53" s="102"/>
      <c r="H53" s="117"/>
      <c r="I53" s="117"/>
      <c r="J53" s="164"/>
    </row>
    <row r="54" spans="1:10" ht="14.25" x14ac:dyDescent="0.2">
      <c r="A54" s="19"/>
      <c r="B54" s="47"/>
      <c r="C54" s="62"/>
      <c r="D54" s="47"/>
      <c r="E54" s="102"/>
      <c r="F54" s="102"/>
      <c r="G54" s="102"/>
      <c r="H54" s="102"/>
      <c r="I54" s="47"/>
      <c r="J54" s="21"/>
    </row>
    <row r="55" spans="1:10" ht="14.45" customHeight="1" x14ac:dyDescent="0.2">
      <c r="A55" s="104" t="s">
        <v>307</v>
      </c>
      <c r="B55" s="105"/>
      <c r="C55" s="157" t="s">
        <v>458</v>
      </c>
      <c r="D55" s="158"/>
      <c r="E55" s="158"/>
      <c r="F55" s="158"/>
      <c r="G55" s="158"/>
      <c r="H55" s="158"/>
      <c r="I55" s="158"/>
      <c r="J55" s="159"/>
    </row>
    <row r="56" spans="1:10" ht="14.25" x14ac:dyDescent="0.2">
      <c r="A56" s="19"/>
      <c r="B56" s="47"/>
      <c r="C56" s="47"/>
      <c r="D56" s="47"/>
      <c r="E56" s="102"/>
      <c r="F56" s="102"/>
      <c r="G56" s="102"/>
      <c r="H56" s="102"/>
      <c r="I56" s="47"/>
      <c r="J56" s="21"/>
    </row>
    <row r="57" spans="1:10" ht="14.25" x14ac:dyDescent="0.2">
      <c r="A57" s="104" t="s">
        <v>336</v>
      </c>
      <c r="B57" s="105"/>
      <c r="C57" s="157" t="s">
        <v>459</v>
      </c>
      <c r="D57" s="158"/>
      <c r="E57" s="158"/>
      <c r="F57" s="158"/>
      <c r="G57" s="158"/>
      <c r="H57" s="158"/>
      <c r="I57" s="158"/>
      <c r="J57" s="159"/>
    </row>
    <row r="58" spans="1:10" ht="14.45" customHeight="1" x14ac:dyDescent="0.2">
      <c r="A58" s="19"/>
      <c r="B58" s="47"/>
      <c r="C58" s="103" t="s">
        <v>337</v>
      </c>
      <c r="D58" s="103"/>
      <c r="E58" s="103"/>
      <c r="F58" s="103"/>
      <c r="G58" s="47"/>
      <c r="H58" s="47"/>
      <c r="I58" s="47"/>
      <c r="J58" s="21"/>
    </row>
    <row r="59" spans="1:10" ht="14.25" x14ac:dyDescent="0.2">
      <c r="A59" s="104" t="s">
        <v>338</v>
      </c>
      <c r="B59" s="105"/>
      <c r="C59" s="157" t="s">
        <v>460</v>
      </c>
      <c r="D59" s="158"/>
      <c r="E59" s="158"/>
      <c r="F59" s="158"/>
      <c r="G59" s="158"/>
      <c r="H59" s="158"/>
      <c r="I59" s="158"/>
      <c r="J59" s="159"/>
    </row>
    <row r="60" spans="1:10" ht="14.45" customHeight="1" x14ac:dyDescent="0.2">
      <c r="A60" s="27"/>
      <c r="B60" s="28"/>
      <c r="C60" s="160" t="s">
        <v>339</v>
      </c>
      <c r="D60" s="160"/>
      <c r="E60" s="160"/>
      <c r="F60" s="160"/>
      <c r="G60" s="16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110" zoomScaleNormal="100" workbookViewId="0">
      <selection activeCell="E34" sqref="E34:I34"/>
    </sheetView>
  </sheetViews>
  <sheetFormatPr defaultColWidth="8.85546875" defaultRowHeight="12.75" x14ac:dyDescent="0.2"/>
  <cols>
    <col min="8" max="9" width="15.7109375" style="33" customWidth="1"/>
    <col min="10" max="10" width="10.28515625" bestFit="1" customWidth="1"/>
  </cols>
  <sheetData>
    <row r="1" spans="1:9" x14ac:dyDescent="0.2">
      <c r="A1" s="169" t="s">
        <v>1</v>
      </c>
      <c r="B1" s="170"/>
      <c r="C1" s="170"/>
      <c r="D1" s="170"/>
      <c r="E1" s="170"/>
      <c r="F1" s="170"/>
      <c r="G1" s="170"/>
      <c r="H1" s="170"/>
      <c r="I1" s="170"/>
    </row>
    <row r="2" spans="1:9" x14ac:dyDescent="0.2">
      <c r="A2" s="171" t="s">
        <v>461</v>
      </c>
      <c r="B2" s="172"/>
      <c r="C2" s="172"/>
      <c r="D2" s="172"/>
      <c r="E2" s="172"/>
      <c r="F2" s="172"/>
      <c r="G2" s="172"/>
      <c r="H2" s="172"/>
      <c r="I2" s="172"/>
    </row>
    <row r="3" spans="1:9" x14ac:dyDescent="0.2">
      <c r="A3" s="173" t="s">
        <v>443</v>
      </c>
      <c r="B3" s="173"/>
      <c r="C3" s="173"/>
      <c r="D3" s="173"/>
      <c r="E3" s="173"/>
      <c r="F3" s="173"/>
      <c r="G3" s="173"/>
      <c r="H3" s="173"/>
      <c r="I3" s="173"/>
    </row>
    <row r="4" spans="1:9" x14ac:dyDescent="0.2">
      <c r="A4" s="174" t="s">
        <v>456</v>
      </c>
      <c r="B4" s="175"/>
      <c r="C4" s="175"/>
      <c r="D4" s="175"/>
      <c r="E4" s="175"/>
      <c r="F4" s="175"/>
      <c r="G4" s="175"/>
      <c r="H4" s="175"/>
      <c r="I4" s="176"/>
    </row>
    <row r="5" spans="1:9" ht="34.5" thickBot="1" x14ac:dyDescent="0.25">
      <c r="A5" s="180" t="s">
        <v>2</v>
      </c>
      <c r="B5" s="181"/>
      <c r="C5" s="181"/>
      <c r="D5" s="181"/>
      <c r="E5" s="181"/>
      <c r="F5" s="182"/>
      <c r="G5" s="12" t="s">
        <v>104</v>
      </c>
      <c r="H5" s="31" t="s">
        <v>291</v>
      </c>
      <c r="I5" s="32" t="s">
        <v>296</v>
      </c>
    </row>
    <row r="6" spans="1:9" x14ac:dyDescent="0.2">
      <c r="A6" s="177">
        <v>1</v>
      </c>
      <c r="B6" s="178"/>
      <c r="C6" s="178"/>
      <c r="D6" s="178"/>
      <c r="E6" s="178"/>
      <c r="F6" s="179"/>
      <c r="G6" s="13">
        <v>2</v>
      </c>
      <c r="H6" s="14">
        <v>3</v>
      </c>
      <c r="I6" s="14">
        <v>4</v>
      </c>
    </row>
    <row r="7" spans="1:9" x14ac:dyDescent="0.2">
      <c r="A7" s="183"/>
      <c r="B7" s="183"/>
      <c r="C7" s="183"/>
      <c r="D7" s="183"/>
      <c r="E7" s="183"/>
      <c r="F7" s="183"/>
      <c r="G7" s="183"/>
      <c r="H7" s="183"/>
      <c r="I7" s="184"/>
    </row>
    <row r="8" spans="1:9" ht="12.75" customHeight="1" x14ac:dyDescent="0.2">
      <c r="A8" s="185" t="s">
        <v>4</v>
      </c>
      <c r="B8" s="185"/>
      <c r="C8" s="185"/>
      <c r="D8" s="185"/>
      <c r="E8" s="185"/>
      <c r="F8" s="185"/>
      <c r="G8" s="78">
        <v>1</v>
      </c>
      <c r="H8" s="79">
        <v>0</v>
      </c>
      <c r="I8" s="79">
        <v>0</v>
      </c>
    </row>
    <row r="9" spans="1:9" ht="12.75" customHeight="1" x14ac:dyDescent="0.2">
      <c r="A9" s="167" t="s">
        <v>5</v>
      </c>
      <c r="B9" s="167"/>
      <c r="C9" s="167"/>
      <c r="D9" s="167"/>
      <c r="E9" s="167"/>
      <c r="F9" s="167"/>
      <c r="G9" s="80">
        <v>2</v>
      </c>
      <c r="H9" s="81">
        <f>H10+H17+H27+H38+H43</f>
        <v>366155658</v>
      </c>
      <c r="I9" s="81">
        <f>I10+I17+I27+I38+I43</f>
        <v>357829582</v>
      </c>
    </row>
    <row r="10" spans="1:9" ht="12.75" customHeight="1" x14ac:dyDescent="0.2">
      <c r="A10" s="166" t="s">
        <v>6</v>
      </c>
      <c r="B10" s="166"/>
      <c r="C10" s="166"/>
      <c r="D10" s="166"/>
      <c r="E10" s="166"/>
      <c r="F10" s="166"/>
      <c r="G10" s="80">
        <v>3</v>
      </c>
      <c r="H10" s="81">
        <f>H11+H12+H13+H14+H15+H16</f>
        <v>1080349</v>
      </c>
      <c r="I10" s="81">
        <f>I11+I12+I13+I14+I15+I16</f>
        <v>881641</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1080349</v>
      </c>
      <c r="I12" s="79">
        <v>881641</v>
      </c>
    </row>
    <row r="13" spans="1:9" ht="12.75" customHeight="1" x14ac:dyDescent="0.2">
      <c r="A13" s="165" t="s">
        <v>9</v>
      </c>
      <c r="B13" s="165"/>
      <c r="C13" s="165"/>
      <c r="D13" s="165"/>
      <c r="E13" s="165"/>
      <c r="F13" s="165"/>
      <c r="G13" s="78">
        <v>6</v>
      </c>
      <c r="H13" s="79">
        <v>0</v>
      </c>
      <c r="I13" s="79">
        <v>0</v>
      </c>
    </row>
    <row r="14" spans="1:9" ht="12.75" customHeight="1" x14ac:dyDescent="0.2">
      <c r="A14" s="165" t="s">
        <v>10</v>
      </c>
      <c r="B14" s="165"/>
      <c r="C14" s="165"/>
      <c r="D14" s="165"/>
      <c r="E14" s="165"/>
      <c r="F14" s="165"/>
      <c r="G14" s="78">
        <v>7</v>
      </c>
      <c r="H14" s="79">
        <v>0</v>
      </c>
      <c r="I14" s="79">
        <v>0</v>
      </c>
    </row>
    <row r="15" spans="1:9" ht="12.75" customHeight="1" x14ac:dyDescent="0.2">
      <c r="A15" s="165" t="s">
        <v>11</v>
      </c>
      <c r="B15" s="165"/>
      <c r="C15" s="165"/>
      <c r="D15" s="165"/>
      <c r="E15" s="165"/>
      <c r="F15" s="165"/>
      <c r="G15" s="78">
        <v>8</v>
      </c>
      <c r="H15" s="79">
        <v>0</v>
      </c>
      <c r="I15" s="79">
        <v>0</v>
      </c>
    </row>
    <row r="16" spans="1:9" ht="12.75" customHeight="1" x14ac:dyDescent="0.2">
      <c r="A16" s="165" t="s">
        <v>12</v>
      </c>
      <c r="B16" s="165"/>
      <c r="C16" s="165"/>
      <c r="D16" s="165"/>
      <c r="E16" s="165"/>
      <c r="F16" s="165"/>
      <c r="G16" s="78">
        <v>9</v>
      </c>
      <c r="H16" s="79">
        <v>0</v>
      </c>
      <c r="I16" s="79">
        <v>0</v>
      </c>
    </row>
    <row r="17" spans="1:9" ht="12.75" customHeight="1" x14ac:dyDescent="0.2">
      <c r="A17" s="166" t="s">
        <v>13</v>
      </c>
      <c r="B17" s="166"/>
      <c r="C17" s="166"/>
      <c r="D17" s="166"/>
      <c r="E17" s="166"/>
      <c r="F17" s="166"/>
      <c r="G17" s="80">
        <v>10</v>
      </c>
      <c r="H17" s="81">
        <f>H18+H19+H20+H21+H22+H23+H24+H25+H26</f>
        <v>222803747</v>
      </c>
      <c r="I17" s="81">
        <f>I18+I19+I20+I21+I22+I23+I24+I25+I26</f>
        <v>214696642</v>
      </c>
    </row>
    <row r="18" spans="1:9" ht="12.75" customHeight="1" x14ac:dyDescent="0.2">
      <c r="A18" s="165" t="s">
        <v>14</v>
      </c>
      <c r="B18" s="165"/>
      <c r="C18" s="165"/>
      <c r="D18" s="165"/>
      <c r="E18" s="165"/>
      <c r="F18" s="165"/>
      <c r="G18" s="78">
        <v>11</v>
      </c>
      <c r="H18" s="79">
        <v>31154750</v>
      </c>
      <c r="I18" s="79">
        <v>31135061</v>
      </c>
    </row>
    <row r="19" spans="1:9" ht="12.75" customHeight="1" x14ac:dyDescent="0.2">
      <c r="A19" s="165" t="s">
        <v>15</v>
      </c>
      <c r="B19" s="165"/>
      <c r="C19" s="165"/>
      <c r="D19" s="165"/>
      <c r="E19" s="165"/>
      <c r="F19" s="165"/>
      <c r="G19" s="78">
        <v>12</v>
      </c>
      <c r="H19" s="79">
        <v>164278552</v>
      </c>
      <c r="I19" s="79">
        <v>158536912</v>
      </c>
    </row>
    <row r="20" spans="1:9" ht="12.75" customHeight="1" x14ac:dyDescent="0.2">
      <c r="A20" s="165" t="s">
        <v>16</v>
      </c>
      <c r="B20" s="165"/>
      <c r="C20" s="165"/>
      <c r="D20" s="165"/>
      <c r="E20" s="165"/>
      <c r="F20" s="165"/>
      <c r="G20" s="78">
        <v>13</v>
      </c>
      <c r="H20" s="79">
        <v>17665663</v>
      </c>
      <c r="I20" s="79">
        <v>14948043</v>
      </c>
    </row>
    <row r="21" spans="1:9" ht="12.75" customHeight="1" x14ac:dyDescent="0.2">
      <c r="A21" s="165" t="s">
        <v>17</v>
      </c>
      <c r="B21" s="165"/>
      <c r="C21" s="165"/>
      <c r="D21" s="165"/>
      <c r="E21" s="165"/>
      <c r="F21" s="165"/>
      <c r="G21" s="78">
        <v>14</v>
      </c>
      <c r="H21" s="79">
        <v>512234</v>
      </c>
      <c r="I21" s="79">
        <v>400092</v>
      </c>
    </row>
    <row r="22" spans="1:9" ht="12.75" customHeight="1" x14ac:dyDescent="0.2">
      <c r="A22" s="165" t="s">
        <v>18</v>
      </c>
      <c r="B22" s="165"/>
      <c r="C22" s="165"/>
      <c r="D22" s="165"/>
      <c r="E22" s="165"/>
      <c r="F22" s="165"/>
      <c r="G22" s="78">
        <v>15</v>
      </c>
      <c r="H22" s="79">
        <v>0</v>
      </c>
      <c r="I22" s="79">
        <v>0</v>
      </c>
    </row>
    <row r="23" spans="1:9" ht="12.75" customHeight="1" x14ac:dyDescent="0.2">
      <c r="A23" s="165" t="s">
        <v>19</v>
      </c>
      <c r="B23" s="165"/>
      <c r="C23" s="165"/>
      <c r="D23" s="165"/>
      <c r="E23" s="165"/>
      <c r="F23" s="165"/>
      <c r="G23" s="78">
        <v>16</v>
      </c>
      <c r="H23" s="79">
        <v>151293</v>
      </c>
      <c r="I23" s="79">
        <v>1373777</v>
      </c>
    </row>
    <row r="24" spans="1:9" ht="12.75" customHeight="1" x14ac:dyDescent="0.2">
      <c r="A24" s="165" t="s">
        <v>20</v>
      </c>
      <c r="B24" s="165"/>
      <c r="C24" s="165"/>
      <c r="D24" s="165"/>
      <c r="E24" s="165"/>
      <c r="F24" s="165"/>
      <c r="G24" s="78">
        <v>17</v>
      </c>
      <c r="H24" s="79">
        <v>7460929</v>
      </c>
      <c r="I24" s="79">
        <v>7424087</v>
      </c>
    </row>
    <row r="25" spans="1:9" ht="12.75" customHeight="1" x14ac:dyDescent="0.2">
      <c r="A25" s="165" t="s">
        <v>21</v>
      </c>
      <c r="B25" s="165"/>
      <c r="C25" s="165"/>
      <c r="D25" s="165"/>
      <c r="E25" s="165"/>
      <c r="F25" s="165"/>
      <c r="G25" s="78">
        <v>18</v>
      </c>
      <c r="H25" s="79">
        <v>1580326</v>
      </c>
      <c r="I25" s="79">
        <v>878670</v>
      </c>
    </row>
    <row r="26" spans="1:9" ht="12.75" customHeight="1" x14ac:dyDescent="0.2">
      <c r="A26" s="165" t="s">
        <v>22</v>
      </c>
      <c r="B26" s="165"/>
      <c r="C26" s="165"/>
      <c r="D26" s="165"/>
      <c r="E26" s="165"/>
      <c r="F26" s="165"/>
      <c r="G26" s="78">
        <v>19</v>
      </c>
      <c r="H26" s="79">
        <v>0</v>
      </c>
      <c r="I26" s="79">
        <v>0</v>
      </c>
    </row>
    <row r="27" spans="1:9" ht="12.75" customHeight="1" x14ac:dyDescent="0.2">
      <c r="A27" s="166" t="s">
        <v>23</v>
      </c>
      <c r="B27" s="166"/>
      <c r="C27" s="166"/>
      <c r="D27" s="166"/>
      <c r="E27" s="166"/>
      <c r="F27" s="166"/>
      <c r="G27" s="80">
        <v>20</v>
      </c>
      <c r="H27" s="81">
        <f>SUM(H28:H37)</f>
        <v>133683223</v>
      </c>
      <c r="I27" s="81">
        <f>SUM(I28:I37)</f>
        <v>135610945</v>
      </c>
    </row>
    <row r="28" spans="1:9" ht="12.75" customHeight="1" x14ac:dyDescent="0.2">
      <c r="A28" s="165" t="s">
        <v>24</v>
      </c>
      <c r="B28" s="165"/>
      <c r="C28" s="165"/>
      <c r="D28" s="165"/>
      <c r="E28" s="165"/>
      <c r="F28" s="165"/>
      <c r="G28" s="78">
        <v>21</v>
      </c>
      <c r="H28" s="79">
        <v>72559666</v>
      </c>
      <c r="I28" s="79">
        <v>72559666</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52148386</v>
      </c>
      <c r="I30" s="79">
        <v>57563814</v>
      </c>
    </row>
    <row r="31" spans="1:9" ht="24.6" customHeight="1" x14ac:dyDescent="0.2">
      <c r="A31" s="165" t="s">
        <v>27</v>
      </c>
      <c r="B31" s="165"/>
      <c r="C31" s="165"/>
      <c r="D31" s="165"/>
      <c r="E31" s="165"/>
      <c r="F31" s="165"/>
      <c r="G31" s="78">
        <v>24</v>
      </c>
      <c r="H31" s="79">
        <v>0</v>
      </c>
      <c r="I31" s="79">
        <v>0</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0</v>
      </c>
      <c r="I34" s="79">
        <v>0</v>
      </c>
    </row>
    <row r="35" spans="1:9" ht="12.75" customHeight="1" x14ac:dyDescent="0.2">
      <c r="A35" s="165" t="s">
        <v>31</v>
      </c>
      <c r="B35" s="165"/>
      <c r="C35" s="165"/>
      <c r="D35" s="165"/>
      <c r="E35" s="165"/>
      <c r="F35" s="165"/>
      <c r="G35" s="78">
        <v>28</v>
      </c>
      <c r="H35" s="79">
        <v>8975171</v>
      </c>
      <c r="I35" s="79">
        <v>5487465</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0</v>
      </c>
      <c r="I37" s="79">
        <v>0</v>
      </c>
    </row>
    <row r="38" spans="1:9" ht="12.75" customHeight="1" x14ac:dyDescent="0.2">
      <c r="A38" s="166" t="s">
        <v>34</v>
      </c>
      <c r="B38" s="166"/>
      <c r="C38" s="166"/>
      <c r="D38" s="166"/>
      <c r="E38" s="166"/>
      <c r="F38" s="166"/>
      <c r="G38" s="80">
        <v>31</v>
      </c>
      <c r="H38" s="81">
        <f>H39+H40+H41+H42</f>
        <v>0</v>
      </c>
      <c r="I38" s="81">
        <f>I39+I40+I41+I42</f>
        <v>0</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0</v>
      </c>
      <c r="I41" s="79">
        <v>0</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8588339</v>
      </c>
      <c r="I43" s="79">
        <v>6640354</v>
      </c>
    </row>
    <row r="44" spans="1:9" ht="12.75" customHeight="1" x14ac:dyDescent="0.2">
      <c r="A44" s="167" t="s">
        <v>40</v>
      </c>
      <c r="B44" s="167"/>
      <c r="C44" s="167"/>
      <c r="D44" s="167"/>
      <c r="E44" s="167"/>
      <c r="F44" s="167"/>
      <c r="G44" s="80">
        <v>37</v>
      </c>
      <c r="H44" s="81">
        <f>H45+H53+H60+H70</f>
        <v>47900807</v>
      </c>
      <c r="I44" s="81">
        <f>I45+I53+I60+I70</f>
        <v>38040679</v>
      </c>
    </row>
    <row r="45" spans="1:9" ht="12.75" customHeight="1" x14ac:dyDescent="0.2">
      <c r="A45" s="166" t="s">
        <v>41</v>
      </c>
      <c r="B45" s="166"/>
      <c r="C45" s="166"/>
      <c r="D45" s="166"/>
      <c r="E45" s="166"/>
      <c r="F45" s="166"/>
      <c r="G45" s="80">
        <v>38</v>
      </c>
      <c r="H45" s="81">
        <f>SUM(H46:H52)</f>
        <v>548129</v>
      </c>
      <c r="I45" s="81">
        <f>SUM(I46:I52)</f>
        <v>622458</v>
      </c>
    </row>
    <row r="46" spans="1:9" ht="12.75" customHeight="1" x14ac:dyDescent="0.2">
      <c r="A46" s="165" t="s">
        <v>42</v>
      </c>
      <c r="B46" s="165"/>
      <c r="C46" s="165"/>
      <c r="D46" s="165"/>
      <c r="E46" s="165"/>
      <c r="F46" s="165"/>
      <c r="G46" s="78">
        <v>39</v>
      </c>
      <c r="H46" s="79">
        <v>509657</v>
      </c>
      <c r="I46" s="79">
        <v>588451</v>
      </c>
    </row>
    <row r="47" spans="1:9" ht="12.75" customHeight="1" x14ac:dyDescent="0.2">
      <c r="A47" s="165" t="s">
        <v>43</v>
      </c>
      <c r="B47" s="165"/>
      <c r="C47" s="165"/>
      <c r="D47" s="165"/>
      <c r="E47" s="165"/>
      <c r="F47" s="165"/>
      <c r="G47" s="78">
        <v>40</v>
      </c>
      <c r="H47" s="79">
        <v>0</v>
      </c>
      <c r="I47" s="79">
        <v>0</v>
      </c>
    </row>
    <row r="48" spans="1:9" ht="12.75" customHeight="1" x14ac:dyDescent="0.2">
      <c r="A48" s="165" t="s">
        <v>44</v>
      </c>
      <c r="B48" s="165"/>
      <c r="C48" s="165"/>
      <c r="D48" s="165"/>
      <c r="E48" s="165"/>
      <c r="F48" s="165"/>
      <c r="G48" s="78">
        <v>41</v>
      </c>
      <c r="H48" s="79">
        <v>0</v>
      </c>
      <c r="I48" s="79">
        <v>0</v>
      </c>
    </row>
    <row r="49" spans="1:9" ht="12.75" customHeight="1" x14ac:dyDescent="0.2">
      <c r="A49" s="165" t="s">
        <v>45</v>
      </c>
      <c r="B49" s="165"/>
      <c r="C49" s="165"/>
      <c r="D49" s="165"/>
      <c r="E49" s="165"/>
      <c r="F49" s="165"/>
      <c r="G49" s="78">
        <v>42</v>
      </c>
      <c r="H49" s="79">
        <v>38472</v>
      </c>
      <c r="I49" s="79">
        <v>34007</v>
      </c>
    </row>
    <row r="50" spans="1:9" ht="12.75" customHeight="1" x14ac:dyDescent="0.2">
      <c r="A50" s="165" t="s">
        <v>46</v>
      </c>
      <c r="B50" s="165"/>
      <c r="C50" s="165"/>
      <c r="D50" s="165"/>
      <c r="E50" s="165"/>
      <c r="F50" s="165"/>
      <c r="G50" s="78">
        <v>43</v>
      </c>
      <c r="H50" s="79">
        <v>0</v>
      </c>
      <c r="I50" s="79">
        <v>0</v>
      </c>
    </row>
    <row r="51" spans="1:9" ht="12.75" customHeight="1" x14ac:dyDescent="0.2">
      <c r="A51" s="165" t="s">
        <v>47</v>
      </c>
      <c r="B51" s="165"/>
      <c r="C51" s="165"/>
      <c r="D51" s="165"/>
      <c r="E51" s="165"/>
      <c r="F51" s="165"/>
      <c r="G51" s="78">
        <v>44</v>
      </c>
      <c r="H51" s="79">
        <v>0</v>
      </c>
      <c r="I51" s="79">
        <v>0</v>
      </c>
    </row>
    <row r="52" spans="1:9" ht="12.75" customHeight="1" x14ac:dyDescent="0.2">
      <c r="A52" s="165" t="s">
        <v>48</v>
      </c>
      <c r="B52" s="165"/>
      <c r="C52" s="165"/>
      <c r="D52" s="165"/>
      <c r="E52" s="165"/>
      <c r="F52" s="165"/>
      <c r="G52" s="78">
        <v>45</v>
      </c>
      <c r="H52" s="79">
        <v>0</v>
      </c>
      <c r="I52" s="79">
        <v>0</v>
      </c>
    </row>
    <row r="53" spans="1:9" ht="12.75" customHeight="1" x14ac:dyDescent="0.2">
      <c r="A53" s="166" t="s">
        <v>49</v>
      </c>
      <c r="B53" s="166"/>
      <c r="C53" s="166"/>
      <c r="D53" s="166"/>
      <c r="E53" s="166"/>
      <c r="F53" s="166"/>
      <c r="G53" s="80">
        <v>46</v>
      </c>
      <c r="H53" s="81">
        <f>SUM(H54:H59)</f>
        <v>3976793</v>
      </c>
      <c r="I53" s="81">
        <f>SUM(I54:I59)</f>
        <v>6387999</v>
      </c>
    </row>
    <row r="54" spans="1:9" ht="12.75" customHeight="1" x14ac:dyDescent="0.2">
      <c r="A54" s="165" t="s">
        <v>50</v>
      </c>
      <c r="B54" s="165"/>
      <c r="C54" s="165"/>
      <c r="D54" s="165"/>
      <c r="E54" s="165"/>
      <c r="F54" s="165"/>
      <c r="G54" s="78">
        <v>47</v>
      </c>
      <c r="H54" s="79">
        <v>2183508</v>
      </c>
      <c r="I54" s="79">
        <v>3698423</v>
      </c>
    </row>
    <row r="55" spans="1:9" ht="12.75" customHeight="1" x14ac:dyDescent="0.2">
      <c r="A55" s="165" t="s">
        <v>51</v>
      </c>
      <c r="B55" s="165"/>
      <c r="C55" s="165"/>
      <c r="D55" s="165"/>
      <c r="E55" s="165"/>
      <c r="F55" s="165"/>
      <c r="G55" s="78">
        <v>48</v>
      </c>
      <c r="H55" s="79">
        <v>0</v>
      </c>
      <c r="I55" s="79">
        <v>0</v>
      </c>
    </row>
    <row r="56" spans="1:9" ht="12.75" customHeight="1" x14ac:dyDescent="0.2">
      <c r="A56" s="165" t="s">
        <v>52</v>
      </c>
      <c r="B56" s="165"/>
      <c r="C56" s="165"/>
      <c r="D56" s="165"/>
      <c r="E56" s="165"/>
      <c r="F56" s="165"/>
      <c r="G56" s="78">
        <v>49</v>
      </c>
      <c r="H56" s="79">
        <v>1023660</v>
      </c>
      <c r="I56" s="79">
        <v>1887427</v>
      </c>
    </row>
    <row r="57" spans="1:9" ht="12.75" customHeight="1" x14ac:dyDescent="0.2">
      <c r="A57" s="165" t="s">
        <v>53</v>
      </c>
      <c r="B57" s="165"/>
      <c r="C57" s="165"/>
      <c r="D57" s="165"/>
      <c r="E57" s="165"/>
      <c r="F57" s="165"/>
      <c r="G57" s="78">
        <v>50</v>
      </c>
      <c r="H57" s="79">
        <v>8071</v>
      </c>
      <c r="I57" s="79">
        <v>57</v>
      </c>
    </row>
    <row r="58" spans="1:9" ht="12.75" customHeight="1" x14ac:dyDescent="0.2">
      <c r="A58" s="165" t="s">
        <v>54</v>
      </c>
      <c r="B58" s="165"/>
      <c r="C58" s="165"/>
      <c r="D58" s="165"/>
      <c r="E58" s="165"/>
      <c r="F58" s="165"/>
      <c r="G58" s="78">
        <v>51</v>
      </c>
      <c r="H58" s="79">
        <v>572951</v>
      </c>
      <c r="I58" s="79">
        <v>559630</v>
      </c>
    </row>
    <row r="59" spans="1:9" ht="12.75" customHeight="1" x14ac:dyDescent="0.2">
      <c r="A59" s="165" t="s">
        <v>55</v>
      </c>
      <c r="B59" s="165"/>
      <c r="C59" s="165"/>
      <c r="D59" s="165"/>
      <c r="E59" s="165"/>
      <c r="F59" s="165"/>
      <c r="G59" s="78">
        <v>52</v>
      </c>
      <c r="H59" s="79">
        <f>188603</f>
        <v>188603</v>
      </c>
      <c r="I59" s="79">
        <v>242462</v>
      </c>
    </row>
    <row r="60" spans="1:9" ht="12.75" customHeight="1" x14ac:dyDescent="0.2">
      <c r="A60" s="166" t="s">
        <v>56</v>
      </c>
      <c r="B60" s="166"/>
      <c r="C60" s="166"/>
      <c r="D60" s="166"/>
      <c r="E60" s="166"/>
      <c r="F60" s="166"/>
      <c r="G60" s="80">
        <v>53</v>
      </c>
      <c r="H60" s="81">
        <f>SUM(H61:H69)</f>
        <v>5309</v>
      </c>
      <c r="I60" s="81">
        <f>SUM(I61:I69)</f>
        <v>7458297</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0</v>
      </c>
      <c r="I63" s="79">
        <v>0</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5309</v>
      </c>
      <c r="I67" s="79">
        <v>5309</v>
      </c>
    </row>
    <row r="68" spans="1:9" ht="12.75" customHeight="1" x14ac:dyDescent="0.2">
      <c r="A68" s="165" t="s">
        <v>31</v>
      </c>
      <c r="B68" s="165"/>
      <c r="C68" s="165"/>
      <c r="D68" s="165"/>
      <c r="E68" s="165"/>
      <c r="F68" s="165"/>
      <c r="G68" s="78">
        <v>61</v>
      </c>
      <c r="H68" s="79">
        <v>0</v>
      </c>
      <c r="I68" s="79">
        <v>7452988</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43370576</v>
      </c>
      <c r="I70" s="79">
        <v>23571925</v>
      </c>
    </row>
    <row r="71" spans="1:9" ht="12.75" customHeight="1" x14ac:dyDescent="0.2">
      <c r="A71" s="185" t="s">
        <v>60</v>
      </c>
      <c r="B71" s="185"/>
      <c r="C71" s="185"/>
      <c r="D71" s="185"/>
      <c r="E71" s="185"/>
      <c r="F71" s="185"/>
      <c r="G71" s="78">
        <v>64</v>
      </c>
      <c r="H71" s="79">
        <v>0</v>
      </c>
      <c r="I71" s="79">
        <v>0</v>
      </c>
    </row>
    <row r="72" spans="1:9" ht="12.75" customHeight="1" x14ac:dyDescent="0.2">
      <c r="A72" s="167" t="s">
        <v>61</v>
      </c>
      <c r="B72" s="167"/>
      <c r="C72" s="167"/>
      <c r="D72" s="167"/>
      <c r="E72" s="167"/>
      <c r="F72" s="167"/>
      <c r="G72" s="80">
        <v>65</v>
      </c>
      <c r="H72" s="81">
        <f>H8+H9+H44+H71</f>
        <v>414056465</v>
      </c>
      <c r="I72" s="81">
        <f>I8+I9+I44+I71</f>
        <v>395870261</v>
      </c>
    </row>
    <row r="73" spans="1:9" ht="12.75" customHeight="1" x14ac:dyDescent="0.2">
      <c r="A73" s="185" t="s">
        <v>62</v>
      </c>
      <c r="B73" s="185"/>
      <c r="C73" s="185"/>
      <c r="D73" s="185"/>
      <c r="E73" s="185"/>
      <c r="F73" s="185"/>
      <c r="G73" s="78">
        <v>66</v>
      </c>
      <c r="H73" s="79">
        <v>0</v>
      </c>
      <c r="I73" s="79">
        <v>0</v>
      </c>
    </row>
    <row r="74" spans="1:9" x14ac:dyDescent="0.2">
      <c r="A74" s="187" t="s">
        <v>63</v>
      </c>
      <c r="B74" s="188"/>
      <c r="C74" s="188"/>
      <c r="D74" s="188"/>
      <c r="E74" s="188"/>
      <c r="F74" s="188"/>
      <c r="G74" s="188"/>
      <c r="H74" s="188"/>
      <c r="I74" s="188"/>
    </row>
    <row r="75" spans="1:9" ht="12.75" customHeight="1" x14ac:dyDescent="0.2">
      <c r="A75" s="167" t="s">
        <v>348</v>
      </c>
      <c r="B75" s="167"/>
      <c r="C75" s="167"/>
      <c r="D75" s="167"/>
      <c r="E75" s="167"/>
      <c r="F75" s="167"/>
      <c r="G75" s="80">
        <v>67</v>
      </c>
      <c r="H75" s="81">
        <f>H76+H77+H78+H84+H85+H91+H94+H97</f>
        <v>271257644</v>
      </c>
      <c r="I75" s="81">
        <f>I76+I77+I78+I84+I85+I91+I94+I97</f>
        <v>274203350</v>
      </c>
    </row>
    <row r="76" spans="1:9" ht="12.75" customHeight="1" x14ac:dyDescent="0.2">
      <c r="A76" s="168" t="s">
        <v>64</v>
      </c>
      <c r="B76" s="168"/>
      <c r="C76" s="168"/>
      <c r="D76" s="168"/>
      <c r="E76" s="168"/>
      <c r="F76" s="168"/>
      <c r="G76" s="78">
        <v>68</v>
      </c>
      <c r="H76" s="82">
        <v>13613965</v>
      </c>
      <c r="I76" s="82">
        <v>13613965</v>
      </c>
    </row>
    <row r="77" spans="1:9" ht="12.75" customHeight="1" x14ac:dyDescent="0.2">
      <c r="A77" s="168" t="s">
        <v>65</v>
      </c>
      <c r="B77" s="168"/>
      <c r="C77" s="168"/>
      <c r="D77" s="168"/>
      <c r="E77" s="168"/>
      <c r="F77" s="168"/>
      <c r="G77" s="78">
        <v>69</v>
      </c>
      <c r="H77" s="82">
        <v>151667929</v>
      </c>
      <c r="I77" s="82">
        <v>151549736</v>
      </c>
    </row>
    <row r="78" spans="1:9" ht="12.75" customHeight="1" x14ac:dyDescent="0.2">
      <c r="A78" s="166" t="s">
        <v>66</v>
      </c>
      <c r="B78" s="166"/>
      <c r="C78" s="166"/>
      <c r="D78" s="166"/>
      <c r="E78" s="166"/>
      <c r="F78" s="166"/>
      <c r="G78" s="80">
        <v>70</v>
      </c>
      <c r="H78" s="81">
        <f>SUM(H79:H83)</f>
        <v>73288353</v>
      </c>
      <c r="I78" s="81">
        <f>SUM(I79:I83)</f>
        <v>71441343</v>
      </c>
    </row>
    <row r="79" spans="1:9" ht="12.75" customHeight="1" x14ac:dyDescent="0.2">
      <c r="A79" s="165" t="s">
        <v>67</v>
      </c>
      <c r="B79" s="165"/>
      <c r="C79" s="165"/>
      <c r="D79" s="165"/>
      <c r="E79" s="165"/>
      <c r="F79" s="165"/>
      <c r="G79" s="78">
        <v>71</v>
      </c>
      <c r="H79" s="82">
        <v>680698</v>
      </c>
      <c r="I79" s="82">
        <v>680698</v>
      </c>
    </row>
    <row r="80" spans="1:9" ht="12.75" customHeight="1" x14ac:dyDescent="0.2">
      <c r="A80" s="165" t="s">
        <v>68</v>
      </c>
      <c r="B80" s="165"/>
      <c r="C80" s="165"/>
      <c r="D80" s="165"/>
      <c r="E80" s="165"/>
      <c r="F80" s="165"/>
      <c r="G80" s="78">
        <v>72</v>
      </c>
      <c r="H80" s="82">
        <v>3563479</v>
      </c>
      <c r="I80" s="82">
        <v>4585019</v>
      </c>
    </row>
    <row r="81" spans="1:9" ht="12.75" customHeight="1" x14ac:dyDescent="0.2">
      <c r="A81" s="165" t="s">
        <v>69</v>
      </c>
      <c r="B81" s="165"/>
      <c r="C81" s="165"/>
      <c r="D81" s="165"/>
      <c r="E81" s="165"/>
      <c r="F81" s="165"/>
      <c r="G81" s="78">
        <v>73</v>
      </c>
      <c r="H81" s="82">
        <v>-3563479</v>
      </c>
      <c r="I81" s="82">
        <v>-4585019</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72607655</v>
      </c>
      <c r="I83" s="82">
        <v>70760645</v>
      </c>
    </row>
    <row r="84" spans="1:9" ht="12.75" customHeight="1" x14ac:dyDescent="0.2">
      <c r="A84" s="168" t="s">
        <v>72</v>
      </c>
      <c r="B84" s="168"/>
      <c r="C84" s="168"/>
      <c r="D84" s="168"/>
      <c r="E84" s="168"/>
      <c r="F84" s="168"/>
      <c r="G84" s="78">
        <v>76</v>
      </c>
      <c r="H84" s="82">
        <v>0</v>
      </c>
      <c r="I84" s="82">
        <v>0</v>
      </c>
    </row>
    <row r="85" spans="1:9" ht="12.75" customHeight="1" x14ac:dyDescent="0.2">
      <c r="A85" s="186" t="s">
        <v>442</v>
      </c>
      <c r="B85" s="186"/>
      <c r="C85" s="186"/>
      <c r="D85" s="186"/>
      <c r="E85" s="186"/>
      <c r="F85" s="186"/>
      <c r="G85" s="80">
        <v>77</v>
      </c>
      <c r="H85" s="81">
        <f>H86+H87+H88+H89+H90</f>
        <v>0</v>
      </c>
      <c r="I85" s="81">
        <f>I86+I87+I88+I89+I90</f>
        <v>0</v>
      </c>
    </row>
    <row r="86" spans="1:9" ht="25.5" customHeight="1" x14ac:dyDescent="0.2">
      <c r="A86" s="165" t="s">
        <v>441</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340</v>
      </c>
      <c r="B89" s="165"/>
      <c r="C89" s="165"/>
      <c r="D89" s="165"/>
      <c r="E89" s="165"/>
      <c r="F89" s="165"/>
      <c r="G89" s="78">
        <v>81</v>
      </c>
      <c r="H89" s="79">
        <v>0</v>
      </c>
      <c r="I89" s="79">
        <v>0</v>
      </c>
    </row>
    <row r="90" spans="1:9" ht="24" customHeight="1" x14ac:dyDescent="0.2">
      <c r="A90" s="165" t="s">
        <v>341</v>
      </c>
      <c r="B90" s="165"/>
      <c r="C90" s="165"/>
      <c r="D90" s="165"/>
      <c r="E90" s="165"/>
      <c r="F90" s="165"/>
      <c r="G90" s="78">
        <v>82</v>
      </c>
      <c r="H90" s="79">
        <v>0</v>
      </c>
      <c r="I90" s="79">
        <v>0</v>
      </c>
    </row>
    <row r="91" spans="1:9" ht="12.75" customHeight="1" x14ac:dyDescent="0.2">
      <c r="A91" s="166" t="s">
        <v>342</v>
      </c>
      <c r="B91" s="166"/>
      <c r="C91" s="166"/>
      <c r="D91" s="166"/>
      <c r="E91" s="166"/>
      <c r="F91" s="166"/>
      <c r="G91" s="80">
        <v>83</v>
      </c>
      <c r="H91" s="81">
        <f>H92-H93</f>
        <v>26555701</v>
      </c>
      <c r="I91" s="81">
        <f>I92-I93</f>
        <v>28904757</v>
      </c>
    </row>
    <row r="92" spans="1:9" ht="12.75" customHeight="1" x14ac:dyDescent="0.2">
      <c r="A92" s="165" t="s">
        <v>75</v>
      </c>
      <c r="B92" s="165"/>
      <c r="C92" s="165"/>
      <c r="D92" s="165"/>
      <c r="E92" s="165"/>
      <c r="F92" s="165"/>
      <c r="G92" s="78">
        <v>84</v>
      </c>
      <c r="H92" s="82">
        <v>26555701</v>
      </c>
      <c r="I92" s="82">
        <v>28904757</v>
      </c>
    </row>
    <row r="93" spans="1:9" ht="12.75" customHeight="1" x14ac:dyDescent="0.2">
      <c r="A93" s="165" t="s">
        <v>76</v>
      </c>
      <c r="B93" s="165"/>
      <c r="C93" s="165"/>
      <c r="D93" s="165"/>
      <c r="E93" s="165"/>
      <c r="F93" s="165"/>
      <c r="G93" s="78">
        <v>85</v>
      </c>
      <c r="H93" s="82">
        <v>0</v>
      </c>
      <c r="I93" s="82">
        <v>0</v>
      </c>
    </row>
    <row r="94" spans="1:9" ht="12.75" customHeight="1" x14ac:dyDescent="0.2">
      <c r="A94" s="166" t="s">
        <v>343</v>
      </c>
      <c r="B94" s="166"/>
      <c r="C94" s="166"/>
      <c r="D94" s="166"/>
      <c r="E94" s="166"/>
      <c r="F94" s="166"/>
      <c r="G94" s="80">
        <v>86</v>
      </c>
      <c r="H94" s="81">
        <f>H95-H96</f>
        <v>6131696</v>
      </c>
      <c r="I94" s="81">
        <f>I95-I96</f>
        <v>8693549</v>
      </c>
    </row>
    <row r="95" spans="1:9" ht="12.75" customHeight="1" x14ac:dyDescent="0.2">
      <c r="A95" s="165" t="s">
        <v>77</v>
      </c>
      <c r="B95" s="165"/>
      <c r="C95" s="165"/>
      <c r="D95" s="165"/>
      <c r="E95" s="165"/>
      <c r="F95" s="165"/>
      <c r="G95" s="78">
        <v>87</v>
      </c>
      <c r="H95" s="82">
        <v>6131696</v>
      </c>
      <c r="I95" s="82">
        <v>8693549</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0</v>
      </c>
      <c r="I97" s="82">
        <v>0</v>
      </c>
    </row>
    <row r="98" spans="1:9" ht="12.75" customHeight="1" x14ac:dyDescent="0.2">
      <c r="A98" s="167" t="s">
        <v>344</v>
      </c>
      <c r="B98" s="167"/>
      <c r="C98" s="167"/>
      <c r="D98" s="167"/>
      <c r="E98" s="167"/>
      <c r="F98" s="167"/>
      <c r="G98" s="80">
        <v>90</v>
      </c>
      <c r="H98" s="81">
        <f>SUM(H99:H104)</f>
        <v>7333725</v>
      </c>
      <c r="I98" s="81">
        <f>SUM(I99:I104)</f>
        <v>7379320</v>
      </c>
    </row>
    <row r="99" spans="1:9" ht="12.75" customHeight="1" x14ac:dyDescent="0.2">
      <c r="A99" s="165" t="s">
        <v>80</v>
      </c>
      <c r="B99" s="165"/>
      <c r="C99" s="165"/>
      <c r="D99" s="165"/>
      <c r="E99" s="165"/>
      <c r="F99" s="165"/>
      <c r="G99" s="78">
        <v>91</v>
      </c>
      <c r="H99" s="82">
        <v>1313716</v>
      </c>
      <c r="I99" s="82">
        <v>1359311</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0</v>
      </c>
      <c r="I101" s="82">
        <v>0</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6020009</v>
      </c>
      <c r="I104" s="79">
        <v>6020009</v>
      </c>
    </row>
    <row r="105" spans="1:9" ht="12.75" customHeight="1" x14ac:dyDescent="0.2">
      <c r="A105" s="167" t="s">
        <v>345</v>
      </c>
      <c r="B105" s="167"/>
      <c r="C105" s="167"/>
      <c r="D105" s="167"/>
      <c r="E105" s="167"/>
      <c r="F105" s="167"/>
      <c r="G105" s="80">
        <v>97</v>
      </c>
      <c r="H105" s="81">
        <f>SUM(H106:H116)</f>
        <v>97585018</v>
      </c>
      <c r="I105" s="81">
        <f>SUM(I106:I116)</f>
        <v>87877737</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0</v>
      </c>
      <c r="I110" s="82">
        <v>0</v>
      </c>
    </row>
    <row r="111" spans="1:9" ht="12.75" customHeight="1" x14ac:dyDescent="0.2">
      <c r="A111" s="165" t="s">
        <v>91</v>
      </c>
      <c r="B111" s="165"/>
      <c r="C111" s="165"/>
      <c r="D111" s="165"/>
      <c r="E111" s="165"/>
      <c r="F111" s="165"/>
      <c r="G111" s="78">
        <v>103</v>
      </c>
      <c r="H111" s="82">
        <v>97585018</v>
      </c>
      <c r="I111" s="82">
        <v>87877737</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0</v>
      </c>
      <c r="I113" s="83">
        <v>0</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v>0</v>
      </c>
      <c r="I115" s="79">
        <v>0</v>
      </c>
    </row>
    <row r="116" spans="1:9" ht="12.75" customHeight="1" x14ac:dyDescent="0.2">
      <c r="A116" s="165" t="s">
        <v>96</v>
      </c>
      <c r="B116" s="165"/>
      <c r="C116" s="165"/>
      <c r="D116" s="165"/>
      <c r="E116" s="165"/>
      <c r="F116" s="165"/>
      <c r="G116" s="78">
        <v>108</v>
      </c>
      <c r="H116" s="79">
        <v>0</v>
      </c>
      <c r="I116" s="79">
        <v>0</v>
      </c>
    </row>
    <row r="117" spans="1:9" ht="12.75" customHeight="1" x14ac:dyDescent="0.2">
      <c r="A117" s="167" t="s">
        <v>346</v>
      </c>
      <c r="B117" s="167"/>
      <c r="C117" s="167"/>
      <c r="D117" s="167"/>
      <c r="E117" s="167"/>
      <c r="F117" s="167"/>
      <c r="G117" s="80">
        <v>109</v>
      </c>
      <c r="H117" s="81">
        <f>SUM(H118:H131)</f>
        <v>37880078</v>
      </c>
      <c r="I117" s="81">
        <f>SUM(I118:I131)</f>
        <v>26409854</v>
      </c>
    </row>
    <row r="118" spans="1:9" ht="12.75" customHeight="1" x14ac:dyDescent="0.2">
      <c r="A118" s="165" t="s">
        <v>86</v>
      </c>
      <c r="B118" s="165"/>
      <c r="C118" s="165"/>
      <c r="D118" s="165"/>
      <c r="E118" s="165"/>
      <c r="F118" s="165"/>
      <c r="G118" s="78">
        <v>110</v>
      </c>
      <c r="H118" s="82">
        <v>1599196</v>
      </c>
      <c r="I118" s="82">
        <v>1236350</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0</v>
      </c>
      <c r="I120" s="82">
        <v>0</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0</v>
      </c>
      <c r="I122" s="82">
        <v>0</v>
      </c>
    </row>
    <row r="123" spans="1:9" ht="12.75" customHeight="1" x14ac:dyDescent="0.2">
      <c r="A123" s="165" t="s">
        <v>91</v>
      </c>
      <c r="B123" s="165"/>
      <c r="C123" s="165"/>
      <c r="D123" s="165"/>
      <c r="E123" s="165"/>
      <c r="F123" s="165"/>
      <c r="G123" s="78">
        <v>115</v>
      </c>
      <c r="H123" s="82">
        <v>23205671</v>
      </c>
      <c r="I123" s="82">
        <v>14846437</v>
      </c>
    </row>
    <row r="124" spans="1:9" ht="12.75" customHeight="1" x14ac:dyDescent="0.2">
      <c r="A124" s="165" t="s">
        <v>92</v>
      </c>
      <c r="B124" s="165"/>
      <c r="C124" s="165"/>
      <c r="D124" s="165"/>
      <c r="E124" s="165"/>
      <c r="F124" s="165"/>
      <c r="G124" s="78">
        <v>116</v>
      </c>
      <c r="H124" s="82">
        <v>1137048</v>
      </c>
      <c r="I124" s="82">
        <v>1399706</v>
      </c>
    </row>
    <row r="125" spans="1:9" ht="12.75" customHeight="1" x14ac:dyDescent="0.2">
      <c r="A125" s="165" t="s">
        <v>93</v>
      </c>
      <c r="B125" s="165"/>
      <c r="C125" s="165"/>
      <c r="D125" s="165"/>
      <c r="E125" s="165"/>
      <c r="F125" s="165"/>
      <c r="G125" s="78">
        <v>117</v>
      </c>
      <c r="H125" s="82">
        <v>1263868</v>
      </c>
      <c r="I125" s="82">
        <v>1499141</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2904693</v>
      </c>
      <c r="I127" s="82">
        <v>2289661</v>
      </c>
    </row>
    <row r="128" spans="1:9" x14ac:dyDescent="0.2">
      <c r="A128" s="165" t="s">
        <v>98</v>
      </c>
      <c r="B128" s="165"/>
      <c r="C128" s="165"/>
      <c r="D128" s="165"/>
      <c r="E128" s="165"/>
      <c r="F128" s="165"/>
      <c r="G128" s="78">
        <v>120</v>
      </c>
      <c r="H128" s="82">
        <v>633589</v>
      </c>
      <c r="I128" s="82">
        <v>623324</v>
      </c>
    </row>
    <row r="129" spans="1:9" x14ac:dyDescent="0.2">
      <c r="A129" s="165" t="s">
        <v>99</v>
      </c>
      <c r="B129" s="165"/>
      <c r="C129" s="165"/>
      <c r="D129" s="165"/>
      <c r="E129" s="165"/>
      <c r="F129" s="165"/>
      <c r="G129" s="78">
        <v>121</v>
      </c>
      <c r="H129" s="82">
        <v>0</v>
      </c>
      <c r="I129" s="82">
        <v>0</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v>7136013</v>
      </c>
      <c r="I131" s="79">
        <v>4515235</v>
      </c>
    </row>
    <row r="132" spans="1:9" ht="22.15" customHeight="1" x14ac:dyDescent="0.2">
      <c r="A132" s="185" t="s">
        <v>102</v>
      </c>
      <c r="B132" s="185"/>
      <c r="C132" s="185"/>
      <c r="D132" s="185"/>
      <c r="E132" s="185"/>
      <c r="F132" s="185"/>
      <c r="G132" s="78">
        <v>124</v>
      </c>
      <c r="H132" s="79">
        <v>0</v>
      </c>
      <c r="I132" s="79">
        <v>0</v>
      </c>
    </row>
    <row r="133" spans="1:9" x14ac:dyDescent="0.2">
      <c r="A133" s="167" t="s">
        <v>347</v>
      </c>
      <c r="B133" s="167"/>
      <c r="C133" s="167"/>
      <c r="D133" s="167"/>
      <c r="E133" s="167"/>
      <c r="F133" s="167"/>
      <c r="G133" s="80">
        <v>125</v>
      </c>
      <c r="H133" s="81">
        <f>H75+H98+H105+H117+H132</f>
        <v>414056465</v>
      </c>
      <c r="I133" s="81">
        <f>I75+I98+I105+I117+I132</f>
        <v>395870261</v>
      </c>
    </row>
    <row r="134" spans="1:9" x14ac:dyDescent="0.2">
      <c r="A134" s="185" t="s">
        <v>103</v>
      </c>
      <c r="B134" s="185"/>
      <c r="C134" s="185"/>
      <c r="D134" s="185"/>
      <c r="E134" s="185"/>
      <c r="F134" s="18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 right="0.7" top="0.75" bottom="0.75" header="0.3" footer="0.3"/>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12"/>
  <sheetViews>
    <sheetView tabSelected="1" view="pageBreakPreview" zoomScale="110" zoomScaleNormal="100" zoomScaleSheetLayoutView="110" workbookViewId="0">
      <selection activeCell="E34" sqref="E34:I34"/>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6" t="s">
        <v>105</v>
      </c>
      <c r="B1" s="170"/>
      <c r="C1" s="170"/>
      <c r="D1" s="170"/>
      <c r="E1" s="170"/>
      <c r="F1" s="170"/>
      <c r="G1" s="170"/>
      <c r="H1" s="170"/>
      <c r="I1" s="170"/>
    </row>
    <row r="2" spans="1:9" x14ac:dyDescent="0.2">
      <c r="A2" s="195" t="s">
        <v>462</v>
      </c>
      <c r="B2" s="172"/>
      <c r="C2" s="172"/>
      <c r="D2" s="172"/>
      <c r="E2" s="172"/>
      <c r="F2" s="172"/>
      <c r="G2" s="172"/>
      <c r="H2" s="172"/>
      <c r="I2" s="172"/>
    </row>
    <row r="3" spans="1:9" x14ac:dyDescent="0.2">
      <c r="A3" s="204" t="s">
        <v>443</v>
      </c>
      <c r="B3" s="205"/>
      <c r="C3" s="205"/>
      <c r="D3" s="205"/>
      <c r="E3" s="205"/>
      <c r="F3" s="205"/>
      <c r="G3" s="205"/>
      <c r="H3" s="205"/>
      <c r="I3" s="205"/>
    </row>
    <row r="4" spans="1:9" x14ac:dyDescent="0.2">
      <c r="A4" s="194" t="s">
        <v>456</v>
      </c>
      <c r="B4" s="175"/>
      <c r="C4" s="175"/>
      <c r="D4" s="175"/>
      <c r="E4" s="175"/>
      <c r="F4" s="175"/>
      <c r="G4" s="175"/>
      <c r="H4" s="175"/>
      <c r="I4" s="176"/>
    </row>
    <row r="5" spans="1:9" ht="23.25" x14ac:dyDescent="0.2">
      <c r="A5" s="190" t="s">
        <v>2</v>
      </c>
      <c r="B5" s="191"/>
      <c r="C5" s="191"/>
      <c r="D5" s="191"/>
      <c r="E5" s="191"/>
      <c r="F5" s="191"/>
      <c r="G5" s="84" t="s">
        <v>106</v>
      </c>
      <c r="H5" s="85" t="s">
        <v>292</v>
      </c>
      <c r="I5" s="85" t="s">
        <v>276</v>
      </c>
    </row>
    <row r="6" spans="1:9" x14ac:dyDescent="0.2">
      <c r="A6" s="192">
        <v>1</v>
      </c>
      <c r="B6" s="193"/>
      <c r="C6" s="193"/>
      <c r="D6" s="193"/>
      <c r="E6" s="193"/>
      <c r="F6" s="193"/>
      <c r="G6" s="86">
        <v>2</v>
      </c>
      <c r="H6" s="85">
        <v>3</v>
      </c>
      <c r="I6" s="85">
        <v>4</v>
      </c>
    </row>
    <row r="7" spans="1:9" x14ac:dyDescent="0.2">
      <c r="A7" s="167" t="s">
        <v>363</v>
      </c>
      <c r="B7" s="167"/>
      <c r="C7" s="167"/>
      <c r="D7" s="167"/>
      <c r="E7" s="167"/>
      <c r="F7" s="167"/>
      <c r="G7" s="80">
        <v>1</v>
      </c>
      <c r="H7" s="81">
        <f>SUM(H8:H12)</f>
        <v>91137427</v>
      </c>
      <c r="I7" s="81">
        <f>SUM(I8:I12)</f>
        <v>97138682</v>
      </c>
    </row>
    <row r="8" spans="1:9" x14ac:dyDescent="0.2">
      <c r="A8" s="165" t="s">
        <v>118</v>
      </c>
      <c r="B8" s="165"/>
      <c r="C8" s="165"/>
      <c r="D8" s="165"/>
      <c r="E8" s="165"/>
      <c r="F8" s="165"/>
      <c r="G8" s="78">
        <v>2</v>
      </c>
      <c r="H8" s="79">
        <v>1194941</v>
      </c>
      <c r="I8" s="79">
        <v>1599702</v>
      </c>
    </row>
    <row r="9" spans="1:9" x14ac:dyDescent="0.2">
      <c r="A9" s="165" t="s">
        <v>119</v>
      </c>
      <c r="B9" s="165"/>
      <c r="C9" s="165"/>
      <c r="D9" s="165"/>
      <c r="E9" s="165"/>
      <c r="F9" s="165"/>
      <c r="G9" s="78">
        <v>3</v>
      </c>
      <c r="H9" s="79">
        <v>89448330</v>
      </c>
      <c r="I9" s="79">
        <v>94636432</v>
      </c>
    </row>
    <row r="10" spans="1:9" x14ac:dyDescent="0.2">
      <c r="A10" s="165" t="s">
        <v>120</v>
      </c>
      <c r="B10" s="165"/>
      <c r="C10" s="165"/>
      <c r="D10" s="165"/>
      <c r="E10" s="165"/>
      <c r="F10" s="165"/>
      <c r="G10" s="78">
        <v>4</v>
      </c>
      <c r="H10" s="79">
        <v>0</v>
      </c>
      <c r="I10" s="79">
        <v>0</v>
      </c>
    </row>
    <row r="11" spans="1:9" x14ac:dyDescent="0.2">
      <c r="A11" s="165" t="s">
        <v>121</v>
      </c>
      <c r="B11" s="165"/>
      <c r="C11" s="165"/>
      <c r="D11" s="165"/>
      <c r="E11" s="165"/>
      <c r="F11" s="165"/>
      <c r="G11" s="78">
        <v>5</v>
      </c>
      <c r="H11" s="79">
        <v>0</v>
      </c>
      <c r="I11" s="79">
        <v>0</v>
      </c>
    </row>
    <row r="12" spans="1:9" x14ac:dyDescent="0.2">
      <c r="A12" s="165" t="s">
        <v>122</v>
      </c>
      <c r="B12" s="165"/>
      <c r="C12" s="165"/>
      <c r="D12" s="165"/>
      <c r="E12" s="165"/>
      <c r="F12" s="165"/>
      <c r="G12" s="78">
        <v>6</v>
      </c>
      <c r="H12" s="79">
        <v>494156</v>
      </c>
      <c r="I12" s="79">
        <v>902548</v>
      </c>
    </row>
    <row r="13" spans="1:9" ht="16.5" customHeight="1" x14ac:dyDescent="0.2">
      <c r="A13" s="167" t="s">
        <v>364</v>
      </c>
      <c r="B13" s="167"/>
      <c r="C13" s="167"/>
      <c r="D13" s="167"/>
      <c r="E13" s="167"/>
      <c r="F13" s="167"/>
      <c r="G13" s="80">
        <v>7</v>
      </c>
      <c r="H13" s="81">
        <f>H14+H15+H19+H23+H24+H25+H28+H35</f>
        <v>83241492</v>
      </c>
      <c r="I13" s="81">
        <f>I14+I15+I19+I23+I24+I25+I28+I35</f>
        <v>87069411</v>
      </c>
    </row>
    <row r="14" spans="1:9" x14ac:dyDescent="0.2">
      <c r="A14" s="165" t="s">
        <v>107</v>
      </c>
      <c r="B14" s="165"/>
      <c r="C14" s="165"/>
      <c r="D14" s="165"/>
      <c r="E14" s="165"/>
      <c r="F14" s="165"/>
      <c r="G14" s="78">
        <v>8</v>
      </c>
      <c r="H14" s="79">
        <v>0</v>
      </c>
      <c r="I14" s="79">
        <v>0</v>
      </c>
    </row>
    <row r="15" spans="1:9" x14ac:dyDescent="0.2">
      <c r="A15" s="203" t="s">
        <v>435</v>
      </c>
      <c r="B15" s="203"/>
      <c r="C15" s="203"/>
      <c r="D15" s="203"/>
      <c r="E15" s="203"/>
      <c r="F15" s="203"/>
      <c r="G15" s="80">
        <v>9</v>
      </c>
      <c r="H15" s="81">
        <f>SUM(H16:H18)</f>
        <v>35284400</v>
      </c>
      <c r="I15" s="81">
        <f>SUM(I16:I18)</f>
        <v>35577164</v>
      </c>
    </row>
    <row r="16" spans="1:9" x14ac:dyDescent="0.2">
      <c r="A16" s="197" t="s">
        <v>123</v>
      </c>
      <c r="B16" s="197"/>
      <c r="C16" s="197"/>
      <c r="D16" s="197"/>
      <c r="E16" s="197"/>
      <c r="F16" s="197"/>
      <c r="G16" s="78">
        <v>10</v>
      </c>
      <c r="H16" s="79">
        <v>16879401</v>
      </c>
      <c r="I16" s="79">
        <v>16063457</v>
      </c>
    </row>
    <row r="17" spans="1:9" x14ac:dyDescent="0.2">
      <c r="A17" s="197" t="s">
        <v>124</v>
      </c>
      <c r="B17" s="197"/>
      <c r="C17" s="197"/>
      <c r="D17" s="197"/>
      <c r="E17" s="197"/>
      <c r="F17" s="197"/>
      <c r="G17" s="78">
        <v>11</v>
      </c>
      <c r="H17" s="79">
        <v>37005</v>
      </c>
      <c r="I17" s="79">
        <v>44828</v>
      </c>
    </row>
    <row r="18" spans="1:9" x14ac:dyDescent="0.2">
      <c r="A18" s="197" t="s">
        <v>125</v>
      </c>
      <c r="B18" s="197"/>
      <c r="C18" s="197"/>
      <c r="D18" s="197"/>
      <c r="E18" s="197"/>
      <c r="F18" s="197"/>
      <c r="G18" s="78">
        <v>12</v>
      </c>
      <c r="H18" s="79">
        <v>18367994</v>
      </c>
      <c r="I18" s="79">
        <v>19468879</v>
      </c>
    </row>
    <row r="19" spans="1:9" x14ac:dyDescent="0.2">
      <c r="A19" s="203" t="s">
        <v>436</v>
      </c>
      <c r="B19" s="203"/>
      <c r="C19" s="203"/>
      <c r="D19" s="203"/>
      <c r="E19" s="203"/>
      <c r="F19" s="203"/>
      <c r="G19" s="80">
        <v>13</v>
      </c>
      <c r="H19" s="81">
        <f>SUM(H20:H22)</f>
        <v>27286223</v>
      </c>
      <c r="I19" s="81">
        <f>SUM(I20:I22)</f>
        <v>28877316</v>
      </c>
    </row>
    <row r="20" spans="1:9" x14ac:dyDescent="0.2">
      <c r="A20" s="197" t="s">
        <v>108</v>
      </c>
      <c r="B20" s="197"/>
      <c r="C20" s="197"/>
      <c r="D20" s="197"/>
      <c r="E20" s="197"/>
      <c r="F20" s="197"/>
      <c r="G20" s="78">
        <v>14</v>
      </c>
      <c r="H20" s="79">
        <v>17952926</v>
      </c>
      <c r="I20" s="79">
        <v>19116369</v>
      </c>
    </row>
    <row r="21" spans="1:9" x14ac:dyDescent="0.2">
      <c r="A21" s="197" t="s">
        <v>109</v>
      </c>
      <c r="B21" s="197"/>
      <c r="C21" s="197"/>
      <c r="D21" s="197"/>
      <c r="E21" s="197"/>
      <c r="F21" s="197"/>
      <c r="G21" s="78">
        <v>15</v>
      </c>
      <c r="H21" s="79">
        <v>6137443</v>
      </c>
      <c r="I21" s="79">
        <v>6344687</v>
      </c>
    </row>
    <row r="22" spans="1:9" x14ac:dyDescent="0.2">
      <c r="A22" s="197" t="s">
        <v>110</v>
      </c>
      <c r="B22" s="197"/>
      <c r="C22" s="197"/>
      <c r="D22" s="197"/>
      <c r="E22" s="197"/>
      <c r="F22" s="197"/>
      <c r="G22" s="78">
        <v>16</v>
      </c>
      <c r="H22" s="79">
        <v>3195854</v>
      </c>
      <c r="I22" s="79">
        <v>3416260</v>
      </c>
    </row>
    <row r="23" spans="1:9" x14ac:dyDescent="0.2">
      <c r="A23" s="165" t="s">
        <v>111</v>
      </c>
      <c r="B23" s="165"/>
      <c r="C23" s="165"/>
      <c r="D23" s="165"/>
      <c r="E23" s="165"/>
      <c r="F23" s="165"/>
      <c r="G23" s="78">
        <v>17</v>
      </c>
      <c r="H23" s="79">
        <v>12296569</v>
      </c>
      <c r="I23" s="79">
        <v>12930373</v>
      </c>
    </row>
    <row r="24" spans="1:9" x14ac:dyDescent="0.2">
      <c r="A24" s="165" t="s">
        <v>112</v>
      </c>
      <c r="B24" s="165"/>
      <c r="C24" s="165"/>
      <c r="D24" s="165"/>
      <c r="E24" s="165"/>
      <c r="F24" s="165"/>
      <c r="G24" s="78">
        <v>18</v>
      </c>
      <c r="H24" s="79">
        <v>0</v>
      </c>
      <c r="I24" s="79">
        <v>0</v>
      </c>
    </row>
    <row r="25" spans="1:9" x14ac:dyDescent="0.2">
      <c r="A25" s="203" t="s">
        <v>437</v>
      </c>
      <c r="B25" s="203"/>
      <c r="C25" s="203"/>
      <c r="D25" s="203"/>
      <c r="E25" s="203"/>
      <c r="F25" s="203"/>
      <c r="G25" s="80">
        <v>19</v>
      </c>
      <c r="H25" s="81">
        <f>H26+H27</f>
        <v>0</v>
      </c>
      <c r="I25" s="81">
        <f>I26+I27</f>
        <v>135138</v>
      </c>
    </row>
    <row r="26" spans="1:9" x14ac:dyDescent="0.2">
      <c r="A26" s="197" t="s">
        <v>126</v>
      </c>
      <c r="B26" s="197"/>
      <c r="C26" s="197"/>
      <c r="D26" s="197"/>
      <c r="E26" s="197"/>
      <c r="F26" s="197"/>
      <c r="G26" s="78">
        <v>20</v>
      </c>
      <c r="H26" s="79">
        <v>0</v>
      </c>
      <c r="I26" s="79">
        <v>0</v>
      </c>
    </row>
    <row r="27" spans="1:9" x14ac:dyDescent="0.2">
      <c r="A27" s="197" t="s">
        <v>127</v>
      </c>
      <c r="B27" s="197"/>
      <c r="C27" s="197"/>
      <c r="D27" s="197"/>
      <c r="E27" s="197"/>
      <c r="F27" s="197"/>
      <c r="G27" s="78">
        <v>21</v>
      </c>
      <c r="H27" s="79">
        <v>0</v>
      </c>
      <c r="I27" s="79">
        <v>135138</v>
      </c>
    </row>
    <row r="28" spans="1:9" x14ac:dyDescent="0.2">
      <c r="A28" s="203" t="s">
        <v>438</v>
      </c>
      <c r="B28" s="203"/>
      <c r="C28" s="203"/>
      <c r="D28" s="203"/>
      <c r="E28" s="203"/>
      <c r="F28" s="203"/>
      <c r="G28" s="80">
        <v>22</v>
      </c>
      <c r="H28" s="81">
        <f>SUM(H29:H34)</f>
        <v>0</v>
      </c>
      <c r="I28" s="81">
        <f>SUM(I29:I34)</f>
        <v>0</v>
      </c>
    </row>
    <row r="29" spans="1:9" x14ac:dyDescent="0.2">
      <c r="A29" s="197" t="s">
        <v>128</v>
      </c>
      <c r="B29" s="197"/>
      <c r="C29" s="197"/>
      <c r="D29" s="197"/>
      <c r="E29" s="197"/>
      <c r="F29" s="197"/>
      <c r="G29" s="78">
        <v>23</v>
      </c>
      <c r="H29" s="79">
        <v>0</v>
      </c>
      <c r="I29" s="79">
        <v>0</v>
      </c>
    </row>
    <row r="30" spans="1:9" x14ac:dyDescent="0.2">
      <c r="A30" s="197" t="s">
        <v>129</v>
      </c>
      <c r="B30" s="197"/>
      <c r="C30" s="197"/>
      <c r="D30" s="197"/>
      <c r="E30" s="197"/>
      <c r="F30" s="197"/>
      <c r="G30" s="78">
        <v>24</v>
      </c>
      <c r="H30" s="79">
        <v>0</v>
      </c>
      <c r="I30" s="79">
        <v>0</v>
      </c>
    </row>
    <row r="31" spans="1:9" x14ac:dyDescent="0.2">
      <c r="A31" s="197" t="s">
        <v>130</v>
      </c>
      <c r="B31" s="197"/>
      <c r="C31" s="197"/>
      <c r="D31" s="197"/>
      <c r="E31" s="197"/>
      <c r="F31" s="197"/>
      <c r="G31" s="78">
        <v>25</v>
      </c>
      <c r="H31" s="79">
        <v>0</v>
      </c>
      <c r="I31" s="79">
        <v>0</v>
      </c>
    </row>
    <row r="32" spans="1:9" x14ac:dyDescent="0.2">
      <c r="A32" s="197" t="s">
        <v>131</v>
      </c>
      <c r="B32" s="197"/>
      <c r="C32" s="197"/>
      <c r="D32" s="197"/>
      <c r="E32" s="197"/>
      <c r="F32" s="197"/>
      <c r="G32" s="78">
        <v>26</v>
      </c>
      <c r="H32" s="79">
        <v>0</v>
      </c>
      <c r="I32" s="79">
        <v>0</v>
      </c>
    </row>
    <row r="33" spans="1:9" x14ac:dyDescent="0.2">
      <c r="A33" s="197" t="s">
        <v>132</v>
      </c>
      <c r="B33" s="197"/>
      <c r="C33" s="197"/>
      <c r="D33" s="197"/>
      <c r="E33" s="197"/>
      <c r="F33" s="197"/>
      <c r="G33" s="78">
        <v>27</v>
      </c>
      <c r="H33" s="79">
        <v>0</v>
      </c>
      <c r="I33" s="79">
        <v>0</v>
      </c>
    </row>
    <row r="34" spans="1:9" x14ac:dyDescent="0.2">
      <c r="A34" s="197" t="s">
        <v>133</v>
      </c>
      <c r="B34" s="197"/>
      <c r="C34" s="197"/>
      <c r="D34" s="197"/>
      <c r="E34" s="197"/>
      <c r="F34" s="197"/>
      <c r="G34" s="78">
        <v>28</v>
      </c>
      <c r="H34" s="79">
        <v>0</v>
      </c>
      <c r="I34" s="79">
        <v>0</v>
      </c>
    </row>
    <row r="35" spans="1:9" x14ac:dyDescent="0.2">
      <c r="A35" s="165" t="s">
        <v>113</v>
      </c>
      <c r="B35" s="165"/>
      <c r="C35" s="165"/>
      <c r="D35" s="165"/>
      <c r="E35" s="165"/>
      <c r="F35" s="165"/>
      <c r="G35" s="78">
        <v>29</v>
      </c>
      <c r="H35" s="79">
        <v>8374300</v>
      </c>
      <c r="I35" s="79">
        <v>9549420</v>
      </c>
    </row>
    <row r="36" spans="1:9" x14ac:dyDescent="0.2">
      <c r="A36" s="167" t="s">
        <v>365</v>
      </c>
      <c r="B36" s="167"/>
      <c r="C36" s="167"/>
      <c r="D36" s="167"/>
      <c r="E36" s="167"/>
      <c r="F36" s="167"/>
      <c r="G36" s="80">
        <v>30</v>
      </c>
      <c r="H36" s="81">
        <f>SUM(H37:H46)</f>
        <v>2440975</v>
      </c>
      <c r="I36" s="81">
        <f>SUM(I37:I46)</f>
        <v>3266013</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1387125</v>
      </c>
      <c r="I40" s="79">
        <v>2045684</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1050409</v>
      </c>
      <c r="I43" s="79">
        <v>1220329</v>
      </c>
    </row>
    <row r="44" spans="1:9" x14ac:dyDescent="0.2">
      <c r="A44" s="165" t="s">
        <v>141</v>
      </c>
      <c r="B44" s="165"/>
      <c r="C44" s="165"/>
      <c r="D44" s="165"/>
      <c r="E44" s="165"/>
      <c r="F44" s="165"/>
      <c r="G44" s="78">
        <v>38</v>
      </c>
      <c r="H44" s="79">
        <v>3441</v>
      </c>
      <c r="I44" s="79">
        <v>0</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0</v>
      </c>
      <c r="I46" s="79">
        <v>0</v>
      </c>
    </row>
    <row r="47" spans="1:9" x14ac:dyDescent="0.2">
      <c r="A47" s="167" t="s">
        <v>366</v>
      </c>
      <c r="B47" s="167"/>
      <c r="C47" s="167"/>
      <c r="D47" s="167"/>
      <c r="E47" s="167"/>
      <c r="F47" s="167"/>
      <c r="G47" s="80">
        <v>41</v>
      </c>
      <c r="H47" s="81">
        <f>SUM(H48:H54)</f>
        <v>2862447</v>
      </c>
      <c r="I47" s="81">
        <f>SUM(I48:I54)</f>
        <v>2693750</v>
      </c>
    </row>
    <row r="48" spans="1:9" ht="23.45" customHeight="1" x14ac:dyDescent="0.2">
      <c r="A48" s="165" t="s">
        <v>144</v>
      </c>
      <c r="B48" s="165"/>
      <c r="C48" s="165"/>
      <c r="D48" s="165"/>
      <c r="E48" s="165"/>
      <c r="F48" s="165"/>
      <c r="G48" s="78">
        <v>42</v>
      </c>
      <c r="H48" s="79">
        <v>0</v>
      </c>
      <c r="I48" s="79">
        <v>0</v>
      </c>
    </row>
    <row r="49" spans="1:9" x14ac:dyDescent="0.2">
      <c r="A49" s="189" t="s">
        <v>145</v>
      </c>
      <c r="B49" s="189"/>
      <c r="C49" s="189"/>
      <c r="D49" s="189"/>
      <c r="E49" s="189"/>
      <c r="F49" s="189"/>
      <c r="G49" s="78">
        <v>43</v>
      </c>
      <c r="H49" s="79">
        <v>0</v>
      </c>
      <c r="I49" s="79">
        <v>0</v>
      </c>
    </row>
    <row r="50" spans="1:9" x14ac:dyDescent="0.2">
      <c r="A50" s="189" t="s">
        <v>146</v>
      </c>
      <c r="B50" s="189"/>
      <c r="C50" s="189"/>
      <c r="D50" s="189"/>
      <c r="E50" s="189"/>
      <c r="F50" s="189"/>
      <c r="G50" s="78">
        <v>44</v>
      </c>
      <c r="H50" s="79">
        <v>2800433</v>
      </c>
      <c r="I50" s="79">
        <v>2580148</v>
      </c>
    </row>
    <row r="51" spans="1:9" x14ac:dyDescent="0.2">
      <c r="A51" s="189" t="s">
        <v>147</v>
      </c>
      <c r="B51" s="189"/>
      <c r="C51" s="189"/>
      <c r="D51" s="189"/>
      <c r="E51" s="189"/>
      <c r="F51" s="189"/>
      <c r="G51" s="78">
        <v>45</v>
      </c>
      <c r="H51" s="79">
        <v>0</v>
      </c>
      <c r="I51" s="79">
        <v>2666</v>
      </c>
    </row>
    <row r="52" spans="1:9" x14ac:dyDescent="0.2">
      <c r="A52" s="189" t="s">
        <v>148</v>
      </c>
      <c r="B52" s="189"/>
      <c r="C52" s="189"/>
      <c r="D52" s="189"/>
      <c r="E52" s="189"/>
      <c r="F52" s="189"/>
      <c r="G52" s="78">
        <v>46</v>
      </c>
      <c r="H52" s="79">
        <v>0</v>
      </c>
      <c r="I52" s="79">
        <v>0</v>
      </c>
    </row>
    <row r="53" spans="1:9" x14ac:dyDescent="0.2">
      <c r="A53" s="189" t="s">
        <v>149</v>
      </c>
      <c r="B53" s="189"/>
      <c r="C53" s="189"/>
      <c r="D53" s="189"/>
      <c r="E53" s="189"/>
      <c r="F53" s="189"/>
      <c r="G53" s="78">
        <v>47</v>
      </c>
      <c r="H53" s="79">
        <v>0</v>
      </c>
      <c r="I53" s="79">
        <v>0</v>
      </c>
    </row>
    <row r="54" spans="1:9" x14ac:dyDescent="0.2">
      <c r="A54" s="189" t="s">
        <v>150</v>
      </c>
      <c r="B54" s="189"/>
      <c r="C54" s="189"/>
      <c r="D54" s="189"/>
      <c r="E54" s="189"/>
      <c r="F54" s="189"/>
      <c r="G54" s="78">
        <v>48</v>
      </c>
      <c r="H54" s="79">
        <v>62014</v>
      </c>
      <c r="I54" s="79">
        <v>110936</v>
      </c>
    </row>
    <row r="55" spans="1:9" ht="30.6" customHeight="1" x14ac:dyDescent="0.2">
      <c r="A55" s="185" t="s">
        <v>151</v>
      </c>
      <c r="B55" s="185"/>
      <c r="C55" s="185"/>
      <c r="D55" s="185"/>
      <c r="E55" s="185"/>
      <c r="F55" s="185"/>
      <c r="G55" s="78">
        <v>49</v>
      </c>
      <c r="H55" s="79">
        <v>0</v>
      </c>
      <c r="I55" s="79">
        <v>0</v>
      </c>
    </row>
    <row r="56" spans="1:9" x14ac:dyDescent="0.2">
      <c r="A56" s="185" t="s">
        <v>152</v>
      </c>
      <c r="B56" s="185"/>
      <c r="C56" s="185"/>
      <c r="D56" s="185"/>
      <c r="E56" s="185"/>
      <c r="F56" s="185"/>
      <c r="G56" s="78">
        <v>50</v>
      </c>
      <c r="H56" s="79">
        <v>0</v>
      </c>
      <c r="I56" s="79">
        <v>0</v>
      </c>
    </row>
    <row r="57" spans="1:9" ht="28.9" customHeight="1" x14ac:dyDescent="0.2">
      <c r="A57" s="185" t="s">
        <v>153</v>
      </c>
      <c r="B57" s="185"/>
      <c r="C57" s="185"/>
      <c r="D57" s="185"/>
      <c r="E57" s="185"/>
      <c r="F57" s="185"/>
      <c r="G57" s="78">
        <v>51</v>
      </c>
      <c r="H57" s="79">
        <v>0</v>
      </c>
      <c r="I57" s="79">
        <v>0</v>
      </c>
    </row>
    <row r="58" spans="1:9" x14ac:dyDescent="0.2">
      <c r="A58" s="185" t="s">
        <v>154</v>
      </c>
      <c r="B58" s="185"/>
      <c r="C58" s="185"/>
      <c r="D58" s="185"/>
      <c r="E58" s="185"/>
      <c r="F58" s="185"/>
      <c r="G58" s="78">
        <v>52</v>
      </c>
      <c r="H58" s="79">
        <v>0</v>
      </c>
      <c r="I58" s="79">
        <v>0</v>
      </c>
    </row>
    <row r="59" spans="1:9" x14ac:dyDescent="0.2">
      <c r="A59" s="167" t="s">
        <v>367</v>
      </c>
      <c r="B59" s="167"/>
      <c r="C59" s="167"/>
      <c r="D59" s="167"/>
      <c r="E59" s="167"/>
      <c r="F59" s="167"/>
      <c r="G59" s="80">
        <v>53</v>
      </c>
      <c r="H59" s="81">
        <f>H7+H36+H55+H56</f>
        <v>93578402</v>
      </c>
      <c r="I59" s="81">
        <f>I7+I36+I55+I56</f>
        <v>100404695</v>
      </c>
    </row>
    <row r="60" spans="1:9" x14ac:dyDescent="0.2">
      <c r="A60" s="167" t="s">
        <v>368</v>
      </c>
      <c r="B60" s="167"/>
      <c r="C60" s="167"/>
      <c r="D60" s="167"/>
      <c r="E60" s="167"/>
      <c r="F60" s="167"/>
      <c r="G60" s="80">
        <v>54</v>
      </c>
      <c r="H60" s="81">
        <f>H13+H47+H57+H58</f>
        <v>86103939</v>
      </c>
      <c r="I60" s="81">
        <f>I13+I47+I57+I58</f>
        <v>89763161</v>
      </c>
    </row>
    <row r="61" spans="1:9" x14ac:dyDescent="0.2">
      <c r="A61" s="167" t="s">
        <v>370</v>
      </c>
      <c r="B61" s="167"/>
      <c r="C61" s="167"/>
      <c r="D61" s="167"/>
      <c r="E61" s="167"/>
      <c r="F61" s="167"/>
      <c r="G61" s="80">
        <v>55</v>
      </c>
      <c r="H61" s="81">
        <f>H59-H60</f>
        <v>7474463</v>
      </c>
      <c r="I61" s="81">
        <f>I59-I60</f>
        <v>10641534</v>
      </c>
    </row>
    <row r="62" spans="1:9" x14ac:dyDescent="0.2">
      <c r="A62" s="198" t="s">
        <v>371</v>
      </c>
      <c r="B62" s="198"/>
      <c r="C62" s="198"/>
      <c r="D62" s="198"/>
      <c r="E62" s="198"/>
      <c r="F62" s="198"/>
      <c r="G62" s="80">
        <v>56</v>
      </c>
      <c r="H62" s="81">
        <f>+IF((H59-H60)&gt;0,(H59-H60),0)</f>
        <v>7474463</v>
      </c>
      <c r="I62" s="81">
        <f>+IF((I59-I60)&gt;0,(I59-I60),0)</f>
        <v>10641534</v>
      </c>
    </row>
    <row r="63" spans="1:9" x14ac:dyDescent="0.2">
      <c r="A63" s="198" t="s">
        <v>372</v>
      </c>
      <c r="B63" s="198"/>
      <c r="C63" s="198"/>
      <c r="D63" s="198"/>
      <c r="E63" s="198"/>
      <c r="F63" s="198"/>
      <c r="G63" s="80">
        <v>57</v>
      </c>
      <c r="H63" s="81">
        <f>+IF((H59-H60)&lt;0,(H59-H60),0)</f>
        <v>0</v>
      </c>
      <c r="I63" s="81">
        <f>+IF((I59-I60)&lt;0,(I59-I60),0)</f>
        <v>0</v>
      </c>
    </row>
    <row r="64" spans="1:9" x14ac:dyDescent="0.2">
      <c r="A64" s="185" t="s">
        <v>114</v>
      </c>
      <c r="B64" s="185"/>
      <c r="C64" s="185"/>
      <c r="D64" s="185"/>
      <c r="E64" s="185"/>
      <c r="F64" s="185"/>
      <c r="G64" s="78">
        <v>58</v>
      </c>
      <c r="H64" s="79">
        <v>1342767</v>
      </c>
      <c r="I64" s="79">
        <v>1947985</v>
      </c>
    </row>
    <row r="65" spans="1:9" x14ac:dyDescent="0.2">
      <c r="A65" s="167" t="s">
        <v>373</v>
      </c>
      <c r="B65" s="167"/>
      <c r="C65" s="167"/>
      <c r="D65" s="167"/>
      <c r="E65" s="167"/>
      <c r="F65" s="167"/>
      <c r="G65" s="80">
        <v>59</v>
      </c>
      <c r="H65" s="81">
        <f>H61-H64</f>
        <v>6131696</v>
      </c>
      <c r="I65" s="81">
        <f>I61-I64</f>
        <v>8693549</v>
      </c>
    </row>
    <row r="66" spans="1:9" x14ac:dyDescent="0.2">
      <c r="A66" s="198" t="s">
        <v>374</v>
      </c>
      <c r="B66" s="198"/>
      <c r="C66" s="198"/>
      <c r="D66" s="198"/>
      <c r="E66" s="198"/>
      <c r="F66" s="198"/>
      <c r="G66" s="80">
        <v>60</v>
      </c>
      <c r="H66" s="81">
        <f>+IF((H61-H64)&gt;0,(H61-H64),0)</f>
        <v>6131696</v>
      </c>
      <c r="I66" s="81">
        <f>+IF((I61-I64)&gt;0,(I61-I64),0)</f>
        <v>8693549</v>
      </c>
    </row>
    <row r="67" spans="1:9" x14ac:dyDescent="0.2">
      <c r="A67" s="198" t="s">
        <v>375</v>
      </c>
      <c r="B67" s="198"/>
      <c r="C67" s="198"/>
      <c r="D67" s="198"/>
      <c r="E67" s="198"/>
      <c r="F67" s="198"/>
      <c r="G67" s="80">
        <v>61</v>
      </c>
      <c r="H67" s="81">
        <f>+IF((H61-H64)&lt;0,(H61-H64),0)</f>
        <v>0</v>
      </c>
      <c r="I67" s="81">
        <f>+IF((I61-I64)&lt;0,(I61-I64),0)</f>
        <v>0</v>
      </c>
    </row>
    <row r="68" spans="1:9" x14ac:dyDescent="0.2">
      <c r="A68" s="187" t="s">
        <v>155</v>
      </c>
      <c r="B68" s="187"/>
      <c r="C68" s="187"/>
      <c r="D68" s="187"/>
      <c r="E68" s="187"/>
      <c r="F68" s="187"/>
      <c r="G68" s="199"/>
      <c r="H68" s="199"/>
      <c r="I68" s="199"/>
    </row>
    <row r="69" spans="1:9" ht="25.9" customHeight="1" x14ac:dyDescent="0.2">
      <c r="A69" s="167" t="s">
        <v>376</v>
      </c>
      <c r="B69" s="167"/>
      <c r="C69" s="167"/>
      <c r="D69" s="167"/>
      <c r="E69" s="167"/>
      <c r="F69" s="167"/>
      <c r="G69" s="80">
        <v>62</v>
      </c>
      <c r="H69" s="81">
        <f>H70-H71</f>
        <v>0</v>
      </c>
      <c r="I69" s="81">
        <f>I70-I71</f>
        <v>0</v>
      </c>
    </row>
    <row r="70" spans="1:9" x14ac:dyDescent="0.2">
      <c r="A70" s="189" t="s">
        <v>156</v>
      </c>
      <c r="B70" s="189"/>
      <c r="C70" s="189"/>
      <c r="D70" s="189"/>
      <c r="E70" s="189"/>
      <c r="F70" s="189"/>
      <c r="G70" s="78">
        <v>63</v>
      </c>
      <c r="H70" s="79">
        <v>0</v>
      </c>
      <c r="I70" s="79">
        <v>0</v>
      </c>
    </row>
    <row r="71" spans="1:9" x14ac:dyDescent="0.2">
      <c r="A71" s="189" t="s">
        <v>157</v>
      </c>
      <c r="B71" s="189"/>
      <c r="C71" s="189"/>
      <c r="D71" s="189"/>
      <c r="E71" s="189"/>
      <c r="F71" s="189"/>
      <c r="G71" s="78">
        <v>64</v>
      </c>
      <c r="H71" s="79">
        <v>0</v>
      </c>
      <c r="I71" s="79">
        <v>0</v>
      </c>
    </row>
    <row r="72" spans="1:9" x14ac:dyDescent="0.2">
      <c r="A72" s="185" t="s">
        <v>158</v>
      </c>
      <c r="B72" s="185"/>
      <c r="C72" s="185"/>
      <c r="D72" s="185"/>
      <c r="E72" s="185"/>
      <c r="F72" s="185"/>
      <c r="G72" s="78">
        <v>65</v>
      </c>
      <c r="H72" s="79">
        <v>0</v>
      </c>
      <c r="I72" s="79">
        <v>0</v>
      </c>
    </row>
    <row r="73" spans="1:9" x14ac:dyDescent="0.2">
      <c r="A73" s="198" t="s">
        <v>377</v>
      </c>
      <c r="B73" s="198"/>
      <c r="C73" s="198"/>
      <c r="D73" s="198"/>
      <c r="E73" s="198"/>
      <c r="F73" s="198"/>
      <c r="G73" s="80">
        <v>66</v>
      </c>
      <c r="H73" s="87">
        <v>0</v>
      </c>
      <c r="I73" s="87">
        <v>0</v>
      </c>
    </row>
    <row r="74" spans="1:9" x14ac:dyDescent="0.2">
      <c r="A74" s="198" t="s">
        <v>378</v>
      </c>
      <c r="B74" s="198"/>
      <c r="C74" s="198"/>
      <c r="D74" s="198"/>
      <c r="E74" s="198"/>
      <c r="F74" s="198"/>
      <c r="G74" s="80">
        <v>67</v>
      </c>
      <c r="H74" s="87">
        <v>0</v>
      </c>
      <c r="I74" s="87">
        <v>0</v>
      </c>
    </row>
    <row r="75" spans="1:9" x14ac:dyDescent="0.2">
      <c r="A75" s="187" t="s">
        <v>159</v>
      </c>
      <c r="B75" s="187"/>
      <c r="C75" s="187"/>
      <c r="D75" s="187"/>
      <c r="E75" s="187"/>
      <c r="F75" s="187"/>
      <c r="G75" s="199"/>
      <c r="H75" s="199"/>
      <c r="I75" s="199"/>
    </row>
    <row r="76" spans="1:9" x14ac:dyDescent="0.2">
      <c r="A76" s="167" t="s">
        <v>379</v>
      </c>
      <c r="B76" s="167"/>
      <c r="C76" s="167"/>
      <c r="D76" s="167"/>
      <c r="E76" s="167"/>
      <c r="F76" s="167"/>
      <c r="G76" s="80">
        <v>68</v>
      </c>
      <c r="H76" s="87">
        <v>0</v>
      </c>
      <c r="I76" s="87">
        <v>0</v>
      </c>
    </row>
    <row r="77" spans="1:9" x14ac:dyDescent="0.2">
      <c r="A77" s="210" t="s">
        <v>380</v>
      </c>
      <c r="B77" s="210"/>
      <c r="C77" s="210"/>
      <c r="D77" s="210"/>
      <c r="E77" s="210"/>
      <c r="F77" s="210"/>
      <c r="G77" s="88">
        <v>69</v>
      </c>
      <c r="H77" s="89">
        <v>0</v>
      </c>
      <c r="I77" s="89">
        <v>0</v>
      </c>
    </row>
    <row r="78" spans="1:9" x14ac:dyDescent="0.2">
      <c r="A78" s="210" t="s">
        <v>381</v>
      </c>
      <c r="B78" s="210"/>
      <c r="C78" s="210"/>
      <c r="D78" s="210"/>
      <c r="E78" s="210"/>
      <c r="F78" s="210"/>
      <c r="G78" s="88">
        <v>70</v>
      </c>
      <c r="H78" s="89">
        <v>0</v>
      </c>
      <c r="I78" s="89">
        <v>0</v>
      </c>
    </row>
    <row r="79" spans="1:9" x14ac:dyDescent="0.2">
      <c r="A79" s="167" t="s">
        <v>382</v>
      </c>
      <c r="B79" s="167"/>
      <c r="C79" s="167"/>
      <c r="D79" s="167"/>
      <c r="E79" s="167"/>
      <c r="F79" s="167"/>
      <c r="G79" s="80">
        <v>71</v>
      </c>
      <c r="H79" s="87">
        <v>0</v>
      </c>
      <c r="I79" s="87">
        <v>0</v>
      </c>
    </row>
    <row r="80" spans="1:9" x14ac:dyDescent="0.2">
      <c r="A80" s="167" t="s">
        <v>383</v>
      </c>
      <c r="B80" s="167"/>
      <c r="C80" s="167"/>
      <c r="D80" s="167"/>
      <c r="E80" s="167"/>
      <c r="F80" s="167"/>
      <c r="G80" s="80">
        <v>72</v>
      </c>
      <c r="H80" s="87">
        <v>0</v>
      </c>
      <c r="I80" s="87">
        <v>0</v>
      </c>
    </row>
    <row r="81" spans="1:9" x14ac:dyDescent="0.2">
      <c r="A81" s="198" t="s">
        <v>384</v>
      </c>
      <c r="B81" s="198"/>
      <c r="C81" s="198"/>
      <c r="D81" s="198"/>
      <c r="E81" s="198"/>
      <c r="F81" s="198"/>
      <c r="G81" s="80">
        <v>73</v>
      </c>
      <c r="H81" s="87">
        <v>0</v>
      </c>
      <c r="I81" s="87">
        <v>0</v>
      </c>
    </row>
    <row r="82" spans="1:9" x14ac:dyDescent="0.2">
      <c r="A82" s="198" t="s">
        <v>385</v>
      </c>
      <c r="B82" s="198"/>
      <c r="C82" s="198"/>
      <c r="D82" s="198"/>
      <c r="E82" s="198"/>
      <c r="F82" s="198"/>
      <c r="G82" s="80">
        <v>74</v>
      </c>
      <c r="H82" s="87">
        <v>0</v>
      </c>
      <c r="I82" s="87">
        <v>0</v>
      </c>
    </row>
    <row r="83" spans="1:9" x14ac:dyDescent="0.2">
      <c r="A83" s="187" t="s">
        <v>115</v>
      </c>
      <c r="B83" s="187"/>
      <c r="C83" s="187"/>
      <c r="D83" s="187"/>
      <c r="E83" s="187"/>
      <c r="F83" s="187"/>
      <c r="G83" s="199"/>
      <c r="H83" s="199"/>
      <c r="I83" s="199"/>
    </row>
    <row r="84" spans="1:9" x14ac:dyDescent="0.2">
      <c r="A84" s="200" t="s">
        <v>386</v>
      </c>
      <c r="B84" s="200"/>
      <c r="C84" s="200"/>
      <c r="D84" s="200"/>
      <c r="E84" s="200"/>
      <c r="F84" s="200"/>
      <c r="G84" s="80">
        <v>75</v>
      </c>
      <c r="H84" s="90">
        <f>H85+H86</f>
        <v>0</v>
      </c>
      <c r="I84" s="90">
        <f>I85+I86</f>
        <v>0</v>
      </c>
    </row>
    <row r="85" spans="1:9" x14ac:dyDescent="0.2">
      <c r="A85" s="201" t="s">
        <v>160</v>
      </c>
      <c r="B85" s="201"/>
      <c r="C85" s="201"/>
      <c r="D85" s="201"/>
      <c r="E85" s="201"/>
      <c r="F85" s="201"/>
      <c r="G85" s="78">
        <v>76</v>
      </c>
      <c r="H85" s="91">
        <v>0</v>
      </c>
      <c r="I85" s="91">
        <v>0</v>
      </c>
    </row>
    <row r="86" spans="1:9" x14ac:dyDescent="0.2">
      <c r="A86" s="201" t="s">
        <v>161</v>
      </c>
      <c r="B86" s="201"/>
      <c r="C86" s="201"/>
      <c r="D86" s="201"/>
      <c r="E86" s="201"/>
      <c r="F86" s="201"/>
      <c r="G86" s="78">
        <v>77</v>
      </c>
      <c r="H86" s="91">
        <v>0</v>
      </c>
      <c r="I86" s="91">
        <v>0</v>
      </c>
    </row>
    <row r="87" spans="1:9" x14ac:dyDescent="0.2">
      <c r="A87" s="207" t="s">
        <v>117</v>
      </c>
      <c r="B87" s="207"/>
      <c r="C87" s="207"/>
      <c r="D87" s="207"/>
      <c r="E87" s="207"/>
      <c r="F87" s="207"/>
      <c r="G87" s="208"/>
      <c r="H87" s="208"/>
      <c r="I87" s="208"/>
    </row>
    <row r="88" spans="1:9" x14ac:dyDescent="0.2">
      <c r="A88" s="209" t="s">
        <v>162</v>
      </c>
      <c r="B88" s="209"/>
      <c r="C88" s="209"/>
      <c r="D88" s="209"/>
      <c r="E88" s="209"/>
      <c r="F88" s="209"/>
      <c r="G88" s="78">
        <v>78</v>
      </c>
      <c r="H88" s="91">
        <v>6131696</v>
      </c>
      <c r="I88" s="91">
        <v>8693549</v>
      </c>
    </row>
    <row r="89" spans="1:9" ht="29.25" customHeight="1" x14ac:dyDescent="0.2">
      <c r="A89" s="206" t="s">
        <v>431</v>
      </c>
      <c r="B89" s="206"/>
      <c r="C89" s="206"/>
      <c r="D89" s="206"/>
      <c r="E89" s="206"/>
      <c r="F89" s="206"/>
      <c r="G89" s="80">
        <v>79</v>
      </c>
      <c r="H89" s="90">
        <f>H90+H97</f>
        <v>0</v>
      </c>
      <c r="I89" s="90">
        <f>I90+I97</f>
        <v>0</v>
      </c>
    </row>
    <row r="90" spans="1:9" ht="24.6" customHeight="1" x14ac:dyDescent="0.2">
      <c r="A90" s="202" t="s">
        <v>439</v>
      </c>
      <c r="B90" s="202"/>
      <c r="C90" s="202"/>
      <c r="D90" s="202"/>
      <c r="E90" s="202"/>
      <c r="F90" s="202"/>
      <c r="G90" s="80">
        <v>80</v>
      </c>
      <c r="H90" s="90">
        <f>SUM(H91:H95)</f>
        <v>0</v>
      </c>
      <c r="I90" s="90">
        <f>SUM(I91:I95)</f>
        <v>0</v>
      </c>
    </row>
    <row r="91" spans="1:9" ht="24.6" customHeight="1" x14ac:dyDescent="0.2">
      <c r="A91" s="189" t="s">
        <v>349</v>
      </c>
      <c r="B91" s="189"/>
      <c r="C91" s="189"/>
      <c r="D91" s="189"/>
      <c r="E91" s="189"/>
      <c r="F91" s="189"/>
      <c r="G91" s="80">
        <v>81</v>
      </c>
      <c r="H91" s="91">
        <v>0</v>
      </c>
      <c r="I91" s="91">
        <v>0</v>
      </c>
    </row>
    <row r="92" spans="1:9" ht="39" customHeight="1" x14ac:dyDescent="0.2">
      <c r="A92" s="189" t="s">
        <v>350</v>
      </c>
      <c r="B92" s="189"/>
      <c r="C92" s="189"/>
      <c r="D92" s="189"/>
      <c r="E92" s="189"/>
      <c r="F92" s="189"/>
      <c r="G92" s="80">
        <v>82</v>
      </c>
      <c r="H92" s="91">
        <v>0</v>
      </c>
      <c r="I92" s="91">
        <v>0</v>
      </c>
    </row>
    <row r="93" spans="1:9" ht="44.25" customHeight="1" x14ac:dyDescent="0.2">
      <c r="A93" s="189" t="s">
        <v>351</v>
      </c>
      <c r="B93" s="189"/>
      <c r="C93" s="189"/>
      <c r="D93" s="189"/>
      <c r="E93" s="189"/>
      <c r="F93" s="189"/>
      <c r="G93" s="80">
        <v>83</v>
      </c>
      <c r="H93" s="91">
        <v>0</v>
      </c>
      <c r="I93" s="91">
        <v>0</v>
      </c>
    </row>
    <row r="94" spans="1:9" ht="16.5" customHeight="1" x14ac:dyDescent="0.2">
      <c r="A94" s="189" t="s">
        <v>352</v>
      </c>
      <c r="B94" s="189"/>
      <c r="C94" s="189"/>
      <c r="D94" s="189"/>
      <c r="E94" s="189"/>
      <c r="F94" s="189"/>
      <c r="G94" s="80">
        <v>84</v>
      </c>
      <c r="H94" s="91">
        <v>0</v>
      </c>
      <c r="I94" s="91">
        <v>0</v>
      </c>
    </row>
    <row r="95" spans="1:9" ht="13.5" customHeight="1" x14ac:dyDescent="0.2">
      <c r="A95" s="189" t="s">
        <v>353</v>
      </c>
      <c r="B95" s="189"/>
      <c r="C95" s="189"/>
      <c r="D95" s="189"/>
      <c r="E95" s="189"/>
      <c r="F95" s="189"/>
      <c r="G95" s="80">
        <v>85</v>
      </c>
      <c r="H95" s="91">
        <v>0</v>
      </c>
      <c r="I95" s="91">
        <v>0</v>
      </c>
    </row>
    <row r="96" spans="1:9" ht="24.6" customHeight="1" x14ac:dyDescent="0.2">
      <c r="A96" s="189" t="s">
        <v>354</v>
      </c>
      <c r="B96" s="189"/>
      <c r="C96" s="189"/>
      <c r="D96" s="189"/>
      <c r="E96" s="189"/>
      <c r="F96" s="189"/>
      <c r="G96" s="80">
        <v>86</v>
      </c>
      <c r="H96" s="91">
        <v>0</v>
      </c>
      <c r="I96" s="91">
        <v>0</v>
      </c>
    </row>
    <row r="97" spans="1:9" ht="24.6" customHeight="1" x14ac:dyDescent="0.2">
      <c r="A97" s="202" t="s">
        <v>432</v>
      </c>
      <c r="B97" s="202"/>
      <c r="C97" s="202"/>
      <c r="D97" s="202"/>
      <c r="E97" s="202"/>
      <c r="F97" s="202"/>
      <c r="G97" s="80">
        <v>87</v>
      </c>
      <c r="H97" s="90">
        <f>SUM(H98:H105)</f>
        <v>0</v>
      </c>
      <c r="I97" s="90">
        <f>SUM(I98:I105)</f>
        <v>0</v>
      </c>
    </row>
    <row r="98" spans="1:9" x14ac:dyDescent="0.2">
      <c r="A98" s="189" t="s">
        <v>163</v>
      </c>
      <c r="B98" s="189"/>
      <c r="C98" s="189"/>
      <c r="D98" s="189"/>
      <c r="E98" s="189"/>
      <c r="F98" s="189"/>
      <c r="G98" s="78">
        <v>88</v>
      </c>
      <c r="H98" s="91">
        <v>0</v>
      </c>
      <c r="I98" s="91">
        <v>0</v>
      </c>
    </row>
    <row r="99" spans="1:9" ht="35.25" customHeight="1" x14ac:dyDescent="0.2">
      <c r="A99" s="189" t="s">
        <v>355</v>
      </c>
      <c r="B99" s="189"/>
      <c r="C99" s="189"/>
      <c r="D99" s="189"/>
      <c r="E99" s="189"/>
      <c r="F99" s="189"/>
      <c r="G99" s="78">
        <v>89</v>
      </c>
      <c r="H99" s="91">
        <v>0</v>
      </c>
      <c r="I99" s="91">
        <v>0</v>
      </c>
    </row>
    <row r="100" spans="1:9" x14ac:dyDescent="0.2">
      <c r="A100" s="189" t="s">
        <v>356</v>
      </c>
      <c r="B100" s="189"/>
      <c r="C100" s="189"/>
      <c r="D100" s="189"/>
      <c r="E100" s="189"/>
      <c r="F100" s="189"/>
      <c r="G100" s="78">
        <v>90</v>
      </c>
      <c r="H100" s="91">
        <v>0</v>
      </c>
      <c r="I100" s="91">
        <v>0</v>
      </c>
    </row>
    <row r="101" spans="1:9" ht="33.75" customHeight="1" x14ac:dyDescent="0.2">
      <c r="A101" s="189" t="s">
        <v>357</v>
      </c>
      <c r="B101" s="189"/>
      <c r="C101" s="189"/>
      <c r="D101" s="189"/>
      <c r="E101" s="189"/>
      <c r="F101" s="189"/>
      <c r="G101" s="78">
        <v>91</v>
      </c>
      <c r="H101" s="91">
        <v>0</v>
      </c>
      <c r="I101" s="91">
        <v>0</v>
      </c>
    </row>
    <row r="102" spans="1:9" ht="29.25" customHeight="1" x14ac:dyDescent="0.2">
      <c r="A102" s="189" t="s">
        <v>358</v>
      </c>
      <c r="B102" s="189"/>
      <c r="C102" s="189"/>
      <c r="D102" s="189"/>
      <c r="E102" s="189"/>
      <c r="F102" s="189"/>
      <c r="G102" s="78">
        <v>92</v>
      </c>
      <c r="H102" s="91">
        <v>0</v>
      </c>
      <c r="I102" s="91">
        <v>0</v>
      </c>
    </row>
    <row r="103" spans="1:9" x14ac:dyDescent="0.2">
      <c r="A103" s="189" t="s">
        <v>359</v>
      </c>
      <c r="B103" s="189"/>
      <c r="C103" s="189"/>
      <c r="D103" s="189"/>
      <c r="E103" s="189"/>
      <c r="F103" s="189"/>
      <c r="G103" s="78">
        <v>93</v>
      </c>
      <c r="H103" s="91">
        <v>0</v>
      </c>
      <c r="I103" s="91">
        <v>0</v>
      </c>
    </row>
    <row r="104" spans="1:9" ht="24.75" customHeight="1" x14ac:dyDescent="0.2">
      <c r="A104" s="189" t="s">
        <v>360</v>
      </c>
      <c r="B104" s="189"/>
      <c r="C104" s="189"/>
      <c r="D104" s="189"/>
      <c r="E104" s="189"/>
      <c r="F104" s="189"/>
      <c r="G104" s="78">
        <v>94</v>
      </c>
      <c r="H104" s="91">
        <v>0</v>
      </c>
      <c r="I104" s="91">
        <v>0</v>
      </c>
    </row>
    <row r="105" spans="1:9" ht="15.75" customHeight="1" x14ac:dyDescent="0.2">
      <c r="A105" s="189" t="s">
        <v>361</v>
      </c>
      <c r="B105" s="189"/>
      <c r="C105" s="189"/>
      <c r="D105" s="189"/>
      <c r="E105" s="189"/>
      <c r="F105" s="189"/>
      <c r="G105" s="78">
        <v>95</v>
      </c>
      <c r="H105" s="91">
        <v>0</v>
      </c>
      <c r="I105" s="91">
        <v>0</v>
      </c>
    </row>
    <row r="106" spans="1:9" ht="24.75" customHeight="1" x14ac:dyDescent="0.2">
      <c r="A106" s="189" t="s">
        <v>362</v>
      </c>
      <c r="B106" s="189"/>
      <c r="C106" s="189"/>
      <c r="D106" s="189"/>
      <c r="E106" s="189"/>
      <c r="F106" s="189"/>
      <c r="G106" s="78">
        <v>96</v>
      </c>
      <c r="H106" s="91">
        <v>0</v>
      </c>
      <c r="I106" s="91">
        <v>0</v>
      </c>
    </row>
    <row r="107" spans="1:9" ht="27.6" customHeight="1" x14ac:dyDescent="0.2">
      <c r="A107" s="206" t="s">
        <v>434</v>
      </c>
      <c r="B107" s="206"/>
      <c r="C107" s="206"/>
      <c r="D107" s="206"/>
      <c r="E107" s="206"/>
      <c r="F107" s="206"/>
      <c r="G107" s="80">
        <v>97</v>
      </c>
      <c r="H107" s="90">
        <f>H90+H97-H106-H96</f>
        <v>0</v>
      </c>
      <c r="I107" s="90">
        <f>I90+I97-I106-I96</f>
        <v>0</v>
      </c>
    </row>
    <row r="108" spans="1:9" x14ac:dyDescent="0.2">
      <c r="A108" s="206" t="s">
        <v>369</v>
      </c>
      <c r="B108" s="206"/>
      <c r="C108" s="206"/>
      <c r="D108" s="206"/>
      <c r="E108" s="206"/>
      <c r="F108" s="206"/>
      <c r="G108" s="80">
        <v>98</v>
      </c>
      <c r="H108" s="90">
        <f>H88+H107</f>
        <v>6131696</v>
      </c>
      <c r="I108" s="90">
        <f>I88+I107</f>
        <v>8693549</v>
      </c>
    </row>
    <row r="109" spans="1:9" x14ac:dyDescent="0.2">
      <c r="A109" s="187" t="s">
        <v>164</v>
      </c>
      <c r="B109" s="187"/>
      <c r="C109" s="187"/>
      <c r="D109" s="187"/>
      <c r="E109" s="187"/>
      <c r="F109" s="187"/>
      <c r="G109" s="199"/>
      <c r="H109" s="199"/>
      <c r="I109" s="199"/>
    </row>
    <row r="110" spans="1:9" ht="24.75" customHeight="1" x14ac:dyDescent="0.2">
      <c r="A110" s="200" t="s">
        <v>433</v>
      </c>
      <c r="B110" s="200"/>
      <c r="C110" s="200"/>
      <c r="D110" s="200"/>
      <c r="E110" s="200"/>
      <c r="F110" s="200"/>
      <c r="G110" s="80">
        <v>99</v>
      </c>
      <c r="H110" s="90">
        <f>H111+H112</f>
        <v>6131696</v>
      </c>
      <c r="I110" s="90">
        <f>I111+I112</f>
        <v>8693549</v>
      </c>
    </row>
    <row r="111" spans="1:9" x14ac:dyDescent="0.2">
      <c r="A111" s="201" t="s">
        <v>116</v>
      </c>
      <c r="B111" s="201"/>
      <c r="C111" s="201"/>
      <c r="D111" s="201"/>
      <c r="E111" s="201"/>
      <c r="F111" s="201"/>
      <c r="G111" s="78">
        <v>100</v>
      </c>
      <c r="H111" s="91">
        <v>6131696</v>
      </c>
      <c r="I111" s="91">
        <v>8693549</v>
      </c>
    </row>
    <row r="112" spans="1:9" x14ac:dyDescent="0.2">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 right="0.7" top="0.75" bottom="0.75" header="0.3" footer="0.3"/>
  <pageSetup paperSize="9" scale="8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abSelected="1" view="pageBreakPreview" zoomScale="110" zoomScaleNormal="100" workbookViewId="0">
      <selection activeCell="E34" sqref="E34:I3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6" t="s">
        <v>166</v>
      </c>
      <c r="B1" s="211"/>
      <c r="C1" s="211"/>
      <c r="D1" s="211"/>
      <c r="E1" s="211"/>
      <c r="F1" s="211"/>
      <c r="G1" s="211"/>
      <c r="H1" s="211"/>
      <c r="I1" s="211"/>
    </row>
    <row r="2" spans="1:9" x14ac:dyDescent="0.2">
      <c r="A2" s="195" t="s">
        <v>462</v>
      </c>
      <c r="B2" s="172"/>
      <c r="C2" s="172"/>
      <c r="D2" s="172"/>
      <c r="E2" s="172"/>
      <c r="F2" s="172"/>
      <c r="G2" s="172"/>
      <c r="H2" s="172"/>
      <c r="I2" s="172"/>
    </row>
    <row r="3" spans="1:9" x14ac:dyDescent="0.2">
      <c r="A3" s="204" t="s">
        <v>443</v>
      </c>
      <c r="B3" s="214"/>
      <c r="C3" s="214"/>
      <c r="D3" s="214"/>
      <c r="E3" s="214"/>
      <c r="F3" s="214"/>
      <c r="G3" s="214"/>
      <c r="H3" s="214"/>
      <c r="I3" s="214"/>
    </row>
    <row r="4" spans="1:9" x14ac:dyDescent="0.2">
      <c r="A4" s="212" t="s">
        <v>456</v>
      </c>
      <c r="B4" s="175"/>
      <c r="C4" s="175"/>
      <c r="D4" s="175"/>
      <c r="E4" s="175"/>
      <c r="F4" s="175"/>
      <c r="G4" s="175"/>
      <c r="H4" s="175"/>
      <c r="I4" s="176"/>
    </row>
    <row r="5" spans="1:9" ht="22.5" x14ac:dyDescent="0.2">
      <c r="A5" s="190" t="s">
        <v>2</v>
      </c>
      <c r="B5" s="191"/>
      <c r="C5" s="191"/>
      <c r="D5" s="191"/>
      <c r="E5" s="191"/>
      <c r="F5" s="191"/>
      <c r="G5" s="92" t="s">
        <v>106</v>
      </c>
      <c r="H5" s="85" t="s">
        <v>292</v>
      </c>
      <c r="I5" s="85" t="s">
        <v>276</v>
      </c>
    </row>
    <row r="6" spans="1:9" x14ac:dyDescent="0.2">
      <c r="A6" s="215">
        <v>1</v>
      </c>
      <c r="B6" s="191"/>
      <c r="C6" s="191"/>
      <c r="D6" s="191"/>
      <c r="E6" s="191"/>
      <c r="F6" s="191"/>
      <c r="G6" s="85">
        <v>2</v>
      </c>
      <c r="H6" s="85" t="s">
        <v>167</v>
      </c>
      <c r="I6" s="85" t="s">
        <v>168</v>
      </c>
    </row>
    <row r="7" spans="1:9" x14ac:dyDescent="0.2">
      <c r="A7" s="216" t="s">
        <v>169</v>
      </c>
      <c r="B7" s="216"/>
      <c r="C7" s="216"/>
      <c r="D7" s="216"/>
      <c r="E7" s="216"/>
      <c r="F7" s="216"/>
      <c r="G7" s="216"/>
      <c r="H7" s="216"/>
      <c r="I7" s="216"/>
    </row>
    <row r="8" spans="1:9" ht="12.75" customHeight="1" x14ac:dyDescent="0.2">
      <c r="A8" s="189" t="s">
        <v>170</v>
      </c>
      <c r="B8" s="189"/>
      <c r="C8" s="189"/>
      <c r="D8" s="189"/>
      <c r="E8" s="189"/>
      <c r="F8" s="189"/>
      <c r="G8" s="88">
        <v>1</v>
      </c>
      <c r="H8" s="93">
        <v>7474463</v>
      </c>
      <c r="I8" s="93">
        <v>10641534</v>
      </c>
    </row>
    <row r="9" spans="1:9" ht="12.75" customHeight="1" x14ac:dyDescent="0.2">
      <c r="A9" s="198" t="s">
        <v>171</v>
      </c>
      <c r="B9" s="198"/>
      <c r="C9" s="198"/>
      <c r="D9" s="198"/>
      <c r="E9" s="198"/>
      <c r="F9" s="198"/>
      <c r="G9" s="80">
        <v>2</v>
      </c>
      <c r="H9" s="94">
        <f>H10+H11+H12+H13+H14+H15+H16+H17</f>
        <v>12928445</v>
      </c>
      <c r="I9" s="94">
        <f>I10+I11+I12+I13+I14+I15+I16+I17</f>
        <v>12799637</v>
      </c>
    </row>
    <row r="10" spans="1:9" ht="12.75" customHeight="1" x14ac:dyDescent="0.2">
      <c r="A10" s="213" t="s">
        <v>172</v>
      </c>
      <c r="B10" s="213"/>
      <c r="C10" s="213"/>
      <c r="D10" s="213"/>
      <c r="E10" s="213"/>
      <c r="F10" s="213"/>
      <c r="G10" s="88">
        <v>3</v>
      </c>
      <c r="H10" s="93">
        <v>12296569</v>
      </c>
      <c r="I10" s="93">
        <v>12930373</v>
      </c>
    </row>
    <row r="11" spans="1:9" ht="31.15" customHeight="1" x14ac:dyDescent="0.2">
      <c r="A11" s="213" t="s">
        <v>297</v>
      </c>
      <c r="B11" s="213"/>
      <c r="C11" s="213"/>
      <c r="D11" s="213"/>
      <c r="E11" s="213"/>
      <c r="F11" s="213"/>
      <c r="G11" s="88">
        <v>4</v>
      </c>
      <c r="H11" s="93">
        <v>8604</v>
      </c>
      <c r="I11" s="93">
        <v>254827</v>
      </c>
    </row>
    <row r="12" spans="1:9" ht="28.15" customHeight="1" x14ac:dyDescent="0.2">
      <c r="A12" s="213" t="s">
        <v>298</v>
      </c>
      <c r="B12" s="213"/>
      <c r="C12" s="213"/>
      <c r="D12" s="213"/>
      <c r="E12" s="213"/>
      <c r="F12" s="213"/>
      <c r="G12" s="88">
        <v>5</v>
      </c>
      <c r="H12" s="93">
        <v>0</v>
      </c>
      <c r="I12" s="93">
        <v>0</v>
      </c>
    </row>
    <row r="13" spans="1:9" ht="12.75" customHeight="1" x14ac:dyDescent="0.2">
      <c r="A13" s="213" t="s">
        <v>173</v>
      </c>
      <c r="B13" s="213"/>
      <c r="C13" s="213"/>
      <c r="D13" s="213"/>
      <c r="E13" s="213"/>
      <c r="F13" s="213"/>
      <c r="G13" s="88">
        <v>6</v>
      </c>
      <c r="H13" s="93">
        <v>-2437534</v>
      </c>
      <c r="I13" s="93">
        <v>-3266014</v>
      </c>
    </row>
    <row r="14" spans="1:9" ht="12.75" customHeight="1" x14ac:dyDescent="0.2">
      <c r="A14" s="213" t="s">
        <v>174</v>
      </c>
      <c r="B14" s="213"/>
      <c r="C14" s="213"/>
      <c r="D14" s="213"/>
      <c r="E14" s="213"/>
      <c r="F14" s="213"/>
      <c r="G14" s="88">
        <v>7</v>
      </c>
      <c r="H14" s="93">
        <v>2845349</v>
      </c>
      <c r="I14" s="93">
        <v>2691085</v>
      </c>
    </row>
    <row r="15" spans="1:9" ht="12.75" customHeight="1" x14ac:dyDescent="0.2">
      <c r="A15" s="213" t="s">
        <v>175</v>
      </c>
      <c r="B15" s="213"/>
      <c r="C15" s="213"/>
      <c r="D15" s="213"/>
      <c r="E15" s="213"/>
      <c r="F15" s="213"/>
      <c r="G15" s="88">
        <v>8</v>
      </c>
      <c r="H15" s="93">
        <v>0</v>
      </c>
      <c r="I15" s="93">
        <v>0</v>
      </c>
    </row>
    <row r="16" spans="1:9" ht="12.75" customHeight="1" x14ac:dyDescent="0.2">
      <c r="A16" s="213" t="s">
        <v>176</v>
      </c>
      <c r="B16" s="213"/>
      <c r="C16" s="213"/>
      <c r="D16" s="213"/>
      <c r="E16" s="213"/>
      <c r="F16" s="213"/>
      <c r="G16" s="88">
        <v>9</v>
      </c>
      <c r="H16" s="93">
        <v>0</v>
      </c>
      <c r="I16" s="93">
        <v>0</v>
      </c>
    </row>
    <row r="17" spans="1:9" ht="27.6" customHeight="1" x14ac:dyDescent="0.2">
      <c r="A17" s="213" t="s">
        <v>177</v>
      </c>
      <c r="B17" s="213"/>
      <c r="C17" s="213"/>
      <c r="D17" s="213"/>
      <c r="E17" s="213"/>
      <c r="F17" s="213"/>
      <c r="G17" s="88">
        <v>10</v>
      </c>
      <c r="H17" s="93">
        <v>215457</v>
      </c>
      <c r="I17" s="93">
        <v>189366</v>
      </c>
    </row>
    <row r="18" spans="1:9" ht="29.45" customHeight="1" x14ac:dyDescent="0.2">
      <c r="A18" s="206" t="s">
        <v>300</v>
      </c>
      <c r="B18" s="206"/>
      <c r="C18" s="206"/>
      <c r="D18" s="206"/>
      <c r="E18" s="206"/>
      <c r="F18" s="206"/>
      <c r="G18" s="80">
        <v>11</v>
      </c>
      <c r="H18" s="94">
        <f>H8+H9</f>
        <v>20402908</v>
      </c>
      <c r="I18" s="94">
        <f>I8+I9</f>
        <v>23441171</v>
      </c>
    </row>
    <row r="19" spans="1:9" ht="12.75" customHeight="1" x14ac:dyDescent="0.2">
      <c r="A19" s="198" t="s">
        <v>178</v>
      </c>
      <c r="B19" s="198"/>
      <c r="C19" s="198"/>
      <c r="D19" s="198"/>
      <c r="E19" s="198"/>
      <c r="F19" s="198"/>
      <c r="G19" s="80">
        <v>12</v>
      </c>
      <c r="H19" s="94">
        <f>H20+H21+H22+H23</f>
        <v>3945964</v>
      </c>
      <c r="I19" s="94">
        <f>I20+I21+I22+I23</f>
        <v>-3486844</v>
      </c>
    </row>
    <row r="20" spans="1:9" ht="12.75" customHeight="1" x14ac:dyDescent="0.2">
      <c r="A20" s="213" t="s">
        <v>179</v>
      </c>
      <c r="B20" s="213"/>
      <c r="C20" s="213"/>
      <c r="D20" s="213"/>
      <c r="E20" s="213"/>
      <c r="F20" s="213"/>
      <c r="G20" s="88">
        <v>13</v>
      </c>
      <c r="H20" s="93">
        <v>4066573</v>
      </c>
      <c r="I20" s="93">
        <f>-3145949+449</f>
        <v>-3145500</v>
      </c>
    </row>
    <row r="21" spans="1:9" ht="12.75" customHeight="1" x14ac:dyDescent="0.2">
      <c r="A21" s="213" t="s">
        <v>180</v>
      </c>
      <c r="B21" s="213"/>
      <c r="C21" s="213"/>
      <c r="D21" s="213"/>
      <c r="E21" s="213"/>
      <c r="F21" s="213"/>
      <c r="G21" s="88">
        <v>14</v>
      </c>
      <c r="H21" s="93">
        <v>-476669</v>
      </c>
      <c r="I21" s="93">
        <v>-968670</v>
      </c>
    </row>
    <row r="22" spans="1:9" ht="12.75" customHeight="1" x14ac:dyDescent="0.2">
      <c r="A22" s="213" t="s">
        <v>181</v>
      </c>
      <c r="B22" s="213"/>
      <c r="C22" s="213"/>
      <c r="D22" s="213"/>
      <c r="E22" s="213"/>
      <c r="F22" s="213"/>
      <c r="G22" s="88">
        <v>15</v>
      </c>
      <c r="H22" s="93">
        <v>356060</v>
      </c>
      <c r="I22" s="93">
        <v>627326</v>
      </c>
    </row>
    <row r="23" spans="1:9" ht="12.75" customHeight="1" x14ac:dyDescent="0.2">
      <c r="A23" s="213" t="s">
        <v>182</v>
      </c>
      <c r="B23" s="213"/>
      <c r="C23" s="213"/>
      <c r="D23" s="213"/>
      <c r="E23" s="213"/>
      <c r="F23" s="213"/>
      <c r="G23" s="88">
        <v>16</v>
      </c>
      <c r="H23" s="93">
        <v>0</v>
      </c>
      <c r="I23" s="93">
        <v>0</v>
      </c>
    </row>
    <row r="24" spans="1:9" ht="12.75" customHeight="1" x14ac:dyDescent="0.2">
      <c r="A24" s="206" t="s">
        <v>183</v>
      </c>
      <c r="B24" s="206"/>
      <c r="C24" s="206"/>
      <c r="D24" s="206"/>
      <c r="E24" s="206"/>
      <c r="F24" s="206"/>
      <c r="G24" s="80">
        <v>17</v>
      </c>
      <c r="H24" s="94">
        <f>H18+H19</f>
        <v>24348872</v>
      </c>
      <c r="I24" s="94">
        <f>I18+I19</f>
        <v>19954327</v>
      </c>
    </row>
    <row r="25" spans="1:9" ht="12.75" customHeight="1" x14ac:dyDescent="0.2">
      <c r="A25" s="189" t="s">
        <v>184</v>
      </c>
      <c r="B25" s="189"/>
      <c r="C25" s="189"/>
      <c r="D25" s="189"/>
      <c r="E25" s="189"/>
      <c r="F25" s="189"/>
      <c r="G25" s="88">
        <v>18</v>
      </c>
      <c r="H25" s="93">
        <v>-2717869</v>
      </c>
      <c r="I25" s="93">
        <v>-2722580</v>
      </c>
    </row>
    <row r="26" spans="1:9" ht="12.75" customHeight="1" x14ac:dyDescent="0.2">
      <c r="A26" s="189" t="s">
        <v>185</v>
      </c>
      <c r="B26" s="189"/>
      <c r="C26" s="189"/>
      <c r="D26" s="189"/>
      <c r="E26" s="189"/>
      <c r="F26" s="189"/>
      <c r="G26" s="88">
        <v>19</v>
      </c>
      <c r="H26" s="93">
        <v>0</v>
      </c>
      <c r="I26" s="93">
        <v>0</v>
      </c>
    </row>
    <row r="27" spans="1:9" ht="28.9" customHeight="1" x14ac:dyDescent="0.2">
      <c r="A27" s="200" t="s">
        <v>186</v>
      </c>
      <c r="B27" s="200"/>
      <c r="C27" s="200"/>
      <c r="D27" s="200"/>
      <c r="E27" s="200"/>
      <c r="F27" s="200"/>
      <c r="G27" s="80">
        <v>20</v>
      </c>
      <c r="H27" s="94">
        <f>H24+H25+H26</f>
        <v>21631003</v>
      </c>
      <c r="I27" s="94">
        <f>I24+I25+I26</f>
        <v>17231747</v>
      </c>
    </row>
    <row r="28" spans="1:9" x14ac:dyDescent="0.2">
      <c r="A28" s="216" t="s">
        <v>187</v>
      </c>
      <c r="B28" s="216"/>
      <c r="C28" s="216"/>
      <c r="D28" s="216"/>
      <c r="E28" s="216"/>
      <c r="F28" s="216"/>
      <c r="G28" s="216"/>
      <c r="H28" s="216"/>
      <c r="I28" s="216"/>
    </row>
    <row r="29" spans="1:9" ht="23.45" customHeight="1" x14ac:dyDescent="0.2">
      <c r="A29" s="189" t="s">
        <v>188</v>
      </c>
      <c r="B29" s="189"/>
      <c r="C29" s="189"/>
      <c r="D29" s="189"/>
      <c r="E29" s="189"/>
      <c r="F29" s="189"/>
      <c r="G29" s="88">
        <v>21</v>
      </c>
      <c r="H29" s="91">
        <v>0</v>
      </c>
      <c r="I29" s="91">
        <v>407135</v>
      </c>
    </row>
    <row r="30" spans="1:9" ht="12.75" customHeight="1" x14ac:dyDescent="0.2">
      <c r="A30" s="189" t="s">
        <v>189</v>
      </c>
      <c r="B30" s="189"/>
      <c r="C30" s="189"/>
      <c r="D30" s="189"/>
      <c r="E30" s="189"/>
      <c r="F30" s="189"/>
      <c r="G30" s="88">
        <v>22</v>
      </c>
      <c r="H30" s="91">
        <v>0</v>
      </c>
      <c r="I30" s="91">
        <v>0</v>
      </c>
    </row>
    <row r="31" spans="1:9" ht="12.75" customHeight="1" x14ac:dyDescent="0.2">
      <c r="A31" s="189" t="s">
        <v>190</v>
      </c>
      <c r="B31" s="189"/>
      <c r="C31" s="189"/>
      <c r="D31" s="189"/>
      <c r="E31" s="189"/>
      <c r="F31" s="189"/>
      <c r="G31" s="88">
        <v>23</v>
      </c>
      <c r="H31" s="91">
        <v>2094655</v>
      </c>
      <c r="I31" s="91">
        <v>1832419</v>
      </c>
    </row>
    <row r="32" spans="1:9" ht="12.75" customHeight="1" x14ac:dyDescent="0.2">
      <c r="A32" s="189" t="s">
        <v>191</v>
      </c>
      <c r="B32" s="189"/>
      <c r="C32" s="189"/>
      <c r="D32" s="189"/>
      <c r="E32" s="189"/>
      <c r="F32" s="189"/>
      <c r="G32" s="88">
        <v>24</v>
      </c>
      <c r="H32" s="91">
        <v>0</v>
      </c>
      <c r="I32" s="91">
        <v>0</v>
      </c>
    </row>
    <row r="33" spans="1:9" ht="12.75" customHeight="1" x14ac:dyDescent="0.2">
      <c r="A33" s="189" t="s">
        <v>192</v>
      </c>
      <c r="B33" s="189"/>
      <c r="C33" s="189"/>
      <c r="D33" s="189"/>
      <c r="E33" s="189"/>
      <c r="F33" s="189"/>
      <c r="G33" s="88">
        <v>25</v>
      </c>
      <c r="H33" s="91">
        <v>2815797</v>
      </c>
      <c r="I33" s="91">
        <v>484572</v>
      </c>
    </row>
    <row r="34" spans="1:9" ht="12.75" customHeight="1" x14ac:dyDescent="0.2">
      <c r="A34" s="189" t="s">
        <v>193</v>
      </c>
      <c r="B34" s="189"/>
      <c r="C34" s="189"/>
      <c r="D34" s="189"/>
      <c r="E34" s="189"/>
      <c r="F34" s="189"/>
      <c r="G34" s="88">
        <v>26</v>
      </c>
      <c r="H34" s="91">
        <v>0</v>
      </c>
      <c r="I34" s="91">
        <v>0</v>
      </c>
    </row>
    <row r="35" spans="1:9" ht="27.6" customHeight="1" x14ac:dyDescent="0.2">
      <c r="A35" s="206" t="s">
        <v>194</v>
      </c>
      <c r="B35" s="206"/>
      <c r="C35" s="206"/>
      <c r="D35" s="206"/>
      <c r="E35" s="206"/>
      <c r="F35" s="206"/>
      <c r="G35" s="80">
        <v>27</v>
      </c>
      <c r="H35" s="90">
        <f>H29+H30+H31+H32+H33+H34</f>
        <v>4910452</v>
      </c>
      <c r="I35" s="90">
        <f>I29+I30+I31+I32+I33+I34</f>
        <v>2724126</v>
      </c>
    </row>
    <row r="36" spans="1:9" ht="26.45" customHeight="1" x14ac:dyDescent="0.2">
      <c r="A36" s="189" t="s">
        <v>195</v>
      </c>
      <c r="B36" s="189"/>
      <c r="C36" s="189"/>
      <c r="D36" s="189"/>
      <c r="E36" s="189"/>
      <c r="F36" s="189"/>
      <c r="G36" s="88">
        <v>28</v>
      </c>
      <c r="H36" s="91">
        <v>-12132388</v>
      </c>
      <c r="I36" s="91">
        <v>-5916563</v>
      </c>
    </row>
    <row r="37" spans="1:9" ht="12.75" customHeight="1" x14ac:dyDescent="0.2">
      <c r="A37" s="189" t="s">
        <v>196</v>
      </c>
      <c r="B37" s="189"/>
      <c r="C37" s="189"/>
      <c r="D37" s="189"/>
      <c r="E37" s="189"/>
      <c r="F37" s="189"/>
      <c r="G37" s="88">
        <v>29</v>
      </c>
      <c r="H37" s="91">
        <v>0</v>
      </c>
      <c r="I37" s="91">
        <v>0</v>
      </c>
    </row>
    <row r="38" spans="1:9" ht="12.75" customHeight="1" x14ac:dyDescent="0.2">
      <c r="A38" s="189" t="s">
        <v>197</v>
      </c>
      <c r="B38" s="189"/>
      <c r="C38" s="189"/>
      <c r="D38" s="189"/>
      <c r="E38" s="189"/>
      <c r="F38" s="189"/>
      <c r="G38" s="88">
        <v>30</v>
      </c>
      <c r="H38" s="91">
        <v>-11164677</v>
      </c>
      <c r="I38" s="91">
        <v>-5900000</v>
      </c>
    </row>
    <row r="39" spans="1:9" ht="12.75" customHeight="1" x14ac:dyDescent="0.2">
      <c r="A39" s="189" t="s">
        <v>198</v>
      </c>
      <c r="B39" s="189"/>
      <c r="C39" s="189"/>
      <c r="D39" s="189"/>
      <c r="E39" s="189"/>
      <c r="F39" s="189"/>
      <c r="G39" s="88">
        <v>31</v>
      </c>
      <c r="H39" s="91">
        <v>0</v>
      </c>
      <c r="I39" s="91">
        <v>0</v>
      </c>
    </row>
    <row r="40" spans="1:9" ht="12.75" customHeight="1" x14ac:dyDescent="0.2">
      <c r="A40" s="189" t="s">
        <v>199</v>
      </c>
      <c r="B40" s="189"/>
      <c r="C40" s="189"/>
      <c r="D40" s="189"/>
      <c r="E40" s="189"/>
      <c r="F40" s="189"/>
      <c r="G40" s="88">
        <v>32</v>
      </c>
      <c r="H40" s="91">
        <v>-228403</v>
      </c>
      <c r="I40" s="91">
        <v>-3965282</v>
      </c>
    </row>
    <row r="41" spans="1:9" ht="22.9" customHeight="1" x14ac:dyDescent="0.2">
      <c r="A41" s="206" t="s">
        <v>200</v>
      </c>
      <c r="B41" s="206"/>
      <c r="C41" s="206"/>
      <c r="D41" s="206"/>
      <c r="E41" s="206"/>
      <c r="F41" s="206"/>
      <c r="G41" s="80">
        <v>33</v>
      </c>
      <c r="H41" s="90">
        <f>H36+H37+H38+H39+H40</f>
        <v>-23525468</v>
      </c>
      <c r="I41" s="90">
        <f>I36+I37+I38+I39+I40</f>
        <v>-15781845</v>
      </c>
    </row>
    <row r="42" spans="1:9" ht="30.6" customHeight="1" x14ac:dyDescent="0.2">
      <c r="A42" s="200" t="s">
        <v>201</v>
      </c>
      <c r="B42" s="200"/>
      <c r="C42" s="200"/>
      <c r="D42" s="200"/>
      <c r="E42" s="200"/>
      <c r="F42" s="200"/>
      <c r="G42" s="80">
        <v>34</v>
      </c>
      <c r="H42" s="90">
        <f>H35+H41</f>
        <v>-18615016</v>
      </c>
      <c r="I42" s="90">
        <f>I35+I41</f>
        <v>-13057719</v>
      </c>
    </row>
    <row r="43" spans="1:9" x14ac:dyDescent="0.2">
      <c r="A43" s="216" t="s">
        <v>202</v>
      </c>
      <c r="B43" s="216"/>
      <c r="C43" s="216"/>
      <c r="D43" s="216"/>
      <c r="E43" s="216"/>
      <c r="F43" s="216"/>
      <c r="G43" s="216"/>
      <c r="H43" s="216"/>
      <c r="I43" s="216"/>
    </row>
    <row r="44" spans="1:9" ht="12.75" customHeight="1" x14ac:dyDescent="0.2">
      <c r="A44" s="189" t="s">
        <v>203</v>
      </c>
      <c r="B44" s="189"/>
      <c r="C44" s="189"/>
      <c r="D44" s="189"/>
      <c r="E44" s="189"/>
      <c r="F44" s="189"/>
      <c r="G44" s="88">
        <v>35</v>
      </c>
      <c r="H44" s="91">
        <v>0</v>
      </c>
      <c r="I44" s="91">
        <v>0</v>
      </c>
    </row>
    <row r="45" spans="1:9" ht="27.6" customHeight="1" x14ac:dyDescent="0.2">
      <c r="A45" s="189" t="s">
        <v>204</v>
      </c>
      <c r="B45" s="189"/>
      <c r="C45" s="189"/>
      <c r="D45" s="189"/>
      <c r="E45" s="189"/>
      <c r="F45" s="189"/>
      <c r="G45" s="88">
        <v>36</v>
      </c>
      <c r="H45" s="91">
        <v>0</v>
      </c>
      <c r="I45" s="91">
        <v>0</v>
      </c>
    </row>
    <row r="46" spans="1:9" ht="12.75" customHeight="1" x14ac:dyDescent="0.2">
      <c r="A46" s="189" t="s">
        <v>205</v>
      </c>
      <c r="B46" s="189"/>
      <c r="C46" s="189"/>
      <c r="D46" s="189"/>
      <c r="E46" s="189"/>
      <c r="F46" s="189"/>
      <c r="G46" s="88">
        <v>37</v>
      </c>
      <c r="H46" s="91">
        <v>2500000</v>
      </c>
      <c r="I46" s="91">
        <v>5000000</v>
      </c>
    </row>
    <row r="47" spans="1:9" ht="12.75" customHeight="1" x14ac:dyDescent="0.2">
      <c r="A47" s="189" t="s">
        <v>206</v>
      </c>
      <c r="B47" s="189"/>
      <c r="C47" s="189"/>
      <c r="D47" s="189"/>
      <c r="E47" s="189"/>
      <c r="F47" s="189"/>
      <c r="G47" s="88">
        <v>38</v>
      </c>
      <c r="H47" s="91">
        <v>189552</v>
      </c>
      <c r="I47" s="91">
        <v>0</v>
      </c>
    </row>
    <row r="48" spans="1:9" ht="25.9" customHeight="1" x14ac:dyDescent="0.2">
      <c r="A48" s="206" t="s">
        <v>207</v>
      </c>
      <c r="B48" s="206"/>
      <c r="C48" s="206"/>
      <c r="D48" s="206"/>
      <c r="E48" s="206"/>
      <c r="F48" s="206"/>
      <c r="G48" s="80">
        <v>39</v>
      </c>
      <c r="H48" s="90">
        <f>H44+H45+H46+H47</f>
        <v>2689552</v>
      </c>
      <c r="I48" s="90">
        <f>I44+I45+I46+I47</f>
        <v>5000000</v>
      </c>
    </row>
    <row r="49" spans="1:9" ht="24.6" customHeight="1" x14ac:dyDescent="0.2">
      <c r="A49" s="189" t="s">
        <v>299</v>
      </c>
      <c r="B49" s="189"/>
      <c r="C49" s="189"/>
      <c r="D49" s="189"/>
      <c r="E49" s="189"/>
      <c r="F49" s="189"/>
      <c r="G49" s="88">
        <v>40</v>
      </c>
      <c r="H49" s="91">
        <v>-13822248</v>
      </c>
      <c r="I49" s="91">
        <v>-22990103</v>
      </c>
    </row>
    <row r="50" spans="1:9" ht="12.75" customHeight="1" x14ac:dyDescent="0.2">
      <c r="A50" s="189" t="s">
        <v>208</v>
      </c>
      <c r="B50" s="189"/>
      <c r="C50" s="189"/>
      <c r="D50" s="189"/>
      <c r="E50" s="189"/>
      <c r="F50" s="189"/>
      <c r="G50" s="88">
        <v>41</v>
      </c>
      <c r="H50" s="91">
        <v>-3536744</v>
      </c>
      <c r="I50" s="91">
        <v>-3782640</v>
      </c>
    </row>
    <row r="51" spans="1:9" ht="12.75" customHeight="1" x14ac:dyDescent="0.2">
      <c r="A51" s="189" t="s">
        <v>209</v>
      </c>
      <c r="B51" s="189"/>
      <c r="C51" s="189"/>
      <c r="D51" s="189"/>
      <c r="E51" s="189"/>
      <c r="F51" s="189"/>
      <c r="G51" s="88">
        <v>42</v>
      </c>
      <c r="H51" s="91">
        <v>0</v>
      </c>
      <c r="I51" s="91">
        <v>0</v>
      </c>
    </row>
    <row r="52" spans="1:9" ht="26.45" customHeight="1" x14ac:dyDescent="0.2">
      <c r="A52" s="189" t="s">
        <v>210</v>
      </c>
      <c r="B52" s="189"/>
      <c r="C52" s="189"/>
      <c r="D52" s="189"/>
      <c r="E52" s="189"/>
      <c r="F52" s="189"/>
      <c r="G52" s="88">
        <v>43</v>
      </c>
      <c r="H52" s="91">
        <v>-536727</v>
      </c>
      <c r="I52" s="91">
        <v>-2155018</v>
      </c>
    </row>
    <row r="53" spans="1:9" ht="12.75" customHeight="1" x14ac:dyDescent="0.2">
      <c r="A53" s="189" t="s">
        <v>211</v>
      </c>
      <c r="B53" s="189"/>
      <c r="C53" s="189"/>
      <c r="D53" s="189"/>
      <c r="E53" s="189"/>
      <c r="F53" s="189"/>
      <c r="G53" s="88">
        <v>44</v>
      </c>
      <c r="H53" s="91">
        <v>-22054</v>
      </c>
      <c r="I53" s="91">
        <v>-44918</v>
      </c>
    </row>
    <row r="54" spans="1:9" ht="27.6" customHeight="1" x14ac:dyDescent="0.2">
      <c r="A54" s="206" t="s">
        <v>212</v>
      </c>
      <c r="B54" s="206"/>
      <c r="C54" s="206"/>
      <c r="D54" s="206"/>
      <c r="E54" s="206"/>
      <c r="F54" s="206"/>
      <c r="G54" s="80">
        <v>45</v>
      </c>
      <c r="H54" s="90">
        <f>H49+H50+H51+H52+H53</f>
        <v>-17917773</v>
      </c>
      <c r="I54" s="90">
        <f>I49+I50+I51+I52+I53</f>
        <v>-28972679</v>
      </c>
    </row>
    <row r="55" spans="1:9" ht="27.6" customHeight="1" x14ac:dyDescent="0.2">
      <c r="A55" s="200" t="s">
        <v>213</v>
      </c>
      <c r="B55" s="200"/>
      <c r="C55" s="200"/>
      <c r="D55" s="200"/>
      <c r="E55" s="200"/>
      <c r="F55" s="200"/>
      <c r="G55" s="80">
        <v>46</v>
      </c>
      <c r="H55" s="90">
        <f>H48+H54</f>
        <v>-15228221</v>
      </c>
      <c r="I55" s="90">
        <f>I48+I54</f>
        <v>-23972679</v>
      </c>
    </row>
    <row r="56" spans="1:9" x14ac:dyDescent="0.2">
      <c r="A56" s="165" t="s">
        <v>214</v>
      </c>
      <c r="B56" s="165"/>
      <c r="C56" s="165"/>
      <c r="D56" s="165"/>
      <c r="E56" s="165"/>
      <c r="F56" s="165"/>
      <c r="G56" s="88">
        <v>47</v>
      </c>
      <c r="H56" s="91">
        <v>0</v>
      </c>
      <c r="I56" s="91">
        <v>0</v>
      </c>
    </row>
    <row r="57" spans="1:9" ht="27" customHeight="1" x14ac:dyDescent="0.2">
      <c r="A57" s="200" t="s">
        <v>215</v>
      </c>
      <c r="B57" s="200"/>
      <c r="C57" s="200"/>
      <c r="D57" s="200"/>
      <c r="E57" s="200"/>
      <c r="F57" s="200"/>
      <c r="G57" s="80">
        <v>48</v>
      </c>
      <c r="H57" s="90">
        <f>H27+H42+H55+H56</f>
        <v>-12212234</v>
      </c>
      <c r="I57" s="90">
        <f>I27+I42+I55+I56</f>
        <v>-19798651</v>
      </c>
    </row>
    <row r="58" spans="1:9" ht="15.6" customHeight="1" x14ac:dyDescent="0.2">
      <c r="A58" s="217" t="s">
        <v>216</v>
      </c>
      <c r="B58" s="217"/>
      <c r="C58" s="217"/>
      <c r="D58" s="217"/>
      <c r="E58" s="217"/>
      <c r="F58" s="217"/>
      <c r="G58" s="88">
        <v>49</v>
      </c>
      <c r="H58" s="91">
        <v>55582810</v>
      </c>
      <c r="I58" s="91">
        <v>43370576</v>
      </c>
    </row>
    <row r="59" spans="1:9" ht="28.9" customHeight="1" x14ac:dyDescent="0.2">
      <c r="A59" s="200" t="s">
        <v>217</v>
      </c>
      <c r="B59" s="200"/>
      <c r="C59" s="200"/>
      <c r="D59" s="200"/>
      <c r="E59" s="200"/>
      <c r="F59" s="200"/>
      <c r="G59" s="80">
        <v>50</v>
      </c>
      <c r="H59" s="90">
        <f>H57+H58</f>
        <v>43370576</v>
      </c>
      <c r="I59" s="90">
        <f>I57+I58</f>
        <v>23571925</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 right="0.7" top="0.75" bottom="0.75" header="0.3" footer="0.3"/>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6" t="s">
        <v>218</v>
      </c>
      <c r="B1" s="211"/>
      <c r="C1" s="211"/>
      <c r="D1" s="211"/>
      <c r="E1" s="211"/>
      <c r="F1" s="211"/>
      <c r="G1" s="211"/>
      <c r="H1" s="211"/>
      <c r="I1" s="211"/>
    </row>
    <row r="2" spans="1:9" ht="12.75" customHeight="1" x14ac:dyDescent="0.2">
      <c r="A2" s="195" t="s">
        <v>462</v>
      </c>
      <c r="B2" s="172"/>
      <c r="C2" s="172"/>
      <c r="D2" s="172"/>
      <c r="E2" s="172"/>
      <c r="F2" s="172"/>
      <c r="G2" s="172"/>
      <c r="H2" s="172"/>
      <c r="I2" s="172"/>
    </row>
    <row r="3" spans="1:9" x14ac:dyDescent="0.2">
      <c r="A3" s="204" t="s">
        <v>443</v>
      </c>
      <c r="B3" s="219"/>
      <c r="C3" s="219"/>
      <c r="D3" s="219"/>
      <c r="E3" s="219"/>
      <c r="F3" s="219"/>
      <c r="G3" s="219"/>
      <c r="H3" s="219"/>
      <c r="I3" s="219"/>
    </row>
    <row r="4" spans="1:9" x14ac:dyDescent="0.2">
      <c r="A4" s="212" t="s">
        <v>456</v>
      </c>
      <c r="B4" s="175"/>
      <c r="C4" s="175"/>
      <c r="D4" s="175"/>
      <c r="E4" s="175"/>
      <c r="F4" s="175"/>
      <c r="G4" s="175"/>
      <c r="H4" s="175"/>
      <c r="I4" s="176"/>
    </row>
    <row r="5" spans="1:9" ht="33.75" x14ac:dyDescent="0.2">
      <c r="A5" s="190" t="s">
        <v>2</v>
      </c>
      <c r="B5" s="191"/>
      <c r="C5" s="191"/>
      <c r="D5" s="191"/>
      <c r="E5" s="191"/>
      <c r="F5" s="191"/>
      <c r="G5" s="84" t="s">
        <v>106</v>
      </c>
      <c r="H5" s="85" t="s">
        <v>292</v>
      </c>
      <c r="I5" s="85" t="s">
        <v>276</v>
      </c>
    </row>
    <row r="6" spans="1:9" x14ac:dyDescent="0.2">
      <c r="A6" s="215">
        <v>1</v>
      </c>
      <c r="B6" s="191"/>
      <c r="C6" s="191"/>
      <c r="D6" s="191"/>
      <c r="E6" s="191"/>
      <c r="F6" s="191"/>
      <c r="G6" s="86">
        <v>2</v>
      </c>
      <c r="H6" s="85" t="s">
        <v>167</v>
      </c>
      <c r="I6" s="85" t="s">
        <v>168</v>
      </c>
    </row>
    <row r="7" spans="1:9" x14ac:dyDescent="0.2">
      <c r="A7" s="216" t="s">
        <v>169</v>
      </c>
      <c r="B7" s="218"/>
      <c r="C7" s="218"/>
      <c r="D7" s="218"/>
      <c r="E7" s="218"/>
      <c r="F7" s="218"/>
      <c r="G7" s="218"/>
      <c r="H7" s="218"/>
      <c r="I7" s="218"/>
    </row>
    <row r="8" spans="1:9" x14ac:dyDescent="0.2">
      <c r="A8" s="189" t="s">
        <v>219</v>
      </c>
      <c r="B8" s="189"/>
      <c r="C8" s="189"/>
      <c r="D8" s="189"/>
      <c r="E8" s="189"/>
      <c r="F8" s="189"/>
      <c r="G8" s="78">
        <v>1</v>
      </c>
      <c r="H8" s="91">
        <v>0</v>
      </c>
      <c r="I8" s="91">
        <v>0</v>
      </c>
    </row>
    <row r="9" spans="1:9" x14ac:dyDescent="0.2">
      <c r="A9" s="189" t="s">
        <v>220</v>
      </c>
      <c r="B9" s="189"/>
      <c r="C9" s="189"/>
      <c r="D9" s="189"/>
      <c r="E9" s="189"/>
      <c r="F9" s="189"/>
      <c r="G9" s="78">
        <v>2</v>
      </c>
      <c r="H9" s="91">
        <v>0</v>
      </c>
      <c r="I9" s="91">
        <v>0</v>
      </c>
    </row>
    <row r="10" spans="1:9" x14ac:dyDescent="0.2">
      <c r="A10" s="189" t="s">
        <v>221</v>
      </c>
      <c r="B10" s="189"/>
      <c r="C10" s="189"/>
      <c r="D10" s="189"/>
      <c r="E10" s="189"/>
      <c r="F10" s="189"/>
      <c r="G10" s="78">
        <v>3</v>
      </c>
      <c r="H10" s="91">
        <v>0</v>
      </c>
      <c r="I10" s="91">
        <v>0</v>
      </c>
    </row>
    <row r="11" spans="1:9" x14ac:dyDescent="0.2">
      <c r="A11" s="189" t="s">
        <v>222</v>
      </c>
      <c r="B11" s="189"/>
      <c r="C11" s="189"/>
      <c r="D11" s="189"/>
      <c r="E11" s="189"/>
      <c r="F11" s="189"/>
      <c r="G11" s="78">
        <v>4</v>
      </c>
      <c r="H11" s="91">
        <v>0</v>
      </c>
      <c r="I11" s="91">
        <v>0</v>
      </c>
    </row>
    <row r="12" spans="1:9" x14ac:dyDescent="0.2">
      <c r="A12" s="189" t="s">
        <v>387</v>
      </c>
      <c r="B12" s="189"/>
      <c r="C12" s="189"/>
      <c r="D12" s="189"/>
      <c r="E12" s="189"/>
      <c r="F12" s="189"/>
      <c r="G12" s="78">
        <v>5</v>
      </c>
      <c r="H12" s="91">
        <v>0</v>
      </c>
      <c r="I12" s="91">
        <v>0</v>
      </c>
    </row>
    <row r="13" spans="1:9" ht="24" customHeight="1" x14ac:dyDescent="0.2">
      <c r="A13" s="202" t="s">
        <v>395</v>
      </c>
      <c r="B13" s="202"/>
      <c r="C13" s="202"/>
      <c r="D13" s="202"/>
      <c r="E13" s="202"/>
      <c r="F13" s="202"/>
      <c r="G13" s="80">
        <v>6</v>
      </c>
      <c r="H13" s="95">
        <f>SUM(H8:H12)</f>
        <v>0</v>
      </c>
      <c r="I13" s="95">
        <f>SUM(I8:I12)</f>
        <v>0</v>
      </c>
    </row>
    <row r="14" spans="1:9" x14ac:dyDescent="0.2">
      <c r="A14" s="189" t="s">
        <v>388</v>
      </c>
      <c r="B14" s="189"/>
      <c r="C14" s="189"/>
      <c r="D14" s="189"/>
      <c r="E14" s="189"/>
      <c r="F14" s="189"/>
      <c r="G14" s="78">
        <v>7</v>
      </c>
      <c r="H14" s="91">
        <v>0</v>
      </c>
      <c r="I14" s="91">
        <v>0</v>
      </c>
    </row>
    <row r="15" spans="1:9" x14ac:dyDescent="0.2">
      <c r="A15" s="189" t="s">
        <v>389</v>
      </c>
      <c r="B15" s="189"/>
      <c r="C15" s="189"/>
      <c r="D15" s="189"/>
      <c r="E15" s="189"/>
      <c r="F15" s="189"/>
      <c r="G15" s="78">
        <v>8</v>
      </c>
      <c r="H15" s="91">
        <v>0</v>
      </c>
      <c r="I15" s="91">
        <v>0</v>
      </c>
    </row>
    <row r="16" spans="1:9" x14ac:dyDescent="0.2">
      <c r="A16" s="189" t="s">
        <v>390</v>
      </c>
      <c r="B16" s="189"/>
      <c r="C16" s="189"/>
      <c r="D16" s="189"/>
      <c r="E16" s="189"/>
      <c r="F16" s="189"/>
      <c r="G16" s="78">
        <v>9</v>
      </c>
      <c r="H16" s="91">
        <v>0</v>
      </c>
      <c r="I16" s="91">
        <v>0</v>
      </c>
    </row>
    <row r="17" spans="1:9" x14ac:dyDescent="0.2">
      <c r="A17" s="189" t="s">
        <v>391</v>
      </c>
      <c r="B17" s="189"/>
      <c r="C17" s="189"/>
      <c r="D17" s="189"/>
      <c r="E17" s="189"/>
      <c r="F17" s="189"/>
      <c r="G17" s="78">
        <v>10</v>
      </c>
      <c r="H17" s="91">
        <v>0</v>
      </c>
      <c r="I17" s="91">
        <v>0</v>
      </c>
    </row>
    <row r="18" spans="1:9" x14ac:dyDescent="0.2">
      <c r="A18" s="189" t="s">
        <v>392</v>
      </c>
      <c r="B18" s="189"/>
      <c r="C18" s="189"/>
      <c r="D18" s="189"/>
      <c r="E18" s="189"/>
      <c r="F18" s="189"/>
      <c r="G18" s="78">
        <v>11</v>
      </c>
      <c r="H18" s="91">
        <v>0</v>
      </c>
      <c r="I18" s="91">
        <v>0</v>
      </c>
    </row>
    <row r="19" spans="1:9" x14ac:dyDescent="0.2">
      <c r="A19" s="189" t="s">
        <v>393</v>
      </c>
      <c r="B19" s="189"/>
      <c r="C19" s="189"/>
      <c r="D19" s="189"/>
      <c r="E19" s="189"/>
      <c r="F19" s="189"/>
      <c r="G19" s="78">
        <v>12</v>
      </c>
      <c r="H19" s="91">
        <v>0</v>
      </c>
      <c r="I19" s="91">
        <v>0</v>
      </c>
    </row>
    <row r="20" spans="1:9" ht="26.25" customHeight="1" x14ac:dyDescent="0.2">
      <c r="A20" s="202" t="s">
        <v>396</v>
      </c>
      <c r="B20" s="202"/>
      <c r="C20" s="202"/>
      <c r="D20" s="202"/>
      <c r="E20" s="202"/>
      <c r="F20" s="202"/>
      <c r="G20" s="80">
        <v>13</v>
      </c>
      <c r="H20" s="95">
        <f>SUM(H14:H19)</f>
        <v>0</v>
      </c>
      <c r="I20" s="95">
        <f>SUM(I14:I19)</f>
        <v>0</v>
      </c>
    </row>
    <row r="21" spans="1:9" ht="25.9" customHeight="1" x14ac:dyDescent="0.2">
      <c r="A21" s="200" t="s">
        <v>397</v>
      </c>
      <c r="B21" s="200"/>
      <c r="C21" s="200"/>
      <c r="D21" s="200"/>
      <c r="E21" s="200"/>
      <c r="F21" s="200"/>
      <c r="G21" s="80">
        <v>14</v>
      </c>
      <c r="H21" s="90">
        <f>H13+H20</f>
        <v>0</v>
      </c>
      <c r="I21" s="90">
        <f>I13+I20</f>
        <v>0</v>
      </c>
    </row>
    <row r="22" spans="1:9" x14ac:dyDescent="0.2">
      <c r="A22" s="216" t="s">
        <v>187</v>
      </c>
      <c r="B22" s="218"/>
      <c r="C22" s="218"/>
      <c r="D22" s="218"/>
      <c r="E22" s="218"/>
      <c r="F22" s="218"/>
      <c r="G22" s="218"/>
      <c r="H22" s="218"/>
      <c r="I22" s="218"/>
    </row>
    <row r="23" spans="1:9" ht="26.45" customHeight="1" x14ac:dyDescent="0.2">
      <c r="A23" s="189" t="s">
        <v>223</v>
      </c>
      <c r="B23" s="189"/>
      <c r="C23" s="189"/>
      <c r="D23" s="189"/>
      <c r="E23" s="189"/>
      <c r="F23" s="189"/>
      <c r="G23" s="78">
        <v>15</v>
      </c>
      <c r="H23" s="91">
        <v>0</v>
      </c>
      <c r="I23" s="91">
        <v>0</v>
      </c>
    </row>
    <row r="24" spans="1:9" x14ac:dyDescent="0.2">
      <c r="A24" s="189" t="s">
        <v>224</v>
      </c>
      <c r="B24" s="189"/>
      <c r="C24" s="189"/>
      <c r="D24" s="189"/>
      <c r="E24" s="189"/>
      <c r="F24" s="189"/>
      <c r="G24" s="78">
        <v>16</v>
      </c>
      <c r="H24" s="91">
        <v>0</v>
      </c>
      <c r="I24" s="91">
        <v>0</v>
      </c>
    </row>
    <row r="25" spans="1:9" x14ac:dyDescent="0.2">
      <c r="A25" s="189" t="s">
        <v>225</v>
      </c>
      <c r="B25" s="189"/>
      <c r="C25" s="189"/>
      <c r="D25" s="189"/>
      <c r="E25" s="189"/>
      <c r="F25" s="189"/>
      <c r="G25" s="78">
        <v>17</v>
      </c>
      <c r="H25" s="91">
        <v>0</v>
      </c>
      <c r="I25" s="91">
        <v>0</v>
      </c>
    </row>
    <row r="26" spans="1:9" x14ac:dyDescent="0.2">
      <c r="A26" s="189" t="s">
        <v>226</v>
      </c>
      <c r="B26" s="189"/>
      <c r="C26" s="189"/>
      <c r="D26" s="189"/>
      <c r="E26" s="189"/>
      <c r="F26" s="189"/>
      <c r="G26" s="78">
        <v>18</v>
      </c>
      <c r="H26" s="91">
        <v>0</v>
      </c>
      <c r="I26" s="91">
        <v>0</v>
      </c>
    </row>
    <row r="27" spans="1:9" x14ac:dyDescent="0.2">
      <c r="A27" s="189" t="s">
        <v>227</v>
      </c>
      <c r="B27" s="189"/>
      <c r="C27" s="189"/>
      <c r="D27" s="189"/>
      <c r="E27" s="189"/>
      <c r="F27" s="189"/>
      <c r="G27" s="78">
        <v>19</v>
      </c>
      <c r="H27" s="91">
        <v>0</v>
      </c>
      <c r="I27" s="91">
        <v>0</v>
      </c>
    </row>
    <row r="28" spans="1:9" x14ac:dyDescent="0.2">
      <c r="A28" s="189" t="s">
        <v>228</v>
      </c>
      <c r="B28" s="189"/>
      <c r="C28" s="189"/>
      <c r="D28" s="189"/>
      <c r="E28" s="189"/>
      <c r="F28" s="189"/>
      <c r="G28" s="78">
        <v>20</v>
      </c>
      <c r="H28" s="91">
        <v>0</v>
      </c>
      <c r="I28" s="91">
        <v>0</v>
      </c>
    </row>
    <row r="29" spans="1:9" ht="25.15" customHeight="1" x14ac:dyDescent="0.2">
      <c r="A29" s="206" t="s">
        <v>427</v>
      </c>
      <c r="B29" s="206"/>
      <c r="C29" s="206"/>
      <c r="D29" s="206"/>
      <c r="E29" s="206"/>
      <c r="F29" s="206"/>
      <c r="G29" s="80">
        <v>21</v>
      </c>
      <c r="H29" s="90">
        <f>SUM(H23:H28)</f>
        <v>0</v>
      </c>
      <c r="I29" s="90">
        <f>SUM(I23:I28)</f>
        <v>0</v>
      </c>
    </row>
    <row r="30" spans="1:9" ht="21" customHeight="1" x14ac:dyDescent="0.2">
      <c r="A30" s="189" t="s">
        <v>229</v>
      </c>
      <c r="B30" s="189"/>
      <c r="C30" s="189"/>
      <c r="D30" s="189"/>
      <c r="E30" s="189"/>
      <c r="F30" s="189"/>
      <c r="G30" s="78">
        <v>22</v>
      </c>
      <c r="H30" s="91">
        <v>0</v>
      </c>
      <c r="I30" s="91">
        <v>0</v>
      </c>
    </row>
    <row r="31" spans="1:9" x14ac:dyDescent="0.2">
      <c r="A31" s="189" t="s">
        <v>230</v>
      </c>
      <c r="B31" s="189"/>
      <c r="C31" s="189"/>
      <c r="D31" s="189"/>
      <c r="E31" s="189"/>
      <c r="F31" s="189"/>
      <c r="G31" s="78">
        <v>23</v>
      </c>
      <c r="H31" s="91">
        <v>0</v>
      </c>
      <c r="I31" s="91">
        <v>0</v>
      </c>
    </row>
    <row r="32" spans="1:9" x14ac:dyDescent="0.2">
      <c r="A32" s="189" t="s">
        <v>394</v>
      </c>
      <c r="B32" s="189"/>
      <c r="C32" s="189"/>
      <c r="D32" s="189"/>
      <c r="E32" s="189"/>
      <c r="F32" s="189"/>
      <c r="G32" s="78">
        <v>24</v>
      </c>
      <c r="H32" s="91">
        <v>0</v>
      </c>
      <c r="I32" s="91">
        <v>0</v>
      </c>
    </row>
    <row r="33" spans="1:9" x14ac:dyDescent="0.2">
      <c r="A33" s="189" t="s">
        <v>231</v>
      </c>
      <c r="B33" s="189"/>
      <c r="C33" s="189"/>
      <c r="D33" s="189"/>
      <c r="E33" s="189"/>
      <c r="F33" s="189"/>
      <c r="G33" s="78">
        <v>25</v>
      </c>
      <c r="H33" s="91">
        <v>0</v>
      </c>
      <c r="I33" s="91">
        <v>0</v>
      </c>
    </row>
    <row r="34" spans="1:9" x14ac:dyDescent="0.2">
      <c r="A34" s="189" t="s">
        <v>232</v>
      </c>
      <c r="B34" s="189"/>
      <c r="C34" s="189"/>
      <c r="D34" s="189"/>
      <c r="E34" s="189"/>
      <c r="F34" s="189"/>
      <c r="G34" s="78">
        <v>26</v>
      </c>
      <c r="H34" s="91">
        <v>0</v>
      </c>
      <c r="I34" s="91">
        <v>0</v>
      </c>
    </row>
    <row r="35" spans="1:9" ht="28.9" customHeight="1" x14ac:dyDescent="0.2">
      <c r="A35" s="206" t="s">
        <v>428</v>
      </c>
      <c r="B35" s="206"/>
      <c r="C35" s="206"/>
      <c r="D35" s="206"/>
      <c r="E35" s="206"/>
      <c r="F35" s="206"/>
      <c r="G35" s="80">
        <v>27</v>
      </c>
      <c r="H35" s="90">
        <f>SUM(H30:H34)</f>
        <v>0</v>
      </c>
      <c r="I35" s="90">
        <f>SUM(I30:I34)</f>
        <v>0</v>
      </c>
    </row>
    <row r="36" spans="1:9" ht="26.45" customHeight="1" x14ac:dyDescent="0.2">
      <c r="A36" s="200" t="s">
        <v>398</v>
      </c>
      <c r="B36" s="200"/>
      <c r="C36" s="200"/>
      <c r="D36" s="200"/>
      <c r="E36" s="200"/>
      <c r="F36" s="200"/>
      <c r="G36" s="80">
        <v>28</v>
      </c>
      <c r="H36" s="90">
        <f>H29+H35</f>
        <v>0</v>
      </c>
      <c r="I36" s="90">
        <f>I29+I35</f>
        <v>0</v>
      </c>
    </row>
    <row r="37" spans="1:9" x14ac:dyDescent="0.2">
      <c r="A37" s="216"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206" t="s">
        <v>429</v>
      </c>
      <c r="B42" s="206"/>
      <c r="C42" s="206"/>
      <c r="D42" s="206"/>
      <c r="E42" s="206"/>
      <c r="F42" s="206"/>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206" t="s">
        <v>430</v>
      </c>
      <c r="B48" s="206"/>
      <c r="C48" s="206"/>
      <c r="D48" s="206"/>
      <c r="E48" s="206"/>
      <c r="F48" s="206"/>
      <c r="G48" s="80">
        <v>39</v>
      </c>
      <c r="H48" s="90">
        <f>H47+H46+H45+H44+H43</f>
        <v>0</v>
      </c>
      <c r="I48" s="90">
        <f>I47+I46+I45+I44+I43</f>
        <v>0</v>
      </c>
    </row>
    <row r="49" spans="1:9" ht="28.15" customHeight="1" x14ac:dyDescent="0.2">
      <c r="A49" s="200" t="s">
        <v>440</v>
      </c>
      <c r="B49" s="200"/>
      <c r="C49" s="200"/>
      <c r="D49" s="200"/>
      <c r="E49" s="200"/>
      <c r="F49" s="200"/>
      <c r="G49" s="80">
        <v>40</v>
      </c>
      <c r="H49" s="90">
        <f>H48+H42</f>
        <v>0</v>
      </c>
      <c r="I49" s="90">
        <f>I48+I42</f>
        <v>0</v>
      </c>
    </row>
    <row r="50" spans="1:9" x14ac:dyDescent="0.2">
      <c r="A50" s="189" t="s">
        <v>242</v>
      </c>
      <c r="B50" s="189"/>
      <c r="C50" s="189"/>
      <c r="D50" s="189"/>
      <c r="E50" s="189"/>
      <c r="F50" s="189"/>
      <c r="G50" s="78">
        <v>41</v>
      </c>
      <c r="H50" s="91">
        <v>0</v>
      </c>
      <c r="I50" s="91">
        <v>0</v>
      </c>
    </row>
    <row r="51" spans="1:9" ht="24.6" customHeight="1" x14ac:dyDescent="0.2">
      <c r="A51" s="200" t="s">
        <v>399</v>
      </c>
      <c r="B51" s="200"/>
      <c r="C51" s="200"/>
      <c r="D51" s="200"/>
      <c r="E51" s="200"/>
      <c r="F51" s="200"/>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400</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63"/>
  <sheetViews>
    <sheetView tabSelected="1" view="pageBreakPreview" zoomScale="80" zoomScaleNormal="100" zoomScaleSheetLayoutView="80" workbookViewId="0">
      <selection activeCell="E34" sqref="E34:I34"/>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0" t="s">
        <v>243</v>
      </c>
      <c r="B1" s="221"/>
      <c r="C1" s="221"/>
      <c r="D1" s="221"/>
      <c r="E1" s="221"/>
      <c r="F1" s="221"/>
      <c r="G1" s="221"/>
      <c r="H1" s="221"/>
      <c r="I1" s="221"/>
      <c r="J1" s="221"/>
      <c r="K1" s="35"/>
    </row>
    <row r="2" spans="1:25" ht="15.75" x14ac:dyDescent="0.2">
      <c r="A2" s="3"/>
      <c r="B2" s="4"/>
      <c r="C2" s="222" t="s">
        <v>244</v>
      </c>
      <c r="D2" s="222"/>
      <c r="E2" s="5">
        <v>45292</v>
      </c>
      <c r="F2" s="6" t="s">
        <v>0</v>
      </c>
      <c r="G2" s="5">
        <v>45657</v>
      </c>
      <c r="H2" s="36"/>
      <c r="I2" s="36"/>
      <c r="J2" s="36"/>
      <c r="K2" s="35"/>
      <c r="X2" s="37" t="s">
        <v>443</v>
      </c>
    </row>
    <row r="3" spans="1:25" ht="13.5" customHeight="1" thickBot="1" x14ac:dyDescent="0.25">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404</v>
      </c>
      <c r="Y3" s="233" t="s">
        <v>247</v>
      </c>
    </row>
    <row r="4" spans="1:25" ht="90.75" thickBot="1" x14ac:dyDescent="0.25">
      <c r="A4" s="227"/>
      <c r="B4" s="228"/>
      <c r="C4" s="228"/>
      <c r="D4" s="228"/>
      <c r="E4" s="228"/>
      <c r="F4" s="228"/>
      <c r="G4" s="230"/>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2"/>
      <c r="Y4" s="234"/>
    </row>
    <row r="5" spans="1:25" ht="22.5" x14ac:dyDescent="0.2">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293</v>
      </c>
      <c r="B7" s="240"/>
      <c r="C7" s="240"/>
      <c r="D7" s="240"/>
      <c r="E7" s="240"/>
      <c r="F7" s="240"/>
      <c r="G7" s="8">
        <v>1</v>
      </c>
      <c r="H7" s="42">
        <v>13613965</v>
      </c>
      <c r="I7" s="42">
        <v>151667929</v>
      </c>
      <c r="J7" s="42">
        <v>680698</v>
      </c>
      <c r="K7" s="42">
        <v>3026752</v>
      </c>
      <c r="L7" s="42">
        <v>3026752</v>
      </c>
      <c r="M7" s="42">
        <v>0</v>
      </c>
      <c r="N7" s="42">
        <v>72928925</v>
      </c>
      <c r="O7" s="42">
        <v>0</v>
      </c>
      <c r="P7" s="42">
        <v>0</v>
      </c>
      <c r="Q7" s="42">
        <v>0</v>
      </c>
      <c r="R7" s="42">
        <v>0</v>
      </c>
      <c r="S7" s="42">
        <v>0</v>
      </c>
      <c r="T7" s="42">
        <v>0</v>
      </c>
      <c r="U7" s="42">
        <v>23052651</v>
      </c>
      <c r="V7" s="42">
        <v>7038433</v>
      </c>
      <c r="W7" s="43">
        <f>H7+I7+J7+K7-L7+M7+N7+O7+P7+Q7+R7+U7+V7+S7+T7</f>
        <v>268982601</v>
      </c>
      <c r="X7" s="42">
        <v>0</v>
      </c>
      <c r="Y7" s="43">
        <f>W7+X7</f>
        <v>268982601</v>
      </c>
    </row>
    <row r="8" spans="1:25" x14ac:dyDescent="0.2">
      <c r="A8" s="223" t="s">
        <v>262</v>
      </c>
      <c r="B8" s="223"/>
      <c r="C8" s="223"/>
      <c r="D8" s="223"/>
      <c r="E8" s="223"/>
      <c r="F8" s="22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4" t="s">
        <v>294</v>
      </c>
      <c r="B10" s="224"/>
      <c r="C10" s="224"/>
      <c r="D10" s="224"/>
      <c r="E10" s="224"/>
      <c r="F10" s="224"/>
      <c r="G10" s="9">
        <v>4</v>
      </c>
      <c r="H10" s="44">
        <f>H7+H8+H9</f>
        <v>13613965</v>
      </c>
      <c r="I10" s="44">
        <f t="shared" ref="I10:Y10" si="2">I7+I8+I9</f>
        <v>151667929</v>
      </c>
      <c r="J10" s="44">
        <f t="shared" si="2"/>
        <v>680698</v>
      </c>
      <c r="K10" s="44">
        <f t="shared" si="2"/>
        <v>3026752</v>
      </c>
      <c r="L10" s="44">
        <f t="shared" si="2"/>
        <v>3026752</v>
      </c>
      <c r="M10" s="44">
        <f t="shared" si="2"/>
        <v>0</v>
      </c>
      <c r="N10" s="44">
        <f t="shared" si="2"/>
        <v>72928925</v>
      </c>
      <c r="O10" s="44">
        <f t="shared" si="2"/>
        <v>0</v>
      </c>
      <c r="P10" s="44">
        <f t="shared" si="2"/>
        <v>0</v>
      </c>
      <c r="Q10" s="44">
        <f t="shared" si="2"/>
        <v>0</v>
      </c>
      <c r="R10" s="44">
        <f t="shared" si="2"/>
        <v>0</v>
      </c>
      <c r="S10" s="44">
        <f t="shared" si="2"/>
        <v>0</v>
      </c>
      <c r="T10" s="44">
        <f t="shared" si="2"/>
        <v>0</v>
      </c>
      <c r="U10" s="44">
        <f t="shared" si="2"/>
        <v>23052651</v>
      </c>
      <c r="V10" s="44">
        <f t="shared" si="2"/>
        <v>7038433</v>
      </c>
      <c r="W10" s="44">
        <f t="shared" si="0"/>
        <v>268982601</v>
      </c>
      <c r="X10" s="44">
        <f t="shared" si="2"/>
        <v>0</v>
      </c>
      <c r="Y10" s="44">
        <f t="shared" si="2"/>
        <v>268982601</v>
      </c>
    </row>
    <row r="11" spans="1:25" x14ac:dyDescent="0.2">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6131696</v>
      </c>
      <c r="W11" s="43">
        <f t="shared" si="0"/>
        <v>6131696</v>
      </c>
      <c r="X11" s="42">
        <v>0</v>
      </c>
      <c r="Y11" s="43">
        <f t="shared" ref="Y11:Y29" si="3">W11+X11</f>
        <v>6131696</v>
      </c>
    </row>
    <row r="12" spans="1:25" x14ac:dyDescent="0.2">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3" t="s">
        <v>408</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3" t="s">
        <v>271</v>
      </c>
      <c r="B19" s="223"/>
      <c r="C19" s="223"/>
      <c r="D19" s="223"/>
      <c r="E19" s="223"/>
      <c r="F19" s="223"/>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3" t="s">
        <v>409</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3" t="s">
        <v>410</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3" t="s">
        <v>411</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3" t="s">
        <v>273</v>
      </c>
      <c r="B24" s="223"/>
      <c r="C24" s="223"/>
      <c r="D24" s="223"/>
      <c r="E24" s="223"/>
      <c r="F24" s="223"/>
      <c r="G24" s="8">
        <v>18</v>
      </c>
      <c r="H24" s="42">
        <v>0</v>
      </c>
      <c r="I24" s="42">
        <v>0</v>
      </c>
      <c r="J24" s="42">
        <v>0</v>
      </c>
      <c r="K24" s="42">
        <v>536727</v>
      </c>
      <c r="L24" s="42">
        <v>536727</v>
      </c>
      <c r="M24" s="42">
        <v>0</v>
      </c>
      <c r="N24" s="42">
        <v>-536727</v>
      </c>
      <c r="O24" s="42">
        <v>0</v>
      </c>
      <c r="P24" s="42">
        <v>0</v>
      </c>
      <c r="Q24" s="42">
        <v>0</v>
      </c>
      <c r="R24" s="42">
        <v>0</v>
      </c>
      <c r="S24" s="42">
        <v>0</v>
      </c>
      <c r="T24" s="42">
        <v>0</v>
      </c>
      <c r="U24" s="42">
        <v>0</v>
      </c>
      <c r="V24" s="42">
        <v>0</v>
      </c>
      <c r="W24" s="43">
        <f t="shared" si="0"/>
        <v>-536727</v>
      </c>
      <c r="X24" s="42">
        <v>0</v>
      </c>
      <c r="Y24" s="43">
        <f t="shared" si="3"/>
        <v>-536727</v>
      </c>
    </row>
    <row r="25" spans="1:25" x14ac:dyDescent="0.2">
      <c r="A25" s="223" t="s">
        <v>412</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3" t="s">
        <v>414</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-3536744</v>
      </c>
      <c r="V26" s="42">
        <v>0</v>
      </c>
      <c r="W26" s="43">
        <f t="shared" si="0"/>
        <v>-3536744</v>
      </c>
      <c r="X26" s="42">
        <v>0</v>
      </c>
      <c r="Y26" s="43">
        <f t="shared" si="3"/>
        <v>-3536744</v>
      </c>
    </row>
    <row r="27" spans="1:25" x14ac:dyDescent="0.2">
      <c r="A27" s="223" t="s">
        <v>413</v>
      </c>
      <c r="B27" s="223"/>
      <c r="C27" s="223"/>
      <c r="D27" s="223"/>
      <c r="E27" s="223"/>
      <c r="F27" s="223"/>
      <c r="G27" s="8">
        <v>21</v>
      </c>
      <c r="H27" s="42">
        <v>0</v>
      </c>
      <c r="I27" s="42">
        <v>0</v>
      </c>
      <c r="J27" s="42">
        <v>0</v>
      </c>
      <c r="K27" s="42">
        <v>0</v>
      </c>
      <c r="L27" s="42">
        <v>0</v>
      </c>
      <c r="M27" s="42">
        <v>0</v>
      </c>
      <c r="N27" s="42">
        <v>215457</v>
      </c>
      <c r="O27" s="42">
        <v>0</v>
      </c>
      <c r="P27" s="42">
        <v>0</v>
      </c>
      <c r="Q27" s="42">
        <v>0</v>
      </c>
      <c r="R27" s="42">
        <v>0</v>
      </c>
      <c r="S27" s="42">
        <v>0</v>
      </c>
      <c r="T27" s="42">
        <v>0</v>
      </c>
      <c r="U27" s="42">
        <v>1361</v>
      </c>
      <c r="V27" s="42">
        <v>0</v>
      </c>
      <c r="W27" s="43">
        <f t="shared" si="0"/>
        <v>216818</v>
      </c>
      <c r="X27" s="42">
        <v>0</v>
      </c>
      <c r="Y27" s="43">
        <f t="shared" si="3"/>
        <v>216818</v>
      </c>
    </row>
    <row r="28" spans="1:25" x14ac:dyDescent="0.2">
      <c r="A28" s="223" t="s">
        <v>415</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7038433</v>
      </c>
      <c r="V28" s="42">
        <v>-7038433</v>
      </c>
      <c r="W28" s="43">
        <f t="shared" si="0"/>
        <v>0</v>
      </c>
      <c r="X28" s="42">
        <v>0</v>
      </c>
      <c r="Y28" s="43">
        <f t="shared" si="3"/>
        <v>0</v>
      </c>
    </row>
    <row r="29" spans="1:25" x14ac:dyDescent="0.2">
      <c r="A29" s="223" t="s">
        <v>416</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1" t="s">
        <v>417</v>
      </c>
      <c r="B30" s="241"/>
      <c r="C30" s="241"/>
      <c r="D30" s="241"/>
      <c r="E30" s="241"/>
      <c r="F30" s="241"/>
      <c r="G30" s="10">
        <v>24</v>
      </c>
      <c r="H30" s="45">
        <f>SUM(H10:H29)</f>
        <v>13613965</v>
      </c>
      <c r="I30" s="45">
        <f t="shared" ref="I30:Y30" si="5">SUM(I10:I29)</f>
        <v>151667929</v>
      </c>
      <c r="J30" s="45">
        <f t="shared" si="5"/>
        <v>680698</v>
      </c>
      <c r="K30" s="45">
        <f t="shared" si="5"/>
        <v>3563479</v>
      </c>
      <c r="L30" s="45">
        <f t="shared" si="5"/>
        <v>3563479</v>
      </c>
      <c r="M30" s="45">
        <f t="shared" si="5"/>
        <v>0</v>
      </c>
      <c r="N30" s="45">
        <f t="shared" si="5"/>
        <v>72607655</v>
      </c>
      <c r="O30" s="45">
        <f t="shared" si="5"/>
        <v>0</v>
      </c>
      <c r="P30" s="45">
        <f t="shared" si="5"/>
        <v>0</v>
      </c>
      <c r="Q30" s="45">
        <f t="shared" si="5"/>
        <v>0</v>
      </c>
      <c r="R30" s="45">
        <f t="shared" si="5"/>
        <v>0</v>
      </c>
      <c r="S30" s="45">
        <f t="shared" si="5"/>
        <v>0</v>
      </c>
      <c r="T30" s="45">
        <f t="shared" si="5"/>
        <v>0</v>
      </c>
      <c r="U30" s="45">
        <f t="shared" si="5"/>
        <v>26555701</v>
      </c>
      <c r="V30" s="45">
        <f t="shared" si="5"/>
        <v>6131696</v>
      </c>
      <c r="W30" s="45">
        <f t="shared" si="5"/>
        <v>271257644</v>
      </c>
      <c r="X30" s="45">
        <f t="shared" si="5"/>
        <v>0</v>
      </c>
      <c r="Y30" s="45">
        <f t="shared" si="5"/>
        <v>271257644</v>
      </c>
    </row>
    <row r="31" spans="1:25" x14ac:dyDescent="0.2">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
      <c r="A32" s="244" t="s">
        <v>275</v>
      </c>
      <c r="B32" s="244"/>
      <c r="C32" s="244"/>
      <c r="D32" s="244"/>
      <c r="E32" s="244"/>
      <c r="F32" s="244"/>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4" t="s">
        <v>418</v>
      </c>
      <c r="B33" s="244"/>
      <c r="C33" s="244"/>
      <c r="D33" s="244"/>
      <c r="E33" s="244"/>
      <c r="F33" s="244"/>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6131696</v>
      </c>
      <c r="W33" s="44">
        <f t="shared" si="7"/>
        <v>6131696</v>
      </c>
      <c r="X33" s="44">
        <f t="shared" si="7"/>
        <v>0</v>
      </c>
      <c r="Y33" s="44">
        <f t="shared" si="7"/>
        <v>6131696</v>
      </c>
    </row>
    <row r="34" spans="1:25" ht="30.75" customHeight="1" x14ac:dyDescent="0.2">
      <c r="A34" s="245" t="s">
        <v>419</v>
      </c>
      <c r="B34" s="245"/>
      <c r="C34" s="245"/>
      <c r="D34" s="245"/>
      <c r="E34" s="245"/>
      <c r="F34" s="245"/>
      <c r="G34" s="10">
        <v>27</v>
      </c>
      <c r="H34" s="45">
        <f>SUM(H21:H29)</f>
        <v>0</v>
      </c>
      <c r="I34" s="45">
        <f t="shared" ref="I34:Y34" si="8">SUM(I21:I29)</f>
        <v>0</v>
      </c>
      <c r="J34" s="45">
        <f t="shared" si="8"/>
        <v>0</v>
      </c>
      <c r="K34" s="45">
        <f t="shared" si="8"/>
        <v>536727</v>
      </c>
      <c r="L34" s="45">
        <f t="shared" si="8"/>
        <v>536727</v>
      </c>
      <c r="M34" s="45">
        <f t="shared" si="8"/>
        <v>0</v>
      </c>
      <c r="N34" s="45">
        <f t="shared" si="8"/>
        <v>-321270</v>
      </c>
      <c r="O34" s="45">
        <f t="shared" si="8"/>
        <v>0</v>
      </c>
      <c r="P34" s="45">
        <f t="shared" si="8"/>
        <v>0</v>
      </c>
      <c r="Q34" s="45">
        <f t="shared" si="8"/>
        <v>0</v>
      </c>
      <c r="R34" s="45">
        <f t="shared" si="8"/>
        <v>0</v>
      </c>
      <c r="S34" s="45">
        <f t="shared" si="8"/>
        <v>0</v>
      </c>
      <c r="T34" s="45">
        <f t="shared" si="8"/>
        <v>0</v>
      </c>
      <c r="U34" s="45">
        <f t="shared" si="8"/>
        <v>3503050</v>
      </c>
      <c r="V34" s="45">
        <f t="shared" si="8"/>
        <v>-7038433</v>
      </c>
      <c r="W34" s="45">
        <f t="shared" si="8"/>
        <v>-3856653</v>
      </c>
      <c r="X34" s="45">
        <f t="shared" si="8"/>
        <v>0</v>
      </c>
      <c r="Y34" s="45">
        <f t="shared" si="8"/>
        <v>-3856653</v>
      </c>
    </row>
    <row r="35" spans="1:25" x14ac:dyDescent="0.2">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
      <c r="A36" s="240" t="s">
        <v>295</v>
      </c>
      <c r="B36" s="240"/>
      <c r="C36" s="240"/>
      <c r="D36" s="240"/>
      <c r="E36" s="240"/>
      <c r="F36" s="240"/>
      <c r="G36" s="8">
        <v>28</v>
      </c>
      <c r="H36" s="42">
        <f>+H30</f>
        <v>13613965</v>
      </c>
      <c r="I36" s="42">
        <f t="shared" ref="I36:V36" si="9">+I30</f>
        <v>151667929</v>
      </c>
      <c r="J36" s="42">
        <f t="shared" si="9"/>
        <v>680698</v>
      </c>
      <c r="K36" s="42">
        <f t="shared" si="9"/>
        <v>3563479</v>
      </c>
      <c r="L36" s="42">
        <f t="shared" si="9"/>
        <v>3563479</v>
      </c>
      <c r="M36" s="42">
        <f t="shared" si="9"/>
        <v>0</v>
      </c>
      <c r="N36" s="42">
        <f t="shared" si="9"/>
        <v>72607655</v>
      </c>
      <c r="O36" s="42">
        <f t="shared" si="9"/>
        <v>0</v>
      </c>
      <c r="P36" s="42">
        <f t="shared" si="9"/>
        <v>0</v>
      </c>
      <c r="Q36" s="42">
        <f t="shared" si="9"/>
        <v>0</v>
      </c>
      <c r="R36" s="42">
        <f t="shared" si="9"/>
        <v>0</v>
      </c>
      <c r="S36" s="42">
        <f t="shared" si="9"/>
        <v>0</v>
      </c>
      <c r="T36" s="42">
        <f t="shared" si="9"/>
        <v>0</v>
      </c>
      <c r="U36" s="42">
        <f t="shared" si="9"/>
        <v>26555701</v>
      </c>
      <c r="V36" s="42">
        <f t="shared" si="9"/>
        <v>6131696</v>
      </c>
      <c r="W36" s="43">
        <f>H36+I36+J36+K36-L36+M36+N36+O36+P36+Q36+R36+U36+V36+S36+T36</f>
        <v>271257644</v>
      </c>
      <c r="X36" s="42">
        <v>0</v>
      </c>
      <c r="Y36" s="43">
        <f t="shared" ref="Y36:Y38" si="10">W36+X36</f>
        <v>271257644</v>
      </c>
    </row>
    <row r="37" spans="1:25" x14ac:dyDescent="0.2">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
      <c r="A39" s="224" t="s">
        <v>420</v>
      </c>
      <c r="B39" s="224"/>
      <c r="C39" s="224"/>
      <c r="D39" s="224"/>
      <c r="E39" s="224"/>
      <c r="F39" s="224"/>
      <c r="G39" s="9">
        <v>31</v>
      </c>
      <c r="H39" s="44">
        <f>H36+H37+H38</f>
        <v>13613965</v>
      </c>
      <c r="I39" s="44">
        <f t="shared" ref="I39:Y39" si="12">I36+I37+I38</f>
        <v>151667929</v>
      </c>
      <c r="J39" s="44">
        <f t="shared" si="12"/>
        <v>680698</v>
      </c>
      <c r="K39" s="44">
        <f t="shared" si="12"/>
        <v>3563479</v>
      </c>
      <c r="L39" s="44">
        <f t="shared" si="12"/>
        <v>3563479</v>
      </c>
      <c r="M39" s="44">
        <f t="shared" si="12"/>
        <v>0</v>
      </c>
      <c r="N39" s="44">
        <f t="shared" si="12"/>
        <v>72607655</v>
      </c>
      <c r="O39" s="44">
        <f t="shared" si="12"/>
        <v>0</v>
      </c>
      <c r="P39" s="44">
        <f t="shared" si="12"/>
        <v>0</v>
      </c>
      <c r="Q39" s="44">
        <f t="shared" si="12"/>
        <v>0</v>
      </c>
      <c r="R39" s="44">
        <f t="shared" si="12"/>
        <v>0</v>
      </c>
      <c r="S39" s="44">
        <f t="shared" si="12"/>
        <v>0</v>
      </c>
      <c r="T39" s="44">
        <f t="shared" si="12"/>
        <v>0</v>
      </c>
      <c r="U39" s="44">
        <f t="shared" si="12"/>
        <v>26555701</v>
      </c>
      <c r="V39" s="44">
        <f t="shared" si="12"/>
        <v>6131696</v>
      </c>
      <c r="W39" s="44">
        <f t="shared" si="12"/>
        <v>271257644</v>
      </c>
      <c r="X39" s="44">
        <f t="shared" si="12"/>
        <v>0</v>
      </c>
      <c r="Y39" s="44">
        <f t="shared" si="12"/>
        <v>271257644</v>
      </c>
    </row>
    <row r="40" spans="1:25" x14ac:dyDescent="0.2">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8693549</v>
      </c>
      <c r="W40" s="43">
        <f t="shared" si="11"/>
        <v>8693549</v>
      </c>
      <c r="X40" s="42">
        <v>0</v>
      </c>
      <c r="Y40" s="43">
        <f t="shared" ref="Y40:Y58" si="13">W40+X40</f>
        <v>8693549</v>
      </c>
    </row>
    <row r="41" spans="1:25" x14ac:dyDescent="0.2">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
      <c r="A43" s="223" t="s">
        <v>408</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
      <c r="A48" s="223" t="s">
        <v>271</v>
      </c>
      <c r="B48" s="223"/>
      <c r="C48" s="223"/>
      <c r="D48" s="223"/>
      <c r="E48" s="223"/>
      <c r="F48" s="22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1"/>
        <v>0</v>
      </c>
      <c r="X48" s="42">
        <v>0</v>
      </c>
      <c r="Y48" s="43">
        <f t="shared" si="13"/>
        <v>0</v>
      </c>
    </row>
    <row r="49" spans="1:25" x14ac:dyDescent="0.2">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
      <c r="A50" s="223" t="s">
        <v>409</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
      <c r="A51" s="223" t="s">
        <v>410</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
      <c r="A52" s="223" t="s">
        <v>411</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
      <c r="A53" s="223" t="s">
        <v>273</v>
      </c>
      <c r="B53" s="223"/>
      <c r="C53" s="223"/>
      <c r="D53" s="223"/>
      <c r="E53" s="223"/>
      <c r="F53" s="223"/>
      <c r="G53" s="8">
        <v>45</v>
      </c>
      <c r="H53" s="42">
        <v>0</v>
      </c>
      <c r="I53" s="42">
        <v>0</v>
      </c>
      <c r="J53" s="42">
        <v>0</v>
      </c>
      <c r="K53" s="42">
        <v>2155018</v>
      </c>
      <c r="L53" s="42">
        <v>2155018</v>
      </c>
      <c r="M53" s="42">
        <v>0</v>
      </c>
      <c r="N53" s="42">
        <f>-L53</f>
        <v>-2155018</v>
      </c>
      <c r="O53" s="42">
        <v>0</v>
      </c>
      <c r="P53" s="42">
        <v>0</v>
      </c>
      <c r="Q53" s="42">
        <v>0</v>
      </c>
      <c r="R53" s="42">
        <v>0</v>
      </c>
      <c r="S53" s="42">
        <v>0</v>
      </c>
      <c r="T53" s="42">
        <v>0</v>
      </c>
      <c r="U53" s="42">
        <v>0</v>
      </c>
      <c r="V53" s="42">
        <v>0</v>
      </c>
      <c r="W53" s="43">
        <f t="shared" si="11"/>
        <v>-2155018</v>
      </c>
      <c r="X53" s="42">
        <v>0</v>
      </c>
      <c r="Y53" s="43">
        <f t="shared" si="13"/>
        <v>-2155018</v>
      </c>
    </row>
    <row r="54" spans="1:25" x14ac:dyDescent="0.2">
      <c r="A54" s="223" t="s">
        <v>412</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
      <c r="A55" s="223" t="s">
        <v>421</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-3782640</v>
      </c>
      <c r="V55" s="42">
        <v>0</v>
      </c>
      <c r="W55" s="43">
        <f t="shared" si="11"/>
        <v>-3782640</v>
      </c>
      <c r="X55" s="42">
        <v>0</v>
      </c>
      <c r="Y55" s="43">
        <f t="shared" si="13"/>
        <v>-3782640</v>
      </c>
    </row>
    <row r="56" spans="1:25" x14ac:dyDescent="0.2">
      <c r="A56" s="223" t="s">
        <v>413</v>
      </c>
      <c r="B56" s="223"/>
      <c r="C56" s="223"/>
      <c r="D56" s="223"/>
      <c r="E56" s="223"/>
      <c r="F56" s="223"/>
      <c r="G56" s="8">
        <v>48</v>
      </c>
      <c r="H56" s="42">
        <v>0</v>
      </c>
      <c r="I56" s="42">
        <v>-118193</v>
      </c>
      <c r="J56" s="42">
        <v>0</v>
      </c>
      <c r="K56" s="42">
        <v>-1133478</v>
      </c>
      <c r="L56" s="42">
        <v>-1133478</v>
      </c>
      <c r="M56" s="42">
        <v>0</v>
      </c>
      <c r="N56" s="42">
        <v>308008</v>
      </c>
      <c r="O56" s="42">
        <v>0</v>
      </c>
      <c r="P56" s="42">
        <v>0</v>
      </c>
      <c r="Q56" s="42">
        <v>0</v>
      </c>
      <c r="R56" s="42">
        <v>0</v>
      </c>
      <c r="S56" s="42">
        <v>0</v>
      </c>
      <c r="T56" s="42">
        <v>0</v>
      </c>
      <c r="U56" s="42">
        <v>0</v>
      </c>
      <c r="V56" s="42">
        <v>0</v>
      </c>
      <c r="W56" s="43">
        <f t="shared" si="11"/>
        <v>189815</v>
      </c>
      <c r="X56" s="42">
        <v>0</v>
      </c>
      <c r="Y56" s="43">
        <f t="shared" si="13"/>
        <v>189815</v>
      </c>
    </row>
    <row r="57" spans="1:25" x14ac:dyDescent="0.2">
      <c r="A57" s="223" t="s">
        <v>422</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f>-V57</f>
        <v>6131696</v>
      </c>
      <c r="V57" s="42">
        <f>-V36</f>
        <v>-6131696</v>
      </c>
      <c r="W57" s="43">
        <f t="shared" si="11"/>
        <v>0</v>
      </c>
      <c r="X57" s="42">
        <v>0</v>
      </c>
      <c r="Y57" s="43">
        <f t="shared" si="13"/>
        <v>0</v>
      </c>
    </row>
    <row r="58" spans="1:25" x14ac:dyDescent="0.2">
      <c r="A58" s="223" t="s">
        <v>416</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
      <c r="A59" s="241" t="s">
        <v>423</v>
      </c>
      <c r="B59" s="241"/>
      <c r="C59" s="241"/>
      <c r="D59" s="241"/>
      <c r="E59" s="241"/>
      <c r="F59" s="241"/>
      <c r="G59" s="10">
        <v>51</v>
      </c>
      <c r="H59" s="45">
        <f>SUM(H39:H58)</f>
        <v>13613965</v>
      </c>
      <c r="I59" s="45">
        <f t="shared" ref="I59:Y59" si="14">SUM(I39:I58)</f>
        <v>151549736</v>
      </c>
      <c r="J59" s="45">
        <f t="shared" si="14"/>
        <v>680698</v>
      </c>
      <c r="K59" s="45">
        <f t="shared" si="14"/>
        <v>4585019</v>
      </c>
      <c r="L59" s="45">
        <f t="shared" si="14"/>
        <v>4585019</v>
      </c>
      <c r="M59" s="45">
        <f t="shared" si="14"/>
        <v>0</v>
      </c>
      <c r="N59" s="45">
        <f t="shared" si="14"/>
        <v>70760645</v>
      </c>
      <c r="O59" s="45">
        <f t="shared" si="14"/>
        <v>0</v>
      </c>
      <c r="P59" s="45">
        <f t="shared" si="14"/>
        <v>0</v>
      </c>
      <c r="Q59" s="45">
        <f t="shared" si="14"/>
        <v>0</v>
      </c>
      <c r="R59" s="45">
        <f t="shared" si="14"/>
        <v>0</v>
      </c>
      <c r="S59" s="45">
        <f t="shared" si="14"/>
        <v>0</v>
      </c>
      <c r="T59" s="45">
        <f t="shared" si="14"/>
        <v>0</v>
      </c>
      <c r="U59" s="45">
        <f t="shared" si="14"/>
        <v>28904757</v>
      </c>
      <c r="V59" s="45">
        <f t="shared" si="14"/>
        <v>8693549</v>
      </c>
      <c r="W59" s="45">
        <f t="shared" si="14"/>
        <v>274203350</v>
      </c>
      <c r="X59" s="45">
        <f t="shared" si="14"/>
        <v>0</v>
      </c>
      <c r="Y59" s="45">
        <f t="shared" si="14"/>
        <v>274203350</v>
      </c>
    </row>
    <row r="60" spans="1:25" x14ac:dyDescent="0.2">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
      <c r="A61" s="244" t="s">
        <v>424</v>
      </c>
      <c r="B61" s="244"/>
      <c r="C61" s="244"/>
      <c r="D61" s="244"/>
      <c r="E61" s="244"/>
      <c r="F61" s="244"/>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0</v>
      </c>
      <c r="X61" s="44">
        <f t="shared" si="15"/>
        <v>0</v>
      </c>
      <c r="Y61" s="44">
        <f t="shared" si="15"/>
        <v>0</v>
      </c>
    </row>
    <row r="62" spans="1:25" ht="27.75" customHeight="1" x14ac:dyDescent="0.2">
      <c r="A62" s="244" t="s">
        <v>425</v>
      </c>
      <c r="B62" s="244"/>
      <c r="C62" s="244"/>
      <c r="D62" s="244"/>
      <c r="E62" s="244"/>
      <c r="F62" s="244"/>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0</v>
      </c>
      <c r="P62" s="44">
        <f t="shared" si="16"/>
        <v>0</v>
      </c>
      <c r="Q62" s="44">
        <f t="shared" si="16"/>
        <v>0</v>
      </c>
      <c r="R62" s="44">
        <f t="shared" si="16"/>
        <v>0</v>
      </c>
      <c r="S62" s="44">
        <f t="shared" si="16"/>
        <v>0</v>
      </c>
      <c r="T62" s="44">
        <f t="shared" si="16"/>
        <v>0</v>
      </c>
      <c r="U62" s="44">
        <f t="shared" si="16"/>
        <v>0</v>
      </c>
      <c r="V62" s="44">
        <f t="shared" si="16"/>
        <v>8693549</v>
      </c>
      <c r="W62" s="44">
        <f t="shared" si="16"/>
        <v>8693549</v>
      </c>
      <c r="X62" s="44">
        <f t="shared" si="16"/>
        <v>0</v>
      </c>
      <c r="Y62" s="44">
        <f t="shared" si="16"/>
        <v>8693549</v>
      </c>
    </row>
    <row r="63" spans="1:25" ht="29.25" customHeight="1" x14ac:dyDescent="0.2">
      <c r="A63" s="245" t="s">
        <v>426</v>
      </c>
      <c r="B63" s="245"/>
      <c r="C63" s="245"/>
      <c r="D63" s="245"/>
      <c r="E63" s="245"/>
      <c r="F63" s="245"/>
      <c r="G63" s="10">
        <v>54</v>
      </c>
      <c r="H63" s="45">
        <f>SUM(H50:H58)</f>
        <v>0</v>
      </c>
      <c r="I63" s="45">
        <f t="shared" ref="I63:Y63" si="17">SUM(I50:I58)</f>
        <v>-118193</v>
      </c>
      <c r="J63" s="45">
        <f t="shared" si="17"/>
        <v>0</v>
      </c>
      <c r="K63" s="45">
        <f t="shared" si="17"/>
        <v>1021540</v>
      </c>
      <c r="L63" s="45">
        <f t="shared" si="17"/>
        <v>1021540</v>
      </c>
      <c r="M63" s="45">
        <f t="shared" si="17"/>
        <v>0</v>
      </c>
      <c r="N63" s="45">
        <f t="shared" si="17"/>
        <v>-1847010</v>
      </c>
      <c r="O63" s="45">
        <f t="shared" si="17"/>
        <v>0</v>
      </c>
      <c r="P63" s="45">
        <f t="shared" si="17"/>
        <v>0</v>
      </c>
      <c r="Q63" s="45">
        <f t="shared" si="17"/>
        <v>0</v>
      </c>
      <c r="R63" s="45">
        <f t="shared" si="17"/>
        <v>0</v>
      </c>
      <c r="S63" s="45">
        <f t="shared" si="17"/>
        <v>0</v>
      </c>
      <c r="T63" s="45">
        <f t="shared" si="17"/>
        <v>0</v>
      </c>
      <c r="U63" s="45">
        <f t="shared" si="17"/>
        <v>2349056</v>
      </c>
      <c r="V63" s="45">
        <f t="shared" si="17"/>
        <v>-6131696</v>
      </c>
      <c r="W63" s="45">
        <f t="shared" si="17"/>
        <v>-5747843</v>
      </c>
      <c r="X63" s="45">
        <f t="shared" si="17"/>
        <v>0</v>
      </c>
      <c r="Y63" s="45">
        <f t="shared" si="17"/>
        <v>-5747843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 right="0.7" top="0.75" bottom="0.75" header="0.3" footer="0.3"/>
  <pageSetup paperSize="9" scale="39"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46"/>
  <sheetViews>
    <sheetView tabSelected="1" view="pageBreakPreview" zoomScale="115" zoomScaleNormal="64" zoomScaleSheetLayoutView="115" workbookViewId="0">
      <selection activeCell="E34" sqref="E34:I34"/>
    </sheetView>
  </sheetViews>
  <sheetFormatPr defaultRowHeight="12.75" x14ac:dyDescent="0.2"/>
  <cols>
    <col min="2" max="2" width="9.28515625" customWidth="1"/>
    <col min="10" max="10" width="141.7109375" customWidth="1"/>
  </cols>
  <sheetData>
    <row r="1" spans="1:10" x14ac:dyDescent="0.2">
      <c r="A1" s="247" t="s">
        <v>477</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48"/>
      <c r="B3" s="248"/>
      <c r="C3" s="248"/>
      <c r="D3" s="248"/>
      <c r="E3" s="248"/>
      <c r="F3" s="248"/>
      <c r="G3" s="248"/>
      <c r="H3" s="248"/>
      <c r="I3" s="248"/>
      <c r="J3" s="248"/>
    </row>
    <row r="4" spans="1:10" x14ac:dyDescent="0.2">
      <c r="A4" s="248"/>
      <c r="B4" s="248"/>
      <c r="C4" s="248"/>
      <c r="D4" s="248"/>
      <c r="E4" s="248"/>
      <c r="F4" s="248"/>
      <c r="G4" s="248"/>
      <c r="H4" s="248"/>
      <c r="I4" s="248"/>
      <c r="J4" s="248"/>
    </row>
    <row r="5" spans="1:10" x14ac:dyDescent="0.2">
      <c r="A5" s="248"/>
      <c r="B5" s="248"/>
      <c r="C5" s="248"/>
      <c r="D5" s="248"/>
      <c r="E5" s="248"/>
      <c r="F5" s="248"/>
      <c r="G5" s="248"/>
      <c r="H5" s="248"/>
      <c r="I5" s="248"/>
      <c r="J5" s="248"/>
    </row>
    <row r="6" spans="1:10" x14ac:dyDescent="0.2">
      <c r="A6" s="248"/>
      <c r="B6" s="248"/>
      <c r="C6" s="248"/>
      <c r="D6" s="248"/>
      <c r="E6" s="248"/>
      <c r="F6" s="248"/>
      <c r="G6" s="248"/>
      <c r="H6" s="248"/>
      <c r="I6" s="248"/>
      <c r="J6" s="248"/>
    </row>
    <row r="7" spans="1:10" x14ac:dyDescent="0.2">
      <c r="A7" s="248"/>
      <c r="B7" s="248"/>
      <c r="C7" s="248"/>
      <c r="D7" s="248"/>
      <c r="E7" s="248"/>
      <c r="F7" s="248"/>
      <c r="G7" s="248"/>
      <c r="H7" s="248"/>
      <c r="I7" s="248"/>
      <c r="J7" s="248"/>
    </row>
    <row r="8" spans="1:10" x14ac:dyDescent="0.2">
      <c r="A8" s="248"/>
      <c r="B8" s="248"/>
      <c r="C8" s="248"/>
      <c r="D8" s="248"/>
      <c r="E8" s="248"/>
      <c r="F8" s="248"/>
      <c r="G8" s="248"/>
      <c r="H8" s="248"/>
      <c r="I8" s="248"/>
      <c r="J8" s="248"/>
    </row>
    <row r="9" spans="1:10" x14ac:dyDescent="0.2">
      <c r="A9" s="248"/>
      <c r="B9" s="248"/>
      <c r="C9" s="248"/>
      <c r="D9" s="248"/>
      <c r="E9" s="248"/>
      <c r="F9" s="248"/>
      <c r="G9" s="248"/>
      <c r="H9" s="248"/>
      <c r="I9" s="248"/>
      <c r="J9" s="248"/>
    </row>
    <row r="10" spans="1:10" x14ac:dyDescent="0.2">
      <c r="A10" s="248"/>
      <c r="B10" s="248"/>
      <c r="C10" s="248"/>
      <c r="D10" s="248"/>
      <c r="E10" s="248"/>
      <c r="F10" s="248"/>
      <c r="G10" s="248"/>
      <c r="H10" s="248"/>
      <c r="I10" s="248"/>
      <c r="J10" s="248"/>
    </row>
    <row r="11" spans="1:10" x14ac:dyDescent="0.2">
      <c r="A11" s="248"/>
      <c r="B11" s="248"/>
      <c r="C11" s="248"/>
      <c r="D11" s="248"/>
      <c r="E11" s="248"/>
      <c r="F11" s="248"/>
      <c r="G11" s="248"/>
      <c r="H11" s="248"/>
      <c r="I11" s="248"/>
      <c r="J11" s="248"/>
    </row>
    <row r="12" spans="1:10" x14ac:dyDescent="0.2">
      <c r="A12" s="248"/>
      <c r="B12" s="248"/>
      <c r="C12" s="248"/>
      <c r="D12" s="248"/>
      <c r="E12" s="248"/>
      <c r="F12" s="248"/>
      <c r="G12" s="248"/>
      <c r="H12" s="248"/>
      <c r="I12" s="248"/>
      <c r="J12" s="248"/>
    </row>
    <row r="13" spans="1:10" x14ac:dyDescent="0.2">
      <c r="A13" s="248"/>
      <c r="B13" s="248"/>
      <c r="C13" s="248"/>
      <c r="D13" s="248"/>
      <c r="E13" s="248"/>
      <c r="F13" s="248"/>
      <c r="G13" s="248"/>
      <c r="H13" s="248"/>
      <c r="I13" s="248"/>
      <c r="J13" s="248"/>
    </row>
    <row r="14" spans="1:10" x14ac:dyDescent="0.2">
      <c r="A14" s="248"/>
      <c r="B14" s="248"/>
      <c r="C14" s="248"/>
      <c r="D14" s="248"/>
      <c r="E14" s="248"/>
      <c r="F14" s="248"/>
      <c r="G14" s="248"/>
      <c r="H14" s="248"/>
      <c r="I14" s="248"/>
      <c r="J14" s="248"/>
    </row>
    <row r="15" spans="1:10" x14ac:dyDescent="0.2">
      <c r="A15" s="248"/>
      <c r="B15" s="248"/>
      <c r="C15" s="248"/>
      <c r="D15" s="248"/>
      <c r="E15" s="248"/>
      <c r="F15" s="248"/>
      <c r="G15" s="248"/>
      <c r="H15" s="248"/>
      <c r="I15" s="248"/>
      <c r="J15" s="248"/>
    </row>
    <row r="16" spans="1:10" x14ac:dyDescent="0.2">
      <c r="A16" s="248"/>
      <c r="B16" s="248"/>
      <c r="C16" s="248"/>
      <c r="D16" s="248"/>
      <c r="E16" s="248"/>
      <c r="F16" s="248"/>
      <c r="G16" s="248"/>
      <c r="H16" s="248"/>
      <c r="I16" s="248"/>
      <c r="J16" s="248"/>
    </row>
    <row r="17" spans="1:10" x14ac:dyDescent="0.2">
      <c r="A17" s="248"/>
      <c r="B17" s="248"/>
      <c r="C17" s="248"/>
      <c r="D17" s="248"/>
      <c r="E17" s="248"/>
      <c r="F17" s="248"/>
      <c r="G17" s="248"/>
      <c r="H17" s="248"/>
      <c r="I17" s="248"/>
      <c r="J17" s="248"/>
    </row>
    <row r="18" spans="1:10" x14ac:dyDescent="0.2">
      <c r="A18" s="248"/>
      <c r="B18" s="248"/>
      <c r="C18" s="248"/>
      <c r="D18" s="248"/>
      <c r="E18" s="248"/>
      <c r="F18" s="248"/>
      <c r="G18" s="248"/>
      <c r="H18" s="248"/>
      <c r="I18" s="248"/>
      <c r="J18" s="248"/>
    </row>
    <row r="19" spans="1:10" x14ac:dyDescent="0.2">
      <c r="A19" s="248"/>
      <c r="B19" s="248"/>
      <c r="C19" s="248"/>
      <c r="D19" s="248"/>
      <c r="E19" s="248"/>
      <c r="F19" s="248"/>
      <c r="G19" s="248"/>
      <c r="H19" s="248"/>
      <c r="I19" s="248"/>
      <c r="J19" s="248"/>
    </row>
    <row r="20" spans="1:10" x14ac:dyDescent="0.2">
      <c r="A20" s="248"/>
      <c r="B20" s="248"/>
      <c r="C20" s="248"/>
      <c r="D20" s="248"/>
      <c r="E20" s="248"/>
      <c r="F20" s="248"/>
      <c r="G20" s="248"/>
      <c r="H20" s="248"/>
      <c r="I20" s="248"/>
      <c r="J20" s="248"/>
    </row>
    <row r="21" spans="1:10" x14ac:dyDescent="0.2">
      <c r="A21" s="248"/>
      <c r="B21" s="248"/>
      <c r="C21" s="248"/>
      <c r="D21" s="248"/>
      <c r="E21" s="248"/>
      <c r="F21" s="248"/>
      <c r="G21" s="248"/>
      <c r="H21" s="248"/>
      <c r="I21" s="248"/>
      <c r="J21" s="248"/>
    </row>
    <row r="22" spans="1:10" x14ac:dyDescent="0.2">
      <c r="A22" s="248"/>
      <c r="B22" s="248"/>
      <c r="C22" s="248"/>
      <c r="D22" s="248"/>
      <c r="E22" s="248"/>
      <c r="F22" s="248"/>
      <c r="G22" s="248"/>
      <c r="H22" s="248"/>
      <c r="I22" s="248"/>
      <c r="J22" s="248"/>
    </row>
    <row r="23" spans="1:10" x14ac:dyDescent="0.2">
      <c r="A23" s="248"/>
      <c r="B23" s="248"/>
      <c r="C23" s="248"/>
      <c r="D23" s="248"/>
      <c r="E23" s="248"/>
      <c r="F23" s="248"/>
      <c r="G23" s="248"/>
      <c r="H23" s="248"/>
      <c r="I23" s="248"/>
      <c r="J23" s="248"/>
    </row>
    <row r="24" spans="1:10" x14ac:dyDescent="0.2">
      <c r="A24" s="248"/>
      <c r="B24" s="248"/>
      <c r="C24" s="248"/>
      <c r="D24" s="248"/>
      <c r="E24" s="248"/>
      <c r="F24" s="248"/>
      <c r="G24" s="248"/>
      <c r="H24" s="248"/>
      <c r="I24" s="248"/>
      <c r="J24" s="248"/>
    </row>
    <row r="25" spans="1:10" ht="102.75" customHeight="1" x14ac:dyDescent="0.2">
      <c r="A25" s="248"/>
      <c r="B25" s="248"/>
      <c r="C25" s="248"/>
      <c r="D25" s="248"/>
      <c r="E25" s="248"/>
      <c r="F25" s="248"/>
      <c r="G25" s="248"/>
      <c r="H25" s="248"/>
      <c r="I25" s="248"/>
      <c r="J25" s="248"/>
    </row>
    <row r="26" spans="1:10" ht="104.25" customHeight="1" x14ac:dyDescent="0.2">
      <c r="A26" s="248"/>
      <c r="B26" s="248"/>
      <c r="C26" s="248"/>
      <c r="D26" s="248"/>
      <c r="E26" s="248"/>
      <c r="F26" s="248"/>
      <c r="G26" s="248"/>
      <c r="H26" s="248"/>
      <c r="I26" s="248"/>
      <c r="J26" s="248"/>
    </row>
    <row r="27" spans="1:10" ht="75" customHeight="1" x14ac:dyDescent="0.2">
      <c r="A27" s="248"/>
      <c r="B27" s="248"/>
      <c r="C27" s="248"/>
      <c r="D27" s="248"/>
      <c r="E27" s="248"/>
      <c r="F27" s="248"/>
      <c r="G27" s="248"/>
      <c r="H27" s="248"/>
      <c r="I27" s="248"/>
      <c r="J27" s="248"/>
    </row>
    <row r="28" spans="1:10" ht="87.75" customHeight="1" x14ac:dyDescent="0.2">
      <c r="A28" s="248"/>
      <c r="B28" s="248"/>
      <c r="C28" s="248"/>
      <c r="D28" s="248"/>
      <c r="E28" s="248"/>
      <c r="F28" s="248"/>
      <c r="G28" s="248"/>
      <c r="H28" s="248"/>
      <c r="I28" s="248"/>
      <c r="J28" s="248"/>
    </row>
    <row r="29" spans="1:10" ht="255" customHeight="1" x14ac:dyDescent="0.2">
      <c r="A29" s="248"/>
      <c r="B29" s="248"/>
      <c r="C29" s="248"/>
      <c r="D29" s="248"/>
      <c r="E29" s="248"/>
      <c r="F29" s="248"/>
      <c r="G29" s="248"/>
      <c r="H29" s="248"/>
      <c r="I29" s="248"/>
      <c r="J29" s="248"/>
    </row>
    <row r="30" spans="1:10" s="99" customFormat="1" x14ac:dyDescent="0.2">
      <c r="A30" s="98" t="s">
        <v>463</v>
      </c>
    </row>
    <row r="31" spans="1:10" s="99" customFormat="1" x14ac:dyDescent="0.2">
      <c r="A31" s="98" t="s">
        <v>464</v>
      </c>
    </row>
    <row r="32" spans="1:10" s="99" customFormat="1" x14ac:dyDescent="0.2">
      <c r="A32" s="98" t="s">
        <v>465</v>
      </c>
    </row>
    <row r="33" spans="1:10" s="99" customFormat="1" x14ac:dyDescent="0.2">
      <c r="A33" s="98" t="s">
        <v>466</v>
      </c>
    </row>
    <row r="34" spans="1:10" s="99" customFormat="1" x14ac:dyDescent="0.2">
      <c r="A34" s="98" t="s">
        <v>471</v>
      </c>
    </row>
    <row r="35" spans="1:10" s="99" customFormat="1" x14ac:dyDescent="0.2">
      <c r="A35" s="100" t="s">
        <v>467</v>
      </c>
    </row>
    <row r="36" spans="1:10" s="99" customFormat="1" x14ac:dyDescent="0.2">
      <c r="A36" s="98" t="s">
        <v>468</v>
      </c>
    </row>
    <row r="37" spans="1:10" s="99" customFormat="1" x14ac:dyDescent="0.2">
      <c r="A37" s="98" t="s">
        <v>469</v>
      </c>
    </row>
    <row r="38" spans="1:10" s="99" customFormat="1" x14ac:dyDescent="0.2">
      <c r="A38" s="100" t="s">
        <v>470</v>
      </c>
    </row>
    <row r="39" spans="1:10" s="98" customFormat="1" x14ac:dyDescent="0.2">
      <c r="A39" s="98" t="s">
        <v>472</v>
      </c>
    </row>
    <row r="40" spans="1:10" s="99" customFormat="1" x14ac:dyDescent="0.2">
      <c r="A40" s="98"/>
    </row>
    <row r="41" spans="1:10" s="99" customFormat="1" x14ac:dyDescent="0.2">
      <c r="A41" s="98" t="s">
        <v>475</v>
      </c>
    </row>
    <row r="42" spans="1:10" x14ac:dyDescent="0.2">
      <c r="A42" s="99"/>
      <c r="B42" s="99"/>
      <c r="C42" s="99"/>
      <c r="D42" s="99"/>
      <c r="E42" s="99"/>
      <c r="F42" s="99"/>
      <c r="G42" s="99"/>
      <c r="H42" s="99"/>
      <c r="I42" s="99"/>
      <c r="J42" s="99"/>
    </row>
    <row r="43" spans="1:10" x14ac:dyDescent="0.2">
      <c r="A43" s="98" t="s">
        <v>476</v>
      </c>
      <c r="B43" s="99"/>
      <c r="C43" s="99"/>
      <c r="D43" s="99"/>
      <c r="E43" s="99"/>
      <c r="F43" s="99"/>
      <c r="G43" s="99"/>
      <c r="H43" s="99"/>
      <c r="I43" s="99"/>
      <c r="J43" s="99"/>
    </row>
    <row r="44" spans="1:10" x14ac:dyDescent="0.2">
      <c r="A44" s="99" t="s">
        <v>473</v>
      </c>
      <c r="B44" s="99"/>
      <c r="C44" s="99"/>
      <c r="D44" s="99"/>
      <c r="E44" s="99"/>
      <c r="F44" s="99"/>
      <c r="G44" s="99"/>
      <c r="H44" s="99"/>
      <c r="I44" s="99"/>
      <c r="J44" s="99"/>
    </row>
    <row r="45" spans="1:10" x14ac:dyDescent="0.2">
      <c r="A45" s="99" t="s">
        <v>474</v>
      </c>
      <c r="B45" s="99"/>
      <c r="C45" s="99"/>
      <c r="D45" s="99"/>
      <c r="E45" s="99"/>
      <c r="F45" s="99"/>
      <c r="G45" s="99"/>
      <c r="H45" s="99"/>
      <c r="I45" s="99"/>
      <c r="J45" s="99"/>
    </row>
    <row r="46" spans="1:10" x14ac:dyDescent="0.2">
      <c r="A46" s="99"/>
      <c r="B46" s="99"/>
      <c r="C46" s="99"/>
      <c r="D46" s="99"/>
      <c r="E46" s="99"/>
      <c r="F46" s="99"/>
      <c r="G46" s="99"/>
      <c r="H46" s="99"/>
      <c r="I46" s="99"/>
      <c r="J46" s="99"/>
    </row>
  </sheetData>
  <mergeCells count="1">
    <mergeCell ref="A1:J29"/>
  </mergeCells>
  <pageMargins left="0.7" right="0.7" top="0.75" bottom="0.75" header="0.3" footer="0.3"/>
  <pageSetup paperSize="9" scale="3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2025-02-25T13:51:12Z</cp:lastPrinted>
  <dcterms:created xsi:type="dcterms:W3CDTF">2008-10-17T11:51:54Z</dcterms:created>
  <dcterms:modified xsi:type="dcterms:W3CDTF">2025-02-25T13:52:45Z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