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aveExternalLinkValues="0" codeName="ThisWorkbook" defaultThemeVersion="124226"/>
  <mc:AlternateContent xmlns:mc="http://schemas.openxmlformats.org/markup-compatibility/2006">
    <mc:Choice Requires="x15">
      <x15ac:absPath xmlns:x15ac="http://schemas.microsoft.com/office/spreadsheetml/2010/11/ac" url="\\fuma\RiF\Izvjestaji\HANFA\HANFA_TFI-POD\2022\4Q2022\"/>
    </mc:Choice>
  </mc:AlternateContent>
  <xr:revisionPtr revIDLastSave="0" documentId="13_ncr:1_{A7BEA58F-CC14-4010-98AD-64C97D34417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Bilješke!$A$1:$I$171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0" i="24" l="1"/>
  <c r="I133" i="24" l="1"/>
  <c r="I140" i="24"/>
  <c r="I139" i="24"/>
  <c r="I138" i="24"/>
  <c r="I137" i="24"/>
  <c r="I171" i="24"/>
  <c r="I170" i="24"/>
  <c r="I169" i="24"/>
  <c r="I168" i="24"/>
  <c r="I167" i="24"/>
  <c r="I166" i="24"/>
  <c r="I165" i="24"/>
  <c r="I164" i="24"/>
  <c r="I161" i="24"/>
  <c r="I158" i="24"/>
  <c r="I157" i="24"/>
  <c r="I152" i="24"/>
  <c r="I136" i="24" l="1"/>
  <c r="I131"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135" i="24" s="1"/>
  <c r="I20" i="26"/>
  <c r="H20" i="26"/>
  <c r="K16" i="26"/>
  <c r="J16" i="26"/>
  <c r="I16" i="26"/>
  <c r="H16" i="26"/>
  <c r="K8" i="26"/>
  <c r="J8" i="26"/>
  <c r="I8" i="26"/>
  <c r="H8" i="26"/>
  <c r="H21" i="21" l="1"/>
  <c r="K60" i="26"/>
  <c r="K14" i="26"/>
  <c r="K61" i="26" s="1"/>
  <c r="J14" i="26"/>
  <c r="J61" i="26" s="1"/>
  <c r="I14" i="26"/>
  <c r="I61" i="26" s="1"/>
  <c r="J60" i="26"/>
  <c r="I60" i="26"/>
  <c r="H60" i="26"/>
  <c r="H14" i="26"/>
  <c r="H61" i="26" s="1"/>
  <c r="I21" i="21"/>
  <c r="H36" i="21"/>
  <c r="I36" i="21"/>
  <c r="H49" i="21"/>
  <c r="I49" i="21"/>
  <c r="K63" i="26" l="1"/>
  <c r="J63" i="26"/>
  <c r="K62" i="26"/>
  <c r="K68" i="26" s="1"/>
  <c r="J62" i="26"/>
  <c r="J68" i="26" s="1"/>
  <c r="K64" i="26"/>
  <c r="J64" i="26"/>
  <c r="I62" i="26"/>
  <c r="I68" i="26" s="1"/>
  <c r="H62" i="26"/>
  <c r="H68" i="26" s="1"/>
  <c r="I63" i="26"/>
  <c r="I64" i="26"/>
  <c r="H63" i="26"/>
  <c r="H64" i="26"/>
  <c r="I51" i="21"/>
  <c r="I53" i="21" s="1"/>
  <c r="H51" i="21"/>
  <c r="H53" i="21" s="1"/>
  <c r="I67" i="26" l="1"/>
  <c r="J67" i="26"/>
  <c r="K66" i="26"/>
  <c r="K67" i="26"/>
  <c r="J66"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159" i="24" s="1"/>
  <c r="I94" i="18"/>
  <c r="I91" i="18"/>
  <c r="I60" i="18"/>
  <c r="I153" i="24" s="1"/>
  <c r="I53" i="18"/>
  <c r="I151" i="24" s="1"/>
  <c r="I45" i="18"/>
  <c r="I38" i="18"/>
  <c r="I27" i="18"/>
  <c r="I146" i="24" s="1"/>
  <c r="I17" i="18"/>
  <c r="I143" i="24" s="1"/>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l="1"/>
</calcChain>
</file>

<file path=xl/sharedStrings.xml><?xml version="1.0" encoding="utf-8"?>
<sst xmlns="http://schemas.openxmlformats.org/spreadsheetml/2006/main" count="689" uniqueCount="609">
  <si>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</si>
  <si>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</si>
  <si>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</si>
  <si>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</si>
  <si>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</si>
  <si>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</si>
  <si>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</si>
  <si>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</si>
  <si>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</si>
  <si>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</si>
  <si>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</si>
  <si>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</si>
  <si>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</si>
  <si>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</si>
  <si>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</si>
  <si>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</si>
  <si>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</si>
  <si>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</si>
  <si>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</si>
  <si>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</si>
  <si>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</si>
  <si>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</si>
  <si>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</si>
  <si>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</si>
  <si>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</si>
  <si>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</si>
  <si>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</si>
  <si>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</si>
  <si>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</si>
  <si>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</si>
  <si>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</si>
  <si>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</si>
  <si>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</si>
  <si>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</si>
  <si>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</si>
  <si>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</si>
  <si>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</si>
  <si>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</si>
  <si>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</si>
  <si>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</si>
  <si>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</si>
  <si>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</si>
  <si>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</si>
  <si>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</si>
  <si>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</si>
  <si>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</si>
  <si>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</si>
  <si>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</si>
  <si>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</si>
  <si>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</si>
  <si>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</si>
  <si>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</si>
  <si>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</si>
  <si>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</si>
  <si>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</si>
  <si>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</si>
  <si>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</si>
  <si>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</si>
  <si>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</si>
  <si>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</si>
  <si>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</si>
  <si>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</si>
  <si>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</si>
  <si>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</si>
  <si>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</si>
  <si>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</si>
  <si>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</si>
  <si>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</si>
  <si>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</si>
  <si>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</si>
  <si>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</si>
  <si>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</si>
  <si>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</si>
  <si>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</si>
  <si>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</si>
  <si>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</si>
  <si>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</si>
  <si>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</si>
  <si>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</si>
  <si>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</si>
  <si>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</si>
  <si>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</si>
  <si>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</si>
  <si>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</si>
  <si>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</si>
  <si>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</si>
  <si>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</si>
  <si>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</si>
  <si>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</si>
  <si>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</si>
  <si>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</si>
  <si>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</si>
  <si>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</si>
  <si>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</si>
  <si>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</si>
  <si>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</si>
  <si>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</si>
  <si>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</si>
  <si>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</si>
  <si>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</si>
  <si>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</si>
  <si>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</si>
  <si>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</si>
  <si>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</si>
  <si>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</si>
  <si>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</si>
  <si>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</si>
  <si>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</si>
  <si>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</si>
  <si>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</si>
  <si>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</si>
  <si>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</si>
  <si>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</si>
  <si>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</si>
  <si>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</si>
  <si>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</si>
  <si>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</si>
  <si>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</si>
  <si>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</si>
  <si>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</si>
  <si>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</si>
  <si>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</si>
  <si>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</si>
  <si>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</si>
  <si>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</si>
  <si>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</si>
  <si>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</si>
  <si>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</si>
  <si>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</si>
  <si>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</si>
  <si>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</si>
  <si>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</si>
  <si>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</si>
  <si>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</si>
  <si>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</si>
  <si>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</si>
  <si>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</si>
  <si>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</si>
  <si>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</si>
  <si>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</si>
  <si>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</si>
  <si>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</si>
  <si>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</si>
  <si>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</si>
  <si>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</si>
  <si>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</si>
  <si>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</si>
  <si>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</si>
  <si>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</si>
  <si>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</si>
  <si>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</si>
  <si>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</si>
  <si>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</si>
  <si>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</si>
  <si>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</si>
  <si>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</si>
  <si>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</si>
  <si>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</si>
  <si>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</si>
  <si>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</si>
  <si>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</si>
  <si>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</si>
  <si>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</si>
  <si>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</si>
  <si>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</si>
  <si>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</si>
  <si>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</si>
  <si>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</si>
  <si>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</si>
  <si>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</si>
  <si>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</si>
  <si>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</si>
  <si>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</si>
  <si>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</si>
  <si>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</si>
  <si>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</si>
  <si>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</si>
  <si>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</si>
  <si>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</si>
  <si>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</si>
  <si>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</si>
  <si>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</si>
  <si>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</si>
  <si>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</si>
  <si>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</si>
  <si>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</si>
  <si>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</si>
  <si>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</si>
  <si>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</si>
  <si>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</si>
  <si>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</si>
  <si>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</si>
  <si>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</si>
  <si>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</si>
  <si>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</si>
  <si>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</si>
  <si>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</si>
  <si>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</si>
  <si>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</si>
  <si>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</si>
  <si>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</si>
  <si>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</si>
  <si>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</si>
  <si>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</si>
  <si>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</si>
  <si>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</si>
  <si>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</si>
  <si>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</si>
  <si>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</si>
  <si>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</si>
  <si>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</si>
  <si>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</si>
  <si>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</si>
  <si>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</si>
  <si>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</si>
  <si>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</si>
  <si>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</si>
  <si>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</si>
  <si>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</si>
  <si>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</si>
  <si>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</si>
  <si>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</si>
  <si>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</si>
  <si>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</si>
  <si>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</si>
  <si>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</si>
  <si>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</si>
  <si>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</si>
  <si>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</si>
  <si>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</si>
  <si>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</si>
  <si>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</si>
  <si>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</si>
  <si>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</si>
  <si>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</si>
  <si>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</si>
  <si>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</si>
  <si>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</si>
  <si>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</si>
  <si>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</si>
  <si>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</si>
  <si>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</si>
  <si>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</si>
  <si>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</si>
  <si>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</si>
  <si>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</si>
  <si>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</si>
  <si>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</si>
  <si>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</si>
  <si>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</si>
  <si>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</si>
  <si>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</si>
  <si>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</si>
  <si>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</si>
  <si>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</si>
  <si>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</si>
  <si>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</si>
  <si>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</si>
  <si>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</si>
  <si>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</si>
  <si>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</si>
  <si>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</si>
  <si>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</si>
  <si>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</si>
  <si>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</si>
  <si>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</si>
  <si>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</si>
  <si>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</si>
  <si>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</si>
  <si>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</si>
  <si>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</si>
  <si>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</si>
  <si>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</si>
  <si>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</si>
  <si>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</si>
  <si>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</si>
  <si>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</si>
  <si>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</si>
  <si>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</si>
  <si>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</si>
  <si>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</si>
  <si>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</si>
  <si>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</si>
  <si>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</si>
  <si>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</si>
  <si>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</si>
  <si>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</si>
  <si>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</si>
  <si>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</si>
  <si>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</si>
  <si>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</si>
  <si>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</si>
  <si>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</si>
  <si>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</si>
  <si>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</si>
  <si>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</si>
  <si>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</si>
  <si>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</si>
  <si>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</si>
  <si>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</si>
  <si>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</si>
  <si>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</si>
  <si>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</si>
  <si>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</si>
  <si>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</si>
  <si>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</si>
  <si>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</si>
  <si>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</si>
  <si>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</si>
  <si>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</si>
  <si>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</si>
  <si>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</si>
  <si>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</si>
  <si>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</si>
  <si>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</si>
  <si>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</si>
  <si>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</si>
  <si>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</si>
  <si>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</si>
  <si>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</si>
  <si>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</si>
  <si>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</si>
  <si>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</si>
  <si>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</si>
  <si>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</si>
  <si>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</si>
  <si>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</si>
  <si>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</si>
  <si>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</si>
  <si>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</si>
  <si>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</si>
  <si>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</si>
  <si>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</si>
  <si>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</si>
  <si>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</si>
  <si>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</si>
  <si>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</si>
  <si>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</si>
  <si>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</si>
  <si>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</si>
  <si>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</si>
  <si>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</si>
  <si>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</si>
  <si>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</si>
  <si>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</si>
  <si>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</si>
  <si>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</si>
  <si>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</si>
  <si>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</si>
  <si>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</si>
  <si>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</si>
  <si>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</si>
  <si>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</si>
  <si>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</si>
  <si>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</si>
  <si>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</si>
  <si>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</si>
  <si>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</si>
  <si>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</si>
  <si>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</si>
  <si>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</si>
  <si>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</si>
  <si>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</si>
  <si>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</si>
  <si>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</si>
  <si>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</si>
  <si>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</si>
  <si>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</si>
  <si>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</si>
  <si>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</si>
  <si>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</si>
  <si>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</si>
  <si>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</si>
  <si>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</si>
  <si>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</si>
  <si>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</si>
  <si>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</si>
  <si>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</si>
  <si>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</si>
  <si>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</si>
  <si>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</si>
  <si>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</si>
  <si>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</si>
  <si>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</si>
  <si>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</si>
  <si>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</si>
  <si>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</si>
  <si>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</si>
  <si>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</si>
  <si>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</si>
  <si>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</si>
  <si>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</si>
  <si>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</si>
  <si>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</si>
  <si>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</si>
  <si>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</si>
  <si>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</si>
  <si>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</si>
  <si>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</si>
  <si>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</si>
  <si>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</si>
  <si>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</si>
  <si>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</si>
  <si>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</si>
  <si>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</si>
  <si>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</si>
  <si>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</si>
  <si>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</si>
  <si>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</si>
  <si>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</si>
  <si>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</si>
  <si>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</si>
  <si>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</si>
  <si>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</si>
  <si>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</si>
  <si>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</si>
  <si>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</si>
  <si>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</si>
  <si>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</si>
  <si>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</si>
  <si>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</si>
  <si>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</si>
  <si>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</si>
  <si>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</si>
  <si>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</si>
  <si>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</si>
  <si>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</si>
  <si>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</si>
  <si>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</si>
  <si>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</si>
  <si>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</si>
  <si>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</si>
  <si>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</si>
  <si>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</si>
  <si>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</si>
  <si>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</si>
  <si>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</si>
  <si>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</si>
  <si>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</si>
  <si>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</si>
  <si>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</si>
  <si>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</si>
  <si>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</si>
  <si>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</si>
  <si>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</si>
  <si>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</si>
  <si>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</si>
  <si>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</si>
  <si>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03075281</t>
  </si>
  <si>
    <t>040001061</t>
  </si>
  <si>
    <t>82023167977</t>
  </si>
  <si>
    <t>3309</t>
  </si>
  <si>
    <t>3157003OO9IA06S5FS61</t>
  </si>
  <si>
    <t>ADRIS GRUPA d. d.</t>
  </si>
  <si>
    <t>Rovinj</t>
  </si>
  <si>
    <t>Obala Vladimira Nazora 1</t>
  </si>
  <si>
    <t>postmaster@adris.hr</t>
  </si>
  <si>
    <t>www.adris.hr</t>
  </si>
  <si>
    <t>MAISTRA d. d.</t>
  </si>
  <si>
    <t>CROMARIS d. d.</t>
  </si>
  <si>
    <t>CROATIA osiguranje d. d.</t>
  </si>
  <si>
    <t>ABILIA d. o. o.</t>
  </si>
  <si>
    <t>EXPERTUS d. o. o.</t>
  </si>
  <si>
    <t>Rovinj, Obala Vladimira Nazora 6</t>
  </si>
  <si>
    <t>Zadar, Gaženička cesta 4/b</t>
  </si>
  <si>
    <t>Zagreb, Vatroslava Jagića 33</t>
  </si>
  <si>
    <t>Rovinj, Obala Vladimira Nazora 1</t>
  </si>
  <si>
    <t>01919016</t>
  </si>
  <si>
    <t>02561077</t>
  </si>
  <si>
    <t>03276147</t>
  </si>
  <si>
    <t>01788493</t>
  </si>
  <si>
    <t>01885529</t>
  </si>
  <si>
    <t>Palinec, Vitomir</t>
  </si>
  <si>
    <t>052 801 118</t>
  </si>
  <si>
    <t>Obveznik: ADRIS GRUPA d. d.</t>
  </si>
  <si>
    <t>Obveznik:  ADRIS GRUPA d. d.</t>
  </si>
  <si>
    <t>a)</t>
  </si>
  <si>
    <t>b)</t>
  </si>
  <si>
    <t>c)</t>
  </si>
  <si>
    <t>Iste računovodstvene politike i metode se primjenjuju prilikom sastavljanja financijskih izvještaja za tromjesečno izvještajno razdoblje kao i u posljednjim godišnjim financijskim izvještajima.</t>
  </si>
  <si>
    <t>d)</t>
  </si>
  <si>
    <t>e)</t>
  </si>
  <si>
    <t>f):</t>
  </si>
  <si>
    <t>1.</t>
  </si>
  <si>
    <t>Naziv:</t>
  </si>
  <si>
    <t>Obala Vladimira Nazora 1, Rovinj</t>
  </si>
  <si>
    <t>Pravni oblik:</t>
  </si>
  <si>
    <t>dioničko društvo</t>
  </si>
  <si>
    <t>Država osnivanja:</t>
  </si>
  <si>
    <t>Republika Hrvatska</t>
  </si>
  <si>
    <t>MBS:</t>
  </si>
  <si>
    <t>OIB:</t>
  </si>
  <si>
    <t>2.</t>
  </si>
  <si>
    <t>Skraćeni financijski izvještaji Društva i Grupe sastavljeni su sukladno Međunarodnom računovodstvenom standardu 34 - Financijsko izvještavanje za razdoblja tijekom godine.</t>
  </si>
  <si>
    <t>Skraćeni financijski izvještaji ne sadrže sve podatke i objave koji su obvezni za godišnje financijske izvještaje te ih se treba čitati zajedno sa zadnje objavljenim godišnjim financijskim izvještajima.</t>
  </si>
  <si>
    <t>3.</t>
  </si>
  <si>
    <t>4.</t>
  </si>
  <si>
    <t>5.</t>
  </si>
  <si>
    <t>6.</t>
  </si>
  <si>
    <t>Prosječan broj zaposlenih tijekom poslovne godine:</t>
  </si>
  <si>
    <t>7.</t>
  </si>
  <si>
    <t>8.</t>
  </si>
  <si>
    <t>9.</t>
  </si>
  <si>
    <t>10.</t>
  </si>
  <si>
    <t>Rod dionice</t>
  </si>
  <si>
    <t>Broj dionica</t>
  </si>
  <si>
    <t>Nominalna vrijednost</t>
  </si>
  <si>
    <t>Redovne dionice</t>
  </si>
  <si>
    <t>Povlaštene dionice</t>
  </si>
  <si>
    <t>11.</t>
  </si>
  <si>
    <t>12.</t>
  </si>
  <si>
    <t>13.</t>
  </si>
  <si>
    <t>14.</t>
  </si>
  <si>
    <t>15.</t>
  </si>
  <si>
    <t>16.</t>
  </si>
  <si>
    <t>17.</t>
  </si>
  <si>
    <t>Stavka RDG-a u MSFI</t>
  </si>
  <si>
    <t>Iznos</t>
  </si>
  <si>
    <t>Poslovni prihodi</t>
  </si>
  <si>
    <t>Prihodi od prodaje (izvan grupe)</t>
  </si>
  <si>
    <t>Ostali prihodi</t>
  </si>
  <si>
    <t>Ostali poslovni prihodi (izvan grupe)</t>
  </si>
  <si>
    <t>Ostali dobici</t>
  </si>
  <si>
    <t>Troškovi zaposlenih</t>
  </si>
  <si>
    <t>Troškovi osoblja</t>
  </si>
  <si>
    <t>Rezerviranja za mirovine, otpremnine i slične obveze</t>
  </si>
  <si>
    <t>Ostali poslovni rashodi</t>
  </si>
  <si>
    <t>Ostali troškovi</t>
  </si>
  <si>
    <t>Ostali gubici</t>
  </si>
  <si>
    <t>Stavka bilance u MSFI</t>
  </si>
  <si>
    <t>Nekretnine, postrojenja i oprema</t>
  </si>
  <si>
    <t>Materijalna imovina</t>
  </si>
  <si>
    <t>Ulaganja u nekretnine</t>
  </si>
  <si>
    <t>Dugotrajna financijska imovina</t>
  </si>
  <si>
    <t>Dugotrajna financijska imovina po FV kroz OSD</t>
  </si>
  <si>
    <t>Kratkotrajna potraživanja iz poslovanja i ostala potraživanja</t>
  </si>
  <si>
    <t>Potraživanja (kratkotrajna)</t>
  </si>
  <si>
    <t>Plaćeni troškovi budućeg razdoblja i obračunati prihodi</t>
  </si>
  <si>
    <t>Kratkotrajna financijska imovina po FV kroz RDG</t>
  </si>
  <si>
    <t>Kratkotrajna financijska imovina</t>
  </si>
  <si>
    <t>Depoziti</t>
  </si>
  <si>
    <t>Dugoročna rezerviranja</t>
  </si>
  <si>
    <t>Rezerviranja</t>
  </si>
  <si>
    <t>Posudbe (kratkoročne)</t>
  </si>
  <si>
    <t>Obveze prema dobavljačima i ostale obveze (kratkoročne)</t>
  </si>
  <si>
    <t>Obveze prema dobavljačima</t>
  </si>
  <si>
    <t>Obveze za predujmove</t>
  </si>
  <si>
    <t>Obveze prema zaposlenicima</t>
  </si>
  <si>
    <t>Obveze za poreze, doprinose i slična davanja</t>
  </si>
  <si>
    <t>Obveze s osnove udjela u rezultatu</t>
  </si>
  <si>
    <t>Ostale kratkoročne obveze</t>
  </si>
  <si>
    <t>Odgođeno plaćanje troškova i prihod budućeg razdoblja</t>
  </si>
  <si>
    <t>Izdavatelj je krajnja matica te nije kontrolirani član druge grupe.</t>
  </si>
  <si>
    <t>Izdavatelj kao krajnja matica sastavlja konsolidirane financijske izvještaje koji su objavljeni na Internet stranicama Izdavatelja (www.adris.hr).</t>
  </si>
  <si>
    <t>Grupa nema materijalnih aranžmana sa društvima koja nisu uključena u bilancu.</t>
  </si>
  <si>
    <t>Grupa nema potvrda o sudjelovanju, konvertibilnih zadužnica, jamstava, opcija ili sličnih vrijednosnica ili prava.</t>
  </si>
  <si>
    <t>Grupa nema udjela u društvima s neograničenom odgovornosti.</t>
  </si>
  <si>
    <t>Pristup posljednjim godišnjim financijskim izvještajima je omogućen na Internet stranicama Izdavatelja (https://www.adris.hr/odnosi-s-javnoscu/odnosi-s-investitorima/financijska-izvjesca/2020-2/).</t>
  </si>
  <si>
    <t>Biološka imovina</t>
  </si>
  <si>
    <t>Dugotrajni dužnički VP po amortiziranom trošku</t>
  </si>
  <si>
    <t>Dugotrajna financijska imovina po FV kroz RDG</t>
  </si>
  <si>
    <t>Ulaganja u pridružena društva i zajedničke poduhvate</t>
  </si>
  <si>
    <t>Dugotrajni depoziti</t>
  </si>
  <si>
    <t>Potraživanja po osnovi poreza na dobit</t>
  </si>
  <si>
    <t>Kratkotrajni dužnički VP po amortiziranom trošku</t>
  </si>
  <si>
    <t>Kratkotrajna financijska imovina po FV kroz OSD</t>
  </si>
  <si>
    <t>Krediti (dugoročni)</t>
  </si>
  <si>
    <t>Obveze za zajmove, depozite i slično (dugoročne)</t>
  </si>
  <si>
    <t>Obveze prema bankama i drugim financijskim institucijama (dugoročne)</t>
  </si>
  <si>
    <t>Kratkoročna rezerviranja</t>
  </si>
  <si>
    <t>Dugoročne tehničke pričuve</t>
  </si>
  <si>
    <t>Ostale dugoročne obveze</t>
  </si>
  <si>
    <t>Dugoročne obveze prema dobavljačima i ostale obveze</t>
  </si>
  <si>
    <t>Ostale financijske obveze (dugoročne)</t>
  </si>
  <si>
    <t>Obveze prema bankama i drugim financijskim institucijama (kratkoročne)</t>
  </si>
  <si>
    <t>Ugovorne obveze</t>
  </si>
  <si>
    <t>Obveza za porez na dobit</t>
  </si>
  <si>
    <t>Kratkoročne tehničke pričuve</t>
  </si>
  <si>
    <t>Nastale štete u osiguranju neto od reosiguranja</t>
  </si>
  <si>
    <t>Amortizacija i vrijednosna usklađenja</t>
  </si>
  <si>
    <t>Amortizacija</t>
  </si>
  <si>
    <t>Vrijednosna usklađenja dugotrajne imovine osim financijske imovine</t>
  </si>
  <si>
    <t>Izdavatelj sastavlja nerevidirane kvartalne konsolidirane financijske izvještaje koji su dostupni na Internet stranicama Izdavatelja (www.adris.hr).</t>
  </si>
  <si>
    <t>Ostali vanjski troškovi</t>
  </si>
  <si>
    <t>Ukupno vanjske usluge</t>
  </si>
  <si>
    <t>Internet stranicama Izdavatelja (www.adris.hr).</t>
  </si>
  <si>
    <t>bez nominalne vrijednosti</t>
  </si>
  <si>
    <t xml:space="preserve">Grupa je u tekućem izvještajnom razdoblju kapitalizirala slijedeće troškove plaća: 4,1 milijuna kuna neto plaća, 1,1 milijuna kuna doprinosa iz plaća, 0,9 milijuna kuna doprinosa na plaće, </t>
  </si>
  <si>
    <t>0,7 milijuna kuna poreza i prireza iz plaća te 1,0 milijuna kuna ostalih troškova</t>
  </si>
  <si>
    <t>BILJEŠKE UZ FINANCIJSKE IZVJEŠTAJE - TFI</t>
  </si>
  <si>
    <t>Tablica usklade TFI financijskog izvještaja i nerevidiranog MSFI financijskog izvještaja (iznosi su u tisućama kuna):</t>
  </si>
  <si>
    <t>Stavka RDG-a u TFI</t>
  </si>
  <si>
    <t>Stavka bilance stanja u TFI</t>
  </si>
  <si>
    <t>Ostale kratkoročne financijske obveze</t>
  </si>
  <si>
    <t>stanje na dan 31.12.2022</t>
  </si>
  <si>
    <t>u razdoblju 01.01.2022 do 31.12.2022</t>
  </si>
  <si>
    <t>u razdoblju 01.01.2022. do 31.12.2022.</t>
  </si>
  <si>
    <t xml:space="preserve">BILJEŠKE UZ FINANCIJSKE IZVJEŠTAJE - TFI
(koji se sastavljaju za tromjesečna razdoblja)
Naziv izdavatelja:   ADRIS GRUPA d. d.
OIB:   82023167977
Izvještajno razdoblje: 01.01.-31.12.2022.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</si>
  <si>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Utjecaj sezonalnosti objašnjen je u nerevidiranim kvartalnim financijskim izvještajima 31.12.2022. objavljenim na Internet stranicama Izdavatelja (www.adris.hr).</t>
  </si>
  <si>
    <t xml:space="preserve">Ostale objave koje propisuje MRS 34 - Financijsko izvještavanje za razdoblja tijekom godine navedene su u nerevidiranim kvartalnim financijskim izvještajima 31.12.2022. objavljenim na </t>
  </si>
  <si>
    <t>Dodatne informacije su objavljene u bilješci 2. nerevidiranih kvartalnih financijskih izvještaja 31.12.2022. objavljenih na Internet stranicama Izdavatelja (www.adris.hr).</t>
  </si>
  <si>
    <t>Detalji su navedeni u nerevidiranim kvartalnim financijskim izvještajima 31.12.2022. objavljenim na Internet stranicama Izdavatelja (www.adris.hr).</t>
  </si>
  <si>
    <t>Detalji o dugovanjima koja dospijevaju nakon više od pet godina objavljeni su u bilješci 11. nerevidiranog kvartalnog financijskog izvještaja 31.12.2022. koji je objavljen na Internet stranicama Izdavatelja (www.adris.hr).</t>
  </si>
  <si>
    <t>Stanje odgođenih poreza je prikazano u nerevidiranim kvartalnim financijskim izvještajima 31.12.2022. objavljenim na Internet stranicama Izdavatelja (www.adris.hr).</t>
  </si>
  <si>
    <t>Detalji su navedeni u bilješci 1. nerevidiranih kvartalnih financijskih izvještaja 31.12.2022. objavljenim na Internet stranicama Izdavatelja (www.adris.hr).</t>
  </si>
  <si>
    <t>Događaji nakon datuma bilance su objavljeni u nerevidiranim financijskim izvještajima 31.12.2022. objavljenim na Internet stranicama Izdavatelja (www.adris.hr).</t>
  </si>
  <si>
    <t xml:space="preserve">Poslovni događaji značajni za razumijevanje promjena u izvještaju o financijskog položaju i poslovnim rezultatima objavljeni su u nerevidiranim kvartalnim financijskim izvještajima 31.12.2022. koji su objavljeni na </t>
  </si>
  <si>
    <t>Grupa na dan 31. prosinca 2022. godine ima preuzete obveze za buduća ulaganja u iznosu od 338 mil. kuna temeljem obvezujućih ponuda za ulaganja u alternativne investicijske fondove.</t>
  </si>
  <si>
    <t>Za osiguranje plaćanja po dijelu kredita odobrenih od strane banaka i ostalih kreditora za nekoliko ovisnih društava upisane su hipoteke na imovinu i to na zemljište i zgrade u vrijednosti od 2.011.413 tisuća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</si>
</sst>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_);_(* \(#,##0.0\);_(* &quot;-&quot;?_);@_)"/>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5" fillId="0" borderId="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4" fillId="12" borderId="38" xfId="4" quotePrefix="1" applyFont="1" applyFill="1" applyBorder="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6" fillId="0" borderId="0" xfId="0" applyFont="1"/>
    <xf numFmtId="0" fontId="2" fillId="0" borderId="0" xfId="0" applyFont="1"/>
    <xf numFmtId="0" fontId="2" fillId="0" borderId="0" xfId="0" quotePrefix="1" applyFont="1"/>
    <xf numFmtId="0" fontId="0" fillId="0" borderId="2" xfId="0" applyBorder="1"/>
    <xf numFmtId="0" fontId="0" fillId="0" borderId="1" xfId="0" applyBorder="1"/>
    <xf numFmtId="0" fontId="0" fillId="0" borderId="5" xfId="0" applyBorder="1"/>
    <xf numFmtId="0" fontId="2" fillId="0" borderId="0" xfId="0" applyFont="1" applyAlignment="1">
      <alignment horizontal="left"/>
    </xf>
    <xf numFmtId="0" fontId="6" fillId="0" borderId="2" xfId="0" applyFont="1" applyBorder="1" applyAlignment="1">
      <alignment horizontal="center"/>
    </xf>
    <xf numFmtId="3" fontId="0" fillId="0" borderId="2" xfId="0" applyNumberFormat="1" applyBorder="1"/>
    <xf numFmtId="3" fontId="0" fillId="0" borderId="1" xfId="0" applyNumberFormat="1" applyBorder="1"/>
    <xf numFmtId="0" fontId="6" fillId="0" borderId="2" xfId="0" applyFont="1" applyBorder="1"/>
    <xf numFmtId="0" fontId="2" fillId="0" borderId="2" xfId="0" applyFont="1" applyBorder="1"/>
    <xf numFmtId="3" fontId="0" fillId="0" borderId="5" xfId="0" applyNumberFormat="1" applyBorder="1"/>
    <xf numFmtId="3" fontId="2" fillId="0" borderId="0" xfId="0" quotePrefix="1" applyNumberFormat="1" applyFont="1"/>
    <xf numFmtId="0" fontId="4" fillId="0" borderId="0" xfId="4" applyFont="1" applyAlignment="1">
      <alignment vertical="center"/>
    </xf>
    <xf numFmtId="0" fontId="0" fillId="0" borderId="0" xfId="0" applyAlignment="1">
      <alignment horizontal="right"/>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wrapText="1"/>
    </xf>
    <xf numFmtId="0" fontId="0" fillId="0" borderId="1" xfId="0" applyBorder="1" applyAlignment="1">
      <alignment horizontal="left" vertical="center"/>
    </xf>
    <xf numFmtId="0" fontId="0" fillId="0" borderId="2" xfId="0" applyBorder="1" applyAlignment="1">
      <alignment horizontal="left" vertical="center"/>
    </xf>
    <xf numFmtId="3" fontId="0" fillId="0" borderId="1" xfId="0" applyNumberFormat="1" applyBorder="1" applyAlignment="1">
      <alignment horizontal="right" vertical="center"/>
    </xf>
    <xf numFmtId="3" fontId="0" fillId="0" borderId="2" xfId="0" applyNumberFormat="1" applyBorder="1" applyAlignment="1">
      <alignment horizontal="right" vertical="center"/>
    </xf>
    <xf numFmtId="0" fontId="2" fillId="0" borderId="0" xfId="0" applyFont="1" applyAlignment="1">
      <alignment horizontal="left" vertical="top" wrapText="1"/>
    </xf>
    <xf numFmtId="0" fontId="0" fillId="0" borderId="2" xfId="0" applyBorder="1" applyAlignment="1">
      <alignment horizontal="left" wrapText="1"/>
    </xf>
    <xf numFmtId="0" fontId="2" fillId="0" borderId="1" xfId="0" applyFont="1" applyBorder="1" applyAlignment="1">
      <alignment horizontal="left" vertical="center"/>
    </xf>
    <xf numFmtId="0" fontId="0" fillId="0" borderId="0" xfId="0" applyAlignment="1">
      <alignment horizontal="left" vertical="center"/>
    </xf>
    <xf numFmtId="3" fontId="0" fillId="0" borderId="0" xfId="0" applyNumberFormat="1" applyAlignment="1">
      <alignment horizontal="right" vertical="center"/>
    </xf>
  </cellXfs>
  <cellStyles count="8">
    <cellStyle name="Brand Default" xfId="6" xr:uid="{B72D3EA9-505A-4C55-9347-EAE0D448546C}"/>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E5487942-EE57-4742-AC87-31EE7481718F}"/>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0"/>
    <col min="15" max="20" width="9.140625" style="51"/>
    <col min="21" max="16384" width="9.140625" style="45"/>
  </cols>
  <sheetData>
    <row r="1" spans="1:20" ht="15.75" x14ac:dyDescent="0.25">
      <c r="A1" s="186" t="s">
        <v>308</v>
      </c>
      <c r="B1" s="187"/>
      <c r="C1" s="187"/>
      <c r="D1" s="43"/>
      <c r="E1" s="43"/>
      <c r="F1" s="43"/>
      <c r="G1" s="43"/>
      <c r="H1" s="43"/>
      <c r="I1" s="43"/>
      <c r="J1" s="44"/>
    </row>
    <row r="2" spans="1:20" ht="14.45" customHeight="1" x14ac:dyDescent="0.25">
      <c r="A2" s="188" t="s">
        <v>324</v>
      </c>
      <c r="B2" s="189"/>
      <c r="C2" s="189"/>
      <c r="D2" s="189"/>
      <c r="E2" s="189"/>
      <c r="F2" s="189"/>
      <c r="G2" s="189"/>
      <c r="H2" s="189"/>
      <c r="I2" s="189"/>
      <c r="J2" s="190"/>
      <c r="N2" s="90">
        <v>1</v>
      </c>
    </row>
    <row r="3" spans="1:20" x14ac:dyDescent="0.25">
      <c r="A3" s="46"/>
      <c r="B3" s="47"/>
      <c r="C3" s="47"/>
      <c r="D3" s="47"/>
      <c r="E3" s="47"/>
      <c r="F3" s="47"/>
      <c r="G3" s="47"/>
      <c r="H3" s="47"/>
      <c r="I3" s="47"/>
      <c r="J3" s="48"/>
      <c r="N3" s="90">
        <v>2</v>
      </c>
    </row>
    <row r="4" spans="1:20" ht="33.6" customHeight="1" x14ac:dyDescent="0.25">
      <c r="A4" s="191" t="s">
        <v>309</v>
      </c>
      <c r="B4" s="192"/>
      <c r="C4" s="192"/>
      <c r="D4" s="192"/>
      <c r="E4" s="193">
        <v>44562</v>
      </c>
      <c r="F4" s="194"/>
      <c r="G4" s="49" t="s">
        <v>0</v>
      </c>
      <c r="H4" s="193">
        <v>44926</v>
      </c>
      <c r="I4" s="194"/>
      <c r="J4" s="50"/>
      <c r="N4" s="90">
        <v>3</v>
      </c>
    </row>
    <row r="5" spans="1:20" s="51" customFormat="1" ht="10.15" customHeight="1" x14ac:dyDescent="0.25">
      <c r="A5" s="195"/>
      <c r="B5" s="196"/>
      <c r="C5" s="196"/>
      <c r="D5" s="196"/>
      <c r="E5" s="196"/>
      <c r="F5" s="196"/>
      <c r="G5" s="196"/>
      <c r="H5" s="196"/>
      <c r="I5" s="196"/>
      <c r="J5" s="197"/>
      <c r="N5" s="90">
        <v>4</v>
      </c>
    </row>
    <row r="6" spans="1:20" ht="20.45" customHeight="1" x14ac:dyDescent="0.25">
      <c r="A6" s="52"/>
      <c r="B6" s="53" t="s">
        <v>330</v>
      </c>
      <c r="C6" s="54"/>
      <c r="D6" s="54"/>
      <c r="E6" s="60">
        <v>2022</v>
      </c>
      <c r="F6" s="55"/>
      <c r="G6" s="49"/>
      <c r="H6" s="55"/>
      <c r="I6" s="56"/>
      <c r="J6" s="57"/>
    </row>
    <row r="7" spans="1:20" s="59" customFormat="1" ht="10.9" customHeight="1" x14ac:dyDescent="0.25">
      <c r="A7" s="52"/>
      <c r="B7" s="54"/>
      <c r="C7" s="54"/>
      <c r="D7" s="54"/>
      <c r="E7" s="58"/>
      <c r="F7" s="58"/>
      <c r="G7" s="49"/>
      <c r="H7" s="55"/>
      <c r="I7" s="56"/>
      <c r="J7" s="57"/>
      <c r="K7" s="91"/>
      <c r="L7" s="91"/>
      <c r="M7" s="91"/>
      <c r="N7" s="92"/>
      <c r="O7" s="91"/>
      <c r="P7" s="91"/>
      <c r="Q7" s="91"/>
      <c r="R7" s="91"/>
      <c r="S7" s="91"/>
      <c r="T7" s="91"/>
    </row>
    <row r="8" spans="1:20" ht="20.45" customHeight="1" x14ac:dyDescent="0.25">
      <c r="A8" s="52"/>
      <c r="B8" s="53" t="s">
        <v>331</v>
      </c>
      <c r="C8" s="54"/>
      <c r="D8" s="54"/>
      <c r="E8" s="60">
        <v>4</v>
      </c>
      <c r="F8" s="55"/>
      <c r="G8" s="49"/>
      <c r="H8" s="55"/>
      <c r="I8" s="56"/>
      <c r="J8" s="57"/>
    </row>
    <row r="9" spans="1:20" s="59" customFormat="1" ht="10.9" customHeight="1" x14ac:dyDescent="0.25">
      <c r="A9" s="52"/>
      <c r="B9" s="54"/>
      <c r="C9" s="54"/>
      <c r="D9" s="54"/>
      <c r="E9" s="58"/>
      <c r="F9" s="58"/>
      <c r="G9" s="49"/>
      <c r="H9" s="58"/>
      <c r="I9" s="61"/>
      <c r="J9" s="57"/>
      <c r="K9" s="91"/>
      <c r="L9" s="91"/>
      <c r="M9" s="91"/>
      <c r="N9" s="92"/>
      <c r="O9" s="91"/>
      <c r="P9" s="91"/>
      <c r="Q9" s="91"/>
      <c r="R9" s="91"/>
      <c r="S9" s="91"/>
      <c r="T9" s="91"/>
    </row>
    <row r="10" spans="1:20" ht="37.9" customHeight="1" x14ac:dyDescent="0.25">
      <c r="A10" s="182" t="s">
        <v>332</v>
      </c>
      <c r="B10" s="183"/>
      <c r="C10" s="183"/>
      <c r="D10" s="183"/>
      <c r="E10" s="183"/>
      <c r="F10" s="183"/>
      <c r="G10" s="183"/>
      <c r="H10" s="183"/>
      <c r="I10" s="183"/>
      <c r="J10" s="62"/>
    </row>
    <row r="11" spans="1:20" ht="24.6" customHeight="1" x14ac:dyDescent="0.25">
      <c r="A11" s="170" t="s">
        <v>310</v>
      </c>
      <c r="B11" s="184"/>
      <c r="C11" s="176" t="s">
        <v>448</v>
      </c>
      <c r="D11" s="177"/>
      <c r="E11" s="63"/>
      <c r="F11" s="142" t="s">
        <v>333</v>
      </c>
      <c r="G11" s="180"/>
      <c r="H11" s="158"/>
      <c r="I11" s="159"/>
      <c r="J11" s="64"/>
    </row>
    <row r="12" spans="1:20" ht="14.45" customHeight="1" x14ac:dyDescent="0.25">
      <c r="A12" s="65"/>
      <c r="B12" s="66"/>
      <c r="C12" s="66"/>
      <c r="D12" s="66"/>
      <c r="E12" s="185"/>
      <c r="F12" s="185"/>
      <c r="G12" s="185"/>
      <c r="H12" s="185"/>
      <c r="I12" s="67"/>
      <c r="J12" s="64"/>
    </row>
    <row r="13" spans="1:20" ht="21" customHeight="1" x14ac:dyDescent="0.25">
      <c r="A13" s="141" t="s">
        <v>325</v>
      </c>
      <c r="B13" s="180"/>
      <c r="C13" s="176" t="s">
        <v>449</v>
      </c>
      <c r="D13" s="177"/>
      <c r="E13" s="198"/>
      <c r="F13" s="185"/>
      <c r="G13" s="185"/>
      <c r="H13" s="185"/>
      <c r="I13" s="67"/>
      <c r="J13" s="64"/>
    </row>
    <row r="14" spans="1:20" ht="10.9" customHeight="1" x14ac:dyDescent="0.25">
      <c r="A14" s="63"/>
      <c r="B14" s="67"/>
      <c r="C14" s="66"/>
      <c r="D14" s="66"/>
      <c r="E14" s="148"/>
      <c r="F14" s="148"/>
      <c r="G14" s="148"/>
      <c r="H14" s="148"/>
      <c r="I14" s="66"/>
      <c r="J14" s="68"/>
    </row>
    <row r="15" spans="1:20" ht="22.9" customHeight="1" x14ac:dyDescent="0.25">
      <c r="A15" s="141" t="s">
        <v>311</v>
      </c>
      <c r="B15" s="180"/>
      <c r="C15" s="176" t="s">
        <v>450</v>
      </c>
      <c r="D15" s="177"/>
      <c r="E15" s="181"/>
      <c r="F15" s="172"/>
      <c r="G15" s="69" t="s">
        <v>334</v>
      </c>
      <c r="H15" s="158" t="s">
        <v>452</v>
      </c>
      <c r="I15" s="159"/>
      <c r="J15" s="70"/>
    </row>
    <row r="16" spans="1:20" ht="10.9" customHeight="1" x14ac:dyDescent="0.25">
      <c r="A16" s="63"/>
      <c r="B16" s="67"/>
      <c r="C16" s="66"/>
      <c r="D16" s="66"/>
      <c r="E16" s="148"/>
      <c r="F16" s="148"/>
      <c r="G16" s="148"/>
      <c r="H16" s="148"/>
      <c r="I16" s="66"/>
      <c r="J16" s="68"/>
    </row>
    <row r="17" spans="1:10" ht="22.9" customHeight="1" x14ac:dyDescent="0.25">
      <c r="A17" s="71"/>
      <c r="B17" s="69" t="s">
        <v>335</v>
      </c>
      <c r="C17" s="176" t="s">
        <v>451</v>
      </c>
      <c r="D17" s="177"/>
      <c r="E17" s="72"/>
      <c r="F17" s="72"/>
      <c r="G17" s="72"/>
      <c r="H17" s="72"/>
      <c r="I17" s="72"/>
      <c r="J17" s="70"/>
    </row>
    <row r="18" spans="1:10" x14ac:dyDescent="0.25">
      <c r="A18" s="178"/>
      <c r="B18" s="179"/>
      <c r="C18" s="148"/>
      <c r="D18" s="148"/>
      <c r="E18" s="148"/>
      <c r="F18" s="148"/>
      <c r="G18" s="148"/>
      <c r="H18" s="148"/>
      <c r="I18" s="66"/>
      <c r="J18" s="68"/>
    </row>
    <row r="19" spans="1:10" x14ac:dyDescent="0.25">
      <c r="A19" s="170" t="s">
        <v>312</v>
      </c>
      <c r="B19" s="171"/>
      <c r="C19" s="149" t="s">
        <v>453</v>
      </c>
      <c r="D19" s="150"/>
      <c r="E19" s="150"/>
      <c r="F19" s="150"/>
      <c r="G19" s="150"/>
      <c r="H19" s="150"/>
      <c r="I19" s="150"/>
      <c r="J19" s="151"/>
    </row>
    <row r="20" spans="1:10" x14ac:dyDescent="0.25">
      <c r="A20" s="65"/>
      <c r="B20" s="66"/>
      <c r="C20" s="73"/>
      <c r="D20" s="66"/>
      <c r="E20" s="148"/>
      <c r="F20" s="148"/>
      <c r="G20" s="148"/>
      <c r="H20" s="148"/>
      <c r="I20" s="66"/>
      <c r="J20" s="68"/>
    </row>
    <row r="21" spans="1:10" x14ac:dyDescent="0.25">
      <c r="A21" s="170" t="s">
        <v>313</v>
      </c>
      <c r="B21" s="171"/>
      <c r="C21" s="158">
        <v>52210</v>
      </c>
      <c r="D21" s="159"/>
      <c r="E21" s="148"/>
      <c r="F21" s="148"/>
      <c r="G21" s="149" t="s">
        <v>454</v>
      </c>
      <c r="H21" s="150"/>
      <c r="I21" s="150"/>
      <c r="J21" s="151"/>
    </row>
    <row r="22" spans="1:10" x14ac:dyDescent="0.25">
      <c r="A22" s="65"/>
      <c r="B22" s="66"/>
      <c r="C22" s="66"/>
      <c r="D22" s="66"/>
      <c r="E22" s="148"/>
      <c r="F22" s="148"/>
      <c r="G22" s="148"/>
      <c r="H22" s="148"/>
      <c r="I22" s="66"/>
      <c r="J22" s="68"/>
    </row>
    <row r="23" spans="1:10" x14ac:dyDescent="0.25">
      <c r="A23" s="170" t="s">
        <v>314</v>
      </c>
      <c r="B23" s="171"/>
      <c r="C23" s="149" t="s">
        <v>455</v>
      </c>
      <c r="D23" s="150"/>
      <c r="E23" s="150"/>
      <c r="F23" s="150"/>
      <c r="G23" s="150"/>
      <c r="H23" s="150"/>
      <c r="I23" s="150"/>
      <c r="J23" s="151"/>
    </row>
    <row r="24" spans="1:10" x14ac:dyDescent="0.25">
      <c r="A24" s="65"/>
      <c r="B24" s="66"/>
      <c r="C24" s="66"/>
      <c r="D24" s="66"/>
      <c r="E24" s="148"/>
      <c r="F24" s="148"/>
      <c r="G24" s="148"/>
      <c r="H24" s="148"/>
      <c r="I24" s="66"/>
      <c r="J24" s="68"/>
    </row>
    <row r="25" spans="1:10" x14ac:dyDescent="0.25">
      <c r="A25" s="170" t="s">
        <v>315</v>
      </c>
      <c r="B25" s="171"/>
      <c r="C25" s="173" t="s">
        <v>456</v>
      </c>
      <c r="D25" s="174"/>
      <c r="E25" s="174"/>
      <c r="F25" s="174"/>
      <c r="G25" s="174"/>
      <c r="H25" s="174"/>
      <c r="I25" s="174"/>
      <c r="J25" s="175"/>
    </row>
    <row r="26" spans="1:10" x14ac:dyDescent="0.25">
      <c r="A26" s="65"/>
      <c r="B26" s="66"/>
      <c r="C26" s="73"/>
      <c r="D26" s="66"/>
      <c r="E26" s="148"/>
      <c r="F26" s="148"/>
      <c r="G26" s="148"/>
      <c r="H26" s="148"/>
      <c r="I26" s="66"/>
      <c r="J26" s="68"/>
    </row>
    <row r="27" spans="1:10" x14ac:dyDescent="0.25">
      <c r="A27" s="170" t="s">
        <v>316</v>
      </c>
      <c r="B27" s="171"/>
      <c r="C27" s="173" t="s">
        <v>457</v>
      </c>
      <c r="D27" s="174"/>
      <c r="E27" s="174"/>
      <c r="F27" s="174"/>
      <c r="G27" s="174"/>
      <c r="H27" s="174"/>
      <c r="I27" s="174"/>
      <c r="J27" s="175"/>
    </row>
    <row r="28" spans="1:10" ht="13.9" customHeight="1" x14ac:dyDescent="0.25">
      <c r="A28" s="65"/>
      <c r="B28" s="66"/>
      <c r="C28" s="73"/>
      <c r="D28" s="66"/>
      <c r="E28" s="148"/>
      <c r="F28" s="148"/>
      <c r="G28" s="148"/>
      <c r="H28" s="148"/>
      <c r="I28" s="66"/>
      <c r="J28" s="68"/>
    </row>
    <row r="29" spans="1:10" ht="22.9" customHeight="1" x14ac:dyDescent="0.25">
      <c r="A29" s="141" t="s">
        <v>326</v>
      </c>
      <c r="B29" s="171"/>
      <c r="C29" s="74">
        <v>7175</v>
      </c>
      <c r="D29" s="139"/>
      <c r="E29" s="152"/>
      <c r="F29" s="152"/>
      <c r="G29" s="152"/>
      <c r="H29" s="152"/>
      <c r="I29" s="75"/>
      <c r="J29" s="76"/>
    </row>
    <row r="30" spans="1:10" x14ac:dyDescent="0.25">
      <c r="A30" s="65"/>
      <c r="B30" s="66"/>
      <c r="C30" s="66"/>
      <c r="D30" s="66"/>
      <c r="E30" s="148"/>
      <c r="F30" s="148"/>
      <c r="G30" s="148"/>
      <c r="H30" s="148"/>
      <c r="I30" s="75"/>
      <c r="J30" s="76"/>
    </row>
    <row r="31" spans="1:10" x14ac:dyDescent="0.25">
      <c r="A31" s="170" t="s">
        <v>317</v>
      </c>
      <c r="B31" s="171"/>
      <c r="C31" s="87" t="s">
        <v>338</v>
      </c>
      <c r="D31" s="169" t="s">
        <v>336</v>
      </c>
      <c r="E31" s="156"/>
      <c r="F31" s="156"/>
      <c r="G31" s="156"/>
      <c r="H31" s="66"/>
      <c r="I31" s="77" t="s">
        <v>337</v>
      </c>
      <c r="J31" s="78" t="s">
        <v>338</v>
      </c>
    </row>
    <row r="32" spans="1:10" x14ac:dyDescent="0.25">
      <c r="A32" s="170"/>
      <c r="B32" s="171"/>
      <c r="C32" s="79"/>
      <c r="D32" s="49"/>
      <c r="E32" s="172"/>
      <c r="F32" s="172"/>
      <c r="G32" s="172"/>
      <c r="H32" s="172"/>
      <c r="I32" s="75"/>
      <c r="J32" s="76"/>
    </row>
    <row r="33" spans="1:10" x14ac:dyDescent="0.25">
      <c r="A33" s="170" t="s">
        <v>327</v>
      </c>
      <c r="B33" s="171"/>
      <c r="C33" s="74" t="s">
        <v>340</v>
      </c>
      <c r="D33" s="169" t="s">
        <v>339</v>
      </c>
      <c r="E33" s="156"/>
      <c r="F33" s="156"/>
      <c r="G33" s="156"/>
      <c r="H33" s="72"/>
      <c r="I33" s="77" t="s">
        <v>340</v>
      </c>
      <c r="J33" s="78" t="s">
        <v>341</v>
      </c>
    </row>
    <row r="34" spans="1:10" x14ac:dyDescent="0.25">
      <c r="A34" s="65"/>
      <c r="B34" s="66"/>
      <c r="C34" s="66"/>
      <c r="D34" s="66"/>
      <c r="E34" s="148"/>
      <c r="F34" s="148"/>
      <c r="G34" s="148"/>
      <c r="H34" s="148"/>
      <c r="I34" s="66"/>
      <c r="J34" s="68"/>
    </row>
    <row r="35" spans="1:10" x14ac:dyDescent="0.25">
      <c r="A35" s="169" t="s">
        <v>328</v>
      </c>
      <c r="B35" s="156"/>
      <c r="C35" s="156"/>
      <c r="D35" s="156"/>
      <c r="E35" s="156" t="s">
        <v>318</v>
      </c>
      <c r="F35" s="156"/>
      <c r="G35" s="156"/>
      <c r="H35" s="156"/>
      <c r="I35" s="156"/>
      <c r="J35" s="80" t="s">
        <v>319</v>
      </c>
    </row>
    <row r="36" spans="1:10" x14ac:dyDescent="0.25">
      <c r="A36" s="65"/>
      <c r="B36" s="66"/>
      <c r="C36" s="66"/>
      <c r="D36" s="66"/>
      <c r="E36" s="148"/>
      <c r="F36" s="148"/>
      <c r="G36" s="148"/>
      <c r="H36" s="148"/>
      <c r="I36" s="66"/>
      <c r="J36" s="76"/>
    </row>
    <row r="37" spans="1:10" x14ac:dyDescent="0.25">
      <c r="A37" s="164" t="s">
        <v>458</v>
      </c>
      <c r="B37" s="165"/>
      <c r="C37" s="165"/>
      <c r="D37" s="165"/>
      <c r="E37" s="164" t="s">
        <v>463</v>
      </c>
      <c r="F37" s="165"/>
      <c r="G37" s="165"/>
      <c r="H37" s="165"/>
      <c r="I37" s="166"/>
      <c r="J37" s="122" t="s">
        <v>467</v>
      </c>
    </row>
    <row r="38" spans="1:10" x14ac:dyDescent="0.25">
      <c r="A38" s="65"/>
      <c r="B38" s="66"/>
      <c r="C38" s="73"/>
      <c r="D38" s="168"/>
      <c r="E38" s="168"/>
      <c r="F38" s="168"/>
      <c r="G38" s="168"/>
      <c r="H38" s="168"/>
      <c r="I38" s="168"/>
      <c r="J38" s="68"/>
    </row>
    <row r="39" spans="1:10" x14ac:dyDescent="0.25">
      <c r="A39" s="164" t="s">
        <v>459</v>
      </c>
      <c r="B39" s="165"/>
      <c r="C39" s="165"/>
      <c r="D39" s="166"/>
      <c r="E39" s="164" t="s">
        <v>464</v>
      </c>
      <c r="F39" s="165"/>
      <c r="G39" s="165"/>
      <c r="H39" s="165"/>
      <c r="I39" s="166"/>
      <c r="J39" s="123" t="s">
        <v>468</v>
      </c>
    </row>
    <row r="40" spans="1:10" x14ac:dyDescent="0.25">
      <c r="A40" s="65"/>
      <c r="B40" s="66"/>
      <c r="C40" s="73"/>
      <c r="D40" s="81"/>
      <c r="E40" s="168"/>
      <c r="F40" s="168"/>
      <c r="G40" s="168"/>
      <c r="H40" s="168"/>
      <c r="I40" s="67"/>
      <c r="J40" s="68"/>
    </row>
    <row r="41" spans="1:10" x14ac:dyDescent="0.25">
      <c r="A41" s="164" t="s">
        <v>460</v>
      </c>
      <c r="B41" s="165"/>
      <c r="C41" s="165"/>
      <c r="D41" s="166"/>
      <c r="E41" s="164" t="s">
        <v>465</v>
      </c>
      <c r="F41" s="165"/>
      <c r="G41" s="165"/>
      <c r="H41" s="165"/>
      <c r="I41" s="166"/>
      <c r="J41" s="123" t="s">
        <v>469</v>
      </c>
    </row>
    <row r="42" spans="1:10" x14ac:dyDescent="0.25">
      <c r="A42" s="65"/>
      <c r="B42" s="66"/>
      <c r="C42" s="73"/>
      <c r="D42" s="81"/>
      <c r="E42" s="168"/>
      <c r="F42" s="168"/>
      <c r="G42" s="168"/>
      <c r="H42" s="168"/>
      <c r="I42" s="67"/>
      <c r="J42" s="68"/>
    </row>
    <row r="43" spans="1:10" x14ac:dyDescent="0.25">
      <c r="A43" s="164" t="s">
        <v>461</v>
      </c>
      <c r="B43" s="165"/>
      <c r="C43" s="165"/>
      <c r="D43" s="166"/>
      <c r="E43" s="164" t="s">
        <v>466</v>
      </c>
      <c r="F43" s="165"/>
      <c r="G43" s="165"/>
      <c r="H43" s="165"/>
      <c r="I43" s="166"/>
      <c r="J43" s="123" t="s">
        <v>470</v>
      </c>
    </row>
    <row r="44" spans="1:10" x14ac:dyDescent="0.25">
      <c r="A44" s="82"/>
      <c r="B44" s="73"/>
      <c r="C44" s="162"/>
      <c r="D44" s="162"/>
      <c r="E44" s="148"/>
      <c r="F44" s="148"/>
      <c r="G44" s="162"/>
      <c r="H44" s="162"/>
      <c r="I44" s="162"/>
      <c r="J44" s="68"/>
    </row>
    <row r="45" spans="1:10" x14ac:dyDescent="0.25">
      <c r="A45" s="164" t="s">
        <v>462</v>
      </c>
      <c r="B45" s="165"/>
      <c r="C45" s="165"/>
      <c r="D45" s="166"/>
      <c r="E45" s="164" t="s">
        <v>465</v>
      </c>
      <c r="F45" s="165"/>
      <c r="G45" s="165"/>
      <c r="H45" s="165"/>
      <c r="I45" s="166"/>
      <c r="J45" s="123" t="s">
        <v>471</v>
      </c>
    </row>
    <row r="46" spans="1:10" x14ac:dyDescent="0.25">
      <c r="A46" s="82"/>
      <c r="B46" s="73"/>
      <c r="C46" s="73"/>
      <c r="D46" s="66"/>
      <c r="E46" s="167"/>
      <c r="F46" s="167"/>
      <c r="G46" s="162"/>
      <c r="H46" s="162"/>
      <c r="I46" s="66"/>
      <c r="J46" s="68"/>
    </row>
    <row r="47" spans="1:10" x14ac:dyDescent="0.25">
      <c r="A47" s="164"/>
      <c r="B47" s="165"/>
      <c r="C47" s="165"/>
      <c r="D47" s="166"/>
      <c r="E47" s="164"/>
      <c r="F47" s="165"/>
      <c r="G47" s="165"/>
      <c r="H47" s="165"/>
      <c r="I47" s="166"/>
      <c r="J47" s="74"/>
    </row>
    <row r="48" spans="1:10" x14ac:dyDescent="0.25">
      <c r="A48" s="82"/>
      <c r="B48" s="73"/>
      <c r="C48" s="73"/>
      <c r="D48" s="66"/>
      <c r="E48" s="148"/>
      <c r="F48" s="148"/>
      <c r="G48" s="162"/>
      <c r="H48" s="162"/>
      <c r="I48" s="66"/>
      <c r="J48" s="83" t="s">
        <v>342</v>
      </c>
    </row>
    <row r="49" spans="1:10" x14ac:dyDescent="0.25">
      <c r="A49" s="82"/>
      <c r="B49" s="73"/>
      <c r="C49" s="73"/>
      <c r="D49" s="66"/>
      <c r="E49" s="148"/>
      <c r="F49" s="148"/>
      <c r="G49" s="162"/>
      <c r="H49" s="162"/>
      <c r="I49" s="66"/>
      <c r="J49" s="83" t="s">
        <v>343</v>
      </c>
    </row>
    <row r="50" spans="1:10" ht="14.45" customHeight="1" x14ac:dyDescent="0.25">
      <c r="A50" s="141" t="s">
        <v>320</v>
      </c>
      <c r="B50" s="142"/>
      <c r="C50" s="158" t="s">
        <v>343</v>
      </c>
      <c r="D50" s="159"/>
      <c r="E50" s="160" t="s">
        <v>344</v>
      </c>
      <c r="F50" s="161"/>
      <c r="G50" s="149"/>
      <c r="H50" s="150"/>
      <c r="I50" s="150"/>
      <c r="J50" s="151"/>
    </row>
    <row r="51" spans="1:10" x14ac:dyDescent="0.25">
      <c r="A51" s="82"/>
      <c r="B51" s="73"/>
      <c r="C51" s="162"/>
      <c r="D51" s="162"/>
      <c r="E51" s="148"/>
      <c r="F51" s="148"/>
      <c r="G51" s="163" t="s">
        <v>345</v>
      </c>
      <c r="H51" s="163"/>
      <c r="I51" s="163"/>
      <c r="J51" s="57"/>
    </row>
    <row r="52" spans="1:10" ht="13.9" customHeight="1" x14ac:dyDescent="0.25">
      <c r="A52" s="141" t="s">
        <v>321</v>
      </c>
      <c r="B52" s="142"/>
      <c r="C52" s="149" t="s">
        <v>472</v>
      </c>
      <c r="D52" s="150"/>
      <c r="E52" s="150"/>
      <c r="F52" s="150"/>
      <c r="G52" s="150"/>
      <c r="H52" s="150"/>
      <c r="I52" s="150"/>
      <c r="J52" s="151"/>
    </row>
    <row r="53" spans="1:10" x14ac:dyDescent="0.25">
      <c r="A53" s="65"/>
      <c r="B53" s="66"/>
      <c r="C53" s="152" t="s">
        <v>322</v>
      </c>
      <c r="D53" s="152"/>
      <c r="E53" s="152"/>
      <c r="F53" s="152"/>
      <c r="G53" s="152"/>
      <c r="H53" s="152"/>
      <c r="I53" s="152"/>
      <c r="J53" s="68"/>
    </row>
    <row r="54" spans="1:10" x14ac:dyDescent="0.25">
      <c r="A54" s="141" t="s">
        <v>323</v>
      </c>
      <c r="B54" s="142"/>
      <c r="C54" s="153" t="s">
        <v>473</v>
      </c>
      <c r="D54" s="154"/>
      <c r="E54" s="155"/>
      <c r="F54" s="148"/>
      <c r="G54" s="148"/>
      <c r="H54" s="156"/>
      <c r="I54" s="156"/>
      <c r="J54" s="157"/>
    </row>
    <row r="55" spans="1:10" x14ac:dyDescent="0.25">
      <c r="A55" s="65"/>
      <c r="B55" s="66"/>
      <c r="C55" s="73"/>
      <c r="D55" s="66"/>
      <c r="E55" s="148"/>
      <c r="F55" s="148"/>
      <c r="G55" s="148"/>
      <c r="H55" s="148"/>
      <c r="I55" s="66"/>
      <c r="J55" s="68"/>
    </row>
    <row r="56" spans="1:10" ht="14.45" customHeight="1" x14ac:dyDescent="0.25">
      <c r="A56" s="141" t="s">
        <v>315</v>
      </c>
      <c r="B56" s="142"/>
      <c r="C56" s="143" t="s">
        <v>456</v>
      </c>
      <c r="D56" s="144"/>
      <c r="E56" s="144"/>
      <c r="F56" s="144"/>
      <c r="G56" s="144"/>
      <c r="H56" s="144"/>
      <c r="I56" s="144"/>
      <c r="J56" s="145"/>
    </row>
    <row r="57" spans="1:10" x14ac:dyDescent="0.25">
      <c r="A57" s="65"/>
      <c r="B57" s="66"/>
      <c r="C57" s="66"/>
      <c r="D57" s="66"/>
      <c r="E57" s="148"/>
      <c r="F57" s="148"/>
      <c r="G57" s="148"/>
      <c r="H57" s="148"/>
      <c r="I57" s="66"/>
      <c r="J57" s="68"/>
    </row>
    <row r="58" spans="1:10" x14ac:dyDescent="0.25">
      <c r="A58" s="141" t="s">
        <v>346</v>
      </c>
      <c r="B58" s="142"/>
      <c r="C58" s="143"/>
      <c r="D58" s="144"/>
      <c r="E58" s="144"/>
      <c r="F58" s="144"/>
      <c r="G58" s="144"/>
      <c r="H58" s="144"/>
      <c r="I58" s="144"/>
      <c r="J58" s="145"/>
    </row>
    <row r="59" spans="1:10" ht="14.45" customHeight="1" x14ac:dyDescent="0.25">
      <c r="A59" s="65"/>
      <c r="B59" s="66"/>
      <c r="C59" s="146" t="s">
        <v>347</v>
      </c>
      <c r="D59" s="146"/>
      <c r="E59" s="146"/>
      <c r="F59" s="146"/>
      <c r="G59" s="66"/>
      <c r="H59" s="66"/>
      <c r="I59" s="66"/>
      <c r="J59" s="68"/>
    </row>
    <row r="60" spans="1:10" x14ac:dyDescent="0.25">
      <c r="A60" s="141" t="s">
        <v>348</v>
      </c>
      <c r="B60" s="142"/>
      <c r="C60" s="143"/>
      <c r="D60" s="144"/>
      <c r="E60" s="144"/>
      <c r="F60" s="144"/>
      <c r="G60" s="144"/>
      <c r="H60" s="144"/>
      <c r="I60" s="144"/>
      <c r="J60" s="145"/>
    </row>
    <row r="61" spans="1:10" ht="14.45" customHeight="1" x14ac:dyDescent="0.25">
      <c r="A61" s="84"/>
      <c r="B61" s="85"/>
      <c r="C61" s="147" t="s">
        <v>349</v>
      </c>
      <c r="D61" s="147"/>
      <c r="E61" s="147"/>
      <c r="F61" s="147"/>
      <c r="G61" s="147"/>
      <c r="H61" s="85"/>
      <c r="I61" s="85"/>
      <c r="J61" s="86"/>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9" zoomScale="110" zoomScaleNormal="100" zoomScaleSheetLayoutView="110" workbookViewId="0">
      <selection sqref="A1:C1"/>
    </sheetView>
  </sheetViews>
  <sheetFormatPr defaultColWidth="8.85546875" defaultRowHeight="12.75" x14ac:dyDescent="0.2"/>
  <cols>
    <col min="8" max="9" width="16.42578125" style="22" customWidth="1"/>
    <col min="10" max="10" width="10.28515625" bestFit="1" customWidth="1"/>
  </cols>
  <sheetData>
    <row r="1" spans="1:9" x14ac:dyDescent="0.2">
      <c r="A1" s="206" t="s">
        <v>1</v>
      </c>
      <c r="B1" s="207"/>
      <c r="C1" s="207"/>
      <c r="D1" s="207"/>
      <c r="E1" s="207"/>
      <c r="F1" s="207"/>
      <c r="G1" s="207"/>
      <c r="H1" s="207"/>
      <c r="I1" s="207"/>
    </row>
    <row r="2" spans="1:9" x14ac:dyDescent="0.2">
      <c r="A2" s="208" t="s">
        <v>594</v>
      </c>
      <c r="B2" s="209"/>
      <c r="C2" s="209"/>
      <c r="D2" s="209"/>
      <c r="E2" s="209"/>
      <c r="F2" s="209"/>
      <c r="G2" s="209"/>
      <c r="H2" s="209"/>
      <c r="I2" s="209"/>
    </row>
    <row r="3" spans="1:9" x14ac:dyDescent="0.2">
      <c r="A3" s="210" t="s">
        <v>282</v>
      </c>
      <c r="B3" s="210"/>
      <c r="C3" s="210"/>
      <c r="D3" s="210"/>
      <c r="E3" s="210"/>
      <c r="F3" s="210"/>
      <c r="G3" s="210"/>
      <c r="H3" s="210"/>
      <c r="I3" s="210"/>
    </row>
    <row r="4" spans="1:9" x14ac:dyDescent="0.2">
      <c r="A4" s="211" t="s">
        <v>474</v>
      </c>
      <c r="B4" s="212"/>
      <c r="C4" s="212"/>
      <c r="D4" s="212"/>
      <c r="E4" s="212"/>
      <c r="F4" s="212"/>
      <c r="G4" s="212"/>
      <c r="H4" s="212"/>
      <c r="I4" s="213"/>
    </row>
    <row r="5" spans="1:9" ht="45" x14ac:dyDescent="0.2">
      <c r="A5" s="216" t="s">
        <v>2</v>
      </c>
      <c r="B5" s="217"/>
      <c r="C5" s="217"/>
      <c r="D5" s="217"/>
      <c r="E5" s="217"/>
      <c r="F5" s="217"/>
      <c r="G5" s="10" t="s">
        <v>101</v>
      </c>
      <c r="H5" s="12" t="s">
        <v>297</v>
      </c>
      <c r="I5" s="12" t="s">
        <v>298</v>
      </c>
    </row>
    <row r="6" spans="1:9" x14ac:dyDescent="0.2">
      <c r="A6" s="214">
        <v>1</v>
      </c>
      <c r="B6" s="215"/>
      <c r="C6" s="215"/>
      <c r="D6" s="215"/>
      <c r="E6" s="215"/>
      <c r="F6" s="215"/>
      <c r="G6" s="11">
        <v>2</v>
      </c>
      <c r="H6" s="12">
        <v>3</v>
      </c>
      <c r="I6" s="12">
        <v>4</v>
      </c>
    </row>
    <row r="7" spans="1:9" x14ac:dyDescent="0.2">
      <c r="A7" s="218"/>
      <c r="B7" s="218"/>
      <c r="C7" s="218"/>
      <c r="D7" s="218"/>
      <c r="E7" s="218"/>
      <c r="F7" s="218"/>
      <c r="G7" s="218"/>
      <c r="H7" s="218"/>
      <c r="I7" s="218"/>
    </row>
    <row r="8" spans="1:9" ht="12.75" customHeight="1" x14ac:dyDescent="0.2">
      <c r="A8" s="200" t="s">
        <v>4</v>
      </c>
      <c r="B8" s="200"/>
      <c r="C8" s="200"/>
      <c r="D8" s="200"/>
      <c r="E8" s="200"/>
      <c r="F8" s="200"/>
      <c r="G8" s="13">
        <v>1</v>
      </c>
      <c r="H8" s="20">
        <v>0</v>
      </c>
      <c r="I8" s="20">
        <v>0</v>
      </c>
    </row>
    <row r="9" spans="1:9" ht="12.75" customHeight="1" x14ac:dyDescent="0.2">
      <c r="A9" s="201" t="s">
        <v>303</v>
      </c>
      <c r="B9" s="201"/>
      <c r="C9" s="201"/>
      <c r="D9" s="201"/>
      <c r="E9" s="201"/>
      <c r="F9" s="201"/>
      <c r="G9" s="14">
        <v>2</v>
      </c>
      <c r="H9" s="21">
        <f>H10+H17+H27+H38+H43</f>
        <v>17404290710</v>
      </c>
      <c r="I9" s="21">
        <f>I10+I17+I27+I38+I43</f>
        <v>16595917772</v>
      </c>
    </row>
    <row r="10" spans="1:9" ht="12.75" customHeight="1" x14ac:dyDescent="0.2">
      <c r="A10" s="203" t="s">
        <v>5</v>
      </c>
      <c r="B10" s="203"/>
      <c r="C10" s="203"/>
      <c r="D10" s="203"/>
      <c r="E10" s="203"/>
      <c r="F10" s="203"/>
      <c r="G10" s="14">
        <v>3</v>
      </c>
      <c r="H10" s="21">
        <f>H11+H12+H13+H14+H15+H16</f>
        <v>971476929</v>
      </c>
      <c r="I10" s="21">
        <f>I11+I12+I13+I14+I15+I16</f>
        <v>926570660</v>
      </c>
    </row>
    <row r="11" spans="1:9" ht="12.75" customHeight="1" x14ac:dyDescent="0.2">
      <c r="A11" s="199" t="s">
        <v>6</v>
      </c>
      <c r="B11" s="199"/>
      <c r="C11" s="199"/>
      <c r="D11" s="199"/>
      <c r="E11" s="199"/>
      <c r="F11" s="199"/>
      <c r="G11" s="13">
        <v>4</v>
      </c>
      <c r="H11" s="20">
        <v>0</v>
      </c>
      <c r="I11" s="20">
        <v>0</v>
      </c>
    </row>
    <row r="12" spans="1:9" ht="22.9" customHeight="1" x14ac:dyDescent="0.2">
      <c r="A12" s="199" t="s">
        <v>7</v>
      </c>
      <c r="B12" s="199"/>
      <c r="C12" s="199"/>
      <c r="D12" s="199"/>
      <c r="E12" s="199"/>
      <c r="F12" s="199"/>
      <c r="G12" s="13">
        <v>5</v>
      </c>
      <c r="H12" s="20">
        <v>313487773</v>
      </c>
      <c r="I12" s="20">
        <v>295476808</v>
      </c>
    </row>
    <row r="13" spans="1:9" ht="12.75" customHeight="1" x14ac:dyDescent="0.2">
      <c r="A13" s="199" t="s">
        <v>8</v>
      </c>
      <c r="B13" s="199"/>
      <c r="C13" s="199"/>
      <c r="D13" s="199"/>
      <c r="E13" s="199"/>
      <c r="F13" s="199"/>
      <c r="G13" s="13">
        <v>6</v>
      </c>
      <c r="H13" s="20">
        <v>340695815</v>
      </c>
      <c r="I13" s="20">
        <v>340695815</v>
      </c>
    </row>
    <row r="14" spans="1:9" ht="12.75" customHeight="1" x14ac:dyDescent="0.2">
      <c r="A14" s="199" t="s">
        <v>9</v>
      </c>
      <c r="B14" s="199"/>
      <c r="C14" s="199"/>
      <c r="D14" s="199"/>
      <c r="E14" s="199"/>
      <c r="F14" s="199"/>
      <c r="G14" s="13">
        <v>7</v>
      </c>
      <c r="H14" s="20">
        <v>27345</v>
      </c>
      <c r="I14" s="20">
        <v>113414</v>
      </c>
    </row>
    <row r="15" spans="1:9" ht="12.75" customHeight="1" x14ac:dyDescent="0.2">
      <c r="A15" s="199" t="s">
        <v>10</v>
      </c>
      <c r="B15" s="199"/>
      <c r="C15" s="199"/>
      <c r="D15" s="199"/>
      <c r="E15" s="199"/>
      <c r="F15" s="199"/>
      <c r="G15" s="13">
        <v>8</v>
      </c>
      <c r="H15" s="20">
        <v>51486149</v>
      </c>
      <c r="I15" s="20">
        <v>39456969</v>
      </c>
    </row>
    <row r="16" spans="1:9" ht="12.75" customHeight="1" x14ac:dyDescent="0.2">
      <c r="A16" s="199" t="s">
        <v>11</v>
      </c>
      <c r="B16" s="199"/>
      <c r="C16" s="199"/>
      <c r="D16" s="199"/>
      <c r="E16" s="199"/>
      <c r="F16" s="199"/>
      <c r="G16" s="13">
        <v>9</v>
      </c>
      <c r="H16" s="20">
        <v>265779847</v>
      </c>
      <c r="I16" s="20">
        <v>250827654</v>
      </c>
    </row>
    <row r="17" spans="1:9" ht="12.75" customHeight="1" x14ac:dyDescent="0.2">
      <c r="A17" s="203" t="s">
        <v>12</v>
      </c>
      <c r="B17" s="203"/>
      <c r="C17" s="203"/>
      <c r="D17" s="203"/>
      <c r="E17" s="203"/>
      <c r="F17" s="203"/>
      <c r="G17" s="14">
        <v>10</v>
      </c>
      <c r="H17" s="21">
        <f>H18+H19+H20+H21+H22+H23+H24+H25+H26</f>
        <v>7321416374</v>
      </c>
      <c r="I17" s="21">
        <f>I18+I19+I20+I21+I22+I23+I24+I25+I26</f>
        <v>7278203965</v>
      </c>
    </row>
    <row r="18" spans="1:9" ht="12.75" customHeight="1" x14ac:dyDescent="0.2">
      <c r="A18" s="199" t="s">
        <v>13</v>
      </c>
      <c r="B18" s="199"/>
      <c r="C18" s="199"/>
      <c r="D18" s="199"/>
      <c r="E18" s="199"/>
      <c r="F18" s="199"/>
      <c r="G18" s="13">
        <v>11</v>
      </c>
      <c r="H18" s="20">
        <v>941434076</v>
      </c>
      <c r="I18" s="20">
        <v>941004299</v>
      </c>
    </row>
    <row r="19" spans="1:9" ht="12.75" customHeight="1" x14ac:dyDescent="0.2">
      <c r="A19" s="199" t="s">
        <v>14</v>
      </c>
      <c r="B19" s="199"/>
      <c r="C19" s="199"/>
      <c r="D19" s="199"/>
      <c r="E19" s="199"/>
      <c r="F19" s="199"/>
      <c r="G19" s="13">
        <v>12</v>
      </c>
      <c r="H19" s="20">
        <v>3916963141</v>
      </c>
      <c r="I19" s="20">
        <v>3771013329</v>
      </c>
    </row>
    <row r="20" spans="1:9" ht="12.75" customHeight="1" x14ac:dyDescent="0.2">
      <c r="A20" s="199" t="s">
        <v>15</v>
      </c>
      <c r="B20" s="199"/>
      <c r="C20" s="199"/>
      <c r="D20" s="199"/>
      <c r="E20" s="199"/>
      <c r="F20" s="199"/>
      <c r="G20" s="13">
        <v>13</v>
      </c>
      <c r="H20" s="20">
        <v>534670565</v>
      </c>
      <c r="I20" s="20">
        <v>520112321</v>
      </c>
    </row>
    <row r="21" spans="1:9" ht="12.75" customHeight="1" x14ac:dyDescent="0.2">
      <c r="A21" s="199" t="s">
        <v>16</v>
      </c>
      <c r="B21" s="199"/>
      <c r="C21" s="199"/>
      <c r="D21" s="199"/>
      <c r="E21" s="199"/>
      <c r="F21" s="199"/>
      <c r="G21" s="13">
        <v>14</v>
      </c>
      <c r="H21" s="20">
        <v>187808531</v>
      </c>
      <c r="I21" s="20">
        <v>190050038</v>
      </c>
    </row>
    <row r="22" spans="1:9" ht="12.75" customHeight="1" x14ac:dyDescent="0.2">
      <c r="A22" s="199" t="s">
        <v>17</v>
      </c>
      <c r="B22" s="199"/>
      <c r="C22" s="199"/>
      <c r="D22" s="199"/>
      <c r="E22" s="199"/>
      <c r="F22" s="199"/>
      <c r="G22" s="13">
        <v>15</v>
      </c>
      <c r="H22" s="20">
        <v>32815634</v>
      </c>
      <c r="I22" s="20">
        <v>33432991</v>
      </c>
    </row>
    <row r="23" spans="1:9" ht="12.75" customHeight="1" x14ac:dyDescent="0.2">
      <c r="A23" s="199" t="s">
        <v>18</v>
      </c>
      <c r="B23" s="199"/>
      <c r="C23" s="199"/>
      <c r="D23" s="199"/>
      <c r="E23" s="199"/>
      <c r="F23" s="199"/>
      <c r="G23" s="13">
        <v>16</v>
      </c>
      <c r="H23" s="20">
        <v>1904753</v>
      </c>
      <c r="I23" s="20">
        <v>932695</v>
      </c>
    </row>
    <row r="24" spans="1:9" ht="12.75" customHeight="1" x14ac:dyDescent="0.2">
      <c r="A24" s="199" t="s">
        <v>19</v>
      </c>
      <c r="B24" s="199"/>
      <c r="C24" s="199"/>
      <c r="D24" s="199"/>
      <c r="E24" s="199"/>
      <c r="F24" s="199"/>
      <c r="G24" s="13">
        <v>17</v>
      </c>
      <c r="H24" s="20">
        <v>481843987</v>
      </c>
      <c r="I24" s="20">
        <v>645179057</v>
      </c>
    </row>
    <row r="25" spans="1:9" ht="12.75" customHeight="1" x14ac:dyDescent="0.2">
      <c r="A25" s="199" t="s">
        <v>20</v>
      </c>
      <c r="B25" s="199"/>
      <c r="C25" s="199"/>
      <c r="D25" s="199"/>
      <c r="E25" s="199"/>
      <c r="F25" s="199"/>
      <c r="G25" s="13">
        <v>18</v>
      </c>
      <c r="H25" s="20">
        <v>50901692</v>
      </c>
      <c r="I25" s="20">
        <v>53118102</v>
      </c>
    </row>
    <row r="26" spans="1:9" ht="12.75" customHeight="1" x14ac:dyDescent="0.2">
      <c r="A26" s="199" t="s">
        <v>21</v>
      </c>
      <c r="B26" s="199"/>
      <c r="C26" s="199"/>
      <c r="D26" s="199"/>
      <c r="E26" s="199"/>
      <c r="F26" s="199"/>
      <c r="G26" s="13">
        <v>19</v>
      </c>
      <c r="H26" s="20">
        <v>1173073995</v>
      </c>
      <c r="I26" s="20">
        <v>1123361133</v>
      </c>
    </row>
    <row r="27" spans="1:9" ht="12.75" customHeight="1" x14ac:dyDescent="0.2">
      <c r="A27" s="203" t="s">
        <v>22</v>
      </c>
      <c r="B27" s="203"/>
      <c r="C27" s="203"/>
      <c r="D27" s="203"/>
      <c r="E27" s="203"/>
      <c r="F27" s="203"/>
      <c r="G27" s="14">
        <v>20</v>
      </c>
      <c r="H27" s="21">
        <f>SUM(H28:H37)</f>
        <v>8570356691</v>
      </c>
      <c r="I27" s="21">
        <f>SUM(I28:I37)</f>
        <v>7810523652</v>
      </c>
    </row>
    <row r="28" spans="1:9" ht="12.75" customHeight="1" x14ac:dyDescent="0.2">
      <c r="A28" s="199" t="s">
        <v>23</v>
      </c>
      <c r="B28" s="199"/>
      <c r="C28" s="199"/>
      <c r="D28" s="199"/>
      <c r="E28" s="199"/>
      <c r="F28" s="199"/>
      <c r="G28" s="13">
        <v>21</v>
      </c>
      <c r="H28" s="20">
        <v>0</v>
      </c>
      <c r="I28" s="20">
        <v>0</v>
      </c>
    </row>
    <row r="29" spans="1:9" ht="12.75" customHeight="1" x14ac:dyDescent="0.2">
      <c r="A29" s="199" t="s">
        <v>24</v>
      </c>
      <c r="B29" s="199"/>
      <c r="C29" s="199"/>
      <c r="D29" s="199"/>
      <c r="E29" s="199"/>
      <c r="F29" s="199"/>
      <c r="G29" s="13">
        <v>22</v>
      </c>
      <c r="H29" s="20">
        <v>0</v>
      </c>
      <c r="I29" s="20">
        <v>0</v>
      </c>
    </row>
    <row r="30" spans="1:9" ht="12.75" customHeight="1" x14ac:dyDescent="0.2">
      <c r="A30" s="199" t="s">
        <v>25</v>
      </c>
      <c r="B30" s="199"/>
      <c r="C30" s="199"/>
      <c r="D30" s="199"/>
      <c r="E30" s="199"/>
      <c r="F30" s="199"/>
      <c r="G30" s="13">
        <v>23</v>
      </c>
      <c r="H30" s="20">
        <v>0</v>
      </c>
      <c r="I30" s="20">
        <v>0</v>
      </c>
    </row>
    <row r="31" spans="1:9" ht="24" customHeight="1" x14ac:dyDescent="0.2">
      <c r="A31" s="199" t="s">
        <v>26</v>
      </c>
      <c r="B31" s="199"/>
      <c r="C31" s="199"/>
      <c r="D31" s="199"/>
      <c r="E31" s="199"/>
      <c r="F31" s="199"/>
      <c r="G31" s="13">
        <v>24</v>
      </c>
      <c r="H31" s="20">
        <v>84411761</v>
      </c>
      <c r="I31" s="20">
        <v>84776066</v>
      </c>
    </row>
    <row r="32" spans="1:9" ht="23.45" customHeight="1" x14ac:dyDescent="0.2">
      <c r="A32" s="199" t="s">
        <v>27</v>
      </c>
      <c r="B32" s="199"/>
      <c r="C32" s="199"/>
      <c r="D32" s="199"/>
      <c r="E32" s="199"/>
      <c r="F32" s="199"/>
      <c r="G32" s="13">
        <v>25</v>
      </c>
      <c r="H32" s="20">
        <v>0</v>
      </c>
      <c r="I32" s="20">
        <v>0</v>
      </c>
    </row>
    <row r="33" spans="1:9" ht="21.6" customHeight="1" x14ac:dyDescent="0.2">
      <c r="A33" s="199" t="s">
        <v>28</v>
      </c>
      <c r="B33" s="199"/>
      <c r="C33" s="199"/>
      <c r="D33" s="199"/>
      <c r="E33" s="199"/>
      <c r="F33" s="199"/>
      <c r="G33" s="13">
        <v>26</v>
      </c>
      <c r="H33" s="20">
        <v>0</v>
      </c>
      <c r="I33" s="20">
        <v>0</v>
      </c>
    </row>
    <row r="34" spans="1:9" ht="12.75" customHeight="1" x14ac:dyDescent="0.2">
      <c r="A34" s="199" t="s">
        <v>29</v>
      </c>
      <c r="B34" s="199"/>
      <c r="C34" s="199"/>
      <c r="D34" s="199"/>
      <c r="E34" s="199"/>
      <c r="F34" s="199"/>
      <c r="G34" s="13">
        <v>27</v>
      </c>
      <c r="H34" s="20">
        <v>8175195395</v>
      </c>
      <c r="I34" s="20">
        <v>7523416322</v>
      </c>
    </row>
    <row r="35" spans="1:9" ht="12.75" customHeight="1" x14ac:dyDescent="0.2">
      <c r="A35" s="199" t="s">
        <v>30</v>
      </c>
      <c r="B35" s="199"/>
      <c r="C35" s="199"/>
      <c r="D35" s="199"/>
      <c r="E35" s="199"/>
      <c r="F35" s="199"/>
      <c r="G35" s="13">
        <v>28</v>
      </c>
      <c r="H35" s="20">
        <v>310749535</v>
      </c>
      <c r="I35" s="20">
        <v>202331264</v>
      </c>
    </row>
    <row r="36" spans="1:9" ht="12.75" customHeight="1" x14ac:dyDescent="0.2">
      <c r="A36" s="199" t="s">
        <v>31</v>
      </c>
      <c r="B36" s="199"/>
      <c r="C36" s="199"/>
      <c r="D36" s="199"/>
      <c r="E36" s="199"/>
      <c r="F36" s="199"/>
      <c r="G36" s="13">
        <v>29</v>
      </c>
      <c r="H36" s="20">
        <v>0</v>
      </c>
      <c r="I36" s="20">
        <v>0</v>
      </c>
    </row>
    <row r="37" spans="1:9" ht="12.75" customHeight="1" x14ac:dyDescent="0.2">
      <c r="A37" s="199" t="s">
        <v>32</v>
      </c>
      <c r="B37" s="199"/>
      <c r="C37" s="199"/>
      <c r="D37" s="199"/>
      <c r="E37" s="199"/>
      <c r="F37" s="199"/>
      <c r="G37" s="13">
        <v>30</v>
      </c>
      <c r="H37" s="20">
        <v>0</v>
      </c>
      <c r="I37" s="20">
        <v>0</v>
      </c>
    </row>
    <row r="38" spans="1:9" ht="12.75" customHeight="1" x14ac:dyDescent="0.2">
      <c r="A38" s="203" t="s">
        <v>33</v>
      </c>
      <c r="B38" s="203"/>
      <c r="C38" s="203"/>
      <c r="D38" s="203"/>
      <c r="E38" s="203"/>
      <c r="F38" s="203"/>
      <c r="G38" s="14">
        <v>31</v>
      </c>
      <c r="H38" s="21">
        <f>H39+H40+H41+H42</f>
        <v>283224426</v>
      </c>
      <c r="I38" s="21">
        <f>I39+I40+I41+I42</f>
        <v>300337626</v>
      </c>
    </row>
    <row r="39" spans="1:9" ht="12.75" customHeight="1" x14ac:dyDescent="0.2">
      <c r="A39" s="199" t="s">
        <v>34</v>
      </c>
      <c r="B39" s="199"/>
      <c r="C39" s="199"/>
      <c r="D39" s="199"/>
      <c r="E39" s="199"/>
      <c r="F39" s="199"/>
      <c r="G39" s="13">
        <v>32</v>
      </c>
      <c r="H39" s="20">
        <v>0</v>
      </c>
      <c r="I39" s="20">
        <v>0</v>
      </c>
    </row>
    <row r="40" spans="1:9" ht="12.75" customHeight="1" x14ac:dyDescent="0.2">
      <c r="A40" s="199" t="s">
        <v>35</v>
      </c>
      <c r="B40" s="199"/>
      <c r="C40" s="199"/>
      <c r="D40" s="199"/>
      <c r="E40" s="199"/>
      <c r="F40" s="199"/>
      <c r="G40" s="13">
        <v>33</v>
      </c>
      <c r="H40" s="20">
        <v>0</v>
      </c>
      <c r="I40" s="20">
        <v>0</v>
      </c>
    </row>
    <row r="41" spans="1:9" ht="12.75" customHeight="1" x14ac:dyDescent="0.2">
      <c r="A41" s="199" t="s">
        <v>36</v>
      </c>
      <c r="B41" s="199"/>
      <c r="C41" s="199"/>
      <c r="D41" s="199"/>
      <c r="E41" s="199"/>
      <c r="F41" s="199"/>
      <c r="G41" s="13">
        <v>34</v>
      </c>
      <c r="H41" s="20">
        <v>228941</v>
      </c>
      <c r="I41" s="20">
        <v>23718</v>
      </c>
    </row>
    <row r="42" spans="1:9" ht="12.75" customHeight="1" x14ac:dyDescent="0.2">
      <c r="A42" s="199" t="s">
        <v>37</v>
      </c>
      <c r="B42" s="199"/>
      <c r="C42" s="199"/>
      <c r="D42" s="199"/>
      <c r="E42" s="199"/>
      <c r="F42" s="199"/>
      <c r="G42" s="13">
        <v>35</v>
      </c>
      <c r="H42" s="20">
        <v>282995485</v>
      </c>
      <c r="I42" s="20">
        <v>300313908</v>
      </c>
    </row>
    <row r="43" spans="1:9" ht="12.75" customHeight="1" x14ac:dyDescent="0.2">
      <c r="A43" s="199" t="s">
        <v>38</v>
      </c>
      <c r="B43" s="199"/>
      <c r="C43" s="199"/>
      <c r="D43" s="199"/>
      <c r="E43" s="199"/>
      <c r="F43" s="199"/>
      <c r="G43" s="13">
        <v>36</v>
      </c>
      <c r="H43" s="20">
        <v>257816290</v>
      </c>
      <c r="I43" s="20">
        <v>280281869</v>
      </c>
    </row>
    <row r="44" spans="1:9" ht="12.75" customHeight="1" x14ac:dyDescent="0.2">
      <c r="A44" s="201" t="s">
        <v>304</v>
      </c>
      <c r="B44" s="201"/>
      <c r="C44" s="201"/>
      <c r="D44" s="201"/>
      <c r="E44" s="201"/>
      <c r="F44" s="201"/>
      <c r="G44" s="14">
        <v>37</v>
      </c>
      <c r="H44" s="21">
        <f>H45+H53+H60+H70</f>
        <v>5054712986</v>
      </c>
      <c r="I44" s="21">
        <f>I45+I53+I60+I70</f>
        <v>5529615089</v>
      </c>
    </row>
    <row r="45" spans="1:9" ht="12.75" customHeight="1" x14ac:dyDescent="0.2">
      <c r="A45" s="203" t="s">
        <v>39</v>
      </c>
      <c r="B45" s="203"/>
      <c r="C45" s="203"/>
      <c r="D45" s="203"/>
      <c r="E45" s="203"/>
      <c r="F45" s="203"/>
      <c r="G45" s="14">
        <v>38</v>
      </c>
      <c r="H45" s="21">
        <f>SUM(H46:H52)</f>
        <v>750980849</v>
      </c>
      <c r="I45" s="21">
        <f>SUM(I46:I52)</f>
        <v>799004959</v>
      </c>
    </row>
    <row r="46" spans="1:9" ht="12.75" customHeight="1" x14ac:dyDescent="0.2">
      <c r="A46" s="199" t="s">
        <v>40</v>
      </c>
      <c r="B46" s="199"/>
      <c r="C46" s="199"/>
      <c r="D46" s="199"/>
      <c r="E46" s="199"/>
      <c r="F46" s="199"/>
      <c r="G46" s="13">
        <v>39</v>
      </c>
      <c r="H46" s="20">
        <v>60417056</v>
      </c>
      <c r="I46" s="20">
        <v>81150646</v>
      </c>
    </row>
    <row r="47" spans="1:9" ht="12.75" customHeight="1" x14ac:dyDescent="0.2">
      <c r="A47" s="199" t="s">
        <v>41</v>
      </c>
      <c r="B47" s="199"/>
      <c r="C47" s="199"/>
      <c r="D47" s="199"/>
      <c r="E47" s="199"/>
      <c r="F47" s="199"/>
      <c r="G47" s="13">
        <v>40</v>
      </c>
      <c r="H47" s="20">
        <v>683248646</v>
      </c>
      <c r="I47" s="20">
        <v>708939662</v>
      </c>
    </row>
    <row r="48" spans="1:9" ht="12.75" customHeight="1" x14ac:dyDescent="0.2">
      <c r="A48" s="199" t="s">
        <v>42</v>
      </c>
      <c r="B48" s="199"/>
      <c r="C48" s="199"/>
      <c r="D48" s="199"/>
      <c r="E48" s="199"/>
      <c r="F48" s="199"/>
      <c r="G48" s="13">
        <v>41</v>
      </c>
      <c r="H48" s="20">
        <v>3743676</v>
      </c>
      <c r="I48" s="20">
        <v>3542182</v>
      </c>
    </row>
    <row r="49" spans="1:9" ht="12.75" customHeight="1" x14ac:dyDescent="0.2">
      <c r="A49" s="199" t="s">
        <v>43</v>
      </c>
      <c r="B49" s="199"/>
      <c r="C49" s="199"/>
      <c r="D49" s="199"/>
      <c r="E49" s="199"/>
      <c r="F49" s="199"/>
      <c r="G49" s="13">
        <v>42</v>
      </c>
      <c r="H49" s="20">
        <v>1745682</v>
      </c>
      <c r="I49" s="20">
        <v>5106763</v>
      </c>
    </row>
    <row r="50" spans="1:9" ht="12.75" customHeight="1" x14ac:dyDescent="0.2">
      <c r="A50" s="199" t="s">
        <v>44</v>
      </c>
      <c r="B50" s="199"/>
      <c r="C50" s="199"/>
      <c r="D50" s="199"/>
      <c r="E50" s="199"/>
      <c r="F50" s="199"/>
      <c r="G50" s="13">
        <v>43</v>
      </c>
      <c r="H50" s="20">
        <v>94674</v>
      </c>
      <c r="I50" s="20">
        <v>265706</v>
      </c>
    </row>
    <row r="51" spans="1:9" ht="12.75" customHeight="1" x14ac:dyDescent="0.2">
      <c r="A51" s="199" t="s">
        <v>45</v>
      </c>
      <c r="B51" s="199"/>
      <c r="C51" s="199"/>
      <c r="D51" s="199"/>
      <c r="E51" s="199"/>
      <c r="F51" s="199"/>
      <c r="G51" s="13">
        <v>44</v>
      </c>
      <c r="H51" s="20">
        <v>1731115</v>
      </c>
      <c r="I51" s="20">
        <v>0</v>
      </c>
    </row>
    <row r="52" spans="1:9" ht="12.75" customHeight="1" x14ac:dyDescent="0.2">
      <c r="A52" s="199" t="s">
        <v>46</v>
      </c>
      <c r="B52" s="199"/>
      <c r="C52" s="199"/>
      <c r="D52" s="199"/>
      <c r="E52" s="199"/>
      <c r="F52" s="199"/>
      <c r="G52" s="13">
        <v>45</v>
      </c>
      <c r="H52" s="20">
        <v>0</v>
      </c>
      <c r="I52" s="20">
        <v>0</v>
      </c>
    </row>
    <row r="53" spans="1:9" ht="12.75" customHeight="1" x14ac:dyDescent="0.2">
      <c r="A53" s="203" t="s">
        <v>47</v>
      </c>
      <c r="B53" s="203"/>
      <c r="C53" s="203"/>
      <c r="D53" s="203"/>
      <c r="E53" s="203"/>
      <c r="F53" s="203"/>
      <c r="G53" s="14">
        <v>46</v>
      </c>
      <c r="H53" s="21">
        <f>SUM(H54:H59)</f>
        <v>1408307698</v>
      </c>
      <c r="I53" s="21">
        <f>SUM(I54:I59)</f>
        <v>1491516480</v>
      </c>
    </row>
    <row r="54" spans="1:9" ht="12.75" customHeight="1" x14ac:dyDescent="0.2">
      <c r="A54" s="199" t="s">
        <v>48</v>
      </c>
      <c r="B54" s="199"/>
      <c r="C54" s="199"/>
      <c r="D54" s="199"/>
      <c r="E54" s="199"/>
      <c r="F54" s="199"/>
      <c r="G54" s="13">
        <v>47</v>
      </c>
      <c r="H54" s="20">
        <v>0</v>
      </c>
      <c r="I54" s="20">
        <v>0</v>
      </c>
    </row>
    <row r="55" spans="1:9" ht="12.75" customHeight="1" x14ac:dyDescent="0.2">
      <c r="A55" s="199" t="s">
        <v>49</v>
      </c>
      <c r="B55" s="199"/>
      <c r="C55" s="199"/>
      <c r="D55" s="199"/>
      <c r="E55" s="199"/>
      <c r="F55" s="199"/>
      <c r="G55" s="13">
        <v>48</v>
      </c>
      <c r="H55" s="20">
        <v>0</v>
      </c>
      <c r="I55" s="20">
        <v>0</v>
      </c>
    </row>
    <row r="56" spans="1:9" ht="12.75" customHeight="1" x14ac:dyDescent="0.2">
      <c r="A56" s="199" t="s">
        <v>50</v>
      </c>
      <c r="B56" s="199"/>
      <c r="C56" s="199"/>
      <c r="D56" s="199"/>
      <c r="E56" s="199"/>
      <c r="F56" s="199"/>
      <c r="G56" s="13">
        <v>49</v>
      </c>
      <c r="H56" s="20">
        <v>704557038</v>
      </c>
      <c r="I56" s="20">
        <v>869252955</v>
      </c>
    </row>
    <row r="57" spans="1:9" ht="12.75" customHeight="1" x14ac:dyDescent="0.2">
      <c r="A57" s="199" t="s">
        <v>51</v>
      </c>
      <c r="B57" s="199"/>
      <c r="C57" s="199"/>
      <c r="D57" s="199"/>
      <c r="E57" s="199"/>
      <c r="F57" s="199"/>
      <c r="G57" s="13">
        <v>50</v>
      </c>
      <c r="H57" s="20">
        <v>8081075</v>
      </c>
      <c r="I57" s="20">
        <v>8603442</v>
      </c>
    </row>
    <row r="58" spans="1:9" ht="12.75" customHeight="1" x14ac:dyDescent="0.2">
      <c r="A58" s="199" t="s">
        <v>52</v>
      </c>
      <c r="B58" s="199"/>
      <c r="C58" s="199"/>
      <c r="D58" s="199"/>
      <c r="E58" s="199"/>
      <c r="F58" s="199"/>
      <c r="G58" s="13">
        <v>51</v>
      </c>
      <c r="H58" s="20">
        <v>36398576</v>
      </c>
      <c r="I58" s="20">
        <v>34137654</v>
      </c>
    </row>
    <row r="59" spans="1:9" ht="12.75" customHeight="1" x14ac:dyDescent="0.2">
      <c r="A59" s="199" t="s">
        <v>53</v>
      </c>
      <c r="B59" s="199"/>
      <c r="C59" s="199"/>
      <c r="D59" s="199"/>
      <c r="E59" s="199"/>
      <c r="F59" s="199"/>
      <c r="G59" s="13">
        <v>52</v>
      </c>
      <c r="H59" s="20">
        <v>659271009</v>
      </c>
      <c r="I59" s="20">
        <v>579522429</v>
      </c>
    </row>
    <row r="60" spans="1:9" ht="12.75" customHeight="1" x14ac:dyDescent="0.2">
      <c r="A60" s="203" t="s">
        <v>54</v>
      </c>
      <c r="B60" s="203"/>
      <c r="C60" s="203"/>
      <c r="D60" s="203"/>
      <c r="E60" s="203"/>
      <c r="F60" s="203"/>
      <c r="G60" s="14">
        <v>53</v>
      </c>
      <c r="H60" s="21">
        <f>SUM(H61:H69)</f>
        <v>1013617432</v>
      </c>
      <c r="I60" s="21">
        <f>SUM(I61:I69)</f>
        <v>1178366247</v>
      </c>
    </row>
    <row r="61" spans="1:9" ht="12.75" customHeight="1" x14ac:dyDescent="0.2">
      <c r="A61" s="199" t="s">
        <v>23</v>
      </c>
      <c r="B61" s="199"/>
      <c r="C61" s="199"/>
      <c r="D61" s="199"/>
      <c r="E61" s="199"/>
      <c r="F61" s="199"/>
      <c r="G61" s="13">
        <v>54</v>
      </c>
      <c r="H61" s="20">
        <v>0</v>
      </c>
      <c r="I61" s="20">
        <v>0</v>
      </c>
    </row>
    <row r="62" spans="1:9" ht="27.6" customHeight="1" x14ac:dyDescent="0.2">
      <c r="A62" s="199" t="s">
        <v>24</v>
      </c>
      <c r="B62" s="199"/>
      <c r="C62" s="199"/>
      <c r="D62" s="199"/>
      <c r="E62" s="199"/>
      <c r="F62" s="199"/>
      <c r="G62" s="13">
        <v>55</v>
      </c>
      <c r="H62" s="20">
        <v>0</v>
      </c>
      <c r="I62" s="20">
        <v>0</v>
      </c>
    </row>
    <row r="63" spans="1:9" ht="12.75" customHeight="1" x14ac:dyDescent="0.2">
      <c r="A63" s="199" t="s">
        <v>25</v>
      </c>
      <c r="B63" s="199"/>
      <c r="C63" s="199"/>
      <c r="D63" s="199"/>
      <c r="E63" s="199"/>
      <c r="F63" s="199"/>
      <c r="G63" s="13">
        <v>56</v>
      </c>
      <c r="H63" s="20">
        <v>0</v>
      </c>
      <c r="I63" s="20">
        <v>0</v>
      </c>
    </row>
    <row r="64" spans="1:9" ht="25.9" customHeight="1" x14ac:dyDescent="0.2">
      <c r="A64" s="199" t="s">
        <v>55</v>
      </c>
      <c r="B64" s="199"/>
      <c r="C64" s="199"/>
      <c r="D64" s="199"/>
      <c r="E64" s="199"/>
      <c r="F64" s="199"/>
      <c r="G64" s="13">
        <v>57</v>
      </c>
      <c r="H64" s="20">
        <v>0</v>
      </c>
      <c r="I64" s="20">
        <v>0</v>
      </c>
    </row>
    <row r="65" spans="1:9" ht="21.6" customHeight="1" x14ac:dyDescent="0.2">
      <c r="A65" s="199" t="s">
        <v>27</v>
      </c>
      <c r="B65" s="199"/>
      <c r="C65" s="199"/>
      <c r="D65" s="199"/>
      <c r="E65" s="199"/>
      <c r="F65" s="199"/>
      <c r="G65" s="13">
        <v>58</v>
      </c>
      <c r="H65" s="20">
        <v>0</v>
      </c>
      <c r="I65" s="20">
        <v>0</v>
      </c>
    </row>
    <row r="66" spans="1:9" ht="21.6" customHeight="1" x14ac:dyDescent="0.2">
      <c r="A66" s="199" t="s">
        <v>28</v>
      </c>
      <c r="B66" s="199"/>
      <c r="C66" s="199"/>
      <c r="D66" s="199"/>
      <c r="E66" s="199"/>
      <c r="F66" s="199"/>
      <c r="G66" s="13">
        <v>59</v>
      </c>
      <c r="H66" s="20">
        <v>180114</v>
      </c>
      <c r="I66" s="20">
        <v>0</v>
      </c>
    </row>
    <row r="67" spans="1:9" ht="12.75" customHeight="1" x14ac:dyDescent="0.2">
      <c r="A67" s="199" t="s">
        <v>29</v>
      </c>
      <c r="B67" s="199"/>
      <c r="C67" s="199"/>
      <c r="D67" s="199"/>
      <c r="E67" s="199"/>
      <c r="F67" s="199"/>
      <c r="G67" s="13">
        <v>60</v>
      </c>
      <c r="H67" s="20">
        <v>806057788</v>
      </c>
      <c r="I67" s="20">
        <v>894798274</v>
      </c>
    </row>
    <row r="68" spans="1:9" ht="12.75" customHeight="1" x14ac:dyDescent="0.2">
      <c r="A68" s="199" t="s">
        <v>30</v>
      </c>
      <c r="B68" s="199"/>
      <c r="C68" s="199"/>
      <c r="D68" s="199"/>
      <c r="E68" s="199"/>
      <c r="F68" s="199"/>
      <c r="G68" s="13">
        <v>61</v>
      </c>
      <c r="H68" s="20">
        <v>207379530</v>
      </c>
      <c r="I68" s="20">
        <v>283567973</v>
      </c>
    </row>
    <row r="69" spans="1:9" ht="12.75" customHeight="1" x14ac:dyDescent="0.2">
      <c r="A69" s="199" t="s">
        <v>56</v>
      </c>
      <c r="B69" s="199"/>
      <c r="C69" s="199"/>
      <c r="D69" s="199"/>
      <c r="E69" s="199"/>
      <c r="F69" s="199"/>
      <c r="G69" s="13">
        <v>62</v>
      </c>
      <c r="H69" s="20">
        <v>0</v>
      </c>
      <c r="I69" s="20">
        <v>0</v>
      </c>
    </row>
    <row r="70" spans="1:9" ht="12.75" customHeight="1" x14ac:dyDescent="0.2">
      <c r="A70" s="199" t="s">
        <v>57</v>
      </c>
      <c r="B70" s="199"/>
      <c r="C70" s="199"/>
      <c r="D70" s="199"/>
      <c r="E70" s="199"/>
      <c r="F70" s="199"/>
      <c r="G70" s="13">
        <v>63</v>
      </c>
      <c r="H70" s="20">
        <v>1881807007</v>
      </c>
      <c r="I70" s="20">
        <v>2060727403</v>
      </c>
    </row>
    <row r="71" spans="1:9" ht="12.75" customHeight="1" x14ac:dyDescent="0.2">
      <c r="A71" s="200" t="s">
        <v>58</v>
      </c>
      <c r="B71" s="200"/>
      <c r="C71" s="200"/>
      <c r="D71" s="200"/>
      <c r="E71" s="200"/>
      <c r="F71" s="200"/>
      <c r="G71" s="13">
        <v>64</v>
      </c>
      <c r="H71" s="20">
        <v>77849717</v>
      </c>
      <c r="I71" s="20">
        <v>114847889</v>
      </c>
    </row>
    <row r="72" spans="1:9" ht="12.75" customHeight="1" x14ac:dyDescent="0.2">
      <c r="A72" s="201" t="s">
        <v>305</v>
      </c>
      <c r="B72" s="201"/>
      <c r="C72" s="201"/>
      <c r="D72" s="201"/>
      <c r="E72" s="201"/>
      <c r="F72" s="201"/>
      <c r="G72" s="14">
        <v>65</v>
      </c>
      <c r="H72" s="21">
        <f>H8+H9+H44+H71</f>
        <v>22536853413</v>
      </c>
      <c r="I72" s="21">
        <f>I8+I9+I44+I71</f>
        <v>22240380750</v>
      </c>
    </row>
    <row r="73" spans="1:9" ht="12.75" customHeight="1" x14ac:dyDescent="0.2">
      <c r="A73" s="200" t="s">
        <v>59</v>
      </c>
      <c r="B73" s="200"/>
      <c r="C73" s="200"/>
      <c r="D73" s="200"/>
      <c r="E73" s="200"/>
      <c r="F73" s="200"/>
      <c r="G73" s="13">
        <v>66</v>
      </c>
      <c r="H73" s="20">
        <v>0</v>
      </c>
      <c r="I73" s="20">
        <v>0</v>
      </c>
    </row>
    <row r="74" spans="1:9" x14ac:dyDescent="0.2">
      <c r="A74" s="204" t="s">
        <v>60</v>
      </c>
      <c r="B74" s="205"/>
      <c r="C74" s="205"/>
      <c r="D74" s="205"/>
      <c r="E74" s="205"/>
      <c r="F74" s="205"/>
      <c r="G74" s="205"/>
      <c r="H74" s="205"/>
      <c r="I74" s="205"/>
    </row>
    <row r="75" spans="1:9" ht="12.75" customHeight="1" x14ac:dyDescent="0.2">
      <c r="A75" s="201" t="s">
        <v>354</v>
      </c>
      <c r="B75" s="201"/>
      <c r="C75" s="201"/>
      <c r="D75" s="201"/>
      <c r="E75" s="201"/>
      <c r="F75" s="201"/>
      <c r="G75" s="14">
        <v>67</v>
      </c>
      <c r="H75" s="93">
        <f>H76+H77+H78+H84+H85+H91+H94+H97</f>
        <v>10880562173</v>
      </c>
      <c r="I75" s="93">
        <f>I76+I77+I78+I84+I85+I91+I94+I97</f>
        <v>10576858218</v>
      </c>
    </row>
    <row r="76" spans="1:9" ht="12.75" customHeight="1" x14ac:dyDescent="0.2">
      <c r="A76" s="199" t="s">
        <v>61</v>
      </c>
      <c r="B76" s="199"/>
      <c r="C76" s="199"/>
      <c r="D76" s="199"/>
      <c r="E76" s="199"/>
      <c r="F76" s="199"/>
      <c r="G76" s="13">
        <v>68</v>
      </c>
      <c r="H76" s="20">
        <v>164000000</v>
      </c>
      <c r="I76" s="20">
        <v>164000000</v>
      </c>
    </row>
    <row r="77" spans="1:9" ht="12.75" customHeight="1" x14ac:dyDescent="0.2">
      <c r="A77" s="199" t="s">
        <v>62</v>
      </c>
      <c r="B77" s="199"/>
      <c r="C77" s="199"/>
      <c r="D77" s="199"/>
      <c r="E77" s="199"/>
      <c r="F77" s="199"/>
      <c r="G77" s="13">
        <v>69</v>
      </c>
      <c r="H77" s="20">
        <v>60724215</v>
      </c>
      <c r="I77" s="20">
        <v>60724215</v>
      </c>
    </row>
    <row r="78" spans="1:9" ht="12.75" customHeight="1" x14ac:dyDescent="0.2">
      <c r="A78" s="203" t="s">
        <v>63</v>
      </c>
      <c r="B78" s="203"/>
      <c r="C78" s="203"/>
      <c r="D78" s="203"/>
      <c r="E78" s="203"/>
      <c r="F78" s="203"/>
      <c r="G78" s="14">
        <v>70</v>
      </c>
      <c r="H78" s="93">
        <f>SUM(H79:H83)</f>
        <v>12448675</v>
      </c>
      <c r="I78" s="93">
        <f>SUM(I79:I83)</f>
        <v>12448675</v>
      </c>
    </row>
    <row r="79" spans="1:9" ht="12.75" customHeight="1" x14ac:dyDescent="0.2">
      <c r="A79" s="199" t="s">
        <v>64</v>
      </c>
      <c r="B79" s="199"/>
      <c r="C79" s="199"/>
      <c r="D79" s="199"/>
      <c r="E79" s="199"/>
      <c r="F79" s="199"/>
      <c r="G79" s="13">
        <v>71</v>
      </c>
      <c r="H79" s="20">
        <v>12448675</v>
      </c>
      <c r="I79" s="20">
        <v>12448675</v>
      </c>
    </row>
    <row r="80" spans="1:9" ht="12.75" customHeight="1" x14ac:dyDescent="0.2">
      <c r="A80" s="199" t="s">
        <v>65</v>
      </c>
      <c r="B80" s="199"/>
      <c r="C80" s="199"/>
      <c r="D80" s="199"/>
      <c r="E80" s="199"/>
      <c r="F80" s="199"/>
      <c r="G80" s="13">
        <v>72</v>
      </c>
      <c r="H80" s="20">
        <v>301332036</v>
      </c>
      <c r="I80" s="20">
        <v>309907754</v>
      </c>
    </row>
    <row r="81" spans="1:9" ht="12.75" customHeight="1" x14ac:dyDescent="0.2">
      <c r="A81" s="199" t="s">
        <v>66</v>
      </c>
      <c r="B81" s="199"/>
      <c r="C81" s="199"/>
      <c r="D81" s="199"/>
      <c r="E81" s="199"/>
      <c r="F81" s="199"/>
      <c r="G81" s="13">
        <v>73</v>
      </c>
      <c r="H81" s="20">
        <v>-301332036</v>
      </c>
      <c r="I81" s="20">
        <v>-309907754</v>
      </c>
    </row>
    <row r="82" spans="1:9" ht="12.75" customHeight="1" x14ac:dyDescent="0.2">
      <c r="A82" s="199" t="s">
        <v>67</v>
      </c>
      <c r="B82" s="199"/>
      <c r="C82" s="199"/>
      <c r="D82" s="199"/>
      <c r="E82" s="199"/>
      <c r="F82" s="199"/>
      <c r="G82" s="13">
        <v>74</v>
      </c>
      <c r="H82" s="20">
        <v>0</v>
      </c>
      <c r="I82" s="20">
        <v>0</v>
      </c>
    </row>
    <row r="83" spans="1:9" ht="12.75" customHeight="1" x14ac:dyDescent="0.2">
      <c r="A83" s="199" t="s">
        <v>68</v>
      </c>
      <c r="B83" s="199"/>
      <c r="C83" s="199"/>
      <c r="D83" s="199"/>
      <c r="E83" s="199"/>
      <c r="F83" s="199"/>
      <c r="G83" s="13">
        <v>75</v>
      </c>
      <c r="H83" s="20">
        <v>0</v>
      </c>
      <c r="I83" s="20">
        <v>0</v>
      </c>
    </row>
    <row r="84" spans="1:9" ht="12.75" customHeight="1" x14ac:dyDescent="0.2">
      <c r="A84" s="202" t="s">
        <v>69</v>
      </c>
      <c r="B84" s="202"/>
      <c r="C84" s="202"/>
      <c r="D84" s="202"/>
      <c r="E84" s="202"/>
      <c r="F84" s="202"/>
      <c r="G84" s="88">
        <v>76</v>
      </c>
      <c r="H84" s="89">
        <v>0</v>
      </c>
      <c r="I84" s="89">
        <v>0</v>
      </c>
    </row>
    <row r="85" spans="1:9" ht="12.75" customHeight="1" x14ac:dyDescent="0.2">
      <c r="A85" s="203" t="s">
        <v>446</v>
      </c>
      <c r="B85" s="203"/>
      <c r="C85" s="203"/>
      <c r="D85" s="203"/>
      <c r="E85" s="203"/>
      <c r="F85" s="203"/>
      <c r="G85" s="14">
        <v>77</v>
      </c>
      <c r="H85" s="21">
        <f>H86+H87+H88+H89+H90</f>
        <v>461931396</v>
      </c>
      <c r="I85" s="21">
        <f>I86+I87+I88+I89+I90</f>
        <v>62258241</v>
      </c>
    </row>
    <row r="86" spans="1:9" ht="25.5" customHeight="1" x14ac:dyDescent="0.2">
      <c r="A86" s="199" t="s">
        <v>447</v>
      </c>
      <c r="B86" s="199"/>
      <c r="C86" s="199"/>
      <c r="D86" s="199"/>
      <c r="E86" s="199"/>
      <c r="F86" s="199"/>
      <c r="G86" s="13">
        <v>78</v>
      </c>
      <c r="H86" s="20">
        <v>461931396</v>
      </c>
      <c r="I86" s="20">
        <v>62258241</v>
      </c>
    </row>
    <row r="87" spans="1:9" ht="12.75" customHeight="1" x14ac:dyDescent="0.2">
      <c r="A87" s="199" t="s">
        <v>70</v>
      </c>
      <c r="B87" s="199"/>
      <c r="C87" s="199"/>
      <c r="D87" s="199"/>
      <c r="E87" s="199"/>
      <c r="F87" s="199"/>
      <c r="G87" s="13">
        <v>79</v>
      </c>
      <c r="H87" s="20">
        <v>0</v>
      </c>
      <c r="I87" s="20">
        <v>0</v>
      </c>
    </row>
    <row r="88" spans="1:9" ht="12.75" customHeight="1" x14ac:dyDescent="0.2">
      <c r="A88" s="199" t="s">
        <v>71</v>
      </c>
      <c r="B88" s="199"/>
      <c r="C88" s="199"/>
      <c r="D88" s="199"/>
      <c r="E88" s="199"/>
      <c r="F88" s="199"/>
      <c r="G88" s="13">
        <v>80</v>
      </c>
      <c r="H88" s="20">
        <v>0</v>
      </c>
      <c r="I88" s="20">
        <v>0</v>
      </c>
    </row>
    <row r="89" spans="1:9" ht="12.75" customHeight="1" x14ac:dyDescent="0.2">
      <c r="A89" s="199" t="s">
        <v>350</v>
      </c>
      <c r="B89" s="199"/>
      <c r="C89" s="199"/>
      <c r="D89" s="199"/>
      <c r="E89" s="199"/>
      <c r="F89" s="199"/>
      <c r="G89" s="13">
        <v>81</v>
      </c>
      <c r="H89" s="20">
        <v>0</v>
      </c>
      <c r="I89" s="20">
        <v>0</v>
      </c>
    </row>
    <row r="90" spans="1:9" ht="12.75" customHeight="1" x14ac:dyDescent="0.2">
      <c r="A90" s="199" t="s">
        <v>351</v>
      </c>
      <c r="B90" s="199"/>
      <c r="C90" s="199"/>
      <c r="D90" s="199"/>
      <c r="E90" s="199"/>
      <c r="F90" s="199"/>
      <c r="G90" s="13">
        <v>82</v>
      </c>
      <c r="H90" s="20">
        <v>0</v>
      </c>
      <c r="I90" s="20">
        <v>0</v>
      </c>
    </row>
    <row r="91" spans="1:9" ht="12.75" customHeight="1" x14ac:dyDescent="0.2">
      <c r="A91" s="203" t="s">
        <v>352</v>
      </c>
      <c r="B91" s="203"/>
      <c r="C91" s="203"/>
      <c r="D91" s="203"/>
      <c r="E91" s="203"/>
      <c r="F91" s="203"/>
      <c r="G91" s="14">
        <v>83</v>
      </c>
      <c r="H91" s="21">
        <f>H92-H93</f>
        <v>8149513404</v>
      </c>
      <c r="I91" s="21">
        <f>I92-I93</f>
        <v>8190656820</v>
      </c>
    </row>
    <row r="92" spans="1:9" ht="12.75" customHeight="1" x14ac:dyDescent="0.2">
      <c r="A92" s="199" t="s">
        <v>72</v>
      </c>
      <c r="B92" s="199"/>
      <c r="C92" s="199"/>
      <c r="D92" s="199"/>
      <c r="E92" s="199"/>
      <c r="F92" s="199"/>
      <c r="G92" s="13">
        <v>84</v>
      </c>
      <c r="H92" s="20">
        <v>8149513404</v>
      </c>
      <c r="I92" s="20">
        <v>8190656820</v>
      </c>
    </row>
    <row r="93" spans="1:9" ht="12.75" customHeight="1" x14ac:dyDescent="0.2">
      <c r="A93" s="199" t="s">
        <v>73</v>
      </c>
      <c r="B93" s="199"/>
      <c r="C93" s="199"/>
      <c r="D93" s="199"/>
      <c r="E93" s="199"/>
      <c r="F93" s="199"/>
      <c r="G93" s="13">
        <v>85</v>
      </c>
      <c r="H93" s="20">
        <v>0</v>
      </c>
      <c r="I93" s="20">
        <v>0</v>
      </c>
    </row>
    <row r="94" spans="1:9" ht="12.75" customHeight="1" x14ac:dyDescent="0.2">
      <c r="A94" s="203" t="s">
        <v>353</v>
      </c>
      <c r="B94" s="203"/>
      <c r="C94" s="203"/>
      <c r="D94" s="203"/>
      <c r="E94" s="203"/>
      <c r="F94" s="203"/>
      <c r="G94" s="14">
        <v>86</v>
      </c>
      <c r="H94" s="21">
        <f>H95-H96</f>
        <v>296049994</v>
      </c>
      <c r="I94" s="21">
        <f>I95-I96</f>
        <v>418677406</v>
      </c>
    </row>
    <row r="95" spans="1:9" ht="12.75" customHeight="1" x14ac:dyDescent="0.2">
      <c r="A95" s="199" t="s">
        <v>74</v>
      </c>
      <c r="B95" s="199"/>
      <c r="C95" s="199"/>
      <c r="D95" s="199"/>
      <c r="E95" s="199"/>
      <c r="F95" s="199"/>
      <c r="G95" s="13">
        <v>87</v>
      </c>
      <c r="H95" s="20">
        <v>296049994</v>
      </c>
      <c r="I95" s="20">
        <v>418677406</v>
      </c>
    </row>
    <row r="96" spans="1:9" ht="12.75" customHeight="1" x14ac:dyDescent="0.2">
      <c r="A96" s="199" t="s">
        <v>75</v>
      </c>
      <c r="B96" s="199"/>
      <c r="C96" s="199"/>
      <c r="D96" s="199"/>
      <c r="E96" s="199"/>
      <c r="F96" s="199"/>
      <c r="G96" s="13">
        <v>88</v>
      </c>
      <c r="H96" s="20">
        <v>0</v>
      </c>
      <c r="I96" s="20">
        <v>0</v>
      </c>
    </row>
    <row r="97" spans="1:9" ht="12.75" customHeight="1" x14ac:dyDescent="0.2">
      <c r="A97" s="199" t="s">
        <v>76</v>
      </c>
      <c r="B97" s="199"/>
      <c r="C97" s="199"/>
      <c r="D97" s="199"/>
      <c r="E97" s="199"/>
      <c r="F97" s="199"/>
      <c r="G97" s="13">
        <v>89</v>
      </c>
      <c r="H97" s="20">
        <v>1735894489</v>
      </c>
      <c r="I97" s="20">
        <v>1668092861</v>
      </c>
    </row>
    <row r="98" spans="1:9" ht="12.75" customHeight="1" x14ac:dyDescent="0.2">
      <c r="A98" s="201" t="s">
        <v>355</v>
      </c>
      <c r="B98" s="201"/>
      <c r="C98" s="201"/>
      <c r="D98" s="201"/>
      <c r="E98" s="201"/>
      <c r="F98" s="201"/>
      <c r="G98" s="14">
        <v>90</v>
      </c>
      <c r="H98" s="21">
        <f>SUM(H99:H104)</f>
        <v>205250545</v>
      </c>
      <c r="I98" s="21">
        <f>SUM(I99:I104)</f>
        <v>253918694</v>
      </c>
    </row>
    <row r="99" spans="1:9" ht="12.75" customHeight="1" x14ac:dyDescent="0.2">
      <c r="A99" s="199" t="s">
        <v>77</v>
      </c>
      <c r="B99" s="199"/>
      <c r="C99" s="199"/>
      <c r="D99" s="199"/>
      <c r="E99" s="199"/>
      <c r="F99" s="199"/>
      <c r="G99" s="13">
        <v>91</v>
      </c>
      <c r="H99" s="20">
        <v>31587906</v>
      </c>
      <c r="I99" s="20">
        <v>24112957</v>
      </c>
    </row>
    <row r="100" spans="1:9" ht="12.75" customHeight="1" x14ac:dyDescent="0.2">
      <c r="A100" s="199" t="s">
        <v>78</v>
      </c>
      <c r="B100" s="199"/>
      <c r="C100" s="199"/>
      <c r="D100" s="199"/>
      <c r="E100" s="199"/>
      <c r="F100" s="199"/>
      <c r="G100" s="13">
        <v>92</v>
      </c>
      <c r="H100" s="20">
        <v>0</v>
      </c>
      <c r="I100" s="20">
        <v>0</v>
      </c>
    </row>
    <row r="101" spans="1:9" ht="12.75" customHeight="1" x14ac:dyDescent="0.2">
      <c r="A101" s="199" t="s">
        <v>79</v>
      </c>
      <c r="B101" s="199"/>
      <c r="C101" s="199"/>
      <c r="D101" s="199"/>
      <c r="E101" s="199"/>
      <c r="F101" s="199"/>
      <c r="G101" s="13">
        <v>93</v>
      </c>
      <c r="H101" s="20">
        <v>82850310</v>
      </c>
      <c r="I101" s="20">
        <v>83422785</v>
      </c>
    </row>
    <row r="102" spans="1:9" ht="12.75" customHeight="1" x14ac:dyDescent="0.2">
      <c r="A102" s="199" t="s">
        <v>80</v>
      </c>
      <c r="B102" s="199"/>
      <c r="C102" s="199"/>
      <c r="D102" s="199"/>
      <c r="E102" s="199"/>
      <c r="F102" s="199"/>
      <c r="G102" s="13">
        <v>94</v>
      </c>
      <c r="H102" s="20">
        <v>0</v>
      </c>
      <c r="I102" s="20">
        <v>0</v>
      </c>
    </row>
    <row r="103" spans="1:9" ht="12.75" customHeight="1" x14ac:dyDescent="0.2">
      <c r="A103" s="199" t="s">
        <v>81</v>
      </c>
      <c r="B103" s="199"/>
      <c r="C103" s="199"/>
      <c r="D103" s="199"/>
      <c r="E103" s="199"/>
      <c r="F103" s="199"/>
      <c r="G103" s="13">
        <v>95</v>
      </c>
      <c r="H103" s="20">
        <v>0</v>
      </c>
      <c r="I103" s="20">
        <v>0</v>
      </c>
    </row>
    <row r="104" spans="1:9" ht="12.75" customHeight="1" x14ac:dyDescent="0.2">
      <c r="A104" s="199" t="s">
        <v>82</v>
      </c>
      <c r="B104" s="199"/>
      <c r="C104" s="199"/>
      <c r="D104" s="199"/>
      <c r="E104" s="199"/>
      <c r="F104" s="199"/>
      <c r="G104" s="13">
        <v>96</v>
      </c>
      <c r="H104" s="20">
        <v>90812329</v>
      </c>
      <c r="I104" s="20">
        <v>146382952</v>
      </c>
    </row>
    <row r="105" spans="1:9" ht="12.75" customHeight="1" x14ac:dyDescent="0.2">
      <c r="A105" s="201" t="s">
        <v>356</v>
      </c>
      <c r="B105" s="201"/>
      <c r="C105" s="201"/>
      <c r="D105" s="201"/>
      <c r="E105" s="201"/>
      <c r="F105" s="201"/>
      <c r="G105" s="14">
        <v>97</v>
      </c>
      <c r="H105" s="21">
        <f>SUM(H106:H116)</f>
        <v>7311025438</v>
      </c>
      <c r="I105" s="21">
        <f>SUM(I106:I116)</f>
        <v>6900743313</v>
      </c>
    </row>
    <row r="106" spans="1:9" ht="12.75" customHeight="1" x14ac:dyDescent="0.2">
      <c r="A106" s="199" t="s">
        <v>83</v>
      </c>
      <c r="B106" s="199"/>
      <c r="C106" s="199"/>
      <c r="D106" s="199"/>
      <c r="E106" s="199"/>
      <c r="F106" s="199"/>
      <c r="G106" s="13">
        <v>98</v>
      </c>
      <c r="H106" s="20">
        <v>0</v>
      </c>
      <c r="I106" s="20">
        <v>0</v>
      </c>
    </row>
    <row r="107" spans="1:9" ht="24.6" customHeight="1" x14ac:dyDescent="0.2">
      <c r="A107" s="199" t="s">
        <v>84</v>
      </c>
      <c r="B107" s="199"/>
      <c r="C107" s="199"/>
      <c r="D107" s="199"/>
      <c r="E107" s="199"/>
      <c r="F107" s="199"/>
      <c r="G107" s="13">
        <v>99</v>
      </c>
      <c r="H107" s="20">
        <v>0</v>
      </c>
      <c r="I107" s="20">
        <v>0</v>
      </c>
    </row>
    <row r="108" spans="1:9" ht="12.75" customHeight="1" x14ac:dyDescent="0.2">
      <c r="A108" s="199" t="s">
        <v>85</v>
      </c>
      <c r="B108" s="199"/>
      <c r="C108" s="199"/>
      <c r="D108" s="199"/>
      <c r="E108" s="199"/>
      <c r="F108" s="199"/>
      <c r="G108" s="13">
        <v>100</v>
      </c>
      <c r="H108" s="20">
        <v>0</v>
      </c>
      <c r="I108" s="20">
        <v>0</v>
      </c>
    </row>
    <row r="109" spans="1:9" ht="21.6" customHeight="1" x14ac:dyDescent="0.2">
      <c r="A109" s="199" t="s">
        <v>86</v>
      </c>
      <c r="B109" s="199"/>
      <c r="C109" s="199"/>
      <c r="D109" s="199"/>
      <c r="E109" s="199"/>
      <c r="F109" s="199"/>
      <c r="G109" s="13">
        <v>101</v>
      </c>
      <c r="H109" s="20">
        <v>0</v>
      </c>
      <c r="I109" s="20">
        <v>0</v>
      </c>
    </row>
    <row r="110" spans="1:9" ht="12.75" customHeight="1" x14ac:dyDescent="0.2">
      <c r="A110" s="199" t="s">
        <v>87</v>
      </c>
      <c r="B110" s="199"/>
      <c r="C110" s="199"/>
      <c r="D110" s="199"/>
      <c r="E110" s="199"/>
      <c r="F110" s="199"/>
      <c r="G110" s="13">
        <v>102</v>
      </c>
      <c r="H110" s="20">
        <v>1622799</v>
      </c>
      <c r="I110" s="20">
        <v>599251</v>
      </c>
    </row>
    <row r="111" spans="1:9" ht="12.75" customHeight="1" x14ac:dyDescent="0.2">
      <c r="A111" s="199" t="s">
        <v>88</v>
      </c>
      <c r="B111" s="199"/>
      <c r="C111" s="199"/>
      <c r="D111" s="199"/>
      <c r="E111" s="199"/>
      <c r="F111" s="199"/>
      <c r="G111" s="13">
        <v>103</v>
      </c>
      <c r="H111" s="20">
        <v>1700745857</v>
      </c>
      <c r="I111" s="20">
        <v>1638216651</v>
      </c>
    </row>
    <row r="112" spans="1:9" ht="12.75" customHeight="1" x14ac:dyDescent="0.2">
      <c r="A112" s="199" t="s">
        <v>89</v>
      </c>
      <c r="B112" s="199"/>
      <c r="C112" s="199"/>
      <c r="D112" s="199"/>
      <c r="E112" s="199"/>
      <c r="F112" s="199"/>
      <c r="G112" s="13">
        <v>104</v>
      </c>
      <c r="H112" s="20">
        <v>0</v>
      </c>
      <c r="I112" s="20">
        <v>0</v>
      </c>
    </row>
    <row r="113" spans="1:9" ht="12.75" customHeight="1" x14ac:dyDescent="0.2">
      <c r="A113" s="199" t="s">
        <v>90</v>
      </c>
      <c r="B113" s="199"/>
      <c r="C113" s="199"/>
      <c r="D113" s="199"/>
      <c r="E113" s="199"/>
      <c r="F113" s="199"/>
      <c r="G113" s="13">
        <v>105</v>
      </c>
      <c r="H113" s="20">
        <v>0</v>
      </c>
      <c r="I113" s="20">
        <v>0</v>
      </c>
    </row>
    <row r="114" spans="1:9" ht="12.75" customHeight="1" x14ac:dyDescent="0.2">
      <c r="A114" s="199" t="s">
        <v>91</v>
      </c>
      <c r="B114" s="199"/>
      <c r="C114" s="199"/>
      <c r="D114" s="199"/>
      <c r="E114" s="199"/>
      <c r="F114" s="199"/>
      <c r="G114" s="13">
        <v>106</v>
      </c>
      <c r="H114" s="20">
        <v>0</v>
      </c>
      <c r="I114" s="20">
        <v>0</v>
      </c>
    </row>
    <row r="115" spans="1:9" ht="12.75" customHeight="1" x14ac:dyDescent="0.2">
      <c r="A115" s="199" t="s">
        <v>92</v>
      </c>
      <c r="B115" s="199"/>
      <c r="C115" s="199"/>
      <c r="D115" s="199"/>
      <c r="E115" s="199"/>
      <c r="F115" s="199"/>
      <c r="G115" s="13">
        <v>107</v>
      </c>
      <c r="H115" s="20">
        <v>5365952368</v>
      </c>
      <c r="I115" s="20">
        <v>5098121662</v>
      </c>
    </row>
    <row r="116" spans="1:9" ht="12.75" customHeight="1" x14ac:dyDescent="0.2">
      <c r="A116" s="199" t="s">
        <v>93</v>
      </c>
      <c r="B116" s="199"/>
      <c r="C116" s="199"/>
      <c r="D116" s="199"/>
      <c r="E116" s="199"/>
      <c r="F116" s="199"/>
      <c r="G116" s="13">
        <v>108</v>
      </c>
      <c r="H116" s="20">
        <v>242704414</v>
      </c>
      <c r="I116" s="20">
        <v>163805749</v>
      </c>
    </row>
    <row r="117" spans="1:9" ht="12.75" customHeight="1" x14ac:dyDescent="0.2">
      <c r="A117" s="201" t="s">
        <v>357</v>
      </c>
      <c r="B117" s="201"/>
      <c r="C117" s="201"/>
      <c r="D117" s="201"/>
      <c r="E117" s="201"/>
      <c r="F117" s="201"/>
      <c r="G117" s="14">
        <v>109</v>
      </c>
      <c r="H117" s="21">
        <f>SUM(H118:H131)</f>
        <v>3813231287</v>
      </c>
      <c r="I117" s="21">
        <f>SUM(I118:I131)</f>
        <v>4184930199</v>
      </c>
    </row>
    <row r="118" spans="1:9" ht="12.75" customHeight="1" x14ac:dyDescent="0.2">
      <c r="A118" s="199" t="s">
        <v>83</v>
      </c>
      <c r="B118" s="199"/>
      <c r="C118" s="199"/>
      <c r="D118" s="199"/>
      <c r="E118" s="199"/>
      <c r="F118" s="199"/>
      <c r="G118" s="13">
        <v>110</v>
      </c>
      <c r="H118" s="20">
        <v>0</v>
      </c>
      <c r="I118" s="20">
        <v>0</v>
      </c>
    </row>
    <row r="119" spans="1:9" ht="22.15" customHeight="1" x14ac:dyDescent="0.2">
      <c r="A119" s="199" t="s">
        <v>84</v>
      </c>
      <c r="B119" s="199"/>
      <c r="C119" s="199"/>
      <c r="D119" s="199"/>
      <c r="E119" s="199"/>
      <c r="F119" s="199"/>
      <c r="G119" s="13">
        <v>111</v>
      </c>
      <c r="H119" s="20">
        <v>0</v>
      </c>
      <c r="I119" s="20">
        <v>0</v>
      </c>
    </row>
    <row r="120" spans="1:9" ht="12.75" customHeight="1" x14ac:dyDescent="0.2">
      <c r="A120" s="199" t="s">
        <v>85</v>
      </c>
      <c r="B120" s="199"/>
      <c r="C120" s="199"/>
      <c r="D120" s="199"/>
      <c r="E120" s="199"/>
      <c r="F120" s="199"/>
      <c r="G120" s="13">
        <v>112</v>
      </c>
      <c r="H120" s="20">
        <v>0</v>
      </c>
      <c r="I120" s="20">
        <v>0</v>
      </c>
    </row>
    <row r="121" spans="1:9" ht="23.45" customHeight="1" x14ac:dyDescent="0.2">
      <c r="A121" s="199" t="s">
        <v>86</v>
      </c>
      <c r="B121" s="199"/>
      <c r="C121" s="199"/>
      <c r="D121" s="199"/>
      <c r="E121" s="199"/>
      <c r="F121" s="199"/>
      <c r="G121" s="13">
        <v>113</v>
      </c>
      <c r="H121" s="20">
        <v>0</v>
      </c>
      <c r="I121" s="20">
        <v>0</v>
      </c>
    </row>
    <row r="122" spans="1:9" ht="12.75" customHeight="1" x14ac:dyDescent="0.2">
      <c r="A122" s="199" t="s">
        <v>87</v>
      </c>
      <c r="B122" s="199"/>
      <c r="C122" s="199"/>
      <c r="D122" s="199"/>
      <c r="E122" s="199"/>
      <c r="F122" s="199"/>
      <c r="G122" s="13">
        <v>114</v>
      </c>
      <c r="H122" s="20">
        <v>0</v>
      </c>
      <c r="I122" s="20">
        <v>0</v>
      </c>
    </row>
    <row r="123" spans="1:9" ht="12.75" customHeight="1" x14ac:dyDescent="0.2">
      <c r="A123" s="199" t="s">
        <v>88</v>
      </c>
      <c r="B123" s="199"/>
      <c r="C123" s="199"/>
      <c r="D123" s="199"/>
      <c r="E123" s="199"/>
      <c r="F123" s="199"/>
      <c r="G123" s="13">
        <v>115</v>
      </c>
      <c r="H123" s="20">
        <v>234162983</v>
      </c>
      <c r="I123" s="20">
        <v>242185454</v>
      </c>
    </row>
    <row r="124" spans="1:9" ht="12.75" customHeight="1" x14ac:dyDescent="0.2">
      <c r="A124" s="199" t="s">
        <v>89</v>
      </c>
      <c r="B124" s="199"/>
      <c r="C124" s="199"/>
      <c r="D124" s="199"/>
      <c r="E124" s="199"/>
      <c r="F124" s="199"/>
      <c r="G124" s="13">
        <v>116</v>
      </c>
      <c r="H124" s="20">
        <v>29395843</v>
      </c>
      <c r="I124" s="20">
        <v>38891887</v>
      </c>
    </row>
    <row r="125" spans="1:9" ht="12.75" customHeight="1" x14ac:dyDescent="0.2">
      <c r="A125" s="199" t="s">
        <v>90</v>
      </c>
      <c r="B125" s="199"/>
      <c r="C125" s="199"/>
      <c r="D125" s="199"/>
      <c r="E125" s="199"/>
      <c r="F125" s="199"/>
      <c r="G125" s="13">
        <v>117</v>
      </c>
      <c r="H125" s="20">
        <v>151895631</v>
      </c>
      <c r="I125" s="20">
        <v>203524094</v>
      </c>
    </row>
    <row r="126" spans="1:9" x14ac:dyDescent="0.2">
      <c r="A126" s="199" t="s">
        <v>91</v>
      </c>
      <c r="B126" s="199"/>
      <c r="C126" s="199"/>
      <c r="D126" s="199"/>
      <c r="E126" s="199"/>
      <c r="F126" s="199"/>
      <c r="G126" s="13">
        <v>118</v>
      </c>
      <c r="H126" s="20">
        <v>0</v>
      </c>
      <c r="I126" s="20">
        <v>0</v>
      </c>
    </row>
    <row r="127" spans="1:9" x14ac:dyDescent="0.2">
      <c r="A127" s="199" t="s">
        <v>94</v>
      </c>
      <c r="B127" s="199"/>
      <c r="C127" s="199"/>
      <c r="D127" s="199"/>
      <c r="E127" s="199"/>
      <c r="F127" s="199"/>
      <c r="G127" s="13">
        <v>119</v>
      </c>
      <c r="H127" s="20">
        <v>87735411</v>
      </c>
      <c r="I127" s="20">
        <v>114990967</v>
      </c>
    </row>
    <row r="128" spans="1:9" x14ac:dyDescent="0.2">
      <c r="A128" s="199" t="s">
        <v>95</v>
      </c>
      <c r="B128" s="199"/>
      <c r="C128" s="199"/>
      <c r="D128" s="199"/>
      <c r="E128" s="199"/>
      <c r="F128" s="199"/>
      <c r="G128" s="13">
        <v>120</v>
      </c>
      <c r="H128" s="20">
        <v>109141983</v>
      </c>
      <c r="I128" s="20">
        <v>92599233</v>
      </c>
    </row>
    <row r="129" spans="1:9" x14ac:dyDescent="0.2">
      <c r="A129" s="199" t="s">
        <v>96</v>
      </c>
      <c r="B129" s="199"/>
      <c r="C129" s="199"/>
      <c r="D129" s="199"/>
      <c r="E129" s="199"/>
      <c r="F129" s="199"/>
      <c r="G129" s="13">
        <v>121</v>
      </c>
      <c r="H129" s="20">
        <v>32895841</v>
      </c>
      <c r="I129" s="20">
        <v>27447223</v>
      </c>
    </row>
    <row r="130" spans="1:9" x14ac:dyDescent="0.2">
      <c r="A130" s="199" t="s">
        <v>97</v>
      </c>
      <c r="B130" s="199"/>
      <c r="C130" s="199"/>
      <c r="D130" s="199"/>
      <c r="E130" s="199"/>
      <c r="F130" s="199"/>
      <c r="G130" s="13">
        <v>122</v>
      </c>
      <c r="H130" s="20">
        <v>0</v>
      </c>
      <c r="I130" s="20">
        <v>0</v>
      </c>
    </row>
    <row r="131" spans="1:9" x14ac:dyDescent="0.2">
      <c r="A131" s="199" t="s">
        <v>98</v>
      </c>
      <c r="B131" s="199"/>
      <c r="C131" s="199"/>
      <c r="D131" s="199"/>
      <c r="E131" s="199"/>
      <c r="F131" s="199"/>
      <c r="G131" s="13">
        <v>123</v>
      </c>
      <c r="H131" s="20">
        <v>3168003595</v>
      </c>
      <c r="I131" s="20">
        <v>3465291341</v>
      </c>
    </row>
    <row r="132" spans="1:9" ht="22.15" customHeight="1" x14ac:dyDescent="0.2">
      <c r="A132" s="200" t="s">
        <v>99</v>
      </c>
      <c r="B132" s="200"/>
      <c r="C132" s="200"/>
      <c r="D132" s="200"/>
      <c r="E132" s="200"/>
      <c r="F132" s="200"/>
      <c r="G132" s="13">
        <v>124</v>
      </c>
      <c r="H132" s="20">
        <v>326783970</v>
      </c>
      <c r="I132" s="20">
        <v>323930326</v>
      </c>
    </row>
    <row r="133" spans="1:9" ht="12.75" customHeight="1" x14ac:dyDescent="0.2">
      <c r="A133" s="201" t="s">
        <v>358</v>
      </c>
      <c r="B133" s="201"/>
      <c r="C133" s="201"/>
      <c r="D133" s="201"/>
      <c r="E133" s="201"/>
      <c r="F133" s="201"/>
      <c r="G133" s="14">
        <v>125</v>
      </c>
      <c r="H133" s="21">
        <f>H75+H98+H105+H117+H132</f>
        <v>22536853413</v>
      </c>
      <c r="I133" s="21">
        <f>I75+I98+I105+I117+I132</f>
        <v>22240380750</v>
      </c>
    </row>
    <row r="134" spans="1:9" x14ac:dyDescent="0.2">
      <c r="A134" s="200" t="s">
        <v>100</v>
      </c>
      <c r="B134" s="200"/>
      <c r="C134" s="200"/>
      <c r="D134" s="200"/>
      <c r="E134" s="200"/>
      <c r="F134" s="200"/>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42" zoomScale="110" zoomScaleNormal="100" zoomScaleSheetLayoutView="110" workbookViewId="0">
      <selection sqref="A1:C1"/>
    </sheetView>
  </sheetViews>
  <sheetFormatPr defaultRowHeight="12.75" x14ac:dyDescent="0.2"/>
  <cols>
    <col min="1" max="7" width="9.140625" style="95"/>
    <col min="8" max="8" width="12.42578125" style="94" customWidth="1"/>
    <col min="9" max="9" width="14.140625" style="94" customWidth="1"/>
    <col min="10" max="10" width="13.42578125" style="94" customWidth="1"/>
    <col min="11" max="11" width="14.140625" style="94" customWidth="1"/>
    <col min="12" max="263" width="9.140625" style="95"/>
    <col min="264" max="264" width="9.85546875" style="95" bestFit="1" customWidth="1"/>
    <col min="265" max="265" width="11.7109375" style="95" bestFit="1" customWidth="1"/>
    <col min="266" max="519" width="9.140625" style="95"/>
    <col min="520" max="520" width="9.85546875" style="95" bestFit="1" customWidth="1"/>
    <col min="521" max="521" width="11.7109375" style="95" bestFit="1" customWidth="1"/>
    <col min="522" max="775" width="9.140625" style="95"/>
    <col min="776" max="776" width="9.85546875" style="95" bestFit="1" customWidth="1"/>
    <col min="777" max="777" width="11.7109375" style="95" bestFit="1" customWidth="1"/>
    <col min="778" max="1031" width="9.140625" style="95"/>
    <col min="1032" max="1032" width="9.85546875" style="95" bestFit="1" customWidth="1"/>
    <col min="1033" max="1033" width="11.7109375" style="95" bestFit="1" customWidth="1"/>
    <col min="1034" max="1287" width="9.140625" style="95"/>
    <col min="1288" max="1288" width="9.85546875" style="95" bestFit="1" customWidth="1"/>
    <col min="1289" max="1289" width="11.7109375" style="95" bestFit="1" customWidth="1"/>
    <col min="1290" max="1543" width="9.140625" style="95"/>
    <col min="1544" max="1544" width="9.85546875" style="95" bestFit="1" customWidth="1"/>
    <col min="1545" max="1545" width="11.7109375" style="95" bestFit="1" customWidth="1"/>
    <col min="1546" max="1799" width="9.140625" style="95"/>
    <col min="1800" max="1800" width="9.85546875" style="95" bestFit="1" customWidth="1"/>
    <col min="1801" max="1801" width="11.7109375" style="95" bestFit="1" customWidth="1"/>
    <col min="1802" max="2055" width="9.140625" style="95"/>
    <col min="2056" max="2056" width="9.85546875" style="95" bestFit="1" customWidth="1"/>
    <col min="2057" max="2057" width="11.7109375" style="95" bestFit="1" customWidth="1"/>
    <col min="2058" max="2311" width="9.140625" style="95"/>
    <col min="2312" max="2312" width="9.85546875" style="95" bestFit="1" customWidth="1"/>
    <col min="2313" max="2313" width="11.7109375" style="95" bestFit="1" customWidth="1"/>
    <col min="2314" max="2567" width="9.140625" style="95"/>
    <col min="2568" max="2568" width="9.85546875" style="95" bestFit="1" customWidth="1"/>
    <col min="2569" max="2569" width="11.7109375" style="95" bestFit="1" customWidth="1"/>
    <col min="2570" max="2823" width="9.140625" style="95"/>
    <col min="2824" max="2824" width="9.85546875" style="95" bestFit="1" customWidth="1"/>
    <col min="2825" max="2825" width="11.7109375" style="95" bestFit="1" customWidth="1"/>
    <col min="2826" max="3079" width="9.140625" style="95"/>
    <col min="3080" max="3080" width="9.85546875" style="95" bestFit="1" customWidth="1"/>
    <col min="3081" max="3081" width="11.7109375" style="95" bestFit="1" customWidth="1"/>
    <col min="3082" max="3335" width="9.140625" style="95"/>
    <col min="3336" max="3336" width="9.85546875" style="95" bestFit="1" customWidth="1"/>
    <col min="3337" max="3337" width="11.7109375" style="95" bestFit="1" customWidth="1"/>
    <col min="3338" max="3591" width="9.140625" style="95"/>
    <col min="3592" max="3592" width="9.85546875" style="95" bestFit="1" customWidth="1"/>
    <col min="3593" max="3593" width="11.7109375" style="95" bestFit="1" customWidth="1"/>
    <col min="3594" max="3847" width="9.140625" style="95"/>
    <col min="3848" max="3848" width="9.85546875" style="95" bestFit="1" customWidth="1"/>
    <col min="3849" max="3849" width="11.7109375" style="95" bestFit="1" customWidth="1"/>
    <col min="3850" max="4103" width="9.140625" style="95"/>
    <col min="4104" max="4104" width="9.85546875" style="95" bestFit="1" customWidth="1"/>
    <col min="4105" max="4105" width="11.7109375" style="95" bestFit="1" customWidth="1"/>
    <col min="4106" max="4359" width="9.140625" style="95"/>
    <col min="4360" max="4360" width="9.85546875" style="95" bestFit="1" customWidth="1"/>
    <col min="4361" max="4361" width="11.7109375" style="95" bestFit="1" customWidth="1"/>
    <col min="4362" max="4615" width="9.140625" style="95"/>
    <col min="4616" max="4616" width="9.85546875" style="95" bestFit="1" customWidth="1"/>
    <col min="4617" max="4617" width="11.7109375" style="95" bestFit="1" customWidth="1"/>
    <col min="4618" max="4871" width="9.140625" style="95"/>
    <col min="4872" max="4872" width="9.85546875" style="95" bestFit="1" customWidth="1"/>
    <col min="4873" max="4873" width="11.7109375" style="95" bestFit="1" customWidth="1"/>
    <col min="4874" max="5127" width="9.140625" style="95"/>
    <col min="5128" max="5128" width="9.85546875" style="95" bestFit="1" customWidth="1"/>
    <col min="5129" max="5129" width="11.7109375" style="95" bestFit="1" customWidth="1"/>
    <col min="5130" max="5383" width="9.140625" style="95"/>
    <col min="5384" max="5384" width="9.85546875" style="95" bestFit="1" customWidth="1"/>
    <col min="5385" max="5385" width="11.7109375" style="95" bestFit="1" customWidth="1"/>
    <col min="5386" max="5639" width="9.140625" style="95"/>
    <col min="5640" max="5640" width="9.85546875" style="95" bestFit="1" customWidth="1"/>
    <col min="5641" max="5641" width="11.7109375" style="95" bestFit="1" customWidth="1"/>
    <col min="5642" max="5895" width="9.140625" style="95"/>
    <col min="5896" max="5896" width="9.85546875" style="95" bestFit="1" customWidth="1"/>
    <col min="5897" max="5897" width="11.7109375" style="95" bestFit="1" customWidth="1"/>
    <col min="5898" max="6151" width="9.140625" style="95"/>
    <col min="6152" max="6152" width="9.85546875" style="95" bestFit="1" customWidth="1"/>
    <col min="6153" max="6153" width="11.7109375" style="95" bestFit="1" customWidth="1"/>
    <col min="6154" max="6407" width="9.140625" style="95"/>
    <col min="6408" max="6408" width="9.85546875" style="95" bestFit="1" customWidth="1"/>
    <col min="6409" max="6409" width="11.7109375" style="95" bestFit="1" customWidth="1"/>
    <col min="6410" max="6663" width="9.140625" style="95"/>
    <col min="6664" max="6664" width="9.85546875" style="95" bestFit="1" customWidth="1"/>
    <col min="6665" max="6665" width="11.7109375" style="95" bestFit="1" customWidth="1"/>
    <col min="6666" max="6919" width="9.140625" style="95"/>
    <col min="6920" max="6920" width="9.85546875" style="95" bestFit="1" customWidth="1"/>
    <col min="6921" max="6921" width="11.7109375" style="95" bestFit="1" customWidth="1"/>
    <col min="6922" max="7175" width="9.140625" style="95"/>
    <col min="7176" max="7176" width="9.85546875" style="95" bestFit="1" customWidth="1"/>
    <col min="7177" max="7177" width="11.7109375" style="95" bestFit="1" customWidth="1"/>
    <col min="7178" max="7431" width="9.140625" style="95"/>
    <col min="7432" max="7432" width="9.85546875" style="95" bestFit="1" customWidth="1"/>
    <col min="7433" max="7433" width="11.7109375" style="95" bestFit="1" customWidth="1"/>
    <col min="7434" max="7687" width="9.140625" style="95"/>
    <col min="7688" max="7688" width="9.85546875" style="95" bestFit="1" customWidth="1"/>
    <col min="7689" max="7689" width="11.7109375" style="95" bestFit="1" customWidth="1"/>
    <col min="7690" max="7943" width="9.140625" style="95"/>
    <col min="7944" max="7944" width="9.85546875" style="95" bestFit="1" customWidth="1"/>
    <col min="7945" max="7945" width="11.7109375" style="95" bestFit="1" customWidth="1"/>
    <col min="7946" max="8199" width="9.140625" style="95"/>
    <col min="8200" max="8200" width="9.85546875" style="95" bestFit="1" customWidth="1"/>
    <col min="8201" max="8201" width="11.7109375" style="95" bestFit="1" customWidth="1"/>
    <col min="8202" max="8455" width="9.140625" style="95"/>
    <col min="8456" max="8456" width="9.85546875" style="95" bestFit="1" customWidth="1"/>
    <col min="8457" max="8457" width="11.7109375" style="95" bestFit="1" customWidth="1"/>
    <col min="8458" max="8711" width="9.140625" style="95"/>
    <col min="8712" max="8712" width="9.85546875" style="95" bestFit="1" customWidth="1"/>
    <col min="8713" max="8713" width="11.7109375" style="95" bestFit="1" customWidth="1"/>
    <col min="8714" max="8967" width="9.140625" style="95"/>
    <col min="8968" max="8968" width="9.85546875" style="95" bestFit="1" customWidth="1"/>
    <col min="8969" max="8969" width="11.7109375" style="95" bestFit="1" customWidth="1"/>
    <col min="8970" max="9223" width="9.140625" style="95"/>
    <col min="9224" max="9224" width="9.85546875" style="95" bestFit="1" customWidth="1"/>
    <col min="9225" max="9225" width="11.7109375" style="95" bestFit="1" customWidth="1"/>
    <col min="9226" max="9479" width="9.140625" style="95"/>
    <col min="9480" max="9480" width="9.85546875" style="95" bestFit="1" customWidth="1"/>
    <col min="9481" max="9481" width="11.7109375" style="95" bestFit="1" customWidth="1"/>
    <col min="9482" max="9735" width="9.140625" style="95"/>
    <col min="9736" max="9736" width="9.85546875" style="95" bestFit="1" customWidth="1"/>
    <col min="9737" max="9737" width="11.7109375" style="95" bestFit="1" customWidth="1"/>
    <col min="9738" max="9991" width="9.140625" style="95"/>
    <col min="9992" max="9992" width="9.85546875" style="95" bestFit="1" customWidth="1"/>
    <col min="9993" max="9993" width="11.7109375" style="95" bestFit="1" customWidth="1"/>
    <col min="9994" max="10247" width="9.140625" style="95"/>
    <col min="10248" max="10248" width="9.85546875" style="95" bestFit="1" customWidth="1"/>
    <col min="10249" max="10249" width="11.7109375" style="95" bestFit="1" customWidth="1"/>
    <col min="10250" max="10503" width="9.140625" style="95"/>
    <col min="10504" max="10504" width="9.85546875" style="95" bestFit="1" customWidth="1"/>
    <col min="10505" max="10505" width="11.7109375" style="95" bestFit="1" customWidth="1"/>
    <col min="10506" max="10759" width="9.140625" style="95"/>
    <col min="10760" max="10760" width="9.85546875" style="95" bestFit="1" customWidth="1"/>
    <col min="10761" max="10761" width="11.7109375" style="95" bestFit="1" customWidth="1"/>
    <col min="10762" max="11015" width="9.140625" style="95"/>
    <col min="11016" max="11016" width="9.85546875" style="95" bestFit="1" customWidth="1"/>
    <col min="11017" max="11017" width="11.7109375" style="95" bestFit="1" customWidth="1"/>
    <col min="11018" max="11271" width="9.140625" style="95"/>
    <col min="11272" max="11272" width="9.85546875" style="95" bestFit="1" customWidth="1"/>
    <col min="11273" max="11273" width="11.7109375" style="95" bestFit="1" customWidth="1"/>
    <col min="11274" max="11527" width="9.140625" style="95"/>
    <col min="11528" max="11528" width="9.85546875" style="95" bestFit="1" customWidth="1"/>
    <col min="11529" max="11529" width="11.7109375" style="95" bestFit="1" customWidth="1"/>
    <col min="11530" max="11783" width="9.140625" style="95"/>
    <col min="11784" max="11784" width="9.85546875" style="95" bestFit="1" customWidth="1"/>
    <col min="11785" max="11785" width="11.7109375" style="95" bestFit="1" customWidth="1"/>
    <col min="11786" max="12039" width="9.140625" style="95"/>
    <col min="12040" max="12040" width="9.85546875" style="95" bestFit="1" customWidth="1"/>
    <col min="12041" max="12041" width="11.7109375" style="95" bestFit="1" customWidth="1"/>
    <col min="12042" max="12295" width="9.140625" style="95"/>
    <col min="12296" max="12296" width="9.85546875" style="95" bestFit="1" customWidth="1"/>
    <col min="12297" max="12297" width="11.7109375" style="95" bestFit="1" customWidth="1"/>
    <col min="12298" max="12551" width="9.140625" style="95"/>
    <col min="12552" max="12552" width="9.85546875" style="95" bestFit="1" customWidth="1"/>
    <col min="12553" max="12553" width="11.7109375" style="95" bestFit="1" customWidth="1"/>
    <col min="12554" max="12807" width="9.140625" style="95"/>
    <col min="12808" max="12808" width="9.85546875" style="95" bestFit="1" customWidth="1"/>
    <col min="12809" max="12809" width="11.7109375" style="95" bestFit="1" customWidth="1"/>
    <col min="12810" max="13063" width="9.140625" style="95"/>
    <col min="13064" max="13064" width="9.85546875" style="95" bestFit="1" customWidth="1"/>
    <col min="13065" max="13065" width="11.7109375" style="95" bestFit="1" customWidth="1"/>
    <col min="13066" max="13319" width="9.140625" style="95"/>
    <col min="13320" max="13320" width="9.85546875" style="95" bestFit="1" customWidth="1"/>
    <col min="13321" max="13321" width="11.7109375" style="95" bestFit="1" customWidth="1"/>
    <col min="13322" max="13575" width="9.140625" style="95"/>
    <col min="13576" max="13576" width="9.85546875" style="95" bestFit="1" customWidth="1"/>
    <col min="13577" max="13577" width="11.7109375" style="95" bestFit="1" customWidth="1"/>
    <col min="13578" max="13831" width="9.140625" style="95"/>
    <col min="13832" max="13832" width="9.85546875" style="95" bestFit="1" customWidth="1"/>
    <col min="13833" max="13833" width="11.7109375" style="95" bestFit="1" customWidth="1"/>
    <col min="13834" max="14087" width="9.140625" style="95"/>
    <col min="14088" max="14088" width="9.85546875" style="95" bestFit="1" customWidth="1"/>
    <col min="14089" max="14089" width="11.7109375" style="95" bestFit="1" customWidth="1"/>
    <col min="14090" max="14343" width="9.140625" style="95"/>
    <col min="14344" max="14344" width="9.85546875" style="95" bestFit="1" customWidth="1"/>
    <col min="14345" max="14345" width="11.7109375" style="95" bestFit="1" customWidth="1"/>
    <col min="14346" max="14599" width="9.140625" style="95"/>
    <col min="14600" max="14600" width="9.85546875" style="95" bestFit="1" customWidth="1"/>
    <col min="14601" max="14601" width="11.7109375" style="95" bestFit="1" customWidth="1"/>
    <col min="14602" max="14855" width="9.140625" style="95"/>
    <col min="14856" max="14856" width="9.85546875" style="95" bestFit="1" customWidth="1"/>
    <col min="14857" max="14857" width="11.7109375" style="95" bestFit="1" customWidth="1"/>
    <col min="14858" max="15111" width="9.140625" style="95"/>
    <col min="15112" max="15112" width="9.85546875" style="95" bestFit="1" customWidth="1"/>
    <col min="15113" max="15113" width="11.7109375" style="95" bestFit="1" customWidth="1"/>
    <col min="15114" max="15367" width="9.140625" style="95"/>
    <col min="15368" max="15368" width="9.85546875" style="95" bestFit="1" customWidth="1"/>
    <col min="15369" max="15369" width="11.7109375" style="95" bestFit="1" customWidth="1"/>
    <col min="15370" max="15623" width="9.140625" style="95"/>
    <col min="15624" max="15624" width="9.85546875" style="95" bestFit="1" customWidth="1"/>
    <col min="15625" max="15625" width="11.7109375" style="95" bestFit="1" customWidth="1"/>
    <col min="15626" max="15879" width="9.140625" style="95"/>
    <col min="15880" max="15880" width="9.85546875" style="95" bestFit="1" customWidth="1"/>
    <col min="15881" max="15881" width="11.7109375" style="95" bestFit="1" customWidth="1"/>
    <col min="15882" max="16135" width="9.140625" style="95"/>
    <col min="16136" max="16136" width="9.85546875" style="95" bestFit="1" customWidth="1"/>
    <col min="16137" max="16137" width="11.7109375" style="95" bestFit="1" customWidth="1"/>
    <col min="16138" max="16384" width="9.140625" style="95"/>
  </cols>
  <sheetData>
    <row r="1" spans="1:11" x14ac:dyDescent="0.2">
      <c r="A1" s="236" t="s">
        <v>102</v>
      </c>
      <c r="B1" s="237"/>
      <c r="C1" s="237"/>
      <c r="D1" s="237"/>
      <c r="E1" s="237"/>
      <c r="F1" s="237"/>
      <c r="G1" s="237"/>
      <c r="H1" s="237"/>
      <c r="I1" s="237"/>
    </row>
    <row r="2" spans="1:11" x14ac:dyDescent="0.2">
      <c r="A2" s="238" t="s">
        <v>595</v>
      </c>
      <c r="B2" s="239"/>
      <c r="C2" s="239"/>
      <c r="D2" s="239"/>
      <c r="E2" s="239"/>
      <c r="F2" s="239"/>
      <c r="G2" s="239"/>
      <c r="H2" s="239"/>
      <c r="I2" s="239"/>
    </row>
    <row r="3" spans="1:11" x14ac:dyDescent="0.2">
      <c r="A3" s="240" t="s">
        <v>282</v>
      </c>
      <c r="B3" s="241"/>
      <c r="C3" s="241"/>
      <c r="D3" s="241"/>
      <c r="E3" s="241"/>
      <c r="F3" s="241"/>
      <c r="G3" s="241"/>
      <c r="H3" s="241"/>
      <c r="I3" s="241"/>
      <c r="J3" s="242"/>
      <c r="K3" s="242"/>
    </row>
    <row r="4" spans="1:11" x14ac:dyDescent="0.2">
      <c r="A4" s="243" t="s">
        <v>474</v>
      </c>
      <c r="B4" s="244"/>
      <c r="C4" s="244"/>
      <c r="D4" s="244"/>
      <c r="E4" s="244"/>
      <c r="F4" s="244"/>
      <c r="G4" s="244"/>
      <c r="H4" s="244"/>
      <c r="I4" s="244"/>
      <c r="J4" s="245"/>
      <c r="K4" s="245"/>
    </row>
    <row r="5" spans="1:11" ht="22.15" customHeight="1" x14ac:dyDescent="0.2">
      <c r="A5" s="246" t="s">
        <v>2</v>
      </c>
      <c r="B5" s="247"/>
      <c r="C5" s="247"/>
      <c r="D5" s="247"/>
      <c r="E5" s="247"/>
      <c r="F5" s="247"/>
      <c r="G5" s="246" t="s">
        <v>103</v>
      </c>
      <c r="H5" s="248" t="s">
        <v>302</v>
      </c>
      <c r="I5" s="249"/>
      <c r="J5" s="248" t="s">
        <v>279</v>
      </c>
      <c r="K5" s="249"/>
    </row>
    <row r="6" spans="1:11" x14ac:dyDescent="0.2">
      <c r="A6" s="247"/>
      <c r="B6" s="247"/>
      <c r="C6" s="247"/>
      <c r="D6" s="247"/>
      <c r="E6" s="247"/>
      <c r="F6" s="247"/>
      <c r="G6" s="247"/>
      <c r="H6" s="96" t="s">
        <v>295</v>
      </c>
      <c r="I6" s="96" t="s">
        <v>296</v>
      </c>
      <c r="J6" s="96" t="s">
        <v>295</v>
      </c>
      <c r="K6" s="96" t="s">
        <v>296</v>
      </c>
    </row>
    <row r="7" spans="1:11" x14ac:dyDescent="0.2">
      <c r="A7" s="234">
        <v>1</v>
      </c>
      <c r="B7" s="235"/>
      <c r="C7" s="235"/>
      <c r="D7" s="235"/>
      <c r="E7" s="235"/>
      <c r="F7" s="235"/>
      <c r="G7" s="97">
        <v>2</v>
      </c>
      <c r="H7" s="96">
        <v>3</v>
      </c>
      <c r="I7" s="96">
        <v>4</v>
      </c>
      <c r="J7" s="96">
        <v>5</v>
      </c>
      <c r="K7" s="96">
        <v>6</v>
      </c>
    </row>
    <row r="8" spans="1:11" ht="12.75" customHeight="1" x14ac:dyDescent="0.2">
      <c r="A8" s="230" t="s">
        <v>359</v>
      </c>
      <c r="B8" s="230"/>
      <c r="C8" s="230"/>
      <c r="D8" s="230"/>
      <c r="E8" s="230"/>
      <c r="F8" s="230"/>
      <c r="G8" s="14">
        <v>1</v>
      </c>
      <c r="H8" s="98">
        <f>SUM(H9:H13)</f>
        <v>5787443709</v>
      </c>
      <c r="I8" s="98">
        <f>SUM(I9:I13)</f>
        <v>1205054487</v>
      </c>
      <c r="J8" s="98">
        <f>SUM(J9:J13)</f>
        <v>6668769408</v>
      </c>
      <c r="K8" s="98">
        <f>SUM(K9:K13)</f>
        <v>1396559621</v>
      </c>
    </row>
    <row r="9" spans="1:11" ht="12.75" customHeight="1" x14ac:dyDescent="0.2">
      <c r="A9" s="199" t="s">
        <v>115</v>
      </c>
      <c r="B9" s="199"/>
      <c r="C9" s="199"/>
      <c r="D9" s="199"/>
      <c r="E9" s="199"/>
      <c r="F9" s="199"/>
      <c r="G9" s="13">
        <v>2</v>
      </c>
      <c r="H9" s="99">
        <v>0</v>
      </c>
      <c r="I9" s="99">
        <v>0</v>
      </c>
      <c r="J9" s="99">
        <v>0</v>
      </c>
      <c r="K9" s="99">
        <v>0</v>
      </c>
    </row>
    <row r="10" spans="1:11" ht="12.75" customHeight="1" x14ac:dyDescent="0.2">
      <c r="A10" s="199" t="s">
        <v>116</v>
      </c>
      <c r="B10" s="199"/>
      <c r="C10" s="199"/>
      <c r="D10" s="199"/>
      <c r="E10" s="199"/>
      <c r="F10" s="199"/>
      <c r="G10" s="13">
        <v>3</v>
      </c>
      <c r="H10" s="99">
        <v>5272175674</v>
      </c>
      <c r="I10" s="99">
        <v>1092410211</v>
      </c>
      <c r="J10" s="99">
        <v>6133762687</v>
      </c>
      <c r="K10" s="99">
        <v>1209169232</v>
      </c>
    </row>
    <row r="11" spans="1:11" ht="12.75" customHeight="1" x14ac:dyDescent="0.2">
      <c r="A11" s="199" t="s">
        <v>117</v>
      </c>
      <c r="B11" s="199"/>
      <c r="C11" s="199"/>
      <c r="D11" s="199"/>
      <c r="E11" s="199"/>
      <c r="F11" s="199"/>
      <c r="G11" s="13">
        <v>4</v>
      </c>
      <c r="H11" s="99">
        <v>0</v>
      </c>
      <c r="I11" s="99">
        <v>0</v>
      </c>
      <c r="J11" s="99">
        <v>0</v>
      </c>
      <c r="K11" s="99">
        <v>0</v>
      </c>
    </row>
    <row r="12" spans="1:11" ht="12.75" customHeight="1" x14ac:dyDescent="0.2">
      <c r="A12" s="199" t="s">
        <v>118</v>
      </c>
      <c r="B12" s="199"/>
      <c r="C12" s="199"/>
      <c r="D12" s="199"/>
      <c r="E12" s="199"/>
      <c r="F12" s="199"/>
      <c r="G12" s="13">
        <v>5</v>
      </c>
      <c r="H12" s="99">
        <v>0</v>
      </c>
      <c r="I12" s="99">
        <v>0</v>
      </c>
      <c r="J12" s="99">
        <v>0</v>
      </c>
      <c r="K12" s="99">
        <v>0</v>
      </c>
    </row>
    <row r="13" spans="1:11" ht="12.75" customHeight="1" x14ac:dyDescent="0.2">
      <c r="A13" s="199" t="s">
        <v>119</v>
      </c>
      <c r="B13" s="199"/>
      <c r="C13" s="199"/>
      <c r="D13" s="199"/>
      <c r="E13" s="199"/>
      <c r="F13" s="199"/>
      <c r="G13" s="13">
        <v>6</v>
      </c>
      <c r="H13" s="99">
        <v>515268035</v>
      </c>
      <c r="I13" s="99">
        <v>112644276</v>
      </c>
      <c r="J13" s="99">
        <v>535006721</v>
      </c>
      <c r="K13" s="99">
        <v>187390389</v>
      </c>
    </row>
    <row r="14" spans="1:11" ht="12.75" customHeight="1" x14ac:dyDescent="0.2">
      <c r="A14" s="230" t="s">
        <v>360</v>
      </c>
      <c r="B14" s="230"/>
      <c r="C14" s="230"/>
      <c r="D14" s="230"/>
      <c r="E14" s="230"/>
      <c r="F14" s="230"/>
      <c r="G14" s="14">
        <v>7</v>
      </c>
      <c r="H14" s="98">
        <f>H15+H16+H20+H24+H25+H26+H29+H36</f>
        <v>5287030531</v>
      </c>
      <c r="I14" s="98">
        <f>I15+I16+I20+I24+I25+I26+I29+I36</f>
        <v>1373265578</v>
      </c>
      <c r="J14" s="98">
        <f>J15+J16+J20+J24+J25+J26+J29+J36</f>
        <v>5999181786</v>
      </c>
      <c r="K14" s="98">
        <f>K15+K16+K20+K24+K25+K26+K29+K36</f>
        <v>1494049873</v>
      </c>
    </row>
    <row r="15" spans="1:11" ht="12.75" customHeight="1" x14ac:dyDescent="0.2">
      <c r="A15" s="199" t="s">
        <v>104</v>
      </c>
      <c r="B15" s="199"/>
      <c r="C15" s="199"/>
      <c r="D15" s="199"/>
      <c r="E15" s="199"/>
      <c r="F15" s="199"/>
      <c r="G15" s="13">
        <v>8</v>
      </c>
      <c r="H15" s="99">
        <v>-26725595</v>
      </c>
      <c r="I15" s="99">
        <v>-5982110</v>
      </c>
      <c r="J15" s="99">
        <v>-25504588</v>
      </c>
      <c r="K15" s="99">
        <v>-44106675</v>
      </c>
    </row>
    <row r="16" spans="1:11" ht="12.75" customHeight="1" x14ac:dyDescent="0.2">
      <c r="A16" s="203" t="s">
        <v>440</v>
      </c>
      <c r="B16" s="203"/>
      <c r="C16" s="203"/>
      <c r="D16" s="203"/>
      <c r="E16" s="203"/>
      <c r="F16" s="203"/>
      <c r="G16" s="14">
        <v>9</v>
      </c>
      <c r="H16" s="98">
        <f>SUM(H17:H19)</f>
        <v>3336057589</v>
      </c>
      <c r="I16" s="98">
        <f>SUM(I17:I19)</f>
        <v>835449316</v>
      </c>
      <c r="J16" s="98">
        <f>SUM(J17:J19)</f>
        <v>3666218060</v>
      </c>
      <c r="K16" s="98">
        <f>SUM(K17:K19)</f>
        <v>871075875</v>
      </c>
    </row>
    <row r="17" spans="1:11" ht="12.75" customHeight="1" x14ac:dyDescent="0.2">
      <c r="A17" s="233" t="s">
        <v>120</v>
      </c>
      <c r="B17" s="233"/>
      <c r="C17" s="233"/>
      <c r="D17" s="233"/>
      <c r="E17" s="233"/>
      <c r="F17" s="233"/>
      <c r="G17" s="13">
        <v>10</v>
      </c>
      <c r="H17" s="99">
        <v>609227952</v>
      </c>
      <c r="I17" s="99">
        <v>135678135</v>
      </c>
      <c r="J17" s="99">
        <v>844740431</v>
      </c>
      <c r="K17" s="99">
        <v>194591734</v>
      </c>
    </row>
    <row r="18" spans="1:11" ht="12.75" customHeight="1" x14ac:dyDescent="0.2">
      <c r="A18" s="233" t="s">
        <v>121</v>
      </c>
      <c r="B18" s="233"/>
      <c r="C18" s="233"/>
      <c r="D18" s="233"/>
      <c r="E18" s="233"/>
      <c r="F18" s="233"/>
      <c r="G18" s="13">
        <v>11</v>
      </c>
      <c r="H18" s="99">
        <v>18067209</v>
      </c>
      <c r="I18" s="99">
        <v>5173816</v>
      </c>
      <c r="J18" s="99">
        <v>17621255</v>
      </c>
      <c r="K18" s="99">
        <v>2379068</v>
      </c>
    </row>
    <row r="19" spans="1:11" ht="12.75" customHeight="1" x14ac:dyDescent="0.2">
      <c r="A19" s="233" t="s">
        <v>122</v>
      </c>
      <c r="B19" s="233"/>
      <c r="C19" s="233"/>
      <c r="D19" s="233"/>
      <c r="E19" s="233"/>
      <c r="F19" s="233"/>
      <c r="G19" s="13">
        <v>12</v>
      </c>
      <c r="H19" s="99">
        <v>2708762428</v>
      </c>
      <c r="I19" s="99">
        <v>694597365</v>
      </c>
      <c r="J19" s="99">
        <v>2803856374</v>
      </c>
      <c r="K19" s="99">
        <v>674105073</v>
      </c>
    </row>
    <row r="20" spans="1:11" ht="12.75" customHeight="1" x14ac:dyDescent="0.2">
      <c r="A20" s="203" t="s">
        <v>441</v>
      </c>
      <c r="B20" s="203"/>
      <c r="C20" s="203"/>
      <c r="D20" s="203"/>
      <c r="E20" s="203"/>
      <c r="F20" s="203"/>
      <c r="G20" s="14">
        <v>13</v>
      </c>
      <c r="H20" s="98">
        <f>SUM(H21:H23)</f>
        <v>1145859578</v>
      </c>
      <c r="I20" s="98">
        <f>SUM(I21:I23)</f>
        <v>321180276</v>
      </c>
      <c r="J20" s="98">
        <f>SUM(J21:J23)</f>
        <v>1347468639</v>
      </c>
      <c r="K20" s="98">
        <f>SUM(K21:K23)</f>
        <v>353219560</v>
      </c>
    </row>
    <row r="21" spans="1:11" ht="12.75" customHeight="1" x14ac:dyDescent="0.2">
      <c r="A21" s="233" t="s">
        <v>105</v>
      </c>
      <c r="B21" s="233"/>
      <c r="C21" s="233"/>
      <c r="D21" s="233"/>
      <c r="E21" s="233"/>
      <c r="F21" s="233"/>
      <c r="G21" s="13">
        <v>14</v>
      </c>
      <c r="H21" s="99">
        <v>767675899</v>
      </c>
      <c r="I21" s="99">
        <v>212598750</v>
      </c>
      <c r="J21" s="99">
        <v>912514306</v>
      </c>
      <c r="K21" s="99">
        <v>242899577</v>
      </c>
    </row>
    <row r="22" spans="1:11" ht="12.75" customHeight="1" x14ac:dyDescent="0.2">
      <c r="A22" s="233" t="s">
        <v>106</v>
      </c>
      <c r="B22" s="233"/>
      <c r="C22" s="233"/>
      <c r="D22" s="233"/>
      <c r="E22" s="233"/>
      <c r="F22" s="233"/>
      <c r="G22" s="13">
        <v>15</v>
      </c>
      <c r="H22" s="99">
        <v>244371739</v>
      </c>
      <c r="I22" s="99">
        <v>71279102</v>
      </c>
      <c r="J22" s="99">
        <v>283770201</v>
      </c>
      <c r="K22" s="99">
        <v>71567510</v>
      </c>
    </row>
    <row r="23" spans="1:11" ht="12.75" customHeight="1" x14ac:dyDescent="0.2">
      <c r="A23" s="233" t="s">
        <v>107</v>
      </c>
      <c r="B23" s="233"/>
      <c r="C23" s="233"/>
      <c r="D23" s="233"/>
      <c r="E23" s="233"/>
      <c r="F23" s="233"/>
      <c r="G23" s="13">
        <v>16</v>
      </c>
      <c r="H23" s="99">
        <v>133811940</v>
      </c>
      <c r="I23" s="99">
        <v>37302424</v>
      </c>
      <c r="J23" s="99">
        <v>151184132</v>
      </c>
      <c r="K23" s="99">
        <v>38752473</v>
      </c>
    </row>
    <row r="24" spans="1:11" ht="12.75" customHeight="1" x14ac:dyDescent="0.2">
      <c r="A24" s="199" t="s">
        <v>108</v>
      </c>
      <c r="B24" s="199"/>
      <c r="C24" s="199"/>
      <c r="D24" s="199"/>
      <c r="E24" s="199"/>
      <c r="F24" s="199"/>
      <c r="G24" s="13">
        <v>17</v>
      </c>
      <c r="H24" s="99">
        <v>531650818</v>
      </c>
      <c r="I24" s="99">
        <v>138009172</v>
      </c>
      <c r="J24" s="99">
        <v>584480104</v>
      </c>
      <c r="K24" s="99">
        <v>179441313</v>
      </c>
    </row>
    <row r="25" spans="1:11" ht="12.75" customHeight="1" x14ac:dyDescent="0.2">
      <c r="A25" s="199" t="s">
        <v>109</v>
      </c>
      <c r="B25" s="199"/>
      <c r="C25" s="199"/>
      <c r="D25" s="199"/>
      <c r="E25" s="199"/>
      <c r="F25" s="199"/>
      <c r="G25" s="13">
        <v>18</v>
      </c>
      <c r="H25" s="99">
        <v>216062797</v>
      </c>
      <c r="I25" s="99">
        <v>70692298</v>
      </c>
      <c r="J25" s="99">
        <v>268406435</v>
      </c>
      <c r="K25" s="99">
        <v>68003479</v>
      </c>
    </row>
    <row r="26" spans="1:11" ht="12.75" customHeight="1" x14ac:dyDescent="0.2">
      <c r="A26" s="203" t="s">
        <v>442</v>
      </c>
      <c r="B26" s="203"/>
      <c r="C26" s="203"/>
      <c r="D26" s="203"/>
      <c r="E26" s="203"/>
      <c r="F26" s="203"/>
      <c r="G26" s="14">
        <v>19</v>
      </c>
      <c r="H26" s="98">
        <f>H27+H28</f>
        <v>25573375</v>
      </c>
      <c r="I26" s="98">
        <f>I27+I28</f>
        <v>25573375</v>
      </c>
      <c r="J26" s="98">
        <f>J27+J28</f>
        <v>3943311</v>
      </c>
      <c r="K26" s="98">
        <f>K27+K28</f>
        <v>3838343</v>
      </c>
    </row>
    <row r="27" spans="1:11" ht="12.75" customHeight="1" x14ac:dyDescent="0.2">
      <c r="A27" s="233" t="s">
        <v>123</v>
      </c>
      <c r="B27" s="233"/>
      <c r="C27" s="233"/>
      <c r="D27" s="233"/>
      <c r="E27" s="233"/>
      <c r="F27" s="233"/>
      <c r="G27" s="13">
        <v>20</v>
      </c>
      <c r="H27" s="99">
        <v>25573375</v>
      </c>
      <c r="I27" s="99">
        <v>25573375</v>
      </c>
      <c r="J27" s="99">
        <v>3943311</v>
      </c>
      <c r="K27" s="99">
        <v>3838343</v>
      </c>
    </row>
    <row r="28" spans="1:11" ht="12.75" customHeight="1" x14ac:dyDescent="0.2">
      <c r="A28" s="233" t="s">
        <v>124</v>
      </c>
      <c r="B28" s="233"/>
      <c r="C28" s="233"/>
      <c r="D28" s="233"/>
      <c r="E28" s="233"/>
      <c r="F28" s="233"/>
      <c r="G28" s="13">
        <v>21</v>
      </c>
      <c r="H28" s="99">
        <v>0</v>
      </c>
      <c r="I28" s="99">
        <v>0</v>
      </c>
      <c r="J28" s="99">
        <v>0</v>
      </c>
      <c r="K28" s="99">
        <v>0</v>
      </c>
    </row>
    <row r="29" spans="1:11" ht="12.75" customHeight="1" x14ac:dyDescent="0.2">
      <c r="A29" s="203" t="s">
        <v>443</v>
      </c>
      <c r="B29" s="203"/>
      <c r="C29" s="203"/>
      <c r="D29" s="203"/>
      <c r="E29" s="203"/>
      <c r="F29" s="203"/>
      <c r="G29" s="14">
        <v>22</v>
      </c>
      <c r="H29" s="98">
        <f>SUM(H30:H35)</f>
        <v>0</v>
      </c>
      <c r="I29" s="98">
        <f>SUM(I30:I35)</f>
        <v>-19191483</v>
      </c>
      <c r="J29" s="98">
        <f>SUM(J30:J35)</f>
        <v>6766917</v>
      </c>
      <c r="K29" s="98">
        <f>SUM(K30:K35)</f>
        <v>2477683</v>
      </c>
    </row>
    <row r="30" spans="1:11" ht="12.75" customHeight="1" x14ac:dyDescent="0.2">
      <c r="A30" s="233" t="s">
        <v>125</v>
      </c>
      <c r="B30" s="233"/>
      <c r="C30" s="233"/>
      <c r="D30" s="233"/>
      <c r="E30" s="233"/>
      <c r="F30" s="233"/>
      <c r="G30" s="13">
        <v>23</v>
      </c>
      <c r="H30" s="99">
        <v>0</v>
      </c>
      <c r="I30" s="99">
        <v>-19191483</v>
      </c>
      <c r="J30" s="99">
        <v>6766917</v>
      </c>
      <c r="K30" s="99">
        <v>2477683</v>
      </c>
    </row>
    <row r="31" spans="1:11" ht="12.75" customHeight="1" x14ac:dyDescent="0.2">
      <c r="A31" s="233" t="s">
        <v>126</v>
      </c>
      <c r="B31" s="233"/>
      <c r="C31" s="233"/>
      <c r="D31" s="233"/>
      <c r="E31" s="233"/>
      <c r="F31" s="233"/>
      <c r="G31" s="13">
        <v>24</v>
      </c>
      <c r="H31" s="99">
        <v>0</v>
      </c>
      <c r="I31" s="99">
        <v>0</v>
      </c>
      <c r="J31" s="99">
        <v>0</v>
      </c>
      <c r="K31" s="99">
        <v>0</v>
      </c>
    </row>
    <row r="32" spans="1:11" ht="12.75" customHeight="1" x14ac:dyDescent="0.2">
      <c r="A32" s="233" t="s">
        <v>127</v>
      </c>
      <c r="B32" s="233"/>
      <c r="C32" s="233"/>
      <c r="D32" s="233"/>
      <c r="E32" s="233"/>
      <c r="F32" s="233"/>
      <c r="G32" s="13">
        <v>25</v>
      </c>
      <c r="H32" s="99">
        <v>0</v>
      </c>
      <c r="I32" s="99">
        <v>0</v>
      </c>
      <c r="J32" s="99">
        <v>0</v>
      </c>
      <c r="K32" s="99">
        <v>0</v>
      </c>
    </row>
    <row r="33" spans="1:11" ht="12.75" customHeight="1" x14ac:dyDescent="0.2">
      <c r="A33" s="233" t="s">
        <v>128</v>
      </c>
      <c r="B33" s="233"/>
      <c r="C33" s="233"/>
      <c r="D33" s="233"/>
      <c r="E33" s="233"/>
      <c r="F33" s="233"/>
      <c r="G33" s="13">
        <v>26</v>
      </c>
      <c r="H33" s="99">
        <v>0</v>
      </c>
      <c r="I33" s="99">
        <v>0</v>
      </c>
      <c r="J33" s="99">
        <v>0</v>
      </c>
      <c r="K33" s="99">
        <v>0</v>
      </c>
    </row>
    <row r="34" spans="1:11" ht="12.75" customHeight="1" x14ac:dyDescent="0.2">
      <c r="A34" s="233" t="s">
        <v>129</v>
      </c>
      <c r="B34" s="233"/>
      <c r="C34" s="233"/>
      <c r="D34" s="233"/>
      <c r="E34" s="233"/>
      <c r="F34" s="233"/>
      <c r="G34" s="13">
        <v>27</v>
      </c>
      <c r="H34" s="99">
        <v>0</v>
      </c>
      <c r="I34" s="99">
        <v>0</v>
      </c>
      <c r="J34" s="99">
        <v>0</v>
      </c>
      <c r="K34" s="99">
        <v>0</v>
      </c>
    </row>
    <row r="35" spans="1:11" ht="12.75" customHeight="1" x14ac:dyDescent="0.2">
      <c r="A35" s="233" t="s">
        <v>130</v>
      </c>
      <c r="B35" s="233"/>
      <c r="C35" s="233"/>
      <c r="D35" s="233"/>
      <c r="E35" s="233"/>
      <c r="F35" s="233"/>
      <c r="G35" s="13">
        <v>28</v>
      </c>
      <c r="H35" s="99">
        <v>0</v>
      </c>
      <c r="I35" s="99">
        <v>0</v>
      </c>
      <c r="J35" s="99">
        <v>0</v>
      </c>
      <c r="K35" s="99">
        <v>0</v>
      </c>
    </row>
    <row r="36" spans="1:11" ht="12.75" customHeight="1" x14ac:dyDescent="0.2">
      <c r="A36" s="199" t="s">
        <v>110</v>
      </c>
      <c r="B36" s="199"/>
      <c r="C36" s="199"/>
      <c r="D36" s="199"/>
      <c r="E36" s="199"/>
      <c r="F36" s="199"/>
      <c r="G36" s="13">
        <v>29</v>
      </c>
      <c r="H36" s="99">
        <v>58551969</v>
      </c>
      <c r="I36" s="99">
        <v>7534734</v>
      </c>
      <c r="J36" s="99">
        <v>147402908</v>
      </c>
      <c r="K36" s="99">
        <v>60100295</v>
      </c>
    </row>
    <row r="37" spans="1:11" ht="12.75" customHeight="1" x14ac:dyDescent="0.2">
      <c r="A37" s="230" t="s">
        <v>361</v>
      </c>
      <c r="B37" s="230"/>
      <c r="C37" s="230"/>
      <c r="D37" s="230"/>
      <c r="E37" s="230"/>
      <c r="F37" s="230"/>
      <c r="G37" s="14">
        <v>30</v>
      </c>
      <c r="H37" s="98">
        <f>SUM(H38:H47)</f>
        <v>7441581</v>
      </c>
      <c r="I37" s="98">
        <f>SUM(I38:I47)</f>
        <v>-6631948</v>
      </c>
      <c r="J37" s="98">
        <f>SUM(J38:J47)</f>
        <v>9422688</v>
      </c>
      <c r="K37" s="98">
        <f>SUM(K38:K47)</f>
        <v>-1843485</v>
      </c>
    </row>
    <row r="38" spans="1:11" ht="12.75" customHeight="1" x14ac:dyDescent="0.2">
      <c r="A38" s="199" t="s">
        <v>131</v>
      </c>
      <c r="B38" s="199"/>
      <c r="C38" s="199"/>
      <c r="D38" s="199"/>
      <c r="E38" s="199"/>
      <c r="F38" s="199"/>
      <c r="G38" s="13">
        <v>31</v>
      </c>
      <c r="H38" s="99">
        <v>0</v>
      </c>
      <c r="I38" s="99">
        <v>0</v>
      </c>
      <c r="J38" s="99">
        <v>0</v>
      </c>
      <c r="K38" s="99">
        <v>0</v>
      </c>
    </row>
    <row r="39" spans="1:11" ht="25.15" customHeight="1" x14ac:dyDescent="0.2">
      <c r="A39" s="199" t="s">
        <v>132</v>
      </c>
      <c r="B39" s="199"/>
      <c r="C39" s="199"/>
      <c r="D39" s="199"/>
      <c r="E39" s="199"/>
      <c r="F39" s="199"/>
      <c r="G39" s="13">
        <v>32</v>
      </c>
      <c r="H39" s="99">
        <v>0</v>
      </c>
      <c r="I39" s="99">
        <v>0</v>
      </c>
      <c r="J39" s="99">
        <v>0</v>
      </c>
      <c r="K39" s="99">
        <v>0</v>
      </c>
    </row>
    <row r="40" spans="1:11" ht="25.15" customHeight="1" x14ac:dyDescent="0.2">
      <c r="A40" s="199" t="s">
        <v>133</v>
      </c>
      <c r="B40" s="199"/>
      <c r="C40" s="199"/>
      <c r="D40" s="199"/>
      <c r="E40" s="199"/>
      <c r="F40" s="199"/>
      <c r="G40" s="13">
        <v>33</v>
      </c>
      <c r="H40" s="99">
        <v>0</v>
      </c>
      <c r="I40" s="99">
        <v>0</v>
      </c>
      <c r="J40" s="99">
        <v>0</v>
      </c>
      <c r="K40" s="99">
        <v>0</v>
      </c>
    </row>
    <row r="41" spans="1:11" ht="25.15" customHeight="1" x14ac:dyDescent="0.2">
      <c r="A41" s="199" t="s">
        <v>134</v>
      </c>
      <c r="B41" s="199"/>
      <c r="C41" s="199"/>
      <c r="D41" s="199"/>
      <c r="E41" s="199"/>
      <c r="F41" s="199"/>
      <c r="G41" s="13">
        <v>34</v>
      </c>
      <c r="H41" s="99">
        <v>0</v>
      </c>
      <c r="I41" s="99">
        <v>0</v>
      </c>
      <c r="J41" s="99">
        <v>0</v>
      </c>
      <c r="K41" s="99">
        <v>0</v>
      </c>
    </row>
    <row r="42" spans="1:11" ht="25.15" customHeight="1" x14ac:dyDescent="0.2">
      <c r="A42" s="199" t="s">
        <v>135</v>
      </c>
      <c r="B42" s="199"/>
      <c r="C42" s="199"/>
      <c r="D42" s="199"/>
      <c r="E42" s="199"/>
      <c r="F42" s="199"/>
      <c r="G42" s="13">
        <v>35</v>
      </c>
      <c r="H42" s="99">
        <v>0</v>
      </c>
      <c r="I42" s="99">
        <v>-2070678</v>
      </c>
      <c r="J42" s="99">
        <v>0</v>
      </c>
      <c r="K42" s="99">
        <v>0</v>
      </c>
    </row>
    <row r="43" spans="1:11" ht="12.75" customHeight="1" x14ac:dyDescent="0.2">
      <c r="A43" s="199" t="s">
        <v>136</v>
      </c>
      <c r="B43" s="199"/>
      <c r="C43" s="199"/>
      <c r="D43" s="199"/>
      <c r="E43" s="199"/>
      <c r="F43" s="199"/>
      <c r="G43" s="13">
        <v>36</v>
      </c>
      <c r="H43" s="99">
        <v>0</v>
      </c>
      <c r="I43" s="99">
        <v>0</v>
      </c>
      <c r="J43" s="99">
        <v>0</v>
      </c>
      <c r="K43" s="99">
        <v>0</v>
      </c>
    </row>
    <row r="44" spans="1:11" ht="12.75" customHeight="1" x14ac:dyDescent="0.2">
      <c r="A44" s="199" t="s">
        <v>137</v>
      </c>
      <c r="B44" s="199"/>
      <c r="C44" s="199"/>
      <c r="D44" s="199"/>
      <c r="E44" s="199"/>
      <c r="F44" s="199"/>
      <c r="G44" s="13">
        <v>37</v>
      </c>
      <c r="H44" s="99">
        <v>7441581</v>
      </c>
      <c r="I44" s="99">
        <v>-4561270</v>
      </c>
      <c r="J44" s="99">
        <v>9422688</v>
      </c>
      <c r="K44" s="99">
        <v>-1843485</v>
      </c>
    </row>
    <row r="45" spans="1:11" ht="12.75" customHeight="1" x14ac:dyDescent="0.2">
      <c r="A45" s="199" t="s">
        <v>138</v>
      </c>
      <c r="B45" s="199"/>
      <c r="C45" s="199"/>
      <c r="D45" s="199"/>
      <c r="E45" s="199"/>
      <c r="F45" s="199"/>
      <c r="G45" s="13">
        <v>38</v>
      </c>
      <c r="H45" s="99">
        <v>0</v>
      </c>
      <c r="I45" s="99">
        <v>0</v>
      </c>
      <c r="J45" s="99">
        <v>0</v>
      </c>
      <c r="K45" s="99">
        <v>0</v>
      </c>
    </row>
    <row r="46" spans="1:11" ht="12.75" customHeight="1" x14ac:dyDescent="0.2">
      <c r="A46" s="199" t="s">
        <v>139</v>
      </c>
      <c r="B46" s="199"/>
      <c r="C46" s="199"/>
      <c r="D46" s="199"/>
      <c r="E46" s="199"/>
      <c r="F46" s="199"/>
      <c r="G46" s="13">
        <v>39</v>
      </c>
      <c r="H46" s="99">
        <v>0</v>
      </c>
      <c r="I46" s="99">
        <v>0</v>
      </c>
      <c r="J46" s="99">
        <v>0</v>
      </c>
      <c r="K46" s="99">
        <v>0</v>
      </c>
    </row>
    <row r="47" spans="1:11" ht="12.75" customHeight="1" x14ac:dyDescent="0.2">
      <c r="A47" s="199" t="s">
        <v>140</v>
      </c>
      <c r="B47" s="199"/>
      <c r="C47" s="199"/>
      <c r="D47" s="199"/>
      <c r="E47" s="199"/>
      <c r="F47" s="199"/>
      <c r="G47" s="13">
        <v>40</v>
      </c>
      <c r="H47" s="99">
        <v>0</v>
      </c>
      <c r="I47" s="99">
        <v>0</v>
      </c>
      <c r="J47" s="99">
        <v>0</v>
      </c>
      <c r="K47" s="99">
        <v>0</v>
      </c>
    </row>
    <row r="48" spans="1:11" ht="12.75" customHeight="1" x14ac:dyDescent="0.2">
      <c r="A48" s="230" t="s">
        <v>362</v>
      </c>
      <c r="B48" s="230"/>
      <c r="C48" s="230"/>
      <c r="D48" s="230"/>
      <c r="E48" s="230"/>
      <c r="F48" s="230"/>
      <c r="G48" s="14">
        <v>41</v>
      </c>
      <c r="H48" s="98">
        <f>SUM(H49:H55)</f>
        <v>46300478</v>
      </c>
      <c r="I48" s="98">
        <f>SUM(I49:I55)</f>
        <v>7557564</v>
      </c>
      <c r="J48" s="98">
        <f>SUM(J49:J55)</f>
        <v>42686805</v>
      </c>
      <c r="K48" s="98">
        <f>SUM(K49:K55)</f>
        <v>8347443</v>
      </c>
    </row>
    <row r="49" spans="1:11" ht="25.15" customHeight="1" x14ac:dyDescent="0.2">
      <c r="A49" s="199" t="s">
        <v>141</v>
      </c>
      <c r="B49" s="199"/>
      <c r="C49" s="199"/>
      <c r="D49" s="199"/>
      <c r="E49" s="199"/>
      <c r="F49" s="199"/>
      <c r="G49" s="13">
        <v>42</v>
      </c>
      <c r="H49" s="99">
        <v>0</v>
      </c>
      <c r="I49" s="99">
        <v>0</v>
      </c>
      <c r="J49" s="99">
        <v>0</v>
      </c>
      <c r="K49" s="99">
        <v>0</v>
      </c>
    </row>
    <row r="50" spans="1:11" ht="12.75" customHeight="1" x14ac:dyDescent="0.2">
      <c r="A50" s="223" t="s">
        <v>142</v>
      </c>
      <c r="B50" s="223"/>
      <c r="C50" s="223"/>
      <c r="D50" s="223"/>
      <c r="E50" s="223"/>
      <c r="F50" s="223"/>
      <c r="G50" s="13">
        <v>43</v>
      </c>
      <c r="H50" s="99">
        <v>832702</v>
      </c>
      <c r="I50" s="99">
        <v>832702</v>
      </c>
      <c r="J50" s="99">
        <v>445690</v>
      </c>
      <c r="K50" s="99">
        <v>179848</v>
      </c>
    </row>
    <row r="51" spans="1:11" ht="12.75" customHeight="1" x14ac:dyDescent="0.2">
      <c r="A51" s="223" t="s">
        <v>143</v>
      </c>
      <c r="B51" s="223"/>
      <c r="C51" s="223"/>
      <c r="D51" s="223"/>
      <c r="E51" s="223"/>
      <c r="F51" s="223"/>
      <c r="G51" s="13">
        <v>44</v>
      </c>
      <c r="H51" s="99">
        <v>45467776</v>
      </c>
      <c r="I51" s="99">
        <v>6724862</v>
      </c>
      <c r="J51" s="99">
        <v>42241115</v>
      </c>
      <c r="K51" s="99">
        <v>8167595</v>
      </c>
    </row>
    <row r="52" spans="1:11" ht="12.75" customHeight="1" x14ac:dyDescent="0.2">
      <c r="A52" s="223" t="s">
        <v>144</v>
      </c>
      <c r="B52" s="223"/>
      <c r="C52" s="223"/>
      <c r="D52" s="223"/>
      <c r="E52" s="223"/>
      <c r="F52" s="223"/>
      <c r="G52" s="13">
        <v>45</v>
      </c>
      <c r="H52" s="99">
        <v>0</v>
      </c>
      <c r="I52" s="99">
        <v>0</v>
      </c>
      <c r="J52" s="99">
        <v>0</v>
      </c>
      <c r="K52" s="99">
        <v>0</v>
      </c>
    </row>
    <row r="53" spans="1:11" ht="12.75" customHeight="1" x14ac:dyDescent="0.2">
      <c r="A53" s="223" t="s">
        <v>145</v>
      </c>
      <c r="B53" s="223"/>
      <c r="C53" s="223"/>
      <c r="D53" s="223"/>
      <c r="E53" s="223"/>
      <c r="F53" s="223"/>
      <c r="G53" s="13">
        <v>46</v>
      </c>
      <c r="H53" s="99">
        <v>0</v>
      </c>
      <c r="I53" s="99">
        <v>0</v>
      </c>
      <c r="J53" s="99">
        <v>0</v>
      </c>
      <c r="K53" s="99">
        <v>0</v>
      </c>
    </row>
    <row r="54" spans="1:11" ht="12.75" customHeight="1" x14ac:dyDescent="0.2">
      <c r="A54" s="223" t="s">
        <v>146</v>
      </c>
      <c r="B54" s="223"/>
      <c r="C54" s="223"/>
      <c r="D54" s="223"/>
      <c r="E54" s="223"/>
      <c r="F54" s="223"/>
      <c r="G54" s="13">
        <v>47</v>
      </c>
      <c r="H54" s="99">
        <v>0</v>
      </c>
      <c r="I54" s="99">
        <v>0</v>
      </c>
      <c r="J54" s="99">
        <v>0</v>
      </c>
      <c r="K54" s="99">
        <v>0</v>
      </c>
    </row>
    <row r="55" spans="1:11" ht="12.75" customHeight="1" x14ac:dyDescent="0.2">
      <c r="A55" s="223" t="s">
        <v>147</v>
      </c>
      <c r="B55" s="223"/>
      <c r="C55" s="223"/>
      <c r="D55" s="223"/>
      <c r="E55" s="223"/>
      <c r="F55" s="223"/>
      <c r="G55" s="13">
        <v>48</v>
      </c>
      <c r="H55" s="99">
        <v>0</v>
      </c>
      <c r="I55" s="99">
        <v>0</v>
      </c>
      <c r="J55" s="99">
        <v>0</v>
      </c>
      <c r="K55" s="99">
        <v>0</v>
      </c>
    </row>
    <row r="56" spans="1:11" ht="22.15" customHeight="1" x14ac:dyDescent="0.2">
      <c r="A56" s="232" t="s">
        <v>148</v>
      </c>
      <c r="B56" s="232"/>
      <c r="C56" s="232"/>
      <c r="D56" s="232"/>
      <c r="E56" s="232"/>
      <c r="F56" s="232"/>
      <c r="G56" s="13">
        <v>49</v>
      </c>
      <c r="H56" s="99">
        <v>1359517</v>
      </c>
      <c r="I56" s="99">
        <v>-7601576</v>
      </c>
      <c r="J56" s="99">
        <v>509319</v>
      </c>
      <c r="K56" s="99">
        <v>0</v>
      </c>
    </row>
    <row r="57" spans="1:11" ht="12.75" customHeight="1" x14ac:dyDescent="0.2">
      <c r="A57" s="232" t="s">
        <v>149</v>
      </c>
      <c r="B57" s="232"/>
      <c r="C57" s="232"/>
      <c r="D57" s="232"/>
      <c r="E57" s="232"/>
      <c r="F57" s="232"/>
      <c r="G57" s="13">
        <v>50</v>
      </c>
      <c r="H57" s="99">
        <v>10694299</v>
      </c>
      <c r="I57" s="99">
        <v>10694299</v>
      </c>
      <c r="J57" s="99">
        <v>10003585</v>
      </c>
      <c r="K57" s="99">
        <v>2863240</v>
      </c>
    </row>
    <row r="58" spans="1:11" ht="24.6" customHeight="1" x14ac:dyDescent="0.2">
      <c r="A58" s="232" t="s">
        <v>150</v>
      </c>
      <c r="B58" s="232"/>
      <c r="C58" s="232"/>
      <c r="D58" s="232"/>
      <c r="E58" s="232"/>
      <c r="F58" s="232"/>
      <c r="G58" s="13">
        <v>51</v>
      </c>
      <c r="H58" s="99">
        <v>0</v>
      </c>
      <c r="I58" s="99">
        <v>0</v>
      </c>
      <c r="J58" s="99">
        <v>0</v>
      </c>
      <c r="K58" s="99">
        <v>0</v>
      </c>
    </row>
    <row r="59" spans="1:11" ht="12.75" customHeight="1" x14ac:dyDescent="0.2">
      <c r="A59" s="232" t="s">
        <v>151</v>
      </c>
      <c r="B59" s="232"/>
      <c r="C59" s="232"/>
      <c r="D59" s="232"/>
      <c r="E59" s="232"/>
      <c r="F59" s="232"/>
      <c r="G59" s="13">
        <v>52</v>
      </c>
      <c r="H59" s="99">
        <v>0</v>
      </c>
      <c r="I59" s="99">
        <v>0</v>
      </c>
      <c r="J59" s="99">
        <v>0</v>
      </c>
      <c r="K59" s="99">
        <v>0</v>
      </c>
    </row>
    <row r="60" spans="1:11" ht="12.75" customHeight="1" x14ac:dyDescent="0.2">
      <c r="A60" s="230" t="s">
        <v>363</v>
      </c>
      <c r="B60" s="230"/>
      <c r="C60" s="230"/>
      <c r="D60" s="230"/>
      <c r="E60" s="230"/>
      <c r="F60" s="230"/>
      <c r="G60" s="14">
        <v>53</v>
      </c>
      <c r="H60" s="98">
        <f>H8+H37+H56+H57</f>
        <v>5806939106</v>
      </c>
      <c r="I60" s="98">
        <f t="shared" ref="I60:K60" si="0">I8+I37+I56+I57</f>
        <v>1201515262</v>
      </c>
      <c r="J60" s="98">
        <f t="shared" si="0"/>
        <v>6688705000</v>
      </c>
      <c r="K60" s="98">
        <f t="shared" si="0"/>
        <v>1397579376</v>
      </c>
    </row>
    <row r="61" spans="1:11" ht="12.75" customHeight="1" x14ac:dyDescent="0.2">
      <c r="A61" s="230" t="s">
        <v>364</v>
      </c>
      <c r="B61" s="230"/>
      <c r="C61" s="230"/>
      <c r="D61" s="230"/>
      <c r="E61" s="230"/>
      <c r="F61" s="230"/>
      <c r="G61" s="14">
        <v>54</v>
      </c>
      <c r="H61" s="98">
        <f>H14+H48+H58+H59</f>
        <v>5333331009</v>
      </c>
      <c r="I61" s="98">
        <f t="shared" ref="I61:K61" si="1">I14+I48+I58+I59</f>
        <v>1380823142</v>
      </c>
      <c r="J61" s="98">
        <f t="shared" si="1"/>
        <v>6041868591</v>
      </c>
      <c r="K61" s="98">
        <f t="shared" si="1"/>
        <v>1502397316</v>
      </c>
    </row>
    <row r="62" spans="1:11" ht="12.75" customHeight="1" x14ac:dyDescent="0.2">
      <c r="A62" s="230" t="s">
        <v>365</v>
      </c>
      <c r="B62" s="230"/>
      <c r="C62" s="230"/>
      <c r="D62" s="230"/>
      <c r="E62" s="230"/>
      <c r="F62" s="230"/>
      <c r="G62" s="14">
        <v>55</v>
      </c>
      <c r="H62" s="98">
        <f>H60-H61</f>
        <v>473608097</v>
      </c>
      <c r="I62" s="98">
        <f t="shared" ref="I62:K62" si="2">I60-I61</f>
        <v>-179307880</v>
      </c>
      <c r="J62" s="98">
        <f t="shared" si="2"/>
        <v>646836409</v>
      </c>
      <c r="K62" s="98">
        <f t="shared" si="2"/>
        <v>-104817940</v>
      </c>
    </row>
    <row r="63" spans="1:11" ht="12.75" customHeight="1" x14ac:dyDescent="0.2">
      <c r="A63" s="231" t="s">
        <v>366</v>
      </c>
      <c r="B63" s="231"/>
      <c r="C63" s="231"/>
      <c r="D63" s="231"/>
      <c r="E63" s="231"/>
      <c r="F63" s="231"/>
      <c r="G63" s="14">
        <v>56</v>
      </c>
      <c r="H63" s="98">
        <f>+IF((H60-H61)&gt;0,(H60-H61),0)</f>
        <v>473608097</v>
      </c>
      <c r="I63" s="98">
        <f t="shared" ref="I63:K63" si="3">+IF((I60-I61)&gt;0,(I60-I61),0)</f>
        <v>0</v>
      </c>
      <c r="J63" s="98">
        <f t="shared" si="3"/>
        <v>646836409</v>
      </c>
      <c r="K63" s="98">
        <f t="shared" si="3"/>
        <v>0</v>
      </c>
    </row>
    <row r="64" spans="1:11" ht="12.75" customHeight="1" x14ac:dyDescent="0.2">
      <c r="A64" s="231" t="s">
        <v>367</v>
      </c>
      <c r="B64" s="231"/>
      <c r="C64" s="231"/>
      <c r="D64" s="231"/>
      <c r="E64" s="231"/>
      <c r="F64" s="231"/>
      <c r="G64" s="14">
        <v>57</v>
      </c>
      <c r="H64" s="98">
        <f>+IF((H60-H61)&lt;0,(H60-H61),0)</f>
        <v>0</v>
      </c>
      <c r="I64" s="98">
        <f t="shared" ref="I64:K64" si="4">+IF((I60-I61)&lt;0,(I60-I61),0)</f>
        <v>-179307880</v>
      </c>
      <c r="J64" s="98">
        <f t="shared" si="4"/>
        <v>0</v>
      </c>
      <c r="K64" s="98">
        <f t="shared" si="4"/>
        <v>-104817940</v>
      </c>
    </row>
    <row r="65" spans="1:11" ht="12.75" customHeight="1" x14ac:dyDescent="0.2">
      <c r="A65" s="232" t="s">
        <v>111</v>
      </c>
      <c r="B65" s="232"/>
      <c r="C65" s="232"/>
      <c r="D65" s="232"/>
      <c r="E65" s="232"/>
      <c r="F65" s="232"/>
      <c r="G65" s="13">
        <v>58</v>
      </c>
      <c r="H65" s="99">
        <v>71006906</v>
      </c>
      <c r="I65" s="99">
        <v>22611486</v>
      </c>
      <c r="J65" s="99">
        <v>96662122</v>
      </c>
      <c r="K65" s="99">
        <v>50108624</v>
      </c>
    </row>
    <row r="66" spans="1:11" ht="12.75" customHeight="1" x14ac:dyDescent="0.2">
      <c r="A66" s="230" t="s">
        <v>368</v>
      </c>
      <c r="B66" s="230"/>
      <c r="C66" s="230"/>
      <c r="D66" s="230"/>
      <c r="E66" s="230"/>
      <c r="F66" s="230"/>
      <c r="G66" s="14">
        <v>59</v>
      </c>
      <c r="H66" s="98">
        <f>H62-H65</f>
        <v>402601191</v>
      </c>
      <c r="I66" s="98">
        <f t="shared" ref="I66:K66" si="5">I62-I65</f>
        <v>-201919366</v>
      </c>
      <c r="J66" s="98">
        <f t="shared" si="5"/>
        <v>550174287</v>
      </c>
      <c r="K66" s="98">
        <f t="shared" si="5"/>
        <v>-154926564</v>
      </c>
    </row>
    <row r="67" spans="1:11" ht="12.75" customHeight="1" x14ac:dyDescent="0.2">
      <c r="A67" s="231" t="s">
        <v>369</v>
      </c>
      <c r="B67" s="231"/>
      <c r="C67" s="231"/>
      <c r="D67" s="231"/>
      <c r="E67" s="231"/>
      <c r="F67" s="231"/>
      <c r="G67" s="14">
        <v>60</v>
      </c>
      <c r="H67" s="98">
        <f>+IF((H62-H65)&gt;0,(H62-H65),0)</f>
        <v>402601191</v>
      </c>
      <c r="I67" s="98">
        <f t="shared" ref="I67:K67" si="6">+IF((I62-I65)&gt;0,(I62-I65),0)</f>
        <v>0</v>
      </c>
      <c r="J67" s="98">
        <f t="shared" si="6"/>
        <v>550174287</v>
      </c>
      <c r="K67" s="98">
        <f t="shared" si="6"/>
        <v>0</v>
      </c>
    </row>
    <row r="68" spans="1:11" ht="12.75" customHeight="1" x14ac:dyDescent="0.2">
      <c r="A68" s="231" t="s">
        <v>370</v>
      </c>
      <c r="B68" s="231"/>
      <c r="C68" s="231"/>
      <c r="D68" s="231"/>
      <c r="E68" s="231"/>
      <c r="F68" s="231"/>
      <c r="G68" s="14">
        <v>61</v>
      </c>
      <c r="H68" s="98">
        <f>+IF((H62-H65)&lt;0,(H62-H65),0)</f>
        <v>0</v>
      </c>
      <c r="I68" s="98">
        <f t="shared" ref="I68:K68" si="7">+IF((I62-I65)&lt;0,(I62-I65),0)</f>
        <v>-201919366</v>
      </c>
      <c r="J68" s="98">
        <f t="shared" si="7"/>
        <v>0</v>
      </c>
      <c r="K68" s="98">
        <f t="shared" si="7"/>
        <v>-154926564</v>
      </c>
    </row>
    <row r="69" spans="1:11" x14ac:dyDescent="0.2">
      <c r="A69" s="224" t="s">
        <v>152</v>
      </c>
      <c r="B69" s="224"/>
      <c r="C69" s="224"/>
      <c r="D69" s="224"/>
      <c r="E69" s="224"/>
      <c r="F69" s="224"/>
      <c r="G69" s="225"/>
      <c r="H69" s="225"/>
      <c r="I69" s="225"/>
      <c r="J69" s="226"/>
      <c r="K69" s="226"/>
    </row>
    <row r="70" spans="1:11" ht="22.15" customHeight="1" x14ac:dyDescent="0.2">
      <c r="A70" s="230" t="s">
        <v>371</v>
      </c>
      <c r="B70" s="230"/>
      <c r="C70" s="230"/>
      <c r="D70" s="230"/>
      <c r="E70" s="230"/>
      <c r="F70" s="230"/>
      <c r="G70" s="14">
        <v>62</v>
      </c>
      <c r="H70" s="98">
        <f>H71-H72</f>
        <v>0</v>
      </c>
      <c r="I70" s="98">
        <f>I71-I72</f>
        <v>0</v>
      </c>
      <c r="J70" s="98">
        <f>J71-J72</f>
        <v>0</v>
      </c>
      <c r="K70" s="98">
        <f>K71-K72</f>
        <v>0</v>
      </c>
    </row>
    <row r="71" spans="1:11" ht="12.75" customHeight="1" x14ac:dyDescent="0.2">
      <c r="A71" s="223" t="s">
        <v>153</v>
      </c>
      <c r="B71" s="223"/>
      <c r="C71" s="223"/>
      <c r="D71" s="223"/>
      <c r="E71" s="223"/>
      <c r="F71" s="223"/>
      <c r="G71" s="13">
        <v>63</v>
      </c>
      <c r="H71" s="99">
        <v>0</v>
      </c>
      <c r="I71" s="99">
        <v>0</v>
      </c>
      <c r="J71" s="99">
        <v>0</v>
      </c>
      <c r="K71" s="99">
        <v>0</v>
      </c>
    </row>
    <row r="72" spans="1:11" ht="12.75" customHeight="1" x14ac:dyDescent="0.2">
      <c r="A72" s="223" t="s">
        <v>154</v>
      </c>
      <c r="B72" s="223"/>
      <c r="C72" s="223"/>
      <c r="D72" s="223"/>
      <c r="E72" s="223"/>
      <c r="F72" s="223"/>
      <c r="G72" s="13">
        <v>64</v>
      </c>
      <c r="H72" s="99">
        <v>0</v>
      </c>
      <c r="I72" s="99">
        <v>0</v>
      </c>
      <c r="J72" s="99">
        <v>0</v>
      </c>
      <c r="K72" s="99">
        <v>0</v>
      </c>
    </row>
    <row r="73" spans="1:11" ht="12.75" customHeight="1" x14ac:dyDescent="0.2">
      <c r="A73" s="232" t="s">
        <v>155</v>
      </c>
      <c r="B73" s="232"/>
      <c r="C73" s="232"/>
      <c r="D73" s="232"/>
      <c r="E73" s="232"/>
      <c r="F73" s="232"/>
      <c r="G73" s="13">
        <v>65</v>
      </c>
      <c r="H73" s="99">
        <v>0</v>
      </c>
      <c r="I73" s="99">
        <v>0</v>
      </c>
      <c r="J73" s="99">
        <v>0</v>
      </c>
      <c r="K73" s="99">
        <v>0</v>
      </c>
    </row>
    <row r="74" spans="1:11" ht="12.75" customHeight="1" x14ac:dyDescent="0.2">
      <c r="A74" s="231" t="s">
        <v>372</v>
      </c>
      <c r="B74" s="231"/>
      <c r="C74" s="231"/>
      <c r="D74" s="231"/>
      <c r="E74" s="231"/>
      <c r="F74" s="231"/>
      <c r="G74" s="14">
        <v>66</v>
      </c>
      <c r="H74" s="121">
        <v>0</v>
      </c>
      <c r="I74" s="121">
        <v>0</v>
      </c>
      <c r="J74" s="121">
        <v>0</v>
      </c>
      <c r="K74" s="121">
        <v>0</v>
      </c>
    </row>
    <row r="75" spans="1:11" ht="12.75" customHeight="1" x14ac:dyDescent="0.2">
      <c r="A75" s="231" t="s">
        <v>373</v>
      </c>
      <c r="B75" s="231"/>
      <c r="C75" s="231"/>
      <c r="D75" s="231"/>
      <c r="E75" s="231"/>
      <c r="F75" s="231"/>
      <c r="G75" s="14">
        <v>67</v>
      </c>
      <c r="H75" s="121">
        <v>0</v>
      </c>
      <c r="I75" s="121">
        <v>0</v>
      </c>
      <c r="J75" s="121">
        <v>0</v>
      </c>
      <c r="K75" s="121">
        <v>0</v>
      </c>
    </row>
    <row r="76" spans="1:11" x14ac:dyDescent="0.2">
      <c r="A76" s="224" t="s">
        <v>156</v>
      </c>
      <c r="B76" s="224"/>
      <c r="C76" s="224"/>
      <c r="D76" s="224"/>
      <c r="E76" s="224"/>
      <c r="F76" s="224"/>
      <c r="G76" s="225"/>
      <c r="H76" s="225"/>
      <c r="I76" s="225"/>
      <c r="J76" s="226"/>
      <c r="K76" s="226"/>
    </row>
    <row r="77" spans="1:11" ht="12.75" customHeight="1" x14ac:dyDescent="0.2">
      <c r="A77" s="230" t="s">
        <v>374</v>
      </c>
      <c r="B77" s="230"/>
      <c r="C77" s="230"/>
      <c r="D77" s="230"/>
      <c r="E77" s="230"/>
      <c r="F77" s="230"/>
      <c r="G77" s="14">
        <v>68</v>
      </c>
      <c r="H77" s="121">
        <v>0</v>
      </c>
      <c r="I77" s="121">
        <v>0</v>
      </c>
      <c r="J77" s="121">
        <v>0</v>
      </c>
      <c r="K77" s="121">
        <v>0</v>
      </c>
    </row>
    <row r="78" spans="1:11" ht="12.75" customHeight="1" x14ac:dyDescent="0.2">
      <c r="A78" s="229" t="s">
        <v>375</v>
      </c>
      <c r="B78" s="229"/>
      <c r="C78" s="229"/>
      <c r="D78" s="229"/>
      <c r="E78" s="229"/>
      <c r="F78" s="229"/>
      <c r="G78" s="88">
        <v>69</v>
      </c>
      <c r="H78" s="100">
        <v>0</v>
      </c>
      <c r="I78" s="100">
        <v>0</v>
      </c>
      <c r="J78" s="100">
        <v>0</v>
      </c>
      <c r="K78" s="100">
        <v>0</v>
      </c>
    </row>
    <row r="79" spans="1:11" ht="12.75" customHeight="1" x14ac:dyDescent="0.2">
      <c r="A79" s="229" t="s">
        <v>376</v>
      </c>
      <c r="B79" s="229"/>
      <c r="C79" s="229"/>
      <c r="D79" s="229"/>
      <c r="E79" s="229"/>
      <c r="F79" s="229"/>
      <c r="G79" s="88">
        <v>70</v>
      </c>
      <c r="H79" s="100">
        <v>0</v>
      </c>
      <c r="I79" s="100">
        <v>0</v>
      </c>
      <c r="J79" s="100">
        <v>0</v>
      </c>
      <c r="K79" s="100">
        <v>0</v>
      </c>
    </row>
    <row r="80" spans="1:11" ht="12.75" customHeight="1" x14ac:dyDescent="0.2">
      <c r="A80" s="230" t="s">
        <v>377</v>
      </c>
      <c r="B80" s="230"/>
      <c r="C80" s="230"/>
      <c r="D80" s="230"/>
      <c r="E80" s="230"/>
      <c r="F80" s="230"/>
      <c r="G80" s="14">
        <v>71</v>
      </c>
      <c r="H80" s="121">
        <v>0</v>
      </c>
      <c r="I80" s="121">
        <v>0</v>
      </c>
      <c r="J80" s="121">
        <v>0</v>
      </c>
      <c r="K80" s="121">
        <v>0</v>
      </c>
    </row>
    <row r="81" spans="1:11" ht="12.75" customHeight="1" x14ac:dyDescent="0.2">
      <c r="A81" s="230" t="s">
        <v>378</v>
      </c>
      <c r="B81" s="230"/>
      <c r="C81" s="230"/>
      <c r="D81" s="230"/>
      <c r="E81" s="230"/>
      <c r="F81" s="230"/>
      <c r="G81" s="14">
        <v>72</v>
      </c>
      <c r="H81" s="121">
        <v>0</v>
      </c>
      <c r="I81" s="121">
        <v>0</v>
      </c>
      <c r="J81" s="121">
        <v>0</v>
      </c>
      <c r="K81" s="121">
        <v>0</v>
      </c>
    </row>
    <row r="82" spans="1:11" ht="12.75" customHeight="1" x14ac:dyDescent="0.2">
      <c r="A82" s="231" t="s">
        <v>379</v>
      </c>
      <c r="B82" s="231"/>
      <c r="C82" s="231"/>
      <c r="D82" s="231"/>
      <c r="E82" s="231"/>
      <c r="F82" s="231"/>
      <c r="G82" s="14">
        <v>73</v>
      </c>
      <c r="H82" s="121">
        <v>0</v>
      </c>
      <c r="I82" s="121">
        <v>0</v>
      </c>
      <c r="J82" s="121">
        <v>0</v>
      </c>
      <c r="K82" s="121">
        <v>0</v>
      </c>
    </row>
    <row r="83" spans="1:11" ht="12.75" customHeight="1" x14ac:dyDescent="0.2">
      <c r="A83" s="231" t="s">
        <v>380</v>
      </c>
      <c r="B83" s="231"/>
      <c r="C83" s="231"/>
      <c r="D83" s="231"/>
      <c r="E83" s="231"/>
      <c r="F83" s="231"/>
      <c r="G83" s="14">
        <v>74</v>
      </c>
      <c r="H83" s="121">
        <v>0</v>
      </c>
      <c r="I83" s="121">
        <v>0</v>
      </c>
      <c r="J83" s="121">
        <v>0</v>
      </c>
      <c r="K83" s="121">
        <v>0</v>
      </c>
    </row>
    <row r="84" spans="1:11" x14ac:dyDescent="0.2">
      <c r="A84" s="224" t="s">
        <v>112</v>
      </c>
      <c r="B84" s="224"/>
      <c r="C84" s="224"/>
      <c r="D84" s="224"/>
      <c r="E84" s="224"/>
      <c r="F84" s="224"/>
      <c r="G84" s="225"/>
      <c r="H84" s="225"/>
      <c r="I84" s="225"/>
      <c r="J84" s="226"/>
      <c r="K84" s="226"/>
    </row>
    <row r="85" spans="1:11" ht="12.75" customHeight="1" x14ac:dyDescent="0.2">
      <c r="A85" s="219" t="s">
        <v>381</v>
      </c>
      <c r="B85" s="219"/>
      <c r="C85" s="219"/>
      <c r="D85" s="219"/>
      <c r="E85" s="219"/>
      <c r="F85" s="219"/>
      <c r="G85" s="14">
        <v>75</v>
      </c>
      <c r="H85" s="101">
        <f>H86+H87</f>
        <v>402601191</v>
      </c>
      <c r="I85" s="101">
        <f>I86+I87</f>
        <v>-201919366</v>
      </c>
      <c r="J85" s="101">
        <f>J86+J87</f>
        <v>550174287</v>
      </c>
      <c r="K85" s="101">
        <f>K86+K87</f>
        <v>-154926564</v>
      </c>
    </row>
    <row r="86" spans="1:11" ht="12.75" customHeight="1" x14ac:dyDescent="0.2">
      <c r="A86" s="220" t="s">
        <v>157</v>
      </c>
      <c r="B86" s="220"/>
      <c r="C86" s="220"/>
      <c r="D86" s="220"/>
      <c r="E86" s="220"/>
      <c r="F86" s="220"/>
      <c r="G86" s="13">
        <v>76</v>
      </c>
      <c r="H86" s="102">
        <v>296049994</v>
      </c>
      <c r="I86" s="102">
        <v>-191985142</v>
      </c>
      <c r="J86" s="102">
        <v>418677406</v>
      </c>
      <c r="K86" s="102">
        <v>-157074112</v>
      </c>
    </row>
    <row r="87" spans="1:11" ht="12.75" customHeight="1" x14ac:dyDescent="0.2">
      <c r="A87" s="220" t="s">
        <v>158</v>
      </c>
      <c r="B87" s="220"/>
      <c r="C87" s="220"/>
      <c r="D87" s="220"/>
      <c r="E87" s="220"/>
      <c r="F87" s="220"/>
      <c r="G87" s="13">
        <v>77</v>
      </c>
      <c r="H87" s="102">
        <v>106551197</v>
      </c>
      <c r="I87" s="102">
        <v>-9934224</v>
      </c>
      <c r="J87" s="102">
        <v>131496881</v>
      </c>
      <c r="K87" s="102">
        <v>2147548</v>
      </c>
    </row>
    <row r="88" spans="1:11" x14ac:dyDescent="0.2">
      <c r="A88" s="227" t="s">
        <v>114</v>
      </c>
      <c r="B88" s="227"/>
      <c r="C88" s="227"/>
      <c r="D88" s="227"/>
      <c r="E88" s="227"/>
      <c r="F88" s="227"/>
      <c r="G88" s="228"/>
      <c r="H88" s="228"/>
      <c r="I88" s="228"/>
      <c r="J88" s="226"/>
      <c r="K88" s="226"/>
    </row>
    <row r="89" spans="1:11" ht="12.75" customHeight="1" x14ac:dyDescent="0.2">
      <c r="A89" s="200" t="s">
        <v>159</v>
      </c>
      <c r="B89" s="200"/>
      <c r="C89" s="200"/>
      <c r="D89" s="200"/>
      <c r="E89" s="200"/>
      <c r="F89" s="200"/>
      <c r="G89" s="13">
        <v>78</v>
      </c>
      <c r="H89" s="102">
        <v>402601191</v>
      </c>
      <c r="I89" s="102">
        <v>-201919366</v>
      </c>
      <c r="J89" s="102">
        <v>550174287</v>
      </c>
      <c r="K89" s="102">
        <v>-154926564</v>
      </c>
    </row>
    <row r="90" spans="1:11" ht="24" customHeight="1" x14ac:dyDescent="0.2">
      <c r="A90" s="201" t="s">
        <v>437</v>
      </c>
      <c r="B90" s="201"/>
      <c r="C90" s="201"/>
      <c r="D90" s="201"/>
      <c r="E90" s="201"/>
      <c r="F90" s="201"/>
      <c r="G90" s="14">
        <v>79</v>
      </c>
      <c r="H90" s="119">
        <f>H91+H98</f>
        <v>230261502</v>
      </c>
      <c r="I90" s="119">
        <f>I91+I98</f>
        <v>71648520</v>
      </c>
      <c r="J90" s="119">
        <f t="shared" ref="J90:K90" si="8">J91+J98</f>
        <v>-709203285</v>
      </c>
      <c r="K90" s="119">
        <f t="shared" si="8"/>
        <v>44107675</v>
      </c>
    </row>
    <row r="91" spans="1:11" ht="24" customHeight="1" x14ac:dyDescent="0.2">
      <c r="A91" s="221" t="s">
        <v>444</v>
      </c>
      <c r="B91" s="221"/>
      <c r="C91" s="221"/>
      <c r="D91" s="221"/>
      <c r="E91" s="221"/>
      <c r="F91" s="221"/>
      <c r="G91" s="14">
        <v>80</v>
      </c>
      <c r="H91" s="119">
        <f>SUM(H92:H96)</f>
        <v>237090018</v>
      </c>
      <c r="I91" s="119">
        <f>SUM(I92:I96)</f>
        <v>79953584</v>
      </c>
      <c r="J91" s="119">
        <f t="shared" ref="J91:K91" si="9">SUM(J92:J96)</f>
        <v>-124393734</v>
      </c>
      <c r="K91" s="119">
        <f t="shared" si="9"/>
        <v>6947521</v>
      </c>
    </row>
    <row r="92" spans="1:11" ht="25.5" customHeight="1" x14ac:dyDescent="0.2">
      <c r="A92" s="223" t="s">
        <v>382</v>
      </c>
      <c r="B92" s="223"/>
      <c r="C92" s="223"/>
      <c r="D92" s="223"/>
      <c r="E92" s="223"/>
      <c r="F92" s="223"/>
      <c r="G92" s="14">
        <v>81</v>
      </c>
      <c r="H92" s="102">
        <v>0</v>
      </c>
      <c r="I92" s="102">
        <v>0</v>
      </c>
      <c r="J92" s="102">
        <v>0</v>
      </c>
      <c r="K92" s="102">
        <v>0</v>
      </c>
    </row>
    <row r="93" spans="1:11" ht="38.25" customHeight="1" x14ac:dyDescent="0.2">
      <c r="A93" s="223" t="s">
        <v>383</v>
      </c>
      <c r="B93" s="223"/>
      <c r="C93" s="223"/>
      <c r="D93" s="223"/>
      <c r="E93" s="223"/>
      <c r="F93" s="223"/>
      <c r="G93" s="14">
        <v>82</v>
      </c>
      <c r="H93" s="124">
        <v>237090018</v>
      </c>
      <c r="I93" s="124">
        <v>79953584</v>
      </c>
      <c r="J93" s="102">
        <v>-124393734</v>
      </c>
      <c r="K93" s="102">
        <v>6947521</v>
      </c>
    </row>
    <row r="94" spans="1:11" ht="38.25" customHeight="1" x14ac:dyDescent="0.2">
      <c r="A94" s="223" t="s">
        <v>384</v>
      </c>
      <c r="B94" s="223"/>
      <c r="C94" s="223"/>
      <c r="D94" s="223"/>
      <c r="E94" s="223"/>
      <c r="F94" s="223"/>
      <c r="G94" s="14">
        <v>83</v>
      </c>
      <c r="H94" s="102">
        <v>0</v>
      </c>
      <c r="I94" s="102">
        <v>0</v>
      </c>
      <c r="J94" s="102">
        <v>0</v>
      </c>
      <c r="K94" s="102">
        <v>0</v>
      </c>
    </row>
    <row r="95" spans="1:11" x14ac:dyDescent="0.2">
      <c r="A95" s="223" t="s">
        <v>385</v>
      </c>
      <c r="B95" s="223"/>
      <c r="C95" s="223"/>
      <c r="D95" s="223"/>
      <c r="E95" s="223"/>
      <c r="F95" s="223"/>
      <c r="G95" s="14">
        <v>84</v>
      </c>
      <c r="H95" s="102">
        <v>0</v>
      </c>
      <c r="I95" s="102">
        <v>0</v>
      </c>
      <c r="J95" s="102">
        <v>0</v>
      </c>
      <c r="K95" s="102">
        <v>0</v>
      </c>
    </row>
    <row r="96" spans="1:11" x14ac:dyDescent="0.2">
      <c r="A96" s="223" t="s">
        <v>386</v>
      </c>
      <c r="B96" s="223"/>
      <c r="C96" s="223"/>
      <c r="D96" s="223"/>
      <c r="E96" s="223"/>
      <c r="F96" s="223"/>
      <c r="G96" s="14">
        <v>85</v>
      </c>
      <c r="H96" s="102">
        <v>0</v>
      </c>
      <c r="I96" s="102">
        <v>0</v>
      </c>
      <c r="J96" s="102">
        <v>0</v>
      </c>
      <c r="K96" s="102">
        <v>0</v>
      </c>
    </row>
    <row r="97" spans="1:11" ht="26.25" customHeight="1" x14ac:dyDescent="0.2">
      <c r="A97" s="223" t="s">
        <v>387</v>
      </c>
      <c r="B97" s="223"/>
      <c r="C97" s="223"/>
      <c r="D97" s="223"/>
      <c r="E97" s="223"/>
      <c r="F97" s="223"/>
      <c r="G97" s="14">
        <v>86</v>
      </c>
      <c r="H97" s="102">
        <v>42728207</v>
      </c>
      <c r="I97" s="102">
        <v>14391575</v>
      </c>
      <c r="J97" s="102">
        <v>-22390872</v>
      </c>
      <c r="K97" s="102">
        <v>1250554</v>
      </c>
    </row>
    <row r="98" spans="1:11" ht="25.5" customHeight="1" x14ac:dyDescent="0.2">
      <c r="A98" s="221" t="s">
        <v>438</v>
      </c>
      <c r="B98" s="221"/>
      <c r="C98" s="221"/>
      <c r="D98" s="221"/>
      <c r="E98" s="221"/>
      <c r="F98" s="221"/>
      <c r="G98" s="14">
        <v>87</v>
      </c>
      <c r="H98" s="119">
        <f>SUM(H99:H106)</f>
        <v>-6828516</v>
      </c>
      <c r="I98" s="119">
        <f>SUM(I99:I106)</f>
        <v>-8305064</v>
      </c>
      <c r="J98" s="119">
        <f t="shared" ref="J98:K98" si="10">SUM(J99:J106)</f>
        <v>-584809551</v>
      </c>
      <c r="K98" s="119">
        <f t="shared" si="10"/>
        <v>37160154</v>
      </c>
    </row>
    <row r="99" spans="1:11" x14ac:dyDescent="0.2">
      <c r="A99" s="222" t="s">
        <v>160</v>
      </c>
      <c r="B99" s="222"/>
      <c r="C99" s="222"/>
      <c r="D99" s="222"/>
      <c r="E99" s="222"/>
      <c r="F99" s="222"/>
      <c r="G99" s="13">
        <v>88</v>
      </c>
      <c r="H99" s="124">
        <v>-674547</v>
      </c>
      <c r="I99" s="124">
        <v>1144260</v>
      </c>
      <c r="J99" s="102">
        <v>988185</v>
      </c>
      <c r="K99" s="102">
        <v>248258</v>
      </c>
    </row>
    <row r="100" spans="1:11" ht="36" customHeight="1" x14ac:dyDescent="0.2">
      <c r="A100" s="223" t="s">
        <v>388</v>
      </c>
      <c r="B100" s="223"/>
      <c r="C100" s="223"/>
      <c r="D100" s="223"/>
      <c r="E100" s="223"/>
      <c r="F100" s="223"/>
      <c r="G100" s="13">
        <v>89</v>
      </c>
      <c r="H100" s="102">
        <v>-102209910</v>
      </c>
      <c r="I100" s="102">
        <v>-56436644</v>
      </c>
      <c r="J100" s="102">
        <v>-567808357</v>
      </c>
      <c r="K100" s="102">
        <v>34812838</v>
      </c>
    </row>
    <row r="101" spans="1:11" ht="22.15" customHeight="1" x14ac:dyDescent="0.2">
      <c r="A101" s="222" t="s">
        <v>161</v>
      </c>
      <c r="B101" s="222"/>
      <c r="C101" s="222"/>
      <c r="D101" s="222"/>
      <c r="E101" s="222"/>
      <c r="F101" s="222"/>
      <c r="G101" s="13">
        <v>90</v>
      </c>
      <c r="H101" s="102">
        <v>0</v>
      </c>
      <c r="I101" s="102">
        <v>0</v>
      </c>
      <c r="J101" s="102">
        <v>0</v>
      </c>
      <c r="K101" s="102">
        <v>0</v>
      </c>
    </row>
    <row r="102" spans="1:11" ht="22.15" customHeight="1" x14ac:dyDescent="0.2">
      <c r="A102" s="222" t="s">
        <v>162</v>
      </c>
      <c r="B102" s="222"/>
      <c r="C102" s="222"/>
      <c r="D102" s="222"/>
      <c r="E102" s="222"/>
      <c r="F102" s="222"/>
      <c r="G102" s="13">
        <v>91</v>
      </c>
      <c r="H102" s="102">
        <v>0</v>
      </c>
      <c r="I102" s="102">
        <v>0</v>
      </c>
      <c r="J102" s="102">
        <v>0</v>
      </c>
      <c r="K102" s="102">
        <v>0</v>
      </c>
    </row>
    <row r="103" spans="1:11" ht="22.15" customHeight="1" x14ac:dyDescent="0.2">
      <c r="A103" s="222" t="s">
        <v>163</v>
      </c>
      <c r="B103" s="222"/>
      <c r="C103" s="222"/>
      <c r="D103" s="222"/>
      <c r="E103" s="222"/>
      <c r="F103" s="222"/>
      <c r="G103" s="13">
        <v>92</v>
      </c>
      <c r="H103" s="102">
        <v>0</v>
      </c>
      <c r="I103" s="102">
        <v>0</v>
      </c>
      <c r="J103" s="102">
        <v>0</v>
      </c>
      <c r="K103" s="102">
        <v>0</v>
      </c>
    </row>
    <row r="104" spans="1:11" ht="12.75" customHeight="1" x14ac:dyDescent="0.2">
      <c r="A104" s="223" t="s">
        <v>389</v>
      </c>
      <c r="B104" s="223"/>
      <c r="C104" s="223"/>
      <c r="D104" s="223"/>
      <c r="E104" s="223"/>
      <c r="F104" s="223"/>
      <c r="G104" s="13">
        <v>93</v>
      </c>
      <c r="H104" s="102">
        <v>0</v>
      </c>
      <c r="I104" s="102">
        <v>0</v>
      </c>
      <c r="J104" s="102">
        <v>0</v>
      </c>
      <c r="K104" s="102">
        <v>0</v>
      </c>
    </row>
    <row r="105" spans="1:11" ht="26.25" customHeight="1" x14ac:dyDescent="0.2">
      <c r="A105" s="223" t="s">
        <v>390</v>
      </c>
      <c r="B105" s="223"/>
      <c r="C105" s="223"/>
      <c r="D105" s="223"/>
      <c r="E105" s="223"/>
      <c r="F105" s="223"/>
      <c r="G105" s="13">
        <v>94</v>
      </c>
      <c r="H105" s="102">
        <v>0</v>
      </c>
      <c r="I105" s="102">
        <v>0</v>
      </c>
      <c r="J105" s="102">
        <v>0</v>
      </c>
      <c r="K105" s="102">
        <v>0</v>
      </c>
    </row>
    <row r="106" spans="1:11" x14ac:dyDescent="0.2">
      <c r="A106" s="223" t="s">
        <v>391</v>
      </c>
      <c r="B106" s="223"/>
      <c r="C106" s="223"/>
      <c r="D106" s="223"/>
      <c r="E106" s="223"/>
      <c r="F106" s="223"/>
      <c r="G106" s="13">
        <v>95</v>
      </c>
      <c r="H106" s="102">
        <v>96055941</v>
      </c>
      <c r="I106" s="102">
        <v>46987320</v>
      </c>
      <c r="J106" s="102">
        <v>-17989379</v>
      </c>
      <c r="K106" s="102">
        <v>2099058</v>
      </c>
    </row>
    <row r="107" spans="1:11" ht="24.75" customHeight="1" x14ac:dyDescent="0.2">
      <c r="A107" s="223" t="s">
        <v>392</v>
      </c>
      <c r="B107" s="223"/>
      <c r="C107" s="223"/>
      <c r="D107" s="223"/>
      <c r="E107" s="223"/>
      <c r="F107" s="223"/>
      <c r="G107" s="13">
        <v>96</v>
      </c>
      <c r="H107" s="124">
        <v>725629</v>
      </c>
      <c r="I107" s="124">
        <v>860067</v>
      </c>
      <c r="J107" s="102">
        <v>-99327568</v>
      </c>
      <c r="K107" s="102">
        <v>4505818</v>
      </c>
    </row>
    <row r="108" spans="1:11" ht="22.9" customHeight="1" x14ac:dyDescent="0.2">
      <c r="A108" s="201" t="s">
        <v>439</v>
      </c>
      <c r="B108" s="201"/>
      <c r="C108" s="201"/>
      <c r="D108" s="201"/>
      <c r="E108" s="201"/>
      <c r="F108" s="201"/>
      <c r="G108" s="14">
        <v>97</v>
      </c>
      <c r="H108" s="119">
        <f>H91+H98-H107-H97</f>
        <v>186807666</v>
      </c>
      <c r="I108" s="119">
        <f>I91+I98-I107-I97</f>
        <v>56396878</v>
      </c>
      <c r="J108" s="119">
        <f t="shared" ref="J108:K108" si="11">J91+J98-J107-J97</f>
        <v>-587484845</v>
      </c>
      <c r="K108" s="119">
        <f t="shared" si="11"/>
        <v>38351303</v>
      </c>
    </row>
    <row r="109" spans="1:11" ht="12.75" customHeight="1" x14ac:dyDescent="0.2">
      <c r="A109" s="201" t="s">
        <v>393</v>
      </c>
      <c r="B109" s="201"/>
      <c r="C109" s="201"/>
      <c r="D109" s="201"/>
      <c r="E109" s="201"/>
      <c r="F109" s="201"/>
      <c r="G109" s="14">
        <v>98</v>
      </c>
      <c r="H109" s="101">
        <f>H89+H108</f>
        <v>589408857</v>
      </c>
      <c r="I109" s="101">
        <f>I89+I108</f>
        <v>-145522488</v>
      </c>
      <c r="J109" s="101">
        <f t="shared" ref="J109:K109" si="12">J89+J108</f>
        <v>-37310558</v>
      </c>
      <c r="K109" s="101">
        <f t="shared" si="12"/>
        <v>-116575261</v>
      </c>
    </row>
    <row r="110" spans="1:11" x14ac:dyDescent="0.2">
      <c r="A110" s="224" t="s">
        <v>164</v>
      </c>
      <c r="B110" s="224"/>
      <c r="C110" s="224"/>
      <c r="D110" s="224"/>
      <c r="E110" s="224"/>
      <c r="F110" s="224"/>
      <c r="G110" s="225"/>
      <c r="H110" s="225"/>
      <c r="I110" s="225"/>
      <c r="J110" s="226"/>
      <c r="K110" s="226"/>
    </row>
    <row r="111" spans="1:11" ht="12.75" customHeight="1" x14ac:dyDescent="0.2">
      <c r="A111" s="219" t="s">
        <v>394</v>
      </c>
      <c r="B111" s="219"/>
      <c r="C111" s="219"/>
      <c r="D111" s="219"/>
      <c r="E111" s="219"/>
      <c r="F111" s="219"/>
      <c r="G111" s="14">
        <v>99</v>
      </c>
      <c r="H111" s="101">
        <f>H112+H113</f>
        <v>589408857</v>
      </c>
      <c r="I111" s="101">
        <f>I112+I113</f>
        <v>-145522488</v>
      </c>
      <c r="J111" s="101">
        <f>J112+J113</f>
        <v>-37310558</v>
      </c>
      <c r="K111" s="101">
        <f>K112+K113</f>
        <v>-116575261</v>
      </c>
    </row>
    <row r="112" spans="1:11" ht="12.75" customHeight="1" x14ac:dyDescent="0.2">
      <c r="A112" s="220" t="s">
        <v>113</v>
      </c>
      <c r="B112" s="220"/>
      <c r="C112" s="220"/>
      <c r="D112" s="220"/>
      <c r="E112" s="220"/>
      <c r="F112" s="220"/>
      <c r="G112" s="13">
        <v>100</v>
      </c>
      <c r="H112" s="102">
        <v>436763758</v>
      </c>
      <c r="I112" s="102">
        <v>-138196375</v>
      </c>
      <c r="J112" s="102">
        <v>16123141</v>
      </c>
      <c r="K112" s="102">
        <v>-140709931</v>
      </c>
    </row>
    <row r="113" spans="1:11" ht="12.75" customHeight="1" x14ac:dyDescent="0.2">
      <c r="A113" s="220" t="s">
        <v>165</v>
      </c>
      <c r="B113" s="220"/>
      <c r="C113" s="220"/>
      <c r="D113" s="220"/>
      <c r="E113" s="220"/>
      <c r="F113" s="220"/>
      <c r="G113" s="13">
        <v>101</v>
      </c>
      <c r="H113" s="102">
        <v>152645099</v>
      </c>
      <c r="I113" s="102">
        <v>-7326113</v>
      </c>
      <c r="J113" s="102">
        <v>-53433699</v>
      </c>
      <c r="K113" s="102">
        <v>24134670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C1"/>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5" t="s">
        <v>166</v>
      </c>
      <c r="B1" s="256"/>
      <c r="C1" s="256"/>
      <c r="D1" s="256"/>
      <c r="E1" s="256"/>
      <c r="F1" s="256"/>
      <c r="G1" s="256"/>
      <c r="H1" s="256"/>
      <c r="I1" s="256"/>
    </row>
    <row r="2" spans="1:9" x14ac:dyDescent="0.2">
      <c r="A2" s="257" t="s">
        <v>596</v>
      </c>
      <c r="B2" s="209"/>
      <c r="C2" s="209"/>
      <c r="D2" s="209"/>
      <c r="E2" s="209"/>
      <c r="F2" s="209"/>
      <c r="G2" s="209"/>
      <c r="H2" s="209"/>
      <c r="I2" s="209"/>
    </row>
    <row r="3" spans="1:9" x14ac:dyDescent="0.2">
      <c r="A3" s="259" t="s">
        <v>282</v>
      </c>
      <c r="B3" s="260"/>
      <c r="C3" s="260"/>
      <c r="D3" s="260"/>
      <c r="E3" s="260"/>
      <c r="F3" s="260"/>
      <c r="G3" s="260"/>
      <c r="H3" s="260"/>
      <c r="I3" s="260"/>
    </row>
    <row r="4" spans="1:9" x14ac:dyDescent="0.2">
      <c r="A4" s="258" t="s">
        <v>475</v>
      </c>
      <c r="B4" s="212"/>
      <c r="C4" s="212"/>
      <c r="D4" s="212"/>
      <c r="E4" s="212"/>
      <c r="F4" s="212"/>
      <c r="G4" s="212"/>
      <c r="H4" s="212"/>
      <c r="I4" s="213"/>
    </row>
    <row r="5" spans="1:9" ht="23.25" x14ac:dyDescent="0.2">
      <c r="A5" s="261" t="s">
        <v>2</v>
      </c>
      <c r="B5" s="217"/>
      <c r="C5" s="217"/>
      <c r="D5" s="217"/>
      <c r="E5" s="217"/>
      <c r="F5" s="217"/>
      <c r="G5" s="110" t="s">
        <v>103</v>
      </c>
      <c r="H5" s="111" t="s">
        <v>302</v>
      </c>
      <c r="I5" s="111" t="s">
        <v>279</v>
      </c>
    </row>
    <row r="6" spans="1:9" x14ac:dyDescent="0.2">
      <c r="A6" s="262">
        <v>1</v>
      </c>
      <c r="B6" s="217"/>
      <c r="C6" s="217"/>
      <c r="D6" s="217"/>
      <c r="E6" s="217"/>
      <c r="F6" s="217"/>
      <c r="G6" s="112">
        <v>2</v>
      </c>
      <c r="H6" s="111" t="s">
        <v>167</v>
      </c>
      <c r="I6" s="111" t="s">
        <v>168</v>
      </c>
    </row>
    <row r="7" spans="1:9" x14ac:dyDescent="0.2">
      <c r="A7" s="252" t="s">
        <v>169</v>
      </c>
      <c r="B7" s="252"/>
      <c r="C7" s="252"/>
      <c r="D7" s="252"/>
      <c r="E7" s="252"/>
      <c r="F7" s="252"/>
      <c r="G7" s="252"/>
      <c r="H7" s="252"/>
      <c r="I7" s="252"/>
    </row>
    <row r="8" spans="1:9" ht="12.75" customHeight="1" x14ac:dyDescent="0.2">
      <c r="A8" s="199" t="s">
        <v>170</v>
      </c>
      <c r="B8" s="199"/>
      <c r="C8" s="199"/>
      <c r="D8" s="199"/>
      <c r="E8" s="199"/>
      <c r="F8" s="199"/>
      <c r="G8" s="113">
        <v>1</v>
      </c>
      <c r="H8" s="114">
        <v>473608097</v>
      </c>
      <c r="I8" s="114">
        <v>646836409</v>
      </c>
    </row>
    <row r="9" spans="1:9" ht="12.75" customHeight="1" x14ac:dyDescent="0.2">
      <c r="A9" s="254" t="s">
        <v>171</v>
      </c>
      <c r="B9" s="254"/>
      <c r="C9" s="254"/>
      <c r="D9" s="254"/>
      <c r="E9" s="254"/>
      <c r="F9" s="254"/>
      <c r="G9" s="115">
        <v>2</v>
      </c>
      <c r="H9" s="116">
        <f>H10+H11+H12+H13+H14+H15+H16+H17</f>
        <v>319624779</v>
      </c>
      <c r="I9" s="116">
        <f>I10+I11+I12+I13+I14+I15+I16+I17</f>
        <v>385510666</v>
      </c>
    </row>
    <row r="10" spans="1:9" ht="12.75" customHeight="1" x14ac:dyDescent="0.2">
      <c r="A10" s="233" t="s">
        <v>172</v>
      </c>
      <c r="B10" s="233"/>
      <c r="C10" s="233"/>
      <c r="D10" s="233"/>
      <c r="E10" s="233"/>
      <c r="F10" s="233"/>
      <c r="G10" s="113">
        <v>3</v>
      </c>
      <c r="H10" s="114">
        <v>531650818</v>
      </c>
      <c r="I10" s="114">
        <v>584480104</v>
      </c>
    </row>
    <row r="11" spans="1:9" ht="22.15" customHeight="1" x14ac:dyDescent="0.2">
      <c r="A11" s="233" t="s">
        <v>173</v>
      </c>
      <c r="B11" s="233"/>
      <c r="C11" s="233"/>
      <c r="D11" s="233"/>
      <c r="E11" s="233"/>
      <c r="F11" s="233"/>
      <c r="G11" s="113">
        <v>4</v>
      </c>
      <c r="H11" s="114">
        <v>3680308</v>
      </c>
      <c r="I11" s="114">
        <v>49286294</v>
      </c>
    </row>
    <row r="12" spans="1:9" ht="23.45" customHeight="1" x14ac:dyDescent="0.2">
      <c r="A12" s="233" t="s">
        <v>174</v>
      </c>
      <c r="B12" s="233"/>
      <c r="C12" s="233"/>
      <c r="D12" s="233"/>
      <c r="E12" s="233"/>
      <c r="F12" s="233"/>
      <c r="G12" s="113">
        <v>5</v>
      </c>
      <c r="H12" s="114">
        <v>-76807589</v>
      </c>
      <c r="I12" s="114">
        <v>-102607396</v>
      </c>
    </row>
    <row r="13" spans="1:9" ht="12.75" customHeight="1" x14ac:dyDescent="0.2">
      <c r="A13" s="233" t="s">
        <v>175</v>
      </c>
      <c r="B13" s="233"/>
      <c r="C13" s="233"/>
      <c r="D13" s="233"/>
      <c r="E13" s="233"/>
      <c r="F13" s="233"/>
      <c r="G13" s="113">
        <v>6</v>
      </c>
      <c r="H13" s="114">
        <v>-217339638</v>
      </c>
      <c r="I13" s="114">
        <v>-245385417</v>
      </c>
    </row>
    <row r="14" spans="1:9" ht="12.75" customHeight="1" x14ac:dyDescent="0.2">
      <c r="A14" s="233" t="s">
        <v>176</v>
      </c>
      <c r="B14" s="233"/>
      <c r="C14" s="233"/>
      <c r="D14" s="233"/>
      <c r="E14" s="233"/>
      <c r="F14" s="233"/>
      <c r="G14" s="113">
        <v>7</v>
      </c>
      <c r="H14" s="114">
        <v>45467776</v>
      </c>
      <c r="I14" s="114">
        <v>42241115</v>
      </c>
    </row>
    <row r="15" spans="1:9" ht="12.75" customHeight="1" x14ac:dyDescent="0.2">
      <c r="A15" s="233" t="s">
        <v>177</v>
      </c>
      <c r="B15" s="233"/>
      <c r="C15" s="233"/>
      <c r="D15" s="233"/>
      <c r="E15" s="233"/>
      <c r="F15" s="233"/>
      <c r="G15" s="113">
        <v>8</v>
      </c>
      <c r="H15" s="114">
        <v>-66718604</v>
      </c>
      <c r="I15" s="114">
        <v>-51052960</v>
      </c>
    </row>
    <row r="16" spans="1:9" ht="12.75" customHeight="1" x14ac:dyDescent="0.2">
      <c r="A16" s="233" t="s">
        <v>178</v>
      </c>
      <c r="B16" s="233"/>
      <c r="C16" s="233"/>
      <c r="D16" s="233"/>
      <c r="E16" s="233"/>
      <c r="F16" s="233"/>
      <c r="G16" s="113">
        <v>9</v>
      </c>
      <c r="H16" s="114">
        <v>16202000</v>
      </c>
      <c r="I16" s="114">
        <v>0</v>
      </c>
    </row>
    <row r="17" spans="1:9" ht="25.15" customHeight="1" x14ac:dyDescent="0.2">
      <c r="A17" s="233" t="s">
        <v>179</v>
      </c>
      <c r="B17" s="233"/>
      <c r="C17" s="233"/>
      <c r="D17" s="233"/>
      <c r="E17" s="233"/>
      <c r="F17" s="233"/>
      <c r="G17" s="113">
        <v>10</v>
      </c>
      <c r="H17" s="114">
        <v>83489708</v>
      </c>
      <c r="I17" s="114">
        <v>108548926</v>
      </c>
    </row>
    <row r="18" spans="1:9" ht="28.15" customHeight="1" x14ac:dyDescent="0.2">
      <c r="A18" s="250" t="s">
        <v>307</v>
      </c>
      <c r="B18" s="250"/>
      <c r="C18" s="250"/>
      <c r="D18" s="250"/>
      <c r="E18" s="250"/>
      <c r="F18" s="250"/>
      <c r="G18" s="115">
        <v>11</v>
      </c>
      <c r="H18" s="116">
        <f>H8+H9</f>
        <v>793232876</v>
      </c>
      <c r="I18" s="116">
        <f>I8+I9</f>
        <v>1032347075</v>
      </c>
    </row>
    <row r="19" spans="1:9" ht="12.75" customHeight="1" x14ac:dyDescent="0.2">
      <c r="A19" s="254" t="s">
        <v>180</v>
      </c>
      <c r="B19" s="254"/>
      <c r="C19" s="254"/>
      <c r="D19" s="254"/>
      <c r="E19" s="254"/>
      <c r="F19" s="254"/>
      <c r="G19" s="115">
        <v>12</v>
      </c>
      <c r="H19" s="116">
        <f>H20+H21+H22+H23</f>
        <v>141846162</v>
      </c>
      <c r="I19" s="116">
        <f>I20+I21+I22+I23</f>
        <v>-208548367</v>
      </c>
    </row>
    <row r="20" spans="1:9" ht="12.75" customHeight="1" x14ac:dyDescent="0.2">
      <c r="A20" s="233" t="s">
        <v>181</v>
      </c>
      <c r="B20" s="233"/>
      <c r="C20" s="233"/>
      <c r="D20" s="233"/>
      <c r="E20" s="233"/>
      <c r="F20" s="233"/>
      <c r="G20" s="113">
        <v>13</v>
      </c>
      <c r="H20" s="114">
        <v>366670194</v>
      </c>
      <c r="I20" s="114">
        <v>434451560</v>
      </c>
    </row>
    <row r="21" spans="1:9" ht="12.75" customHeight="1" x14ac:dyDescent="0.2">
      <c r="A21" s="233" t="s">
        <v>182</v>
      </c>
      <c r="B21" s="233"/>
      <c r="C21" s="233"/>
      <c r="D21" s="233"/>
      <c r="E21" s="233"/>
      <c r="F21" s="233"/>
      <c r="G21" s="113">
        <v>14</v>
      </c>
      <c r="H21" s="114">
        <v>4373285</v>
      </c>
      <c r="I21" s="114">
        <v>-86425863</v>
      </c>
    </row>
    <row r="22" spans="1:9" ht="12.75" customHeight="1" x14ac:dyDescent="0.2">
      <c r="A22" s="233" t="s">
        <v>183</v>
      </c>
      <c r="B22" s="233"/>
      <c r="C22" s="233"/>
      <c r="D22" s="233"/>
      <c r="E22" s="233"/>
      <c r="F22" s="233"/>
      <c r="G22" s="113">
        <v>15</v>
      </c>
      <c r="H22" s="114">
        <v>-49497575</v>
      </c>
      <c r="I22" s="114">
        <v>-48024110</v>
      </c>
    </row>
    <row r="23" spans="1:9" ht="12.75" customHeight="1" x14ac:dyDescent="0.2">
      <c r="A23" s="233" t="s">
        <v>184</v>
      </c>
      <c r="B23" s="233"/>
      <c r="C23" s="233"/>
      <c r="D23" s="233"/>
      <c r="E23" s="233"/>
      <c r="F23" s="233"/>
      <c r="G23" s="113">
        <v>16</v>
      </c>
      <c r="H23" s="114">
        <v>-179699742</v>
      </c>
      <c r="I23" s="114">
        <v>-508549954</v>
      </c>
    </row>
    <row r="24" spans="1:9" ht="12.75" customHeight="1" x14ac:dyDescent="0.2">
      <c r="A24" s="250" t="s">
        <v>185</v>
      </c>
      <c r="B24" s="250"/>
      <c r="C24" s="250"/>
      <c r="D24" s="250"/>
      <c r="E24" s="250"/>
      <c r="F24" s="250"/>
      <c r="G24" s="115">
        <v>17</v>
      </c>
      <c r="H24" s="116">
        <f>H18+H19</f>
        <v>935079038</v>
      </c>
      <c r="I24" s="116">
        <f>I18+I19</f>
        <v>823798708</v>
      </c>
    </row>
    <row r="25" spans="1:9" ht="12.75" customHeight="1" x14ac:dyDescent="0.2">
      <c r="A25" s="199" t="s">
        <v>186</v>
      </c>
      <c r="B25" s="199"/>
      <c r="C25" s="199"/>
      <c r="D25" s="199"/>
      <c r="E25" s="199"/>
      <c r="F25" s="199"/>
      <c r="G25" s="113">
        <v>18</v>
      </c>
      <c r="H25" s="114">
        <v>-46286421</v>
      </c>
      <c r="I25" s="114">
        <v>-59983170</v>
      </c>
    </row>
    <row r="26" spans="1:9" ht="12.75" customHeight="1" x14ac:dyDescent="0.2">
      <c r="A26" s="199" t="s">
        <v>187</v>
      </c>
      <c r="B26" s="199"/>
      <c r="C26" s="199"/>
      <c r="D26" s="199"/>
      <c r="E26" s="199"/>
      <c r="F26" s="199"/>
      <c r="G26" s="113">
        <v>19</v>
      </c>
      <c r="H26" s="114">
        <v>-43550900</v>
      </c>
      <c r="I26" s="114">
        <v>-77834999</v>
      </c>
    </row>
    <row r="27" spans="1:9" ht="25.9" customHeight="1" x14ac:dyDescent="0.2">
      <c r="A27" s="251" t="s">
        <v>188</v>
      </c>
      <c r="B27" s="251"/>
      <c r="C27" s="251"/>
      <c r="D27" s="251"/>
      <c r="E27" s="251"/>
      <c r="F27" s="251"/>
      <c r="G27" s="115">
        <v>20</v>
      </c>
      <c r="H27" s="116">
        <f>H24+H25+H26</f>
        <v>845241717</v>
      </c>
      <c r="I27" s="116">
        <f>I24+I25+I26</f>
        <v>685980539</v>
      </c>
    </row>
    <row r="28" spans="1:9" x14ac:dyDescent="0.2">
      <c r="A28" s="252" t="s">
        <v>189</v>
      </c>
      <c r="B28" s="252"/>
      <c r="C28" s="252"/>
      <c r="D28" s="252"/>
      <c r="E28" s="252"/>
      <c r="F28" s="252"/>
      <c r="G28" s="252"/>
      <c r="H28" s="252"/>
      <c r="I28" s="252"/>
    </row>
    <row r="29" spans="1:9" ht="30.6" customHeight="1" x14ac:dyDescent="0.2">
      <c r="A29" s="199" t="s">
        <v>190</v>
      </c>
      <c r="B29" s="199"/>
      <c r="C29" s="199"/>
      <c r="D29" s="199"/>
      <c r="E29" s="199"/>
      <c r="F29" s="199"/>
      <c r="G29" s="113">
        <v>21</v>
      </c>
      <c r="H29" s="117">
        <v>11671345</v>
      </c>
      <c r="I29" s="117">
        <v>21429560</v>
      </c>
    </row>
    <row r="30" spans="1:9" ht="12.75" customHeight="1" x14ac:dyDescent="0.2">
      <c r="A30" s="199" t="s">
        <v>191</v>
      </c>
      <c r="B30" s="199"/>
      <c r="C30" s="199"/>
      <c r="D30" s="199"/>
      <c r="E30" s="199"/>
      <c r="F30" s="199"/>
      <c r="G30" s="113">
        <v>22</v>
      </c>
      <c r="H30" s="117">
        <v>1199423146</v>
      </c>
      <c r="I30" s="117">
        <v>1589691385</v>
      </c>
    </row>
    <row r="31" spans="1:9" ht="12.75" customHeight="1" x14ac:dyDescent="0.2">
      <c r="A31" s="199" t="s">
        <v>192</v>
      </c>
      <c r="B31" s="199"/>
      <c r="C31" s="199"/>
      <c r="D31" s="199"/>
      <c r="E31" s="199"/>
      <c r="F31" s="199"/>
      <c r="G31" s="113">
        <v>23</v>
      </c>
      <c r="H31" s="117">
        <v>222263145</v>
      </c>
      <c r="I31" s="117">
        <v>201294091</v>
      </c>
    </row>
    <row r="32" spans="1:9" ht="12.75" customHeight="1" x14ac:dyDescent="0.2">
      <c r="A32" s="199" t="s">
        <v>193</v>
      </c>
      <c r="B32" s="199"/>
      <c r="C32" s="199"/>
      <c r="D32" s="199"/>
      <c r="E32" s="199"/>
      <c r="F32" s="199"/>
      <c r="G32" s="113">
        <v>24</v>
      </c>
      <c r="H32" s="117">
        <v>36647173</v>
      </c>
      <c r="I32" s="117">
        <v>60590357</v>
      </c>
    </row>
    <row r="33" spans="1:9" ht="12.75" customHeight="1" x14ac:dyDescent="0.2">
      <c r="A33" s="199" t="s">
        <v>194</v>
      </c>
      <c r="B33" s="199"/>
      <c r="C33" s="199"/>
      <c r="D33" s="199"/>
      <c r="E33" s="199"/>
      <c r="F33" s="199"/>
      <c r="G33" s="113">
        <v>25</v>
      </c>
      <c r="H33" s="117">
        <v>1773712108</v>
      </c>
      <c r="I33" s="117">
        <v>13614755908</v>
      </c>
    </row>
    <row r="34" spans="1:9" ht="12.75" customHeight="1" x14ac:dyDescent="0.2">
      <c r="A34" s="199" t="s">
        <v>195</v>
      </c>
      <c r="B34" s="199"/>
      <c r="C34" s="199"/>
      <c r="D34" s="199"/>
      <c r="E34" s="199"/>
      <c r="F34" s="199"/>
      <c r="G34" s="113">
        <v>26</v>
      </c>
      <c r="H34" s="117">
        <v>16615</v>
      </c>
      <c r="I34" s="117">
        <v>398689</v>
      </c>
    </row>
    <row r="35" spans="1:9" ht="26.45" customHeight="1" x14ac:dyDescent="0.2">
      <c r="A35" s="250" t="s">
        <v>196</v>
      </c>
      <c r="B35" s="250"/>
      <c r="C35" s="250"/>
      <c r="D35" s="250"/>
      <c r="E35" s="250"/>
      <c r="F35" s="250"/>
      <c r="G35" s="115">
        <v>27</v>
      </c>
      <c r="H35" s="118">
        <f>H29+H30+H31+H32+H33+H34</f>
        <v>3243733532</v>
      </c>
      <c r="I35" s="118">
        <f>I29+I30+I31+I32+I33+I34</f>
        <v>15488159990</v>
      </c>
    </row>
    <row r="36" spans="1:9" ht="22.9" customHeight="1" x14ac:dyDescent="0.2">
      <c r="A36" s="199" t="s">
        <v>197</v>
      </c>
      <c r="B36" s="199"/>
      <c r="C36" s="199"/>
      <c r="D36" s="199"/>
      <c r="E36" s="199"/>
      <c r="F36" s="199"/>
      <c r="G36" s="113">
        <v>28</v>
      </c>
      <c r="H36" s="117">
        <v>-394161480</v>
      </c>
      <c r="I36" s="117">
        <v>-528123514</v>
      </c>
    </row>
    <row r="37" spans="1:9" ht="12.75" customHeight="1" x14ac:dyDescent="0.2">
      <c r="A37" s="199" t="s">
        <v>198</v>
      </c>
      <c r="B37" s="199"/>
      <c r="C37" s="199"/>
      <c r="D37" s="199"/>
      <c r="E37" s="199"/>
      <c r="F37" s="199"/>
      <c r="G37" s="113">
        <v>29</v>
      </c>
      <c r="H37" s="117">
        <v>-1931580795</v>
      </c>
      <c r="I37" s="117">
        <v>-1647562881</v>
      </c>
    </row>
    <row r="38" spans="1:9" ht="12.75" customHeight="1" x14ac:dyDescent="0.2">
      <c r="A38" s="199" t="s">
        <v>199</v>
      </c>
      <c r="B38" s="199"/>
      <c r="C38" s="199"/>
      <c r="D38" s="199"/>
      <c r="E38" s="199"/>
      <c r="F38" s="199"/>
      <c r="G38" s="113">
        <v>30</v>
      </c>
      <c r="H38" s="117">
        <v>-345762375</v>
      </c>
      <c r="I38" s="117">
        <v>-13472637375</v>
      </c>
    </row>
    <row r="39" spans="1:9" ht="12.75" customHeight="1" x14ac:dyDescent="0.2">
      <c r="A39" s="199" t="s">
        <v>200</v>
      </c>
      <c r="B39" s="199"/>
      <c r="C39" s="199"/>
      <c r="D39" s="199"/>
      <c r="E39" s="199"/>
      <c r="F39" s="199"/>
      <c r="G39" s="113">
        <v>31</v>
      </c>
      <c r="H39" s="117">
        <v>-231808900</v>
      </c>
      <c r="I39" s="117">
        <v>0</v>
      </c>
    </row>
    <row r="40" spans="1:9" ht="12.75" customHeight="1" x14ac:dyDescent="0.2">
      <c r="A40" s="199" t="s">
        <v>201</v>
      </c>
      <c r="B40" s="199"/>
      <c r="C40" s="199"/>
      <c r="D40" s="199"/>
      <c r="E40" s="199"/>
      <c r="F40" s="199"/>
      <c r="G40" s="113">
        <v>32</v>
      </c>
      <c r="H40" s="117">
        <v>0</v>
      </c>
      <c r="I40" s="117">
        <v>0</v>
      </c>
    </row>
    <row r="41" spans="1:9" ht="24" customHeight="1" x14ac:dyDescent="0.2">
      <c r="A41" s="250" t="s">
        <v>202</v>
      </c>
      <c r="B41" s="250"/>
      <c r="C41" s="250"/>
      <c r="D41" s="250"/>
      <c r="E41" s="250"/>
      <c r="F41" s="250"/>
      <c r="G41" s="115">
        <v>33</v>
      </c>
      <c r="H41" s="118">
        <f>H36+H37+H38+H39+H40</f>
        <v>-2903313550</v>
      </c>
      <c r="I41" s="118">
        <f>I36+I37+I38+I39+I40</f>
        <v>-15648323770</v>
      </c>
    </row>
    <row r="42" spans="1:9" ht="29.45" customHeight="1" x14ac:dyDescent="0.2">
      <c r="A42" s="251" t="s">
        <v>203</v>
      </c>
      <c r="B42" s="251"/>
      <c r="C42" s="251"/>
      <c r="D42" s="251"/>
      <c r="E42" s="251"/>
      <c r="F42" s="251"/>
      <c r="G42" s="115">
        <v>34</v>
      </c>
      <c r="H42" s="118">
        <f>H35+H41</f>
        <v>340419982</v>
      </c>
      <c r="I42" s="118">
        <f>I35+I41</f>
        <v>-160163780</v>
      </c>
    </row>
    <row r="43" spans="1:9" x14ac:dyDescent="0.2">
      <c r="A43" s="252" t="s">
        <v>204</v>
      </c>
      <c r="B43" s="252"/>
      <c r="C43" s="252"/>
      <c r="D43" s="252"/>
      <c r="E43" s="252"/>
      <c r="F43" s="252"/>
      <c r="G43" s="252"/>
      <c r="H43" s="252"/>
      <c r="I43" s="252"/>
    </row>
    <row r="44" spans="1:9" ht="12.75" customHeight="1" x14ac:dyDescent="0.2">
      <c r="A44" s="199" t="s">
        <v>205</v>
      </c>
      <c r="B44" s="199"/>
      <c r="C44" s="199"/>
      <c r="D44" s="199"/>
      <c r="E44" s="199"/>
      <c r="F44" s="199"/>
      <c r="G44" s="113">
        <v>35</v>
      </c>
      <c r="H44" s="117">
        <v>0</v>
      </c>
      <c r="I44" s="117">
        <v>0</v>
      </c>
    </row>
    <row r="45" spans="1:9" ht="25.15" customHeight="1" x14ac:dyDescent="0.2">
      <c r="A45" s="199" t="s">
        <v>206</v>
      </c>
      <c r="B45" s="199"/>
      <c r="C45" s="199"/>
      <c r="D45" s="199"/>
      <c r="E45" s="199"/>
      <c r="F45" s="199"/>
      <c r="G45" s="113">
        <v>36</v>
      </c>
      <c r="H45" s="117">
        <v>0</v>
      </c>
      <c r="I45" s="117">
        <v>0</v>
      </c>
    </row>
    <row r="46" spans="1:9" ht="12.75" customHeight="1" x14ac:dyDescent="0.2">
      <c r="A46" s="199" t="s">
        <v>207</v>
      </c>
      <c r="B46" s="199"/>
      <c r="C46" s="199"/>
      <c r="D46" s="199"/>
      <c r="E46" s="199"/>
      <c r="F46" s="199"/>
      <c r="G46" s="113">
        <v>37</v>
      </c>
      <c r="H46" s="117">
        <v>444632944</v>
      </c>
      <c r="I46" s="117">
        <v>770732564</v>
      </c>
    </row>
    <row r="47" spans="1:9" ht="12.75" customHeight="1" x14ac:dyDescent="0.2">
      <c r="A47" s="199" t="s">
        <v>208</v>
      </c>
      <c r="B47" s="199"/>
      <c r="C47" s="199"/>
      <c r="D47" s="199"/>
      <c r="E47" s="199"/>
      <c r="F47" s="199"/>
      <c r="G47" s="113">
        <v>38</v>
      </c>
      <c r="H47" s="117">
        <v>0</v>
      </c>
      <c r="I47" s="117">
        <v>0</v>
      </c>
    </row>
    <row r="48" spans="1:9" ht="22.15" customHeight="1" x14ac:dyDescent="0.2">
      <c r="A48" s="250" t="s">
        <v>209</v>
      </c>
      <c r="B48" s="250"/>
      <c r="C48" s="250"/>
      <c r="D48" s="250"/>
      <c r="E48" s="250"/>
      <c r="F48" s="250"/>
      <c r="G48" s="115">
        <v>39</v>
      </c>
      <c r="H48" s="118">
        <f>H44+H45+H46+H47</f>
        <v>444632944</v>
      </c>
      <c r="I48" s="118">
        <f>I44+I45+I46+I47</f>
        <v>770732564</v>
      </c>
    </row>
    <row r="49" spans="1:9" ht="24.6" customHeight="1" x14ac:dyDescent="0.2">
      <c r="A49" s="199" t="s">
        <v>306</v>
      </c>
      <c r="B49" s="199"/>
      <c r="C49" s="199"/>
      <c r="D49" s="199"/>
      <c r="E49" s="199"/>
      <c r="F49" s="199"/>
      <c r="G49" s="113">
        <v>40</v>
      </c>
      <c r="H49" s="117">
        <v>-189195793</v>
      </c>
      <c r="I49" s="117">
        <v>-810041501</v>
      </c>
    </row>
    <row r="50" spans="1:9" ht="12.75" customHeight="1" x14ac:dyDescent="0.2">
      <c r="A50" s="199" t="s">
        <v>210</v>
      </c>
      <c r="B50" s="199"/>
      <c r="C50" s="199"/>
      <c r="D50" s="199"/>
      <c r="E50" s="199"/>
      <c r="F50" s="199"/>
      <c r="G50" s="113">
        <v>41</v>
      </c>
      <c r="H50" s="117">
        <v>-196434658</v>
      </c>
      <c r="I50" s="117">
        <v>-249863450</v>
      </c>
    </row>
    <row r="51" spans="1:9" ht="12.75" customHeight="1" x14ac:dyDescent="0.2">
      <c r="A51" s="199" t="s">
        <v>211</v>
      </c>
      <c r="B51" s="199"/>
      <c r="C51" s="199"/>
      <c r="D51" s="199"/>
      <c r="E51" s="199"/>
      <c r="F51" s="199"/>
      <c r="G51" s="113">
        <v>42</v>
      </c>
      <c r="H51" s="117">
        <v>0</v>
      </c>
      <c r="I51" s="117">
        <v>0</v>
      </c>
    </row>
    <row r="52" spans="1:9" ht="22.9" customHeight="1" x14ac:dyDescent="0.2">
      <c r="A52" s="199" t="s">
        <v>212</v>
      </c>
      <c r="B52" s="199"/>
      <c r="C52" s="199"/>
      <c r="D52" s="199"/>
      <c r="E52" s="199"/>
      <c r="F52" s="199"/>
      <c r="G52" s="113">
        <v>43</v>
      </c>
      <c r="H52" s="117">
        <v>-14940618</v>
      </c>
      <c r="I52" s="117">
        <v>-8575718</v>
      </c>
    </row>
    <row r="53" spans="1:9" ht="12.75" customHeight="1" x14ac:dyDescent="0.2">
      <c r="A53" s="199" t="s">
        <v>213</v>
      </c>
      <c r="B53" s="199"/>
      <c r="C53" s="199"/>
      <c r="D53" s="199"/>
      <c r="E53" s="199"/>
      <c r="F53" s="199"/>
      <c r="G53" s="113">
        <v>44</v>
      </c>
      <c r="H53" s="117">
        <v>-61425664</v>
      </c>
      <c r="I53" s="117">
        <v>-49148258</v>
      </c>
    </row>
    <row r="54" spans="1:9" ht="30.6" customHeight="1" x14ac:dyDescent="0.2">
      <c r="A54" s="250" t="s">
        <v>214</v>
      </c>
      <c r="B54" s="250"/>
      <c r="C54" s="250"/>
      <c r="D54" s="250"/>
      <c r="E54" s="250"/>
      <c r="F54" s="250"/>
      <c r="G54" s="115">
        <v>45</v>
      </c>
      <c r="H54" s="118">
        <f>H49+H50+H51+H52+H53</f>
        <v>-461996733</v>
      </c>
      <c r="I54" s="118">
        <f>I49+I50+I51+I52+I53</f>
        <v>-1117628927</v>
      </c>
    </row>
    <row r="55" spans="1:9" ht="29.45" customHeight="1" x14ac:dyDescent="0.2">
      <c r="A55" s="251" t="s">
        <v>215</v>
      </c>
      <c r="B55" s="251"/>
      <c r="C55" s="251"/>
      <c r="D55" s="251"/>
      <c r="E55" s="251"/>
      <c r="F55" s="251"/>
      <c r="G55" s="115">
        <v>46</v>
      </c>
      <c r="H55" s="118">
        <f>H48+H54</f>
        <v>-17363789</v>
      </c>
      <c r="I55" s="118">
        <f>I48+I54</f>
        <v>-346896363</v>
      </c>
    </row>
    <row r="56" spans="1:9" x14ac:dyDescent="0.2">
      <c r="A56" s="199" t="s">
        <v>216</v>
      </c>
      <c r="B56" s="199"/>
      <c r="C56" s="199"/>
      <c r="D56" s="199"/>
      <c r="E56" s="199"/>
      <c r="F56" s="199"/>
      <c r="G56" s="113">
        <v>47</v>
      </c>
      <c r="H56" s="117">
        <v>0</v>
      </c>
      <c r="I56" s="117">
        <v>0</v>
      </c>
    </row>
    <row r="57" spans="1:9" ht="26.45" customHeight="1" x14ac:dyDescent="0.2">
      <c r="A57" s="251" t="s">
        <v>217</v>
      </c>
      <c r="B57" s="251"/>
      <c r="C57" s="251"/>
      <c r="D57" s="251"/>
      <c r="E57" s="251"/>
      <c r="F57" s="251"/>
      <c r="G57" s="115">
        <v>48</v>
      </c>
      <c r="H57" s="118">
        <f>H27+H42+H55+H56</f>
        <v>1168297910</v>
      </c>
      <c r="I57" s="118">
        <f>I27+I42+I55+I56</f>
        <v>178920396</v>
      </c>
    </row>
    <row r="58" spans="1:9" x14ac:dyDescent="0.2">
      <c r="A58" s="253" t="s">
        <v>218</v>
      </c>
      <c r="B58" s="253"/>
      <c r="C58" s="253"/>
      <c r="D58" s="253"/>
      <c r="E58" s="253"/>
      <c r="F58" s="253"/>
      <c r="G58" s="113">
        <v>49</v>
      </c>
      <c r="H58" s="117">
        <v>713509097</v>
      </c>
      <c r="I58" s="117">
        <v>1881807007</v>
      </c>
    </row>
    <row r="59" spans="1:9" ht="31.15" customHeight="1" x14ac:dyDescent="0.2">
      <c r="A59" s="251" t="s">
        <v>219</v>
      </c>
      <c r="B59" s="251"/>
      <c r="C59" s="251"/>
      <c r="D59" s="251"/>
      <c r="E59" s="251"/>
      <c r="F59" s="251"/>
      <c r="G59" s="115">
        <v>50</v>
      </c>
      <c r="H59" s="118">
        <f>H57+H58</f>
        <v>1881807007</v>
      </c>
      <c r="I59" s="118">
        <f>I57+I58</f>
        <v>2060727403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C1"/>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5" t="s">
        <v>220</v>
      </c>
      <c r="B1" s="256"/>
      <c r="C1" s="256"/>
      <c r="D1" s="256"/>
      <c r="E1" s="256"/>
      <c r="F1" s="256"/>
      <c r="G1" s="256"/>
      <c r="H1" s="256"/>
      <c r="I1" s="256"/>
    </row>
    <row r="2" spans="1:9" ht="12.75" customHeight="1" x14ac:dyDescent="0.2">
      <c r="A2" s="257" t="s">
        <v>329</v>
      </c>
      <c r="B2" s="209"/>
      <c r="C2" s="209"/>
      <c r="D2" s="209"/>
      <c r="E2" s="209"/>
      <c r="F2" s="209"/>
      <c r="G2" s="209"/>
      <c r="H2" s="209"/>
      <c r="I2" s="209"/>
    </row>
    <row r="3" spans="1:9" x14ac:dyDescent="0.2">
      <c r="A3" s="265" t="s">
        <v>282</v>
      </c>
      <c r="B3" s="266"/>
      <c r="C3" s="266"/>
      <c r="D3" s="266"/>
      <c r="E3" s="266"/>
      <c r="F3" s="266"/>
      <c r="G3" s="266"/>
      <c r="H3" s="266"/>
      <c r="I3" s="266"/>
    </row>
    <row r="4" spans="1:9" x14ac:dyDescent="0.2">
      <c r="A4" s="258" t="s">
        <v>474</v>
      </c>
      <c r="B4" s="212"/>
      <c r="C4" s="212"/>
      <c r="D4" s="212"/>
      <c r="E4" s="212"/>
      <c r="F4" s="212"/>
      <c r="G4" s="212"/>
      <c r="H4" s="212"/>
      <c r="I4" s="213"/>
    </row>
    <row r="5" spans="1:9" ht="24" thickBot="1" x14ac:dyDescent="0.25">
      <c r="A5" s="280" t="s">
        <v>2</v>
      </c>
      <c r="B5" s="281"/>
      <c r="C5" s="281"/>
      <c r="D5" s="281"/>
      <c r="E5" s="281"/>
      <c r="F5" s="282"/>
      <c r="G5" s="16" t="s">
        <v>103</v>
      </c>
      <c r="H5" s="24" t="s">
        <v>302</v>
      </c>
      <c r="I5" s="24" t="s">
        <v>279</v>
      </c>
    </row>
    <row r="6" spans="1:9" x14ac:dyDescent="0.2">
      <c r="A6" s="271">
        <v>1</v>
      </c>
      <c r="B6" s="272"/>
      <c r="C6" s="272"/>
      <c r="D6" s="272"/>
      <c r="E6" s="272"/>
      <c r="F6" s="273"/>
      <c r="G6" s="17">
        <v>2</v>
      </c>
      <c r="H6" s="25" t="s">
        <v>167</v>
      </c>
      <c r="I6" s="25" t="s">
        <v>168</v>
      </c>
    </row>
    <row r="7" spans="1:9" x14ac:dyDescent="0.2">
      <c r="A7" s="276" t="s">
        <v>169</v>
      </c>
      <c r="B7" s="277"/>
      <c r="C7" s="277"/>
      <c r="D7" s="277"/>
      <c r="E7" s="277"/>
      <c r="F7" s="277"/>
      <c r="G7" s="277"/>
      <c r="H7" s="277"/>
      <c r="I7" s="278"/>
    </row>
    <row r="8" spans="1:9" x14ac:dyDescent="0.2">
      <c r="A8" s="279" t="s">
        <v>221</v>
      </c>
      <c r="B8" s="279"/>
      <c r="C8" s="279"/>
      <c r="D8" s="279"/>
      <c r="E8" s="279"/>
      <c r="F8" s="279"/>
      <c r="G8" s="18">
        <v>1</v>
      </c>
      <c r="H8" s="27">
        <v>0</v>
      </c>
      <c r="I8" s="27">
        <v>0</v>
      </c>
    </row>
    <row r="9" spans="1:9" x14ac:dyDescent="0.2">
      <c r="A9" s="263" t="s">
        <v>222</v>
      </c>
      <c r="B9" s="263"/>
      <c r="C9" s="263"/>
      <c r="D9" s="263"/>
      <c r="E9" s="263"/>
      <c r="F9" s="263"/>
      <c r="G9" s="19">
        <v>2</v>
      </c>
      <c r="H9" s="28">
        <v>0</v>
      </c>
      <c r="I9" s="28">
        <v>0</v>
      </c>
    </row>
    <row r="10" spans="1:9" x14ac:dyDescent="0.2">
      <c r="A10" s="263" t="s">
        <v>223</v>
      </c>
      <c r="B10" s="263"/>
      <c r="C10" s="263"/>
      <c r="D10" s="263"/>
      <c r="E10" s="263"/>
      <c r="F10" s="263"/>
      <c r="G10" s="19">
        <v>3</v>
      </c>
      <c r="H10" s="28">
        <v>0</v>
      </c>
      <c r="I10" s="28">
        <v>0</v>
      </c>
    </row>
    <row r="11" spans="1:9" x14ac:dyDescent="0.2">
      <c r="A11" s="263" t="s">
        <v>224</v>
      </c>
      <c r="B11" s="263"/>
      <c r="C11" s="263"/>
      <c r="D11" s="263"/>
      <c r="E11" s="263"/>
      <c r="F11" s="263"/>
      <c r="G11" s="19">
        <v>4</v>
      </c>
      <c r="H11" s="28">
        <v>0</v>
      </c>
      <c r="I11" s="28">
        <v>0</v>
      </c>
    </row>
    <row r="12" spans="1:9" x14ac:dyDescent="0.2">
      <c r="A12" s="263" t="s">
        <v>395</v>
      </c>
      <c r="B12" s="263"/>
      <c r="C12" s="263"/>
      <c r="D12" s="263"/>
      <c r="E12" s="263"/>
      <c r="F12" s="263"/>
      <c r="G12" s="19">
        <v>5</v>
      </c>
      <c r="H12" s="28">
        <v>0</v>
      </c>
      <c r="I12" s="28">
        <v>0</v>
      </c>
    </row>
    <row r="13" spans="1:9" x14ac:dyDescent="0.2">
      <c r="A13" s="264" t="s">
        <v>396</v>
      </c>
      <c r="B13" s="264"/>
      <c r="C13" s="264"/>
      <c r="D13" s="264"/>
      <c r="E13" s="264"/>
      <c r="F13" s="264"/>
      <c r="G13" s="103">
        <v>6</v>
      </c>
      <c r="H13" s="106">
        <f>SUM(H8:H12)</f>
        <v>0</v>
      </c>
      <c r="I13" s="106">
        <f>SUM(I8:I12)</f>
        <v>0</v>
      </c>
    </row>
    <row r="14" spans="1:9" ht="12.75" customHeight="1" x14ac:dyDescent="0.2">
      <c r="A14" s="263" t="s">
        <v>397</v>
      </c>
      <c r="B14" s="263"/>
      <c r="C14" s="263"/>
      <c r="D14" s="263"/>
      <c r="E14" s="263"/>
      <c r="F14" s="263"/>
      <c r="G14" s="19">
        <v>7</v>
      </c>
      <c r="H14" s="28">
        <v>0</v>
      </c>
      <c r="I14" s="28">
        <v>0</v>
      </c>
    </row>
    <row r="15" spans="1:9" ht="12.75" customHeight="1" x14ac:dyDescent="0.2">
      <c r="A15" s="263" t="s">
        <v>398</v>
      </c>
      <c r="B15" s="263"/>
      <c r="C15" s="263"/>
      <c r="D15" s="263"/>
      <c r="E15" s="263"/>
      <c r="F15" s="263"/>
      <c r="G15" s="19">
        <v>8</v>
      </c>
      <c r="H15" s="28">
        <v>0</v>
      </c>
      <c r="I15" s="28">
        <v>0</v>
      </c>
    </row>
    <row r="16" spans="1:9" ht="12.75" customHeight="1" x14ac:dyDescent="0.2">
      <c r="A16" s="263" t="s">
        <v>399</v>
      </c>
      <c r="B16" s="263"/>
      <c r="C16" s="263"/>
      <c r="D16" s="263"/>
      <c r="E16" s="263"/>
      <c r="F16" s="263"/>
      <c r="G16" s="19">
        <v>9</v>
      </c>
      <c r="H16" s="28">
        <v>0</v>
      </c>
      <c r="I16" s="28">
        <v>0</v>
      </c>
    </row>
    <row r="17" spans="1:9" ht="12.75" customHeight="1" x14ac:dyDescent="0.2">
      <c r="A17" s="263" t="s">
        <v>400</v>
      </c>
      <c r="B17" s="263"/>
      <c r="C17" s="263"/>
      <c r="D17" s="263"/>
      <c r="E17" s="263"/>
      <c r="F17" s="263"/>
      <c r="G17" s="19">
        <v>10</v>
      </c>
      <c r="H17" s="28">
        <v>0</v>
      </c>
      <c r="I17" s="28">
        <v>0</v>
      </c>
    </row>
    <row r="18" spans="1:9" ht="12.75" customHeight="1" x14ac:dyDescent="0.2">
      <c r="A18" s="263" t="s">
        <v>401</v>
      </c>
      <c r="B18" s="263"/>
      <c r="C18" s="263"/>
      <c r="D18" s="263"/>
      <c r="E18" s="263"/>
      <c r="F18" s="263"/>
      <c r="G18" s="19">
        <v>11</v>
      </c>
      <c r="H18" s="28">
        <v>0</v>
      </c>
      <c r="I18" s="28">
        <v>0</v>
      </c>
    </row>
    <row r="19" spans="1:9" ht="12.75" customHeight="1" x14ac:dyDescent="0.2">
      <c r="A19" s="263" t="s">
        <v>402</v>
      </c>
      <c r="B19" s="263"/>
      <c r="C19" s="263"/>
      <c r="D19" s="263"/>
      <c r="E19" s="263"/>
      <c r="F19" s="263"/>
      <c r="G19" s="19">
        <v>12</v>
      </c>
      <c r="H19" s="28">
        <v>0</v>
      </c>
      <c r="I19" s="28">
        <v>0</v>
      </c>
    </row>
    <row r="20" spans="1:9" ht="26.25" customHeight="1" x14ac:dyDescent="0.2">
      <c r="A20" s="264" t="s">
        <v>403</v>
      </c>
      <c r="B20" s="264"/>
      <c r="C20" s="264"/>
      <c r="D20" s="264"/>
      <c r="E20" s="264"/>
      <c r="F20" s="264"/>
      <c r="G20" s="103">
        <v>13</v>
      </c>
      <c r="H20" s="106">
        <f>SUM(H14:H19)</f>
        <v>0</v>
      </c>
      <c r="I20" s="106">
        <f>SUM(I14:I19)</f>
        <v>0</v>
      </c>
    </row>
    <row r="21" spans="1:9" ht="27.6" customHeight="1" x14ac:dyDescent="0.2">
      <c r="A21" s="275" t="s">
        <v>404</v>
      </c>
      <c r="B21" s="275"/>
      <c r="C21" s="275"/>
      <c r="D21" s="275"/>
      <c r="E21" s="275"/>
      <c r="F21" s="275"/>
      <c r="G21" s="104">
        <v>14</v>
      </c>
      <c r="H21" s="29">
        <f>H13+H20</f>
        <v>0</v>
      </c>
      <c r="I21" s="29">
        <f>I13+I20</f>
        <v>0</v>
      </c>
    </row>
    <row r="22" spans="1:9" x14ac:dyDescent="0.2">
      <c r="A22" s="276" t="s">
        <v>189</v>
      </c>
      <c r="B22" s="277"/>
      <c r="C22" s="277"/>
      <c r="D22" s="277"/>
      <c r="E22" s="277"/>
      <c r="F22" s="277"/>
      <c r="G22" s="277"/>
      <c r="H22" s="277"/>
      <c r="I22" s="278"/>
    </row>
    <row r="23" spans="1:9" ht="26.45" customHeight="1" x14ac:dyDescent="0.2">
      <c r="A23" s="279" t="s">
        <v>225</v>
      </c>
      <c r="B23" s="279"/>
      <c r="C23" s="279"/>
      <c r="D23" s="279"/>
      <c r="E23" s="279"/>
      <c r="F23" s="279"/>
      <c r="G23" s="18">
        <v>15</v>
      </c>
      <c r="H23" s="27">
        <v>0</v>
      </c>
      <c r="I23" s="27">
        <v>0</v>
      </c>
    </row>
    <row r="24" spans="1:9" ht="12.75" customHeight="1" x14ac:dyDescent="0.2">
      <c r="A24" s="263" t="s">
        <v>226</v>
      </c>
      <c r="B24" s="263"/>
      <c r="C24" s="263"/>
      <c r="D24" s="263"/>
      <c r="E24" s="263"/>
      <c r="F24" s="263"/>
      <c r="G24" s="18">
        <v>16</v>
      </c>
      <c r="H24" s="28">
        <v>0</v>
      </c>
      <c r="I24" s="28">
        <v>0</v>
      </c>
    </row>
    <row r="25" spans="1:9" ht="12.75" customHeight="1" x14ac:dyDescent="0.2">
      <c r="A25" s="263" t="s">
        <v>227</v>
      </c>
      <c r="B25" s="263"/>
      <c r="C25" s="263"/>
      <c r="D25" s="263"/>
      <c r="E25" s="263"/>
      <c r="F25" s="263"/>
      <c r="G25" s="18">
        <v>17</v>
      </c>
      <c r="H25" s="28">
        <v>0</v>
      </c>
      <c r="I25" s="28">
        <v>0</v>
      </c>
    </row>
    <row r="26" spans="1:9" ht="12.75" customHeight="1" x14ac:dyDescent="0.2">
      <c r="A26" s="263" t="s">
        <v>228</v>
      </c>
      <c r="B26" s="263"/>
      <c r="C26" s="263"/>
      <c r="D26" s="263"/>
      <c r="E26" s="263"/>
      <c r="F26" s="263"/>
      <c r="G26" s="18">
        <v>18</v>
      </c>
      <c r="H26" s="28">
        <v>0</v>
      </c>
      <c r="I26" s="28">
        <v>0</v>
      </c>
    </row>
    <row r="27" spans="1:9" ht="12.75" customHeight="1" x14ac:dyDescent="0.2">
      <c r="A27" s="263" t="s">
        <v>229</v>
      </c>
      <c r="B27" s="263"/>
      <c r="C27" s="263"/>
      <c r="D27" s="263"/>
      <c r="E27" s="263"/>
      <c r="F27" s="263"/>
      <c r="G27" s="18">
        <v>19</v>
      </c>
      <c r="H27" s="28">
        <v>0</v>
      </c>
      <c r="I27" s="28">
        <v>0</v>
      </c>
    </row>
    <row r="28" spans="1:9" ht="12.75" customHeight="1" x14ac:dyDescent="0.2">
      <c r="A28" s="263" t="s">
        <v>230</v>
      </c>
      <c r="B28" s="263"/>
      <c r="C28" s="263"/>
      <c r="D28" s="263"/>
      <c r="E28" s="263"/>
      <c r="F28" s="263"/>
      <c r="G28" s="18">
        <v>20</v>
      </c>
      <c r="H28" s="28">
        <v>0</v>
      </c>
      <c r="I28" s="28">
        <v>0</v>
      </c>
    </row>
    <row r="29" spans="1:9" ht="24" customHeight="1" x14ac:dyDescent="0.2">
      <c r="A29" s="269" t="s">
        <v>405</v>
      </c>
      <c r="B29" s="269"/>
      <c r="C29" s="269"/>
      <c r="D29" s="269"/>
      <c r="E29" s="269"/>
      <c r="F29" s="269"/>
      <c r="G29" s="103">
        <v>21</v>
      </c>
      <c r="H29" s="107">
        <f>SUM(H23:H28)</f>
        <v>0</v>
      </c>
      <c r="I29" s="107">
        <f>SUM(I23:I28)</f>
        <v>0</v>
      </c>
    </row>
    <row r="30" spans="1:9" ht="27" customHeight="1" x14ac:dyDescent="0.2">
      <c r="A30" s="263" t="s">
        <v>231</v>
      </c>
      <c r="B30" s="263"/>
      <c r="C30" s="263"/>
      <c r="D30" s="263"/>
      <c r="E30" s="263"/>
      <c r="F30" s="263"/>
      <c r="G30" s="19">
        <v>22</v>
      </c>
      <c r="H30" s="28">
        <v>0</v>
      </c>
      <c r="I30" s="28">
        <v>0</v>
      </c>
    </row>
    <row r="31" spans="1:9" ht="12.75" customHeight="1" x14ac:dyDescent="0.2">
      <c r="A31" s="263" t="s">
        <v>232</v>
      </c>
      <c r="B31" s="263"/>
      <c r="C31" s="263"/>
      <c r="D31" s="263"/>
      <c r="E31" s="263"/>
      <c r="F31" s="263"/>
      <c r="G31" s="19">
        <v>23</v>
      </c>
      <c r="H31" s="28">
        <v>0</v>
      </c>
      <c r="I31" s="28">
        <v>0</v>
      </c>
    </row>
    <row r="32" spans="1:9" ht="12.75" customHeight="1" x14ac:dyDescent="0.2">
      <c r="A32" s="263" t="s">
        <v>406</v>
      </c>
      <c r="B32" s="263"/>
      <c r="C32" s="263"/>
      <c r="D32" s="263"/>
      <c r="E32" s="263"/>
      <c r="F32" s="263"/>
      <c r="G32" s="19">
        <v>24</v>
      </c>
      <c r="H32" s="28">
        <v>0</v>
      </c>
      <c r="I32" s="28">
        <v>0</v>
      </c>
    </row>
    <row r="33" spans="1:9" ht="12.75" customHeight="1" x14ac:dyDescent="0.2">
      <c r="A33" s="263" t="s">
        <v>233</v>
      </c>
      <c r="B33" s="263"/>
      <c r="C33" s="263"/>
      <c r="D33" s="263"/>
      <c r="E33" s="263"/>
      <c r="F33" s="263"/>
      <c r="G33" s="19">
        <v>25</v>
      </c>
      <c r="H33" s="28">
        <v>0</v>
      </c>
      <c r="I33" s="28">
        <v>0</v>
      </c>
    </row>
    <row r="34" spans="1:9" ht="12.75" customHeight="1" x14ac:dyDescent="0.2">
      <c r="A34" s="263" t="s">
        <v>234</v>
      </c>
      <c r="B34" s="263"/>
      <c r="C34" s="263"/>
      <c r="D34" s="263"/>
      <c r="E34" s="263"/>
      <c r="F34" s="263"/>
      <c r="G34" s="19">
        <v>26</v>
      </c>
      <c r="H34" s="28">
        <v>0</v>
      </c>
      <c r="I34" s="28">
        <v>0</v>
      </c>
    </row>
    <row r="35" spans="1:9" ht="25.9" customHeight="1" x14ac:dyDescent="0.2">
      <c r="A35" s="269" t="s">
        <v>407</v>
      </c>
      <c r="B35" s="269"/>
      <c r="C35" s="269"/>
      <c r="D35" s="269"/>
      <c r="E35" s="269"/>
      <c r="F35" s="269"/>
      <c r="G35" s="103">
        <v>27</v>
      </c>
      <c r="H35" s="107">
        <f>SUM(H30:H34)</f>
        <v>0</v>
      </c>
      <c r="I35" s="107">
        <f>SUM(I30:I34)</f>
        <v>0</v>
      </c>
    </row>
    <row r="36" spans="1:9" ht="28.15" customHeight="1" x14ac:dyDescent="0.2">
      <c r="A36" s="275" t="s">
        <v>408</v>
      </c>
      <c r="B36" s="275"/>
      <c r="C36" s="275"/>
      <c r="D36" s="275"/>
      <c r="E36" s="275"/>
      <c r="F36" s="275"/>
      <c r="G36" s="104">
        <v>28</v>
      </c>
      <c r="H36" s="108">
        <f>H29+H35</f>
        <v>0</v>
      </c>
      <c r="I36" s="108">
        <f>I29+I35</f>
        <v>0</v>
      </c>
    </row>
    <row r="37" spans="1:9" x14ac:dyDescent="0.2">
      <c r="A37" s="276" t="s">
        <v>204</v>
      </c>
      <c r="B37" s="277"/>
      <c r="C37" s="277"/>
      <c r="D37" s="277"/>
      <c r="E37" s="277"/>
      <c r="F37" s="277"/>
      <c r="G37" s="277">
        <v>0</v>
      </c>
      <c r="H37" s="277"/>
      <c r="I37" s="278"/>
    </row>
    <row r="38" spans="1:9" ht="12.75" customHeight="1" x14ac:dyDescent="0.2">
      <c r="A38" s="283" t="s">
        <v>235</v>
      </c>
      <c r="B38" s="283"/>
      <c r="C38" s="283"/>
      <c r="D38" s="283"/>
      <c r="E38" s="283"/>
      <c r="F38" s="283"/>
      <c r="G38" s="18">
        <v>29</v>
      </c>
      <c r="H38" s="27">
        <v>0</v>
      </c>
      <c r="I38" s="27">
        <v>0</v>
      </c>
    </row>
    <row r="39" spans="1:9" ht="25.15" customHeight="1" x14ac:dyDescent="0.2">
      <c r="A39" s="268" t="s">
        <v>236</v>
      </c>
      <c r="B39" s="268"/>
      <c r="C39" s="268"/>
      <c r="D39" s="268"/>
      <c r="E39" s="268"/>
      <c r="F39" s="268"/>
      <c r="G39" s="19">
        <v>30</v>
      </c>
      <c r="H39" s="28">
        <v>0</v>
      </c>
      <c r="I39" s="28">
        <v>0</v>
      </c>
    </row>
    <row r="40" spans="1:9" ht="12.75" customHeight="1" x14ac:dyDescent="0.2">
      <c r="A40" s="268" t="s">
        <v>237</v>
      </c>
      <c r="B40" s="268"/>
      <c r="C40" s="268"/>
      <c r="D40" s="268"/>
      <c r="E40" s="268"/>
      <c r="F40" s="268"/>
      <c r="G40" s="19">
        <v>31</v>
      </c>
      <c r="H40" s="28">
        <v>0</v>
      </c>
      <c r="I40" s="28">
        <v>0</v>
      </c>
    </row>
    <row r="41" spans="1:9" ht="12.75" customHeight="1" x14ac:dyDescent="0.2">
      <c r="A41" s="268" t="s">
        <v>238</v>
      </c>
      <c r="B41" s="268"/>
      <c r="C41" s="268"/>
      <c r="D41" s="268"/>
      <c r="E41" s="268"/>
      <c r="F41" s="268"/>
      <c r="G41" s="19">
        <v>32</v>
      </c>
      <c r="H41" s="28">
        <v>0</v>
      </c>
      <c r="I41" s="28">
        <v>0</v>
      </c>
    </row>
    <row r="42" spans="1:9" ht="25.9" customHeight="1" x14ac:dyDescent="0.2">
      <c r="A42" s="269" t="s">
        <v>409</v>
      </c>
      <c r="B42" s="269"/>
      <c r="C42" s="269"/>
      <c r="D42" s="269"/>
      <c r="E42" s="269"/>
      <c r="F42" s="269"/>
      <c r="G42" s="103">
        <v>33</v>
      </c>
      <c r="H42" s="107">
        <f>H41+H40+H39+H38</f>
        <v>0</v>
      </c>
      <c r="I42" s="107">
        <f>I41+I40+I39+I38</f>
        <v>0</v>
      </c>
    </row>
    <row r="43" spans="1:9" ht="24.6" customHeight="1" x14ac:dyDescent="0.2">
      <c r="A43" s="268" t="s">
        <v>239</v>
      </c>
      <c r="B43" s="268"/>
      <c r="C43" s="268"/>
      <c r="D43" s="268"/>
      <c r="E43" s="268"/>
      <c r="F43" s="268"/>
      <c r="G43" s="19">
        <v>34</v>
      </c>
      <c r="H43" s="28">
        <v>0</v>
      </c>
      <c r="I43" s="28">
        <v>0</v>
      </c>
    </row>
    <row r="44" spans="1:9" ht="12.75" customHeight="1" x14ac:dyDescent="0.2">
      <c r="A44" s="268" t="s">
        <v>240</v>
      </c>
      <c r="B44" s="268"/>
      <c r="C44" s="268"/>
      <c r="D44" s="268"/>
      <c r="E44" s="268"/>
      <c r="F44" s="268"/>
      <c r="G44" s="19">
        <v>35</v>
      </c>
      <c r="H44" s="28">
        <v>0</v>
      </c>
      <c r="I44" s="28">
        <v>0</v>
      </c>
    </row>
    <row r="45" spans="1:9" ht="12.75" customHeight="1" x14ac:dyDescent="0.2">
      <c r="A45" s="268" t="s">
        <v>241</v>
      </c>
      <c r="B45" s="268"/>
      <c r="C45" s="268"/>
      <c r="D45" s="268"/>
      <c r="E45" s="268"/>
      <c r="F45" s="268"/>
      <c r="G45" s="19">
        <v>36</v>
      </c>
      <c r="H45" s="28">
        <v>0</v>
      </c>
      <c r="I45" s="28">
        <v>0</v>
      </c>
    </row>
    <row r="46" spans="1:9" ht="21" customHeight="1" x14ac:dyDescent="0.2">
      <c r="A46" s="268" t="s">
        <v>242</v>
      </c>
      <c r="B46" s="268"/>
      <c r="C46" s="268"/>
      <c r="D46" s="268"/>
      <c r="E46" s="268"/>
      <c r="F46" s="268"/>
      <c r="G46" s="19">
        <v>37</v>
      </c>
      <c r="H46" s="28">
        <v>0</v>
      </c>
      <c r="I46" s="28">
        <v>0</v>
      </c>
    </row>
    <row r="47" spans="1:9" ht="12.75" customHeight="1" x14ac:dyDescent="0.2">
      <c r="A47" s="268" t="s">
        <v>243</v>
      </c>
      <c r="B47" s="268"/>
      <c r="C47" s="268"/>
      <c r="D47" s="268"/>
      <c r="E47" s="268"/>
      <c r="F47" s="268"/>
      <c r="G47" s="19">
        <v>38</v>
      </c>
      <c r="H47" s="28">
        <v>0</v>
      </c>
      <c r="I47" s="28">
        <v>0</v>
      </c>
    </row>
    <row r="48" spans="1:9" ht="22.9" customHeight="1" x14ac:dyDescent="0.2">
      <c r="A48" s="269" t="s">
        <v>410</v>
      </c>
      <c r="B48" s="269"/>
      <c r="C48" s="269"/>
      <c r="D48" s="269"/>
      <c r="E48" s="269"/>
      <c r="F48" s="269"/>
      <c r="G48" s="103">
        <v>39</v>
      </c>
      <c r="H48" s="107">
        <f>H47+H46+H45+H44+H43</f>
        <v>0</v>
      </c>
      <c r="I48" s="107">
        <f>I47+I46+I45+I44+I43</f>
        <v>0</v>
      </c>
    </row>
    <row r="49" spans="1:9" ht="25.9" customHeight="1" x14ac:dyDescent="0.2">
      <c r="A49" s="270" t="s">
        <v>445</v>
      </c>
      <c r="B49" s="270"/>
      <c r="C49" s="270"/>
      <c r="D49" s="270"/>
      <c r="E49" s="270"/>
      <c r="F49" s="270"/>
      <c r="G49" s="103">
        <v>40</v>
      </c>
      <c r="H49" s="107">
        <f>H48+H42</f>
        <v>0</v>
      </c>
      <c r="I49" s="107">
        <f>I48+I42</f>
        <v>0</v>
      </c>
    </row>
    <row r="50" spans="1:9" ht="12.75" customHeight="1" x14ac:dyDescent="0.2">
      <c r="A50" s="263" t="s">
        <v>244</v>
      </c>
      <c r="B50" s="263"/>
      <c r="C50" s="263"/>
      <c r="D50" s="263"/>
      <c r="E50" s="263"/>
      <c r="F50" s="263"/>
      <c r="G50" s="19">
        <v>41</v>
      </c>
      <c r="H50" s="28">
        <v>0</v>
      </c>
      <c r="I50" s="28">
        <v>0</v>
      </c>
    </row>
    <row r="51" spans="1:9" ht="25.9" customHeight="1" x14ac:dyDescent="0.2">
      <c r="A51" s="270" t="s">
        <v>411</v>
      </c>
      <c r="B51" s="270"/>
      <c r="C51" s="270"/>
      <c r="D51" s="270"/>
      <c r="E51" s="270"/>
      <c r="F51" s="270"/>
      <c r="G51" s="103">
        <v>42</v>
      </c>
      <c r="H51" s="107">
        <f>H21+H36+H49+H50</f>
        <v>0</v>
      </c>
      <c r="I51" s="107">
        <f>I21+I36+I49+I50</f>
        <v>0</v>
      </c>
    </row>
    <row r="52" spans="1:9" ht="12.75" customHeight="1" x14ac:dyDescent="0.2">
      <c r="A52" s="274" t="s">
        <v>218</v>
      </c>
      <c r="B52" s="274"/>
      <c r="C52" s="274"/>
      <c r="D52" s="274"/>
      <c r="E52" s="274"/>
      <c r="F52" s="274"/>
      <c r="G52" s="19">
        <v>43</v>
      </c>
      <c r="H52" s="28">
        <v>0</v>
      </c>
      <c r="I52" s="28">
        <v>0</v>
      </c>
    </row>
    <row r="53" spans="1:9" ht="31.9" customHeight="1" x14ac:dyDescent="0.2">
      <c r="A53" s="267" t="s">
        <v>412</v>
      </c>
      <c r="B53" s="267"/>
      <c r="C53" s="267"/>
      <c r="D53" s="267"/>
      <c r="E53" s="267"/>
      <c r="F53" s="267"/>
      <c r="G53" s="105">
        <v>44</v>
      </c>
      <c r="H53" s="109">
        <f>H52+H51</f>
        <v>0</v>
      </c>
      <c r="I53" s="109">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sqref="A1:C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30"/>
    </row>
    <row r="2" spans="1:25" ht="15.75" x14ac:dyDescent="0.2">
      <c r="A2" s="2"/>
      <c r="B2" s="3"/>
      <c r="C2" s="304" t="s">
        <v>246</v>
      </c>
      <c r="D2" s="304"/>
      <c r="E2" s="9">
        <v>44562</v>
      </c>
      <c r="F2" s="4" t="s">
        <v>0</v>
      </c>
      <c r="G2" s="9">
        <v>44926</v>
      </c>
      <c r="H2" s="31"/>
      <c r="I2" s="31"/>
      <c r="J2" s="31"/>
      <c r="K2" s="30"/>
      <c r="X2" s="32" t="s">
        <v>282</v>
      </c>
    </row>
    <row r="3" spans="1:25" ht="13.5" customHeight="1" thickBot="1" x14ac:dyDescent="0.25">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307"/>
      <c r="B4" s="308"/>
      <c r="C4" s="308"/>
      <c r="D4" s="308"/>
      <c r="E4" s="308"/>
      <c r="F4" s="308"/>
      <c r="G4" s="310"/>
      <c r="H4" s="33" t="s">
        <v>251</v>
      </c>
      <c r="I4" s="33" t="s">
        <v>252</v>
      </c>
      <c r="J4" s="33" t="s">
        <v>253</v>
      </c>
      <c r="K4" s="33" t="s">
        <v>254</v>
      </c>
      <c r="L4" s="33" t="s">
        <v>255</v>
      </c>
      <c r="M4" s="33" t="s">
        <v>256</v>
      </c>
      <c r="N4" s="33" t="s">
        <v>257</v>
      </c>
      <c r="O4" s="33" t="s">
        <v>258</v>
      </c>
      <c r="P4" s="120" t="s">
        <v>413</v>
      </c>
      <c r="Q4" s="33" t="s">
        <v>259</v>
      </c>
      <c r="R4" s="33" t="s">
        <v>260</v>
      </c>
      <c r="S4" s="120" t="s">
        <v>414</v>
      </c>
      <c r="T4" s="120" t="s">
        <v>415</v>
      </c>
      <c r="U4" s="33" t="s">
        <v>261</v>
      </c>
      <c r="V4" s="33" t="s">
        <v>262</v>
      </c>
      <c r="W4" s="33" t="s">
        <v>263</v>
      </c>
      <c r="X4" s="294"/>
      <c r="Y4" s="296"/>
    </row>
    <row r="5" spans="1:25" ht="22.5" x14ac:dyDescent="0.2">
      <c r="A5" s="297">
        <v>1</v>
      </c>
      <c r="B5" s="298"/>
      <c r="C5" s="298"/>
      <c r="D5" s="298"/>
      <c r="E5" s="298"/>
      <c r="F5" s="298"/>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416</v>
      </c>
      <c r="V5" s="34" t="s">
        <v>294</v>
      </c>
      <c r="W5" s="34" t="s">
        <v>417</v>
      </c>
      <c r="X5" s="34">
        <v>19</v>
      </c>
      <c r="Y5" s="36" t="s">
        <v>418</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299</v>
      </c>
      <c r="B7" s="291"/>
      <c r="C7" s="291"/>
      <c r="D7" s="291"/>
      <c r="E7" s="291"/>
      <c r="F7" s="291"/>
      <c r="G7" s="6">
        <v>1</v>
      </c>
      <c r="H7" s="37">
        <v>164000000</v>
      </c>
      <c r="I7" s="37">
        <v>60724215</v>
      </c>
      <c r="J7" s="37">
        <v>12448675</v>
      </c>
      <c r="K7" s="37">
        <v>286391418</v>
      </c>
      <c r="L7" s="37">
        <v>286391418</v>
      </c>
      <c r="M7" s="37">
        <v>7637433655</v>
      </c>
      <c r="N7" s="37">
        <v>0</v>
      </c>
      <c r="O7" s="37">
        <v>0</v>
      </c>
      <c r="P7" s="37">
        <v>322102192</v>
      </c>
      <c r="Q7" s="37">
        <v>0</v>
      </c>
      <c r="R7" s="37">
        <v>0</v>
      </c>
      <c r="S7" s="37">
        <v>0</v>
      </c>
      <c r="T7" s="37">
        <v>0</v>
      </c>
      <c r="U7" s="37">
        <v>722313802</v>
      </c>
      <c r="V7" s="37">
        <v>-26589630</v>
      </c>
      <c r="W7" s="38">
        <f>H7+I7+J7+K7-L7+M7+N7+O7+P7+Q7+R7+U7+V7+S7+T7</f>
        <v>8892432909</v>
      </c>
      <c r="X7" s="37">
        <v>1618319923</v>
      </c>
      <c r="Y7" s="38">
        <f>W7+X7</f>
        <v>10510752832</v>
      </c>
    </row>
    <row r="8" spans="1:25" x14ac:dyDescent="0.2">
      <c r="A8" s="286" t="s">
        <v>265</v>
      </c>
      <c r="B8" s="286"/>
      <c r="C8" s="286"/>
      <c r="D8" s="286"/>
      <c r="E8" s="286"/>
      <c r="F8" s="286"/>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6" t="s">
        <v>266</v>
      </c>
      <c r="B9" s="286"/>
      <c r="C9" s="286"/>
      <c r="D9" s="286"/>
      <c r="E9" s="286"/>
      <c r="F9" s="28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92" t="s">
        <v>300</v>
      </c>
      <c r="B10" s="292"/>
      <c r="C10" s="292"/>
      <c r="D10" s="292"/>
      <c r="E10" s="292"/>
      <c r="F10" s="292"/>
      <c r="G10" s="7">
        <v>4</v>
      </c>
      <c r="H10" s="38">
        <f>H7+H8+H9</f>
        <v>164000000</v>
      </c>
      <c r="I10" s="38">
        <f t="shared" ref="I10:Y10" si="2">I7+I8+I9</f>
        <v>60724215</v>
      </c>
      <c r="J10" s="38">
        <f t="shared" si="2"/>
        <v>12448675</v>
      </c>
      <c r="K10" s="38">
        <f>K7+K8+K9</f>
        <v>286391418</v>
      </c>
      <c r="L10" s="38">
        <f t="shared" si="2"/>
        <v>286391418</v>
      </c>
      <c r="M10" s="38">
        <f t="shared" si="2"/>
        <v>7637433655</v>
      </c>
      <c r="N10" s="38">
        <f t="shared" si="2"/>
        <v>0</v>
      </c>
      <c r="O10" s="38">
        <f t="shared" si="2"/>
        <v>0</v>
      </c>
      <c r="P10" s="38">
        <f t="shared" si="2"/>
        <v>322102192</v>
      </c>
      <c r="Q10" s="38">
        <f t="shared" si="2"/>
        <v>0</v>
      </c>
      <c r="R10" s="38">
        <f t="shared" si="2"/>
        <v>0</v>
      </c>
      <c r="S10" s="38">
        <f t="shared" si="2"/>
        <v>0</v>
      </c>
      <c r="T10" s="38">
        <f t="shared" si="2"/>
        <v>0</v>
      </c>
      <c r="U10" s="38">
        <f t="shared" si="2"/>
        <v>722313802</v>
      </c>
      <c r="V10" s="38">
        <f t="shared" si="2"/>
        <v>-26589630</v>
      </c>
      <c r="W10" s="38">
        <f t="shared" si="2"/>
        <v>8892432909</v>
      </c>
      <c r="X10" s="38">
        <f t="shared" si="2"/>
        <v>1618319923</v>
      </c>
      <c r="Y10" s="38">
        <f t="shared" si="2"/>
        <v>10510752832</v>
      </c>
    </row>
    <row r="11" spans="1:25" x14ac:dyDescent="0.2">
      <c r="A11" s="286" t="s">
        <v>267</v>
      </c>
      <c r="B11" s="286"/>
      <c r="C11" s="286"/>
      <c r="D11" s="286"/>
      <c r="E11" s="286"/>
      <c r="F11" s="286"/>
      <c r="G11" s="6">
        <v>5</v>
      </c>
      <c r="H11" s="39">
        <v>0</v>
      </c>
      <c r="I11" s="39">
        <v>0</v>
      </c>
      <c r="J11" s="39">
        <v>0</v>
      </c>
      <c r="K11" s="39">
        <v>0</v>
      </c>
      <c r="L11" s="39">
        <v>0</v>
      </c>
      <c r="M11" s="39">
        <v>0</v>
      </c>
      <c r="N11" s="39">
        <v>0</v>
      </c>
      <c r="O11" s="39">
        <v>0</v>
      </c>
      <c r="P11" s="39">
        <v>0</v>
      </c>
      <c r="Q11" s="39">
        <v>0</v>
      </c>
      <c r="R11" s="39">
        <v>0</v>
      </c>
      <c r="S11" s="37">
        <v>0</v>
      </c>
      <c r="T11" s="37">
        <v>0</v>
      </c>
      <c r="U11" s="39">
        <v>0</v>
      </c>
      <c r="V11" s="37">
        <v>296049994</v>
      </c>
      <c r="W11" s="38">
        <f t="shared" ref="W11:W29" si="3">H11+I11+J11+K11-L11+M11+N11+O11+P11+Q11+R11+U11+V11+S11+T11</f>
        <v>296049994</v>
      </c>
      <c r="X11" s="37">
        <v>106551197</v>
      </c>
      <c r="Y11" s="38">
        <f t="shared" ref="Y11:Y29" si="4">W11+X11</f>
        <v>402601191</v>
      </c>
    </row>
    <row r="12" spans="1:25" x14ac:dyDescent="0.2">
      <c r="A12" s="286" t="s">
        <v>268</v>
      </c>
      <c r="B12" s="286"/>
      <c r="C12" s="286"/>
      <c r="D12" s="286"/>
      <c r="E12" s="286"/>
      <c r="F12" s="28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86" t="s">
        <v>269</v>
      </c>
      <c r="B13" s="286"/>
      <c r="C13" s="286"/>
      <c r="D13" s="286"/>
      <c r="E13" s="286"/>
      <c r="F13" s="286"/>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
      <c r="A14" s="286" t="s">
        <v>419</v>
      </c>
      <c r="B14" s="286"/>
      <c r="C14" s="286"/>
      <c r="D14" s="286"/>
      <c r="E14" s="286"/>
      <c r="F14" s="286"/>
      <c r="G14" s="6">
        <v>8</v>
      </c>
      <c r="H14" s="39">
        <v>0</v>
      </c>
      <c r="I14" s="39">
        <v>0</v>
      </c>
      <c r="J14" s="39">
        <v>0</v>
      </c>
      <c r="K14" s="39">
        <v>0</v>
      </c>
      <c r="L14" s="39">
        <v>0</v>
      </c>
      <c r="M14" s="39">
        <v>0</v>
      </c>
      <c r="N14" s="39">
        <v>0</v>
      </c>
      <c r="O14" s="39">
        <v>0</v>
      </c>
      <c r="P14" s="37">
        <v>140713764</v>
      </c>
      <c r="Q14" s="39">
        <v>0</v>
      </c>
      <c r="R14" s="39">
        <v>0</v>
      </c>
      <c r="S14" s="37">
        <v>0</v>
      </c>
      <c r="T14" s="37">
        <v>0</v>
      </c>
      <c r="U14" s="37">
        <v>0</v>
      </c>
      <c r="V14" s="37">
        <v>0</v>
      </c>
      <c r="W14" s="38">
        <f t="shared" si="3"/>
        <v>140713764</v>
      </c>
      <c r="X14" s="37">
        <v>46093902</v>
      </c>
      <c r="Y14" s="38">
        <f t="shared" si="4"/>
        <v>186807666</v>
      </c>
    </row>
    <row r="15" spans="1:25" x14ac:dyDescent="0.2">
      <c r="A15" s="286" t="s">
        <v>270</v>
      </c>
      <c r="B15" s="286"/>
      <c r="C15" s="286"/>
      <c r="D15" s="286"/>
      <c r="E15" s="286"/>
      <c r="F15" s="28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86" t="s">
        <v>271</v>
      </c>
      <c r="B16" s="286"/>
      <c r="C16" s="286"/>
      <c r="D16" s="286"/>
      <c r="E16" s="286"/>
      <c r="F16" s="28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6" t="s">
        <v>272</v>
      </c>
      <c r="B17" s="286"/>
      <c r="C17" s="286"/>
      <c r="D17" s="286"/>
      <c r="E17" s="286"/>
      <c r="F17" s="28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6" t="s">
        <v>273</v>
      </c>
      <c r="B18" s="286"/>
      <c r="C18" s="286"/>
      <c r="D18" s="286"/>
      <c r="E18" s="286"/>
      <c r="F18" s="28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6" t="s">
        <v>274</v>
      </c>
      <c r="B19" s="286"/>
      <c r="C19" s="286"/>
      <c r="D19" s="286"/>
      <c r="E19" s="286"/>
      <c r="F19" s="286"/>
      <c r="G19" s="6">
        <v>13</v>
      </c>
      <c r="H19" s="37">
        <v>0</v>
      </c>
      <c r="I19" s="37">
        <v>0</v>
      </c>
      <c r="J19" s="37">
        <v>0</v>
      </c>
      <c r="K19" s="37">
        <v>0</v>
      </c>
      <c r="L19" s="37">
        <v>0</v>
      </c>
      <c r="M19" s="37">
        <v>0</v>
      </c>
      <c r="N19" s="37">
        <v>0</v>
      </c>
      <c r="O19" s="37">
        <v>0</v>
      </c>
      <c r="P19" s="37">
        <v>-884560</v>
      </c>
      <c r="Q19" s="37">
        <v>0</v>
      </c>
      <c r="R19" s="37">
        <v>0</v>
      </c>
      <c r="S19" s="37">
        <v>0</v>
      </c>
      <c r="T19" s="37">
        <v>0</v>
      </c>
      <c r="U19" s="37">
        <v>27820558</v>
      </c>
      <c r="V19" s="37">
        <v>0</v>
      </c>
      <c r="W19" s="38">
        <f t="shared" si="3"/>
        <v>26935998</v>
      </c>
      <c r="X19" s="37">
        <v>-35070533</v>
      </c>
      <c r="Y19" s="38">
        <f t="shared" si="4"/>
        <v>-8134535</v>
      </c>
    </row>
    <row r="20" spans="1:25" x14ac:dyDescent="0.2">
      <c r="A20" s="286" t="s">
        <v>275</v>
      </c>
      <c r="B20" s="286"/>
      <c r="C20" s="286"/>
      <c r="D20" s="286"/>
      <c r="E20" s="286"/>
      <c r="F20" s="286"/>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6" t="s">
        <v>420</v>
      </c>
      <c r="B21" s="286"/>
      <c r="C21" s="286"/>
      <c r="D21" s="286"/>
      <c r="E21" s="286"/>
      <c r="F21" s="28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6" t="s">
        <v>421</v>
      </c>
      <c r="B22" s="286"/>
      <c r="C22" s="286"/>
      <c r="D22" s="286"/>
      <c r="E22" s="286"/>
      <c r="F22" s="28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6" t="s">
        <v>422</v>
      </c>
      <c r="B23" s="286"/>
      <c r="C23" s="286"/>
      <c r="D23" s="286"/>
      <c r="E23" s="286"/>
      <c r="F23" s="28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6" t="s">
        <v>276</v>
      </c>
      <c r="B24" s="286"/>
      <c r="C24" s="286"/>
      <c r="D24" s="286"/>
      <c r="E24" s="286"/>
      <c r="F24" s="286"/>
      <c r="G24" s="6">
        <v>18</v>
      </c>
      <c r="H24" s="37">
        <v>0</v>
      </c>
      <c r="I24" s="37">
        <v>0</v>
      </c>
      <c r="J24" s="37">
        <v>0</v>
      </c>
      <c r="K24" s="37">
        <v>14940618</v>
      </c>
      <c r="L24" s="37">
        <v>14940618</v>
      </c>
      <c r="M24" s="37">
        <v>-9835213</v>
      </c>
      <c r="N24" s="37">
        <v>0</v>
      </c>
      <c r="O24" s="37">
        <v>0</v>
      </c>
      <c r="P24" s="37">
        <v>0</v>
      </c>
      <c r="Q24" s="37">
        <v>0</v>
      </c>
      <c r="R24" s="37">
        <v>0</v>
      </c>
      <c r="S24" s="37">
        <v>0</v>
      </c>
      <c r="T24" s="37">
        <v>0</v>
      </c>
      <c r="U24" s="37">
        <v>-5105405</v>
      </c>
      <c r="V24" s="37">
        <v>0</v>
      </c>
      <c r="W24" s="38">
        <f t="shared" si="3"/>
        <v>-14940618</v>
      </c>
      <c r="X24" s="37">
        <v>0</v>
      </c>
      <c r="Y24" s="38">
        <f t="shared" si="4"/>
        <v>-14940618</v>
      </c>
    </row>
    <row r="25" spans="1:25" x14ac:dyDescent="0.2">
      <c r="A25" s="286" t="s">
        <v>423</v>
      </c>
      <c r="B25" s="286"/>
      <c r="C25" s="286"/>
      <c r="D25" s="286"/>
      <c r="E25" s="286"/>
      <c r="F25" s="286"/>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6" t="s">
        <v>431</v>
      </c>
      <c r="B26" s="286"/>
      <c r="C26" s="286"/>
      <c r="D26" s="286"/>
      <c r="E26" s="286"/>
      <c r="F26" s="286"/>
      <c r="G26" s="6">
        <v>20</v>
      </c>
      <c r="H26" s="37">
        <v>0</v>
      </c>
      <c r="I26" s="37">
        <v>0</v>
      </c>
      <c r="J26" s="37">
        <v>0</v>
      </c>
      <c r="K26" s="37">
        <v>0</v>
      </c>
      <c r="L26" s="37">
        <v>0</v>
      </c>
      <c r="M26" s="37">
        <v>0</v>
      </c>
      <c r="N26" s="37">
        <v>0</v>
      </c>
      <c r="O26" s="37">
        <v>0</v>
      </c>
      <c r="P26" s="37">
        <v>0</v>
      </c>
      <c r="Q26" s="37">
        <v>0</v>
      </c>
      <c r="R26" s="37">
        <v>0</v>
      </c>
      <c r="S26" s="37">
        <v>0</v>
      </c>
      <c r="T26" s="37">
        <v>0</v>
      </c>
      <c r="U26" s="37">
        <v>-196524363</v>
      </c>
      <c r="V26" s="37">
        <v>0</v>
      </c>
      <c r="W26" s="38">
        <f t="shared" si="3"/>
        <v>-196524363</v>
      </c>
      <c r="X26" s="37">
        <v>0</v>
      </c>
      <c r="Y26" s="38">
        <f t="shared" si="4"/>
        <v>-196524363</v>
      </c>
    </row>
    <row r="27" spans="1:25" ht="12.75" customHeight="1" x14ac:dyDescent="0.2">
      <c r="A27" s="286" t="s">
        <v>424</v>
      </c>
      <c r="B27" s="286"/>
      <c r="C27" s="286"/>
      <c r="D27" s="286"/>
      <c r="E27" s="286"/>
      <c r="F27" s="286"/>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6" t="s">
        <v>425</v>
      </c>
      <c r="B28" s="286"/>
      <c r="C28" s="286"/>
      <c r="D28" s="286"/>
      <c r="E28" s="286"/>
      <c r="F28" s="286"/>
      <c r="G28" s="6">
        <v>22</v>
      </c>
      <c r="H28" s="37">
        <v>0</v>
      </c>
      <c r="I28" s="37">
        <v>0</v>
      </c>
      <c r="J28" s="37">
        <v>0</v>
      </c>
      <c r="K28" s="37">
        <v>0</v>
      </c>
      <c r="L28" s="37">
        <v>0</v>
      </c>
      <c r="M28" s="37">
        <v>-7627598442</v>
      </c>
      <c r="N28" s="37">
        <v>0</v>
      </c>
      <c r="O28" s="37">
        <v>0</v>
      </c>
      <c r="P28" s="37">
        <v>0</v>
      </c>
      <c r="Q28" s="37">
        <v>0</v>
      </c>
      <c r="R28" s="37">
        <v>0</v>
      </c>
      <c r="S28" s="37">
        <v>0</v>
      </c>
      <c r="T28" s="37">
        <v>0</v>
      </c>
      <c r="U28" s="37">
        <v>7601008812</v>
      </c>
      <c r="V28" s="37">
        <v>26589630</v>
      </c>
      <c r="W28" s="38">
        <f t="shared" si="3"/>
        <v>0</v>
      </c>
      <c r="X28" s="37">
        <v>0</v>
      </c>
      <c r="Y28" s="38">
        <f t="shared" si="4"/>
        <v>0</v>
      </c>
    </row>
    <row r="29" spans="1:25" ht="12.75" customHeight="1" x14ac:dyDescent="0.2">
      <c r="A29" s="286" t="s">
        <v>426</v>
      </c>
      <c r="B29" s="286"/>
      <c r="C29" s="286"/>
      <c r="D29" s="286"/>
      <c r="E29" s="286"/>
      <c r="F29" s="28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7" t="s">
        <v>427</v>
      </c>
      <c r="B30" s="287"/>
      <c r="C30" s="287"/>
      <c r="D30" s="287"/>
      <c r="E30" s="287"/>
      <c r="F30" s="287"/>
      <c r="G30" s="8">
        <v>24</v>
      </c>
      <c r="H30" s="40">
        <f>SUM(H10:H29)</f>
        <v>164000000</v>
      </c>
      <c r="I30" s="40">
        <f t="shared" ref="I30:Y30" si="5">SUM(I10:I29)</f>
        <v>60724215</v>
      </c>
      <c r="J30" s="40">
        <f t="shared" si="5"/>
        <v>12448675</v>
      </c>
      <c r="K30" s="40">
        <f t="shared" si="5"/>
        <v>301332036</v>
      </c>
      <c r="L30" s="40">
        <f t="shared" si="5"/>
        <v>301332036</v>
      </c>
      <c r="M30" s="40">
        <f t="shared" si="5"/>
        <v>0</v>
      </c>
      <c r="N30" s="40">
        <f t="shared" si="5"/>
        <v>0</v>
      </c>
      <c r="O30" s="40">
        <f t="shared" si="5"/>
        <v>0</v>
      </c>
      <c r="P30" s="40">
        <f t="shared" si="5"/>
        <v>461931396</v>
      </c>
      <c r="Q30" s="40">
        <f t="shared" si="5"/>
        <v>0</v>
      </c>
      <c r="R30" s="40">
        <f t="shared" si="5"/>
        <v>0</v>
      </c>
      <c r="S30" s="40">
        <f t="shared" si="5"/>
        <v>0</v>
      </c>
      <c r="T30" s="40">
        <f t="shared" si="5"/>
        <v>0</v>
      </c>
      <c r="U30" s="40">
        <f t="shared" si="5"/>
        <v>8149513404</v>
      </c>
      <c r="V30" s="40">
        <f t="shared" si="5"/>
        <v>296049994</v>
      </c>
      <c r="W30" s="40">
        <f t="shared" si="5"/>
        <v>9144667684</v>
      </c>
      <c r="X30" s="40">
        <f t="shared" si="5"/>
        <v>1735894489</v>
      </c>
      <c r="Y30" s="40">
        <f t="shared" si="5"/>
        <v>10880562173</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84" t="s">
        <v>278</v>
      </c>
      <c r="B32" s="284"/>
      <c r="C32" s="284"/>
      <c r="D32" s="284"/>
      <c r="E32" s="284"/>
      <c r="F32" s="284"/>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139829204</v>
      </c>
      <c r="Q32" s="38">
        <f t="shared" si="6"/>
        <v>0</v>
      </c>
      <c r="R32" s="38">
        <f t="shared" si="6"/>
        <v>0</v>
      </c>
      <c r="S32" s="38">
        <f t="shared" ref="S32:T32" si="7">SUM(S12:S20)</f>
        <v>0</v>
      </c>
      <c r="T32" s="38">
        <f t="shared" si="7"/>
        <v>0</v>
      </c>
      <c r="U32" s="38">
        <f t="shared" si="6"/>
        <v>27820558</v>
      </c>
      <c r="V32" s="38">
        <f t="shared" si="6"/>
        <v>0</v>
      </c>
      <c r="W32" s="38">
        <f t="shared" si="6"/>
        <v>167649762</v>
      </c>
      <c r="X32" s="38">
        <f t="shared" si="6"/>
        <v>11023369</v>
      </c>
      <c r="Y32" s="38">
        <f t="shared" si="6"/>
        <v>178673131</v>
      </c>
    </row>
    <row r="33" spans="1:25" ht="31.5" customHeight="1" x14ac:dyDescent="0.2">
      <c r="A33" s="284" t="s">
        <v>428</v>
      </c>
      <c r="B33" s="284"/>
      <c r="C33" s="284"/>
      <c r="D33" s="284"/>
      <c r="E33" s="284"/>
      <c r="F33" s="284"/>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139829204</v>
      </c>
      <c r="Q33" s="38">
        <f t="shared" si="8"/>
        <v>0</v>
      </c>
      <c r="R33" s="38">
        <f t="shared" si="8"/>
        <v>0</v>
      </c>
      <c r="S33" s="38">
        <f t="shared" ref="S33:T33" si="9">S11+S32</f>
        <v>0</v>
      </c>
      <c r="T33" s="38">
        <f t="shared" si="9"/>
        <v>0</v>
      </c>
      <c r="U33" s="38">
        <f t="shared" si="8"/>
        <v>27820558</v>
      </c>
      <c r="V33" s="38">
        <f t="shared" si="8"/>
        <v>296049994</v>
      </c>
      <c r="W33" s="38">
        <f t="shared" si="8"/>
        <v>463699756</v>
      </c>
      <c r="X33" s="38">
        <f t="shared" si="8"/>
        <v>117574566</v>
      </c>
      <c r="Y33" s="38">
        <f t="shared" si="8"/>
        <v>581274322</v>
      </c>
    </row>
    <row r="34" spans="1:25" ht="30.75" customHeight="1" x14ac:dyDescent="0.2">
      <c r="A34" s="285" t="s">
        <v>429</v>
      </c>
      <c r="B34" s="285"/>
      <c r="C34" s="285"/>
      <c r="D34" s="285"/>
      <c r="E34" s="285"/>
      <c r="F34" s="285"/>
      <c r="G34" s="8">
        <v>27</v>
      </c>
      <c r="H34" s="40">
        <f>SUM(H21:H29)</f>
        <v>0</v>
      </c>
      <c r="I34" s="40">
        <f t="shared" ref="I34:Y34" si="10">SUM(I21:I29)</f>
        <v>0</v>
      </c>
      <c r="J34" s="40">
        <f t="shared" si="10"/>
        <v>0</v>
      </c>
      <c r="K34" s="40">
        <f t="shared" si="10"/>
        <v>14940618</v>
      </c>
      <c r="L34" s="40">
        <f t="shared" si="10"/>
        <v>14940618</v>
      </c>
      <c r="M34" s="40">
        <f t="shared" si="10"/>
        <v>-7637433655</v>
      </c>
      <c r="N34" s="40">
        <f t="shared" si="10"/>
        <v>0</v>
      </c>
      <c r="O34" s="40">
        <f t="shared" si="10"/>
        <v>0</v>
      </c>
      <c r="P34" s="40">
        <f t="shared" si="10"/>
        <v>0</v>
      </c>
      <c r="Q34" s="40">
        <f t="shared" si="10"/>
        <v>0</v>
      </c>
      <c r="R34" s="40">
        <f t="shared" si="10"/>
        <v>0</v>
      </c>
      <c r="S34" s="40">
        <f t="shared" ref="S34:T34" si="11">SUM(S21:S29)</f>
        <v>0</v>
      </c>
      <c r="T34" s="40">
        <f t="shared" si="11"/>
        <v>0</v>
      </c>
      <c r="U34" s="40">
        <f t="shared" si="10"/>
        <v>7399379044</v>
      </c>
      <c r="V34" s="40">
        <f t="shared" si="10"/>
        <v>26589630</v>
      </c>
      <c r="W34" s="40">
        <f t="shared" si="10"/>
        <v>-211464981</v>
      </c>
      <c r="X34" s="40">
        <f t="shared" si="10"/>
        <v>0</v>
      </c>
      <c r="Y34" s="40">
        <f t="shared" si="10"/>
        <v>-211464981</v>
      </c>
    </row>
    <row r="35" spans="1:25" x14ac:dyDescent="0.2">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
      <c r="A36" s="291" t="s">
        <v>301</v>
      </c>
      <c r="B36" s="291"/>
      <c r="C36" s="291"/>
      <c r="D36" s="291"/>
      <c r="E36" s="291"/>
      <c r="F36" s="291"/>
      <c r="G36" s="6">
        <v>28</v>
      </c>
      <c r="H36" s="37">
        <v>164000000</v>
      </c>
      <c r="I36" s="37">
        <v>60724215</v>
      </c>
      <c r="J36" s="37">
        <v>12448675</v>
      </c>
      <c r="K36" s="37">
        <v>301332036</v>
      </c>
      <c r="L36" s="37">
        <v>301332036</v>
      </c>
      <c r="M36" s="37">
        <v>0</v>
      </c>
      <c r="N36" s="37">
        <v>0</v>
      </c>
      <c r="O36" s="37">
        <v>0</v>
      </c>
      <c r="P36" s="37">
        <v>461931396</v>
      </c>
      <c r="Q36" s="37">
        <v>0</v>
      </c>
      <c r="R36" s="37">
        <v>0</v>
      </c>
      <c r="S36" s="37">
        <v>0</v>
      </c>
      <c r="T36" s="37">
        <v>0</v>
      </c>
      <c r="U36" s="37">
        <v>8149513404</v>
      </c>
      <c r="V36" s="37">
        <v>296049994</v>
      </c>
      <c r="W36" s="41">
        <f>H36+I36+J36+K36-L36+M36+N36+O36+P36+Q36+R36+U36+V36+S36+T36</f>
        <v>9144667684</v>
      </c>
      <c r="X36" s="37">
        <v>1735894489</v>
      </c>
      <c r="Y36" s="41">
        <f t="shared" ref="Y36:Y38" si="12">W36+X36</f>
        <v>10880562173</v>
      </c>
    </row>
    <row r="37" spans="1:25" ht="12.75" customHeight="1" x14ac:dyDescent="0.2">
      <c r="A37" s="286" t="s">
        <v>265</v>
      </c>
      <c r="B37" s="286"/>
      <c r="C37" s="286"/>
      <c r="D37" s="286"/>
      <c r="E37" s="286"/>
      <c r="F37" s="28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86" t="s">
        <v>266</v>
      </c>
      <c r="B38" s="286"/>
      <c r="C38" s="286"/>
      <c r="D38" s="286"/>
      <c r="E38" s="286"/>
      <c r="F38" s="286"/>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92" t="s">
        <v>430</v>
      </c>
      <c r="B39" s="292"/>
      <c r="C39" s="292"/>
      <c r="D39" s="292"/>
      <c r="E39" s="292"/>
      <c r="F39" s="292"/>
      <c r="G39" s="7">
        <v>31</v>
      </c>
      <c r="H39" s="38">
        <f>H36+H37+H38</f>
        <v>164000000</v>
      </c>
      <c r="I39" s="38">
        <f t="shared" ref="I39:Y39" si="14">I36+I37+I38</f>
        <v>60724215</v>
      </c>
      <c r="J39" s="38">
        <f t="shared" si="14"/>
        <v>12448675</v>
      </c>
      <c r="K39" s="38">
        <f t="shared" si="14"/>
        <v>301332036</v>
      </c>
      <c r="L39" s="38">
        <f t="shared" si="14"/>
        <v>301332036</v>
      </c>
      <c r="M39" s="38">
        <f t="shared" si="14"/>
        <v>0</v>
      </c>
      <c r="N39" s="38">
        <f t="shared" si="14"/>
        <v>0</v>
      </c>
      <c r="O39" s="38">
        <f t="shared" si="14"/>
        <v>0</v>
      </c>
      <c r="P39" s="38">
        <f t="shared" si="14"/>
        <v>461931396</v>
      </c>
      <c r="Q39" s="38">
        <f t="shared" si="14"/>
        <v>0</v>
      </c>
      <c r="R39" s="38">
        <f t="shared" si="14"/>
        <v>0</v>
      </c>
      <c r="S39" s="38">
        <f t="shared" si="14"/>
        <v>0</v>
      </c>
      <c r="T39" s="38">
        <f t="shared" si="14"/>
        <v>0</v>
      </c>
      <c r="U39" s="38">
        <f t="shared" si="14"/>
        <v>8149513404</v>
      </c>
      <c r="V39" s="38">
        <f t="shared" si="14"/>
        <v>296049994</v>
      </c>
      <c r="W39" s="38">
        <f t="shared" si="14"/>
        <v>9144667684</v>
      </c>
      <c r="X39" s="38">
        <f t="shared" si="14"/>
        <v>1735894489</v>
      </c>
      <c r="Y39" s="38">
        <f t="shared" si="14"/>
        <v>10880562173</v>
      </c>
    </row>
    <row r="40" spans="1:25" ht="12.75" customHeight="1" x14ac:dyDescent="0.2">
      <c r="A40" s="286" t="s">
        <v>267</v>
      </c>
      <c r="B40" s="286"/>
      <c r="C40" s="286"/>
      <c r="D40" s="286"/>
      <c r="E40" s="286"/>
      <c r="F40" s="286"/>
      <c r="G40" s="6">
        <v>32</v>
      </c>
      <c r="H40" s="39">
        <v>0</v>
      </c>
      <c r="I40" s="39">
        <v>0</v>
      </c>
      <c r="J40" s="39">
        <v>0</v>
      </c>
      <c r="K40" s="39">
        <v>0</v>
      </c>
      <c r="L40" s="39">
        <v>0</v>
      </c>
      <c r="M40" s="39">
        <v>0</v>
      </c>
      <c r="N40" s="39">
        <v>0</v>
      </c>
      <c r="O40" s="39">
        <v>0</v>
      </c>
      <c r="P40" s="39">
        <v>0</v>
      </c>
      <c r="Q40" s="39">
        <v>0</v>
      </c>
      <c r="R40" s="39">
        <v>0</v>
      </c>
      <c r="S40" s="37">
        <v>0</v>
      </c>
      <c r="T40" s="37">
        <v>0</v>
      </c>
      <c r="U40" s="39">
        <v>0</v>
      </c>
      <c r="V40" s="37">
        <v>418677406</v>
      </c>
      <c r="W40" s="41">
        <f t="shared" ref="W40:W58" si="15">H40+I40+J40+K40-L40+M40+N40+O40+P40+Q40+R40+U40+V40+S40+T40</f>
        <v>418677406</v>
      </c>
      <c r="X40" s="37">
        <v>131496881</v>
      </c>
      <c r="Y40" s="41">
        <f t="shared" ref="Y40:Y58" si="16">W40+X40</f>
        <v>550174287</v>
      </c>
    </row>
    <row r="41" spans="1:25" ht="12.75" customHeight="1" x14ac:dyDescent="0.2">
      <c r="A41" s="286" t="s">
        <v>268</v>
      </c>
      <c r="B41" s="286"/>
      <c r="C41" s="286"/>
      <c r="D41" s="286"/>
      <c r="E41" s="286"/>
      <c r="F41" s="28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86" t="s">
        <v>280</v>
      </c>
      <c r="B42" s="286"/>
      <c r="C42" s="286"/>
      <c r="D42" s="286"/>
      <c r="E42" s="286"/>
      <c r="F42" s="286"/>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86" t="s">
        <v>419</v>
      </c>
      <c r="B43" s="286"/>
      <c r="C43" s="286"/>
      <c r="D43" s="286"/>
      <c r="E43" s="286"/>
      <c r="F43" s="286"/>
      <c r="G43" s="6">
        <v>35</v>
      </c>
      <c r="H43" s="39">
        <v>0</v>
      </c>
      <c r="I43" s="39">
        <v>0</v>
      </c>
      <c r="J43" s="39">
        <v>0</v>
      </c>
      <c r="K43" s="39">
        <v>0</v>
      </c>
      <c r="L43" s="39">
        <v>0</v>
      </c>
      <c r="M43" s="39">
        <v>0</v>
      </c>
      <c r="N43" s="39">
        <v>0</v>
      </c>
      <c r="O43" s="39">
        <v>0</v>
      </c>
      <c r="P43" s="37">
        <v>-402554265</v>
      </c>
      <c r="Q43" s="39">
        <v>0</v>
      </c>
      <c r="R43" s="39">
        <v>0</v>
      </c>
      <c r="S43" s="37">
        <v>0</v>
      </c>
      <c r="T43" s="37">
        <v>0</v>
      </c>
      <c r="U43" s="37">
        <v>0</v>
      </c>
      <c r="V43" s="37">
        <v>0</v>
      </c>
      <c r="W43" s="41">
        <f t="shared" si="15"/>
        <v>-402554265</v>
      </c>
      <c r="X43" s="37">
        <v>-184930580</v>
      </c>
      <c r="Y43" s="41">
        <f t="shared" si="16"/>
        <v>-587484845</v>
      </c>
    </row>
    <row r="44" spans="1:25" ht="21" customHeight="1" x14ac:dyDescent="0.2">
      <c r="A44" s="286" t="s">
        <v>270</v>
      </c>
      <c r="B44" s="286"/>
      <c r="C44" s="286"/>
      <c r="D44" s="286"/>
      <c r="E44" s="286"/>
      <c r="F44" s="286"/>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86" t="s">
        <v>271</v>
      </c>
      <c r="B45" s="286"/>
      <c r="C45" s="286"/>
      <c r="D45" s="286"/>
      <c r="E45" s="286"/>
      <c r="F45" s="28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86" t="s">
        <v>281</v>
      </c>
      <c r="B46" s="286"/>
      <c r="C46" s="286"/>
      <c r="D46" s="286"/>
      <c r="E46" s="286"/>
      <c r="F46" s="28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86" t="s">
        <v>273</v>
      </c>
      <c r="B47" s="286"/>
      <c r="C47" s="286"/>
      <c r="D47" s="286"/>
      <c r="E47" s="286"/>
      <c r="F47" s="28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86" t="s">
        <v>274</v>
      </c>
      <c r="B48" s="286"/>
      <c r="C48" s="286"/>
      <c r="D48" s="286"/>
      <c r="E48" s="286"/>
      <c r="F48" s="286"/>
      <c r="G48" s="6">
        <v>40</v>
      </c>
      <c r="H48" s="37">
        <v>0</v>
      </c>
      <c r="I48" s="37">
        <v>0</v>
      </c>
      <c r="J48" s="37">
        <v>0</v>
      </c>
      <c r="K48" s="37">
        <v>0</v>
      </c>
      <c r="L48" s="37">
        <v>0</v>
      </c>
      <c r="M48" s="37">
        <v>0</v>
      </c>
      <c r="N48" s="37">
        <v>0</v>
      </c>
      <c r="O48" s="37">
        <v>0</v>
      </c>
      <c r="P48" s="37">
        <v>2881110</v>
      </c>
      <c r="Q48" s="37">
        <v>0</v>
      </c>
      <c r="R48" s="37">
        <v>0</v>
      </c>
      <c r="S48" s="37">
        <v>0</v>
      </c>
      <c r="T48" s="37">
        <v>0</v>
      </c>
      <c r="U48" s="37">
        <v>-2905313</v>
      </c>
      <c r="V48" s="37">
        <v>0</v>
      </c>
      <c r="W48" s="41">
        <f t="shared" si="15"/>
        <v>-24203</v>
      </c>
      <c r="X48" s="37">
        <v>-14367929</v>
      </c>
      <c r="Y48" s="41">
        <f t="shared" si="16"/>
        <v>-14392132</v>
      </c>
    </row>
    <row r="49" spans="1:25" ht="12.75" customHeight="1" x14ac:dyDescent="0.2">
      <c r="A49" s="286" t="s">
        <v>275</v>
      </c>
      <c r="B49" s="286"/>
      <c r="C49" s="286"/>
      <c r="D49" s="286"/>
      <c r="E49" s="286"/>
      <c r="F49" s="286"/>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86" t="s">
        <v>420</v>
      </c>
      <c r="B50" s="286"/>
      <c r="C50" s="286"/>
      <c r="D50" s="286"/>
      <c r="E50" s="286"/>
      <c r="F50" s="28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86" t="s">
        <v>421</v>
      </c>
      <c r="B51" s="286"/>
      <c r="C51" s="286"/>
      <c r="D51" s="286"/>
      <c r="E51" s="286"/>
      <c r="F51" s="28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86" t="s">
        <v>422</v>
      </c>
      <c r="B52" s="286"/>
      <c r="C52" s="286"/>
      <c r="D52" s="286"/>
      <c r="E52" s="286"/>
      <c r="F52" s="28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86" t="s">
        <v>276</v>
      </c>
      <c r="B53" s="286"/>
      <c r="C53" s="286"/>
      <c r="D53" s="286"/>
      <c r="E53" s="286"/>
      <c r="F53" s="286"/>
      <c r="G53" s="6">
        <v>45</v>
      </c>
      <c r="H53" s="37">
        <v>0</v>
      </c>
      <c r="I53" s="37">
        <v>0</v>
      </c>
      <c r="J53" s="37">
        <v>0</v>
      </c>
      <c r="K53" s="37">
        <v>8575718</v>
      </c>
      <c r="L53" s="37">
        <v>8575718</v>
      </c>
      <c r="M53" s="37">
        <v>0</v>
      </c>
      <c r="N53" s="37">
        <v>0</v>
      </c>
      <c r="O53" s="37">
        <v>0</v>
      </c>
      <c r="P53" s="37">
        <v>0</v>
      </c>
      <c r="Q53" s="37">
        <v>0</v>
      </c>
      <c r="R53" s="37">
        <v>0</v>
      </c>
      <c r="S53" s="37">
        <v>0</v>
      </c>
      <c r="T53" s="37">
        <v>0</v>
      </c>
      <c r="U53" s="37">
        <v>-8575718</v>
      </c>
      <c r="V53" s="37">
        <v>0</v>
      </c>
      <c r="W53" s="41">
        <f t="shared" si="15"/>
        <v>-8575718</v>
      </c>
      <c r="X53" s="37">
        <v>0</v>
      </c>
      <c r="Y53" s="41">
        <f t="shared" si="16"/>
        <v>-8575718</v>
      </c>
    </row>
    <row r="54" spans="1:25" ht="12.75" customHeight="1" x14ac:dyDescent="0.2">
      <c r="A54" s="286" t="s">
        <v>423</v>
      </c>
      <c r="B54" s="286"/>
      <c r="C54" s="286"/>
      <c r="D54" s="286"/>
      <c r="E54" s="286"/>
      <c r="F54" s="28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86" t="s">
        <v>431</v>
      </c>
      <c r="B55" s="286"/>
      <c r="C55" s="286"/>
      <c r="D55" s="286"/>
      <c r="E55" s="286"/>
      <c r="F55" s="286"/>
      <c r="G55" s="6">
        <v>47</v>
      </c>
      <c r="H55" s="37">
        <v>0</v>
      </c>
      <c r="I55" s="37">
        <v>0</v>
      </c>
      <c r="J55" s="37">
        <v>0</v>
      </c>
      <c r="K55" s="37">
        <v>0</v>
      </c>
      <c r="L55" s="37">
        <v>0</v>
      </c>
      <c r="M55" s="37">
        <v>0</v>
      </c>
      <c r="N55" s="37">
        <v>0</v>
      </c>
      <c r="O55" s="37">
        <v>0</v>
      </c>
      <c r="P55" s="37">
        <v>0</v>
      </c>
      <c r="Q55" s="37">
        <v>0</v>
      </c>
      <c r="R55" s="37">
        <v>0</v>
      </c>
      <c r="S55" s="37">
        <v>0</v>
      </c>
      <c r="T55" s="37">
        <v>0</v>
      </c>
      <c r="U55" s="37">
        <v>-243425547</v>
      </c>
      <c r="V55" s="37">
        <v>0</v>
      </c>
      <c r="W55" s="41">
        <f t="shared" si="15"/>
        <v>-243425547</v>
      </c>
      <c r="X55" s="37">
        <v>0</v>
      </c>
      <c r="Y55" s="41">
        <f t="shared" si="16"/>
        <v>-243425547</v>
      </c>
    </row>
    <row r="56" spans="1:25" ht="12.75" customHeight="1" x14ac:dyDescent="0.2">
      <c r="A56" s="286" t="s">
        <v>424</v>
      </c>
      <c r="B56" s="286"/>
      <c r="C56" s="286"/>
      <c r="D56" s="286"/>
      <c r="E56" s="286"/>
      <c r="F56" s="286"/>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86" t="s">
        <v>432</v>
      </c>
      <c r="B57" s="286"/>
      <c r="C57" s="286"/>
      <c r="D57" s="286"/>
      <c r="E57" s="286"/>
      <c r="F57" s="286"/>
      <c r="G57" s="6">
        <v>49</v>
      </c>
      <c r="H57" s="37">
        <v>0</v>
      </c>
      <c r="I57" s="37">
        <v>0</v>
      </c>
      <c r="J57" s="37">
        <v>0</v>
      </c>
      <c r="K57" s="37">
        <v>0</v>
      </c>
      <c r="L57" s="37">
        <v>0</v>
      </c>
      <c r="M57" s="37">
        <v>0</v>
      </c>
      <c r="N57" s="37">
        <v>0</v>
      </c>
      <c r="O57" s="37">
        <v>0</v>
      </c>
      <c r="P57" s="37">
        <v>0</v>
      </c>
      <c r="Q57" s="37">
        <v>0</v>
      </c>
      <c r="R57" s="37">
        <v>0</v>
      </c>
      <c r="S57" s="37">
        <v>0</v>
      </c>
      <c r="T57" s="37">
        <v>0</v>
      </c>
      <c r="U57" s="37">
        <v>296049994</v>
      </c>
      <c r="V57" s="37">
        <v>-296049994</v>
      </c>
      <c r="W57" s="41">
        <f t="shared" si="15"/>
        <v>0</v>
      </c>
      <c r="X57" s="37">
        <v>0</v>
      </c>
      <c r="Y57" s="41">
        <f t="shared" si="16"/>
        <v>0</v>
      </c>
    </row>
    <row r="58" spans="1:25" ht="12.75" customHeight="1" x14ac:dyDescent="0.2">
      <c r="A58" s="286" t="s">
        <v>426</v>
      </c>
      <c r="B58" s="286"/>
      <c r="C58" s="286"/>
      <c r="D58" s="286"/>
      <c r="E58" s="286"/>
      <c r="F58" s="28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7" t="s">
        <v>433</v>
      </c>
      <c r="B59" s="287"/>
      <c r="C59" s="287"/>
      <c r="D59" s="287"/>
      <c r="E59" s="287"/>
      <c r="F59" s="287"/>
      <c r="G59" s="8">
        <v>51</v>
      </c>
      <c r="H59" s="40">
        <f>SUM(H39:H58)</f>
        <v>164000000</v>
      </c>
      <c r="I59" s="40">
        <f t="shared" ref="I59:Y59" si="17">SUM(I39:I58)</f>
        <v>60724215</v>
      </c>
      <c r="J59" s="40">
        <f t="shared" si="17"/>
        <v>12448675</v>
      </c>
      <c r="K59" s="40">
        <f t="shared" si="17"/>
        <v>309907754</v>
      </c>
      <c r="L59" s="40">
        <f t="shared" si="17"/>
        <v>309907754</v>
      </c>
      <c r="M59" s="40">
        <f t="shared" si="17"/>
        <v>0</v>
      </c>
      <c r="N59" s="40">
        <f t="shared" si="17"/>
        <v>0</v>
      </c>
      <c r="O59" s="40">
        <f t="shared" si="17"/>
        <v>0</v>
      </c>
      <c r="P59" s="40">
        <f t="shared" si="17"/>
        <v>62258241</v>
      </c>
      <c r="Q59" s="40">
        <f t="shared" si="17"/>
        <v>0</v>
      </c>
      <c r="R59" s="40">
        <f t="shared" si="17"/>
        <v>0</v>
      </c>
      <c r="S59" s="40">
        <f t="shared" si="17"/>
        <v>0</v>
      </c>
      <c r="T59" s="40">
        <f t="shared" si="17"/>
        <v>0</v>
      </c>
      <c r="U59" s="40">
        <f t="shared" si="17"/>
        <v>8190656820</v>
      </c>
      <c r="V59" s="40">
        <f t="shared" si="17"/>
        <v>418677406</v>
      </c>
      <c r="W59" s="40">
        <f t="shared" si="17"/>
        <v>8908765357</v>
      </c>
      <c r="X59" s="40">
        <f t="shared" si="17"/>
        <v>1668092861</v>
      </c>
      <c r="Y59" s="40">
        <f t="shared" si="17"/>
        <v>10576858218</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434</v>
      </c>
      <c r="B61" s="284"/>
      <c r="C61" s="284"/>
      <c r="D61" s="284"/>
      <c r="E61" s="284"/>
      <c r="F61" s="284"/>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-399673155</v>
      </c>
      <c r="Q61" s="41">
        <f t="shared" si="18"/>
        <v>0</v>
      </c>
      <c r="R61" s="41">
        <f t="shared" si="18"/>
        <v>0</v>
      </c>
      <c r="S61" s="41">
        <f t="shared" ref="S61:T61" si="19">SUM(S41:S49)</f>
        <v>0</v>
      </c>
      <c r="T61" s="41">
        <f t="shared" si="19"/>
        <v>0</v>
      </c>
      <c r="U61" s="41">
        <f t="shared" si="18"/>
        <v>-2905313</v>
      </c>
      <c r="V61" s="41">
        <f t="shared" si="18"/>
        <v>0</v>
      </c>
      <c r="W61" s="41">
        <f t="shared" si="18"/>
        <v>-402578468</v>
      </c>
      <c r="X61" s="41">
        <f t="shared" si="18"/>
        <v>-199298509</v>
      </c>
      <c r="Y61" s="41">
        <f t="shared" si="18"/>
        <v>-601876977</v>
      </c>
    </row>
    <row r="62" spans="1:25" ht="27.75" customHeight="1" x14ac:dyDescent="0.2">
      <c r="A62" s="284" t="s">
        <v>435</v>
      </c>
      <c r="B62" s="284"/>
      <c r="C62" s="284"/>
      <c r="D62" s="284"/>
      <c r="E62" s="284"/>
      <c r="F62" s="284"/>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-399673155</v>
      </c>
      <c r="Q62" s="41">
        <f t="shared" si="20"/>
        <v>0</v>
      </c>
      <c r="R62" s="41">
        <f t="shared" si="20"/>
        <v>0</v>
      </c>
      <c r="S62" s="41">
        <f t="shared" ref="S62:T62" si="21">S40+S61</f>
        <v>0</v>
      </c>
      <c r="T62" s="41">
        <f t="shared" si="21"/>
        <v>0</v>
      </c>
      <c r="U62" s="41">
        <f t="shared" si="20"/>
        <v>-2905313</v>
      </c>
      <c r="V62" s="41">
        <f t="shared" si="20"/>
        <v>418677406</v>
      </c>
      <c r="W62" s="41">
        <f t="shared" si="20"/>
        <v>16098938</v>
      </c>
      <c r="X62" s="41">
        <f t="shared" si="20"/>
        <v>-67801628</v>
      </c>
      <c r="Y62" s="41">
        <f t="shared" si="20"/>
        <v>-51702690</v>
      </c>
    </row>
    <row r="63" spans="1:25" ht="29.25" customHeight="1" x14ac:dyDescent="0.2">
      <c r="A63" s="285" t="s">
        <v>436</v>
      </c>
      <c r="B63" s="285"/>
      <c r="C63" s="285"/>
      <c r="D63" s="285"/>
      <c r="E63" s="285"/>
      <c r="F63" s="285"/>
      <c r="G63" s="8">
        <v>54</v>
      </c>
      <c r="H63" s="42">
        <f>SUM(H50:H58)</f>
        <v>0</v>
      </c>
      <c r="I63" s="42">
        <f t="shared" ref="I63:Y63" si="22">SUM(I50:I58)</f>
        <v>0</v>
      </c>
      <c r="J63" s="42">
        <f t="shared" si="22"/>
        <v>0</v>
      </c>
      <c r="K63" s="42">
        <f t="shared" si="22"/>
        <v>8575718</v>
      </c>
      <c r="L63" s="42">
        <f t="shared" si="22"/>
        <v>8575718</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44048729</v>
      </c>
      <c r="V63" s="42">
        <f t="shared" si="22"/>
        <v>-296049994</v>
      </c>
      <c r="W63" s="42">
        <f t="shared" si="22"/>
        <v>-252001265</v>
      </c>
      <c r="X63" s="42">
        <f t="shared" si="22"/>
        <v>0</v>
      </c>
      <c r="Y63" s="42">
        <f t="shared" si="22"/>
        <v>-252001265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3"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71"/>
  <sheetViews>
    <sheetView view="pageBreakPreview" topLeftCell="A40" zoomScale="85" zoomScaleNormal="100" zoomScaleSheetLayoutView="85" workbookViewId="0">
      <selection activeCell="A42" sqref="A42"/>
    </sheetView>
  </sheetViews>
  <sheetFormatPr defaultRowHeight="12.75" x14ac:dyDescent="0.2"/>
  <cols>
    <col min="1" max="1" width="16.28515625" customWidth="1"/>
    <col min="2" max="2" width="12" customWidth="1"/>
    <col min="3" max="3" width="41.5703125" customWidth="1"/>
    <col min="4" max="4" width="8.85546875" customWidth="1"/>
    <col min="5" max="8" width="21.42578125" customWidth="1"/>
    <col min="9" max="9" width="10.7109375" customWidth="1"/>
    <col min="10" max="10" width="1.28515625" customWidth="1"/>
    <col min="11" max="18" width="9.140625" customWidth="1"/>
    <col min="19" max="19" width="9.7109375" customWidth="1"/>
    <col min="20" max="20" width="6.42578125" customWidth="1"/>
  </cols>
  <sheetData>
    <row r="1" spans="1:9" ht="12.75" customHeight="1" x14ac:dyDescent="0.2">
      <c r="A1" s="316" t="s">
        <v>597</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ht="185.25" customHeight="1" x14ac:dyDescent="0.2">
      <c r="A39" s="316"/>
      <c r="B39" s="316"/>
      <c r="C39" s="316"/>
      <c r="D39" s="316"/>
      <c r="E39" s="316"/>
      <c r="F39" s="316"/>
      <c r="G39" s="316"/>
      <c r="H39" s="316"/>
      <c r="I39" s="316"/>
    </row>
    <row r="40" spans="1:9" ht="223.5" customHeight="1" x14ac:dyDescent="0.2">
      <c r="A40" s="316"/>
      <c r="B40" s="316"/>
      <c r="C40" s="316"/>
      <c r="D40" s="316"/>
      <c r="E40" s="316"/>
      <c r="F40" s="316"/>
      <c r="G40" s="316"/>
      <c r="H40" s="316"/>
      <c r="I40" s="316"/>
    </row>
    <row r="42" spans="1:9" x14ac:dyDescent="0.2">
      <c r="A42" s="125" t="s">
        <v>589</v>
      </c>
    </row>
    <row r="44" spans="1:9" x14ac:dyDescent="0.2">
      <c r="A44" s="126" t="s">
        <v>476</v>
      </c>
    </row>
    <row r="45" spans="1:9" x14ac:dyDescent="0.2">
      <c r="A45" s="131" t="s">
        <v>606</v>
      </c>
      <c r="B45" s="131"/>
      <c r="C45" s="131"/>
      <c r="D45" s="131"/>
      <c r="E45" s="131"/>
      <c r="F45" s="131"/>
      <c r="G45" s="131"/>
      <c r="H45" s="131"/>
      <c r="I45" s="131"/>
    </row>
    <row r="46" spans="1:9" x14ac:dyDescent="0.2">
      <c r="A46" s="126" t="s">
        <v>585</v>
      </c>
    </row>
    <row r="47" spans="1:9" x14ac:dyDescent="0.2">
      <c r="A47" s="126"/>
    </row>
    <row r="48" spans="1:9" x14ac:dyDescent="0.2">
      <c r="A48" s="126" t="s">
        <v>477</v>
      </c>
    </row>
    <row r="49" spans="1:9" x14ac:dyDescent="0.2">
      <c r="A49" s="131" t="s">
        <v>557</v>
      </c>
      <c r="B49" s="131"/>
      <c r="C49" s="131"/>
      <c r="D49" s="131"/>
      <c r="E49" s="131"/>
      <c r="F49" s="131"/>
      <c r="G49" s="131"/>
      <c r="H49" s="131"/>
      <c r="I49" s="131"/>
    </row>
    <row r="51" spans="1:9" x14ac:dyDescent="0.2">
      <c r="A51" s="126" t="s">
        <v>478</v>
      </c>
    </row>
    <row r="52" spans="1:9" x14ac:dyDescent="0.2">
      <c r="A52" s="131" t="s">
        <v>479</v>
      </c>
      <c r="B52" s="131"/>
      <c r="C52" s="131"/>
      <c r="D52" s="131"/>
      <c r="E52" s="131"/>
      <c r="F52" s="131"/>
      <c r="G52" s="131"/>
      <c r="H52" s="131"/>
      <c r="I52" s="131"/>
    </row>
    <row r="53" spans="1:9" x14ac:dyDescent="0.2">
      <c r="A53" s="126"/>
    </row>
    <row r="54" spans="1:9" x14ac:dyDescent="0.2">
      <c r="A54" s="126" t="s">
        <v>480</v>
      </c>
    </row>
    <row r="55" spans="1:9" x14ac:dyDescent="0.2">
      <c r="A55" s="126" t="s">
        <v>598</v>
      </c>
    </row>
    <row r="56" spans="1:9" x14ac:dyDescent="0.2">
      <c r="A56" s="126"/>
    </row>
    <row r="57" spans="1:9" x14ac:dyDescent="0.2">
      <c r="A57" s="126" t="s">
        <v>481</v>
      </c>
    </row>
    <row r="58" spans="1:9" x14ac:dyDescent="0.2">
      <c r="A58" s="131" t="s">
        <v>599</v>
      </c>
      <c r="B58" s="131"/>
      <c r="C58" s="131"/>
      <c r="D58" s="131"/>
      <c r="E58" s="131"/>
      <c r="F58" s="131"/>
      <c r="G58" s="131"/>
      <c r="H58" s="131"/>
      <c r="I58" s="131"/>
    </row>
    <row r="59" spans="1:9" x14ac:dyDescent="0.2">
      <c r="A59" s="126" t="s">
        <v>585</v>
      </c>
    </row>
    <row r="60" spans="1:9" x14ac:dyDescent="0.2">
      <c r="A60" s="126"/>
    </row>
    <row r="61" spans="1:9" x14ac:dyDescent="0.2">
      <c r="A61" s="126" t="s">
        <v>482</v>
      </c>
    </row>
    <row r="62" spans="1:9" x14ac:dyDescent="0.2">
      <c r="A62" s="126" t="s">
        <v>483</v>
      </c>
    </row>
    <row r="63" spans="1:9" x14ac:dyDescent="0.2">
      <c r="A63" s="126" t="s">
        <v>484</v>
      </c>
      <c r="C63" s="126" t="s">
        <v>453</v>
      </c>
    </row>
    <row r="64" spans="1:9" x14ac:dyDescent="0.2">
      <c r="A64" s="126" t="s">
        <v>318</v>
      </c>
      <c r="C64" s="126" t="s">
        <v>485</v>
      </c>
    </row>
    <row r="65" spans="1:9" x14ac:dyDescent="0.2">
      <c r="A65" s="126" t="s">
        <v>486</v>
      </c>
      <c r="C65" s="126" t="s">
        <v>487</v>
      </c>
    </row>
    <row r="66" spans="1:9" x14ac:dyDescent="0.2">
      <c r="A66" s="126" t="s">
        <v>488</v>
      </c>
      <c r="C66" s="126" t="s">
        <v>489</v>
      </c>
    </row>
    <row r="67" spans="1:9" x14ac:dyDescent="0.2">
      <c r="A67" s="126" t="s">
        <v>490</v>
      </c>
      <c r="C67" s="127" t="s">
        <v>449</v>
      </c>
    </row>
    <row r="68" spans="1:9" x14ac:dyDescent="0.2">
      <c r="A68" s="126" t="s">
        <v>491</v>
      </c>
      <c r="C68" s="127" t="s">
        <v>450</v>
      </c>
    </row>
    <row r="70" spans="1:9" x14ac:dyDescent="0.2">
      <c r="A70" s="126" t="s">
        <v>492</v>
      </c>
    </row>
    <row r="71" spans="1:9" x14ac:dyDescent="0.2">
      <c r="A71" s="126" t="s">
        <v>493</v>
      </c>
    </row>
    <row r="72" spans="1:9" x14ac:dyDescent="0.2">
      <c r="A72" s="311" t="s">
        <v>494</v>
      </c>
      <c r="B72" s="311"/>
      <c r="C72" s="311"/>
      <c r="D72" s="311"/>
      <c r="E72" s="311"/>
      <c r="F72" s="311"/>
      <c r="G72" s="311"/>
      <c r="H72" s="311"/>
      <c r="I72" s="311"/>
    </row>
    <row r="73" spans="1:9" x14ac:dyDescent="0.2">
      <c r="A73" s="126" t="s">
        <v>600</v>
      </c>
    </row>
    <row r="75" spans="1:9" x14ac:dyDescent="0.2">
      <c r="A75" s="126" t="s">
        <v>495</v>
      </c>
    </row>
    <row r="76" spans="1:9" x14ac:dyDescent="0.2">
      <c r="A76" s="126" t="s">
        <v>607</v>
      </c>
    </row>
    <row r="78" spans="1:9" x14ac:dyDescent="0.2">
      <c r="A78" s="126" t="s">
        <v>496</v>
      </c>
    </row>
    <row r="79" spans="1:9" x14ac:dyDescent="0.2">
      <c r="A79" s="126" t="s">
        <v>601</v>
      </c>
    </row>
    <row r="81" spans="1:15" x14ac:dyDescent="0.2">
      <c r="A81" s="126" t="s">
        <v>497</v>
      </c>
    </row>
    <row r="82" spans="1:15" x14ac:dyDescent="0.2">
      <c r="A82" s="126" t="s">
        <v>602</v>
      </c>
    </row>
    <row r="83" spans="1:15" x14ac:dyDescent="0.2">
      <c r="A83" s="126" t="s">
        <v>608</v>
      </c>
    </row>
    <row r="85" spans="1:15" x14ac:dyDescent="0.2">
      <c r="A85" s="126" t="s">
        <v>498</v>
      </c>
    </row>
    <row r="86" spans="1:15" x14ac:dyDescent="0.2">
      <c r="A86" t="s">
        <v>499</v>
      </c>
      <c r="G86" s="22">
        <v>7200</v>
      </c>
    </row>
    <row r="88" spans="1:15" x14ac:dyDescent="0.2">
      <c r="A88" s="126" t="s">
        <v>500</v>
      </c>
    </row>
    <row r="89" spans="1:15" x14ac:dyDescent="0.2">
      <c r="A89" s="126" t="s">
        <v>587</v>
      </c>
    </row>
    <row r="90" spans="1:15" x14ac:dyDescent="0.2">
      <c r="A90" s="126" t="s">
        <v>588</v>
      </c>
    </row>
    <row r="92" spans="1:15" x14ac:dyDescent="0.2">
      <c r="A92" s="126" t="s">
        <v>501</v>
      </c>
      <c r="O92" s="126"/>
    </row>
    <row r="93" spans="1:15" x14ac:dyDescent="0.2">
      <c r="A93" s="126" t="s">
        <v>603</v>
      </c>
    </row>
    <row r="95" spans="1:15" x14ac:dyDescent="0.2">
      <c r="A95" s="126" t="s">
        <v>502</v>
      </c>
    </row>
    <row r="96" spans="1:15" x14ac:dyDescent="0.2">
      <c r="A96" s="126" t="s">
        <v>604</v>
      </c>
    </row>
    <row r="98" spans="1:5" x14ac:dyDescent="0.2">
      <c r="A98" s="126" t="s">
        <v>503</v>
      </c>
    </row>
    <row r="99" spans="1:5" x14ac:dyDescent="0.2">
      <c r="A99" s="125" t="s">
        <v>504</v>
      </c>
      <c r="C99" s="125" t="s">
        <v>505</v>
      </c>
      <c r="E99" s="125" t="s">
        <v>506</v>
      </c>
    </row>
    <row r="100" spans="1:5" x14ac:dyDescent="0.2">
      <c r="A100" s="126" t="s">
        <v>507</v>
      </c>
      <c r="C100" s="138">
        <v>9615900</v>
      </c>
      <c r="E100" s="126" t="s">
        <v>586</v>
      </c>
    </row>
    <row r="101" spans="1:5" x14ac:dyDescent="0.2">
      <c r="A101" s="126" t="s">
        <v>508</v>
      </c>
      <c r="C101" s="138">
        <v>6784100</v>
      </c>
      <c r="E101" s="126" t="s">
        <v>586</v>
      </c>
    </row>
    <row r="103" spans="1:5" x14ac:dyDescent="0.2">
      <c r="A103" s="126" t="s">
        <v>509</v>
      </c>
    </row>
    <row r="104" spans="1:5" x14ac:dyDescent="0.2">
      <c r="A104" s="126" t="s">
        <v>555</v>
      </c>
    </row>
    <row r="106" spans="1:5" x14ac:dyDescent="0.2">
      <c r="A106" s="126" t="s">
        <v>510</v>
      </c>
    </row>
    <row r="107" spans="1:5" x14ac:dyDescent="0.2">
      <c r="A107" s="126" t="s">
        <v>556</v>
      </c>
    </row>
    <row r="109" spans="1:5" x14ac:dyDescent="0.2">
      <c r="A109" s="126" t="s">
        <v>511</v>
      </c>
    </row>
    <row r="110" spans="1:5" x14ac:dyDescent="0.2">
      <c r="A110" s="126" t="s">
        <v>552</v>
      </c>
    </row>
    <row r="111" spans="1:5" x14ac:dyDescent="0.2">
      <c r="A111" s="126" t="s">
        <v>553</v>
      </c>
    </row>
    <row r="113" spans="1:4" x14ac:dyDescent="0.2">
      <c r="A113" s="126" t="s">
        <v>512</v>
      </c>
    </row>
    <row r="114" spans="1:4" x14ac:dyDescent="0.2">
      <c r="A114" s="126" t="s">
        <v>552</v>
      </c>
    </row>
    <row r="115" spans="1:4" x14ac:dyDescent="0.2">
      <c r="A115" s="126" t="s">
        <v>553</v>
      </c>
    </row>
    <row r="117" spans="1:4" x14ac:dyDescent="0.2">
      <c r="A117" s="126" t="s">
        <v>513</v>
      </c>
    </row>
    <row r="118" spans="1:4" x14ac:dyDescent="0.2">
      <c r="A118" s="126" t="s">
        <v>582</v>
      </c>
    </row>
    <row r="120" spans="1:4" x14ac:dyDescent="0.2">
      <c r="A120" s="126" t="s">
        <v>514</v>
      </c>
    </row>
    <row r="121" spans="1:4" x14ac:dyDescent="0.2">
      <c r="A121" s="126" t="s">
        <v>554</v>
      </c>
    </row>
    <row r="123" spans="1:4" x14ac:dyDescent="0.2">
      <c r="A123" s="126" t="s">
        <v>515</v>
      </c>
    </row>
    <row r="124" spans="1:4" x14ac:dyDescent="0.2">
      <c r="A124" s="126" t="s">
        <v>605</v>
      </c>
    </row>
    <row r="127" spans="1:4" x14ac:dyDescent="0.2">
      <c r="A127" s="126" t="s">
        <v>590</v>
      </c>
    </row>
    <row r="128" spans="1:4" x14ac:dyDescent="0.2">
      <c r="D128" s="140"/>
    </row>
    <row r="129" spans="1:9" x14ac:dyDescent="0.2">
      <c r="A129" s="135" t="s">
        <v>516</v>
      </c>
      <c r="B129" s="128"/>
      <c r="C129" s="128"/>
      <c r="D129" s="132" t="s">
        <v>517</v>
      </c>
      <c r="E129" s="135" t="s">
        <v>591</v>
      </c>
      <c r="F129" s="128"/>
      <c r="G129" s="128"/>
      <c r="H129" s="128"/>
      <c r="I129" s="132" t="s">
        <v>517</v>
      </c>
    </row>
    <row r="130" spans="1:9" x14ac:dyDescent="0.2">
      <c r="A130" s="128" t="s">
        <v>518</v>
      </c>
      <c r="B130" s="128"/>
      <c r="C130" s="128"/>
      <c r="D130" s="133">
        <v>6133763</v>
      </c>
      <c r="E130" s="128" t="s">
        <v>519</v>
      </c>
      <c r="F130" s="128"/>
      <c r="G130" s="128"/>
      <c r="H130" s="128"/>
      <c r="I130" s="133">
        <f>ROUND(RDG!J10/1000,0)</f>
        <v>6133763</v>
      </c>
    </row>
    <row r="131" spans="1:9" x14ac:dyDescent="0.2">
      <c r="A131" s="129" t="s">
        <v>520</v>
      </c>
      <c r="B131" s="129"/>
      <c r="C131" s="129"/>
      <c r="D131" s="134">
        <v>369215</v>
      </c>
      <c r="E131" s="312" t="s">
        <v>521</v>
      </c>
      <c r="F131" s="312"/>
      <c r="G131" s="312"/>
      <c r="H131" s="312"/>
      <c r="I131" s="314">
        <f>ROUND(RDG!J13/1000,0)</f>
        <v>535007</v>
      </c>
    </row>
    <row r="132" spans="1:9" x14ac:dyDescent="0.2">
      <c r="A132" s="128" t="s">
        <v>522</v>
      </c>
      <c r="B132" s="128"/>
      <c r="C132" s="128"/>
      <c r="D132" s="133">
        <v>165792</v>
      </c>
      <c r="E132" s="313"/>
      <c r="F132" s="313"/>
      <c r="G132" s="313"/>
      <c r="H132" s="313"/>
      <c r="I132" s="315" t="e">
        <v>#REF!</v>
      </c>
    </row>
    <row r="133" spans="1:9" x14ac:dyDescent="0.2">
      <c r="A133" s="129" t="s">
        <v>578</v>
      </c>
      <c r="B133" s="129"/>
      <c r="C133" s="129"/>
      <c r="D133" s="134">
        <v>1796347</v>
      </c>
      <c r="E133" s="318" t="s">
        <v>583</v>
      </c>
      <c r="F133" s="312"/>
      <c r="G133" s="312"/>
      <c r="H133" s="312"/>
      <c r="I133" s="314">
        <f>ROUND(RDG!J19/1000,0)</f>
        <v>2803856</v>
      </c>
    </row>
    <row r="134" spans="1:9" x14ac:dyDescent="0.2">
      <c r="A134" s="136" t="s">
        <v>584</v>
      </c>
      <c r="B134" s="128"/>
      <c r="C134" s="128"/>
      <c r="D134" s="133">
        <v>1007509</v>
      </c>
      <c r="E134" s="313"/>
      <c r="F134" s="313"/>
      <c r="G134" s="313"/>
      <c r="H134" s="313"/>
      <c r="I134" s="315"/>
    </row>
    <row r="135" spans="1:9" x14ac:dyDescent="0.2">
      <c r="A135" s="312" t="s">
        <v>523</v>
      </c>
      <c r="B135" s="312"/>
      <c r="C135" s="312"/>
      <c r="D135" s="314">
        <v>1354236</v>
      </c>
      <c r="E135" s="129" t="s">
        <v>524</v>
      </c>
      <c r="F135" s="129"/>
      <c r="G135" s="129"/>
      <c r="H135" s="129"/>
      <c r="I135" s="134">
        <f>ROUND(RDG!J20/1000,0)</f>
        <v>1347469</v>
      </c>
    </row>
    <row r="136" spans="1:9" x14ac:dyDescent="0.2">
      <c r="A136" s="313"/>
      <c r="B136" s="313"/>
      <c r="C136" s="313"/>
      <c r="D136" s="315"/>
      <c r="E136" s="317" t="s">
        <v>525</v>
      </c>
      <c r="F136" s="317"/>
      <c r="G136" s="317"/>
      <c r="H136" s="317"/>
      <c r="I136" s="133">
        <f>ROUND(RDG!J30/1000,0)</f>
        <v>6767</v>
      </c>
    </row>
    <row r="137" spans="1:9" x14ac:dyDescent="0.2">
      <c r="A137" s="312" t="s">
        <v>579</v>
      </c>
      <c r="B137" s="312"/>
      <c r="C137" s="312"/>
      <c r="D137" s="314">
        <v>588423</v>
      </c>
      <c r="E137" s="129" t="s">
        <v>580</v>
      </c>
      <c r="F137" s="129"/>
      <c r="G137" s="129"/>
      <c r="H137" s="129"/>
      <c r="I137" s="134">
        <f>ROUND(RDG!J24/1000,0)</f>
        <v>584480</v>
      </c>
    </row>
    <row r="138" spans="1:9" x14ac:dyDescent="0.2">
      <c r="A138" s="313"/>
      <c r="B138" s="313"/>
      <c r="C138" s="313"/>
      <c r="D138" s="315"/>
      <c r="E138" s="128" t="s">
        <v>581</v>
      </c>
      <c r="F138" s="128"/>
      <c r="G138" s="128"/>
      <c r="H138" s="128"/>
      <c r="I138" s="133">
        <f>ROUND(RDG!J27/1000,0)</f>
        <v>3943</v>
      </c>
    </row>
    <row r="139" spans="1:9" x14ac:dyDescent="0.2">
      <c r="A139" s="129" t="s">
        <v>526</v>
      </c>
      <c r="B139" s="129"/>
      <c r="C139" s="129"/>
      <c r="D139" s="134">
        <v>369208</v>
      </c>
      <c r="E139" s="129" t="s">
        <v>527</v>
      </c>
      <c r="F139" s="129"/>
      <c r="G139" s="129"/>
      <c r="H139" s="129"/>
      <c r="I139" s="134">
        <f>ROUND(RDG!J25/1000,0)</f>
        <v>268406</v>
      </c>
    </row>
    <row r="140" spans="1:9" x14ac:dyDescent="0.2">
      <c r="A140" s="128" t="s">
        <v>528</v>
      </c>
      <c r="B140" s="128"/>
      <c r="C140" s="128"/>
      <c r="D140" s="133">
        <v>46601</v>
      </c>
      <c r="E140" s="128" t="s">
        <v>526</v>
      </c>
      <c r="F140" s="128"/>
      <c r="G140" s="128"/>
      <c r="H140" s="128"/>
      <c r="I140" s="133">
        <f>ROUND(RDG!J36/1000,0)</f>
        <v>147403</v>
      </c>
    </row>
    <row r="142" spans="1:9" x14ac:dyDescent="0.2">
      <c r="A142" s="135" t="s">
        <v>529</v>
      </c>
      <c r="B142" s="128"/>
      <c r="C142" s="128"/>
      <c r="D142" s="132" t="s">
        <v>517</v>
      </c>
      <c r="E142" s="135" t="s">
        <v>592</v>
      </c>
      <c r="F142" s="128"/>
      <c r="G142" s="128"/>
      <c r="H142" s="128"/>
      <c r="I142" s="132" t="s">
        <v>517</v>
      </c>
    </row>
    <row r="143" spans="1:9" x14ac:dyDescent="0.2">
      <c r="A143" s="129" t="s">
        <v>530</v>
      </c>
      <c r="B143" s="129"/>
      <c r="C143" s="129"/>
      <c r="D143" s="134">
        <v>6121410</v>
      </c>
      <c r="E143" s="312" t="s">
        <v>531</v>
      </c>
      <c r="F143" s="312"/>
      <c r="G143" s="312"/>
      <c r="H143" s="312"/>
      <c r="I143" s="314">
        <f>ROUND(Bilanca!I17/1000,0)</f>
        <v>7278204</v>
      </c>
    </row>
    <row r="144" spans="1:9" x14ac:dyDescent="0.2">
      <c r="A144" t="s">
        <v>532</v>
      </c>
      <c r="D144" s="22">
        <v>1123361</v>
      </c>
      <c r="E144" s="319"/>
      <c r="F144" s="319"/>
      <c r="G144" s="319"/>
      <c r="H144" s="319"/>
      <c r="I144" s="320"/>
    </row>
    <row r="145" spans="1:9" x14ac:dyDescent="0.2">
      <c r="A145" s="128" t="s">
        <v>558</v>
      </c>
      <c r="B145" s="128"/>
      <c r="C145" s="128"/>
      <c r="D145" s="133">
        <v>33433</v>
      </c>
      <c r="E145" s="313"/>
      <c r="F145" s="313"/>
      <c r="G145" s="313"/>
      <c r="H145" s="313"/>
      <c r="I145" s="315"/>
    </row>
    <row r="146" spans="1:9" x14ac:dyDescent="0.2">
      <c r="A146" t="s">
        <v>559</v>
      </c>
      <c r="D146" s="22">
        <v>2209244</v>
      </c>
      <c r="E146" s="319" t="s">
        <v>533</v>
      </c>
      <c r="F146" s="319"/>
      <c r="G146" s="319"/>
      <c r="H146" s="319"/>
      <c r="I146" s="320">
        <f>ROUND(Bilanca!I27/1000,0)</f>
        <v>7810524</v>
      </c>
    </row>
    <row r="147" spans="1:9" x14ac:dyDescent="0.2">
      <c r="A147" t="s">
        <v>534</v>
      </c>
      <c r="D147" s="22">
        <v>4310029</v>
      </c>
      <c r="E147" s="319"/>
      <c r="F147" s="319"/>
      <c r="G147" s="319"/>
      <c r="H147" s="319"/>
      <c r="I147" s="320"/>
    </row>
    <row r="148" spans="1:9" x14ac:dyDescent="0.2">
      <c r="A148" t="s">
        <v>560</v>
      </c>
      <c r="D148" s="22">
        <v>1004143</v>
      </c>
      <c r="E148" s="319"/>
      <c r="F148" s="319"/>
      <c r="G148" s="319"/>
      <c r="H148" s="319"/>
      <c r="I148" s="320"/>
    </row>
    <row r="149" spans="1:9" x14ac:dyDescent="0.2">
      <c r="A149" t="s">
        <v>561</v>
      </c>
      <c r="D149" s="22">
        <v>84776</v>
      </c>
      <c r="E149" s="319"/>
      <c r="F149" s="319"/>
      <c r="G149" s="319"/>
      <c r="H149" s="319"/>
      <c r="I149" s="320"/>
    </row>
    <row r="150" spans="1:9" x14ac:dyDescent="0.2">
      <c r="A150" s="128" t="s">
        <v>562</v>
      </c>
      <c r="B150" s="128"/>
      <c r="C150" s="128"/>
      <c r="D150" s="133">
        <v>202331</v>
      </c>
      <c r="E150" s="313"/>
      <c r="F150" s="313"/>
      <c r="G150" s="313"/>
      <c r="H150" s="313"/>
      <c r="I150" s="315"/>
    </row>
    <row r="151" spans="1:9" x14ac:dyDescent="0.2">
      <c r="A151" s="129" t="s">
        <v>535</v>
      </c>
      <c r="B151" s="129"/>
      <c r="C151" s="129"/>
      <c r="D151" s="134">
        <v>1594208</v>
      </c>
      <c r="E151" s="129" t="s">
        <v>536</v>
      </c>
      <c r="F151" s="129"/>
      <c r="G151" s="129"/>
      <c r="H151" s="129"/>
      <c r="I151" s="134">
        <f>ROUND(Bilanca!I53/1000,0)</f>
        <v>1491516</v>
      </c>
    </row>
    <row r="152" spans="1:9" x14ac:dyDescent="0.2">
      <c r="A152" s="128" t="s">
        <v>563</v>
      </c>
      <c r="B152" s="128"/>
      <c r="C152" s="128"/>
      <c r="D152" s="133">
        <v>12156</v>
      </c>
      <c r="E152" s="128" t="s">
        <v>537</v>
      </c>
      <c r="F152" s="128"/>
      <c r="G152" s="128"/>
      <c r="H152" s="128"/>
      <c r="I152" s="133">
        <f>ROUND(Bilanca!I71/1000,0)</f>
        <v>114848</v>
      </c>
    </row>
    <row r="153" spans="1:9" x14ac:dyDescent="0.2">
      <c r="A153" s="129" t="s">
        <v>564</v>
      </c>
      <c r="B153" s="129"/>
      <c r="C153" s="129"/>
      <c r="D153" s="134">
        <v>78186</v>
      </c>
      <c r="E153" s="312" t="s">
        <v>539</v>
      </c>
      <c r="F153" s="312"/>
      <c r="G153" s="312"/>
      <c r="H153" s="312"/>
      <c r="I153" s="314">
        <f>ROUND(Bilanca!I60/1000,0)</f>
        <v>1178366</v>
      </c>
    </row>
    <row r="154" spans="1:9" x14ac:dyDescent="0.2">
      <c r="A154" t="s">
        <v>565</v>
      </c>
      <c r="D154" s="22">
        <v>534814</v>
      </c>
      <c r="E154" s="319"/>
      <c r="F154" s="319"/>
      <c r="G154" s="319"/>
      <c r="H154" s="319"/>
      <c r="I154" s="320"/>
    </row>
    <row r="155" spans="1:9" x14ac:dyDescent="0.2">
      <c r="A155" t="s">
        <v>538</v>
      </c>
      <c r="D155" s="22">
        <v>281799</v>
      </c>
      <c r="E155" s="319"/>
      <c r="F155" s="319"/>
      <c r="G155" s="319"/>
      <c r="H155" s="319"/>
      <c r="I155" s="320"/>
    </row>
    <row r="156" spans="1:9" x14ac:dyDescent="0.2">
      <c r="A156" s="128" t="s">
        <v>540</v>
      </c>
      <c r="B156" s="128"/>
      <c r="C156" s="128"/>
      <c r="D156" s="133">
        <v>283568</v>
      </c>
      <c r="E156" s="313"/>
      <c r="F156" s="313"/>
      <c r="G156" s="313"/>
      <c r="H156" s="313"/>
      <c r="I156" s="315"/>
    </row>
    <row r="157" spans="1:9" x14ac:dyDescent="0.2">
      <c r="A157" s="312" t="s">
        <v>566</v>
      </c>
      <c r="B157" s="312"/>
      <c r="C157" s="312"/>
      <c r="D157" s="314">
        <v>1638816</v>
      </c>
      <c r="E157" s="129" t="s">
        <v>567</v>
      </c>
      <c r="F157" s="129"/>
      <c r="G157" s="129"/>
      <c r="H157" s="129"/>
      <c r="I157" s="134">
        <f>ROUND(Bilanca!I110/1000,0)</f>
        <v>599</v>
      </c>
    </row>
    <row r="158" spans="1:9" x14ac:dyDescent="0.2">
      <c r="A158" s="313"/>
      <c r="B158" s="313"/>
      <c r="C158" s="313"/>
      <c r="D158" s="315"/>
      <c r="E158" s="128" t="s">
        <v>568</v>
      </c>
      <c r="F158" s="128"/>
      <c r="G158" s="128"/>
      <c r="H158" s="128"/>
      <c r="I158" s="133">
        <f>ROUND(Bilanca!I111/1000,0)</f>
        <v>1638217</v>
      </c>
    </row>
    <row r="159" spans="1:9" x14ac:dyDescent="0.2">
      <c r="A159" s="129" t="s">
        <v>541</v>
      </c>
      <c r="B159" s="129"/>
      <c r="C159" s="129"/>
      <c r="D159" s="134">
        <v>192331</v>
      </c>
      <c r="E159" s="312" t="s">
        <v>542</v>
      </c>
      <c r="F159" s="312"/>
      <c r="G159" s="312"/>
      <c r="H159" s="312"/>
      <c r="I159" s="314">
        <f>ROUND(Bilanca!I98/1000,0)</f>
        <v>253919</v>
      </c>
    </row>
    <row r="160" spans="1:9" x14ac:dyDescent="0.2">
      <c r="A160" s="128" t="s">
        <v>569</v>
      </c>
      <c r="B160" s="128"/>
      <c r="C160" s="128"/>
      <c r="D160" s="133">
        <v>61587</v>
      </c>
      <c r="E160" s="313"/>
      <c r="F160" s="313"/>
      <c r="G160" s="313"/>
      <c r="H160" s="313"/>
      <c r="I160" s="315"/>
    </row>
    <row r="161" spans="1:9" x14ac:dyDescent="0.2">
      <c r="A161" s="129" t="s">
        <v>570</v>
      </c>
      <c r="B161" s="129"/>
      <c r="C161" s="129"/>
      <c r="D161" s="134">
        <v>4921858</v>
      </c>
      <c r="E161" s="312" t="s">
        <v>571</v>
      </c>
      <c r="F161" s="312"/>
      <c r="G161" s="312"/>
      <c r="H161" s="312"/>
      <c r="I161" s="314">
        <f>ROUND(Bilanca!I115/1000,0)</f>
        <v>5098122</v>
      </c>
    </row>
    <row r="162" spans="1:9" x14ac:dyDescent="0.2">
      <c r="A162" t="s">
        <v>572</v>
      </c>
      <c r="D162" s="22">
        <v>164014</v>
      </c>
      <c r="E162" s="319"/>
      <c r="F162" s="319"/>
      <c r="G162" s="319"/>
      <c r="H162" s="319"/>
      <c r="I162" s="320"/>
    </row>
    <row r="163" spans="1:9" x14ac:dyDescent="0.2">
      <c r="A163" s="128" t="s">
        <v>573</v>
      </c>
      <c r="B163" s="128"/>
      <c r="C163" s="128"/>
      <c r="D163" s="133">
        <v>12250</v>
      </c>
      <c r="E163" s="313"/>
      <c r="F163" s="313"/>
      <c r="G163" s="313"/>
      <c r="H163" s="313"/>
      <c r="I163" s="315"/>
    </row>
    <row r="164" spans="1:9" x14ac:dyDescent="0.2">
      <c r="A164" s="130" t="s">
        <v>543</v>
      </c>
      <c r="B164" s="130"/>
      <c r="C164" s="130"/>
      <c r="D164" s="137">
        <v>242185</v>
      </c>
      <c r="E164" s="130" t="s">
        <v>574</v>
      </c>
      <c r="F164" s="130"/>
      <c r="G164" s="130"/>
      <c r="H164" s="130"/>
      <c r="I164" s="137">
        <f>ROUND(Bilanca!I123/1000,0)</f>
        <v>242185</v>
      </c>
    </row>
    <row r="165" spans="1:9" x14ac:dyDescent="0.2">
      <c r="A165" s="129" t="s">
        <v>544</v>
      </c>
      <c r="B165" s="129"/>
      <c r="C165" s="129"/>
      <c r="D165" s="134">
        <v>953001</v>
      </c>
      <c r="E165" s="129" t="s">
        <v>546</v>
      </c>
      <c r="F165" s="129"/>
      <c r="G165" s="129"/>
      <c r="H165" s="129"/>
      <c r="I165" s="134">
        <f>ROUND(Bilanca!I124/1000,0)</f>
        <v>38892</v>
      </c>
    </row>
    <row r="166" spans="1:9" x14ac:dyDescent="0.2">
      <c r="A166" t="s">
        <v>575</v>
      </c>
      <c r="D166" s="22">
        <v>35382</v>
      </c>
      <c r="E166" t="s">
        <v>545</v>
      </c>
      <c r="I166" s="22">
        <f>ROUND(Bilanca!I125/1000,0)</f>
        <v>203524</v>
      </c>
    </row>
    <row r="167" spans="1:9" x14ac:dyDescent="0.2">
      <c r="A167" t="s">
        <v>576</v>
      </c>
      <c r="D167" s="22">
        <v>26410</v>
      </c>
      <c r="E167" t="s">
        <v>547</v>
      </c>
      <c r="I167" s="22">
        <f>ROUND(Bilanca!I127/1000,0)</f>
        <v>114991</v>
      </c>
    </row>
    <row r="168" spans="1:9" x14ac:dyDescent="0.2">
      <c r="A168" t="s">
        <v>593</v>
      </c>
      <c r="D168" s="22">
        <v>81099</v>
      </c>
      <c r="E168" t="s">
        <v>548</v>
      </c>
      <c r="I168" s="22">
        <f>ROUND(Bilanca!I128/1000,0)</f>
        <v>92599</v>
      </c>
    </row>
    <row r="169" spans="1:9" x14ac:dyDescent="0.2">
      <c r="A169" t="s">
        <v>577</v>
      </c>
      <c r="D169" s="22">
        <v>3170784</v>
      </c>
      <c r="E169" t="s">
        <v>549</v>
      </c>
      <c r="I169" s="22">
        <f>ROUND(Bilanca!I129/1000,0)</f>
        <v>27447</v>
      </c>
    </row>
    <row r="170" spans="1:9" x14ac:dyDescent="0.2">
      <c r="E170" t="s">
        <v>550</v>
      </c>
      <c r="I170" s="22">
        <f>ROUND(Bilanca!I131/1000,0)</f>
        <v>3465291</v>
      </c>
    </row>
    <row r="171" spans="1:9" x14ac:dyDescent="0.2">
      <c r="B171" s="128"/>
      <c r="C171" s="128"/>
      <c r="D171" s="133"/>
      <c r="E171" s="128" t="s">
        <v>551</v>
      </c>
      <c r="F171" s="128"/>
      <c r="G171" s="128"/>
      <c r="H171" s="128"/>
      <c r="I171" s="133">
        <f>ROUND(Bilanca!I132/1000,0)</f>
        <v>323930</v>
      </c>
    </row>
  </sheetData>
  <mergeCells count="23">
    <mergeCell ref="A137:C138"/>
    <mergeCell ref="D137:D138"/>
    <mergeCell ref="A157:C158"/>
    <mergeCell ref="D157:D158"/>
    <mergeCell ref="E159:H160"/>
    <mergeCell ref="I159:I160"/>
    <mergeCell ref="E161:H163"/>
    <mergeCell ref="I161:I163"/>
    <mergeCell ref="E143:H145"/>
    <mergeCell ref="I143:I145"/>
    <mergeCell ref="E146:H150"/>
    <mergeCell ref="I146:I150"/>
    <mergeCell ref="E153:H156"/>
    <mergeCell ref="I153:I156"/>
    <mergeCell ref="A72:I72"/>
    <mergeCell ref="E131:H132"/>
    <mergeCell ref="I131:I132"/>
    <mergeCell ref="A1:I40"/>
    <mergeCell ref="A135:C136"/>
    <mergeCell ref="D135:D136"/>
    <mergeCell ref="E136:H136"/>
    <mergeCell ref="E133:H134"/>
    <mergeCell ref="I133:I134"/>
  </mergeCells>
  <pageMargins left="0.70866141732283472" right="0.70866141732283472" top="0.74803149606299213" bottom="0.74803149606299213" header="0.31496062992125984" footer="0.31496062992125984"/>
  <pageSetup paperSize="9" scale="56" fitToHeight="3" orientation="landscape" r:id="rId1"/>
  <rowBreaks count="1" manualBreakCount="1">
    <brk id="10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purl.org/dc/elements/1.1/"/>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Božić</cp:lastModifiedBy>
  <cp:lastPrinted>2021-10-27T14:14:38Z</cp:lastPrinted>
  <dcterms:created xsi:type="dcterms:W3CDTF">2008-10-17T11:51:54Z</dcterms:created>
  <dcterms:modified xsi:type="dcterms:W3CDTF">2023-02-14T11:31:19Z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