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fuma\RiF\Izvjestaji\HANFA\HANFA_TFI-POD\2025\1Q2025\"/>
    </mc:Choice>
  </mc:AlternateContent>
  <xr:revisionPtr revIDLastSave="0" documentId="13_ncr:1_{23684CCD-DCB3-4A5A-9B9A-2B7088A59117}"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2" i="24" l="1"/>
  <c r="I161" i="24"/>
  <c r="I160" i="24"/>
  <c r="I154" i="24"/>
  <c r="I155" i="24"/>
  <c r="I148" i="24"/>
  <c r="I159" i="24"/>
  <c r="I158" i="24"/>
  <c r="I157" i="24"/>
  <c r="I156" i="24"/>
  <c r="I139" i="24"/>
  <c r="I138" i="24"/>
  <c r="I137" i="24"/>
  <c r="I136" i="24"/>
  <c r="I133" i="24"/>
  <c r="I132" i="24"/>
  <c r="I131" i="24"/>
  <c r="I117" i="18" l="1"/>
  <c r="I91" i="18"/>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135" i="24" s="1"/>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152" i="24" s="1"/>
  <c r="I94" i="18"/>
  <c r="I60" i="18"/>
  <c r="I149" i="24" s="1"/>
  <c r="I53" i="18"/>
  <c r="I147" i="24" s="1"/>
  <c r="I45" i="18"/>
  <c r="I38" i="18"/>
  <c r="I27" i="18"/>
  <c r="I144" i="24" s="1"/>
  <c r="I17" i="18"/>
  <c r="I142" i="24" s="1"/>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<sst xmlns="http://schemas.openxmlformats.org/spreadsheetml/2006/main" count="657" uniqueCount="582">
  <si>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</si>
  <si>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</si>
  <si>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</si>
  <si>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</si>
  <si>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</si>
  <si>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</si>
  <si>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</si>
  <si>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</si>
  <si>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</si>
  <si>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</si>
  <si>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</si>
  <si>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</si>
  <si>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</si>
  <si>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</si>
  <si>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</si>
  <si>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</si>
  <si>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</si>
  <si>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</si>
  <si>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</si>
  <si>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</si>
  <si>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</si>
  <si>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</si>
  <si>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</si>
  <si>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</si>
  <si>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</si>
  <si>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</si>
  <si>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</si>
  <si>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</si>
  <si>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</si>
  <si>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</si>
  <si>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</si>
  <si>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</si>
  <si>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</si>
  <si>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</si>
  <si>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</si>
  <si>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</si>
  <si>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</si>
  <si>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</si>
  <si>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</si>
  <si>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</si>
  <si>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</si>
  <si>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</si>
  <si>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</si>
  <si>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</si>
  <si>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</si>
  <si>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</si>
  <si>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</si>
  <si>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</si>
  <si>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</si>
  <si>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</si>
  <si>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</si>
  <si>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</si>
  <si>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</si>
  <si>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</si>
  <si>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</si>
  <si>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</si>
  <si>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</si>
  <si>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</si>
  <si>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</si>
  <si>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</si>
  <si>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</si>
  <si>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</si>
  <si>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</si>
  <si>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</si>
  <si>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</si>
  <si>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</si>
  <si>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</si>
  <si>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</si>
  <si>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</si>
  <si>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</si>
  <si>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</si>
  <si>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</si>
  <si>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</si>
  <si>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</si>
  <si>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</si>
  <si>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</si>
  <si>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</si>
  <si>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</si>
  <si>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</si>
  <si>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</si>
  <si>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</si>
  <si>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</si>
  <si>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</si>
  <si>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</si>
  <si>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</si>
  <si>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</si>
  <si>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</si>
  <si>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</si>
  <si>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</si>
  <si>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</si>
  <si>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</si>
  <si>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</si>
  <si>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</si>
  <si>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</si>
  <si>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</si>
  <si>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</si>
  <si>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</si>
  <si>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</si>
  <si>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</si>
  <si>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</si>
  <si>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</si>
  <si>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</si>
  <si>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</si>
  <si>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</si>
  <si>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</si>
  <si>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</si>
  <si>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</si>
  <si>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</si>
  <si>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</si>
  <si>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</si>
  <si>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</si>
  <si>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</si>
  <si>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</si>
  <si>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</si>
  <si>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</si>
  <si>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</si>
  <si>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</si>
  <si>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</si>
  <si>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</si>
  <si>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</si>
  <si>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</si>
  <si>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</si>
  <si>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</si>
  <si>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</si>
  <si>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</si>
  <si>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</si>
  <si>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</si>
  <si>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</si>
  <si>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</si>
  <si>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</si>
  <si>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</si>
  <si>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</si>
  <si>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</si>
  <si>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</si>
  <si>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</si>
  <si>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</si>
  <si>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</si>
  <si>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</si>
  <si>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</si>
  <si>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</si>
  <si>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</si>
  <si>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</si>
  <si>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</si>
  <si>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</si>
  <si>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</si>
  <si>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</si>
  <si>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</si>
  <si>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</si>
  <si>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</si>
  <si>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</si>
  <si>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</si>
  <si>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</si>
  <si>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</si>
  <si>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</si>
  <si>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</si>
  <si>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</si>
  <si>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</si>
  <si>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</si>
  <si>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</si>
  <si>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</si>
  <si>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</si>
  <si>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</si>
  <si>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</si>
  <si>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</si>
  <si>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</si>
  <si>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</si>
  <si>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</si>
  <si>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</si>
  <si>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</si>
  <si>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</si>
  <si>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</si>
  <si>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</si>
  <si>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</si>
  <si>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</si>
  <si>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</si>
  <si>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</si>
  <si>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</si>
  <si>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</si>
  <si>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</si>
  <si>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</si>
  <si>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</si>
  <si>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</si>
  <si>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</si>
  <si>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</si>
  <si>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</si>
  <si>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</si>
  <si>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</si>
  <si>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</si>
  <si>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</si>
  <si>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</si>
  <si>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</si>
  <si>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</si>
  <si>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</si>
  <si>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</si>
  <si>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</si>
  <si>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</si>
  <si>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</si>
  <si>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</si>
  <si>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</si>
  <si>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</si>
  <si>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</si>
  <si>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</si>
  <si>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</si>
  <si>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</si>
  <si>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</si>
  <si>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</si>
  <si>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</si>
  <si>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</si>
  <si>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</si>
  <si>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</si>
  <si>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</si>
  <si>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</si>
  <si>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</si>
  <si>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</si>
  <si>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</si>
  <si>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</si>
  <si>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</si>
  <si>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</si>
  <si>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</si>
  <si>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</si>
  <si>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</si>
  <si>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</si>
  <si>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</si>
  <si>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</si>
  <si>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</si>
  <si>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</si>
  <si>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</si>
  <si>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</si>
  <si>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</si>
  <si>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</si>
  <si>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</si>
  <si>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</si>
  <si>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</si>
  <si>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</si>
  <si>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</si>
  <si>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</si>
  <si>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</si>
  <si>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</si>
  <si>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</si>
  <si>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</si>
  <si>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</si>
  <si>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</si>
  <si>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</si>
  <si>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</si>
  <si>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</si>
  <si>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</si>
  <si>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</si>
  <si>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</si>
  <si>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</si>
  <si>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</si>
  <si>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</si>
  <si>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</si>
  <si>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</si>
  <si>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</si>
  <si>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</si>
  <si>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</si>
  <si>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</si>
  <si>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</si>
  <si>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</si>
  <si>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</si>
  <si>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</si>
  <si>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</si>
  <si>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</si>
  <si>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</si>
  <si>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</si>
  <si>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</si>
  <si>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</si>
  <si>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</si>
  <si>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</si>
  <si>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</si>
  <si>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</si>
  <si>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</si>
  <si>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</si>
  <si>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</si>
  <si>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</si>
  <si>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</si>
  <si>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</si>
  <si>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</si>
  <si>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</si>
  <si>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</si>
  <si>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</si>
  <si>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</si>
  <si>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</si>
  <si>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</si>
  <si>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</si>
  <si>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</si>
  <si>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</si>
  <si>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</si>
  <si>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</si>
  <si>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</si>
  <si>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</si>
  <si>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</si>
  <si>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</si>
  <si>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</si>
  <si>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</si>
  <si>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</si>
  <si>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</si>
  <si>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</si>
  <si>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</si>
  <si>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</si>
  <si>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</si>
  <si>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</si>
  <si>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</si>
  <si>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</si>
  <si>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</si>
  <si>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</si>
  <si>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</si>
  <si>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</si>
  <si>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</si>
  <si>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</si>
  <si>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</si>
  <si>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</si>
  <si>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</si>
  <si>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</si>
  <si>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</si>
  <si>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</si>
  <si>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</si>
  <si>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</si>
  <si>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</si>
  <si>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</si>
  <si>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</si>
  <si>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</si>
  <si>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</si>
  <si>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</si>
  <si>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</si>
  <si>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</si>
  <si>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</si>
  <si>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</si>
  <si>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</si>
  <si>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</si>
  <si>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</si>
  <si>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</si>
  <si>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</si>
  <si>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</si>
  <si>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</si>
  <si>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</si>
  <si>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</si>
  <si>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</si>
  <si>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</si>
  <si>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</si>
  <si>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</si>
  <si>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</si>
  <si>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</si>
  <si>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</si>
  <si>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</si>
  <si>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</si>
  <si>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</si>
  <si>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</si>
  <si>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</si>
  <si>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</si>
  <si>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</si>
  <si>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</si>
  <si>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</si>
  <si>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</si>
  <si>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</si>
  <si>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</si>
  <si>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</si>
  <si>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</si>
  <si>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</si>
  <si>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</si>
  <si>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</si>
  <si>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</si>
  <si>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</si>
  <si>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</si>
  <si>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</si>
  <si>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</si>
  <si>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</si>
  <si>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</si>
  <si>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</si>
  <si>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</si>
  <si>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</si>
  <si>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</si>
  <si>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</si>
  <si>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</si>
  <si>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</si>
  <si>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</si>
  <si>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</si>
  <si>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</si>
  <si>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</si>
  <si>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</si>
  <si>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</si>
  <si>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</si>
  <si>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</si>
  <si>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</si>
  <si>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</si>
  <si>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</si>
  <si>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</si>
  <si>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</si>
  <si>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</si>
  <si>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</si>
  <si>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</si>
  <si>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</si>
  <si>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</si>
  <si>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</si>
  <si>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</si>
  <si>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</si>
  <si>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</si>
  <si>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</si>
  <si>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</si>
  <si>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</si>
  <si>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</si>
  <si>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</si>
  <si>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</si>
  <si>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</si>
  <si>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</si>
  <si>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</si>
  <si>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</si>
  <si>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</si>
  <si>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</si>
  <si>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</si>
  <si>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</si>
  <si>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</si>
  <si>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</si>
  <si>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</si>
  <si>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</si>
  <si>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</si>
  <si>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</si>
  <si>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</si>
  <si>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</si>
  <si>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</si>
  <si>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</si>
  <si>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</si>
  <si>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</si>
  <si>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</si>
  <si>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</si>
  <si>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</si>
  <si>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</si>
  <si>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</si>
  <si>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</si>
  <si>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</si>
  <si>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</si>
  <si>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</si>
  <si>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</si>
  <si>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</si>
  <si>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</si>
  <si>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</si>
  <si>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</si>
  <si>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</si>
  <si>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</si>
  <si>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</si>
  <si>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</si>
  <si>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</si>
  <si>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</si>
  <si>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</si>
  <si>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</si>
  <si>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</si>
  <si>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</si>
  <si>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</si>
  <si>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</si>
  <si>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03075281</t>
  </si>
  <si>
    <t>040001061</t>
  </si>
  <si>
    <t>82023167977</t>
  </si>
  <si>
    <t>3309</t>
  </si>
  <si>
    <t>3157003OO9IA06S5FS61</t>
  </si>
  <si>
    <t>ADRIS GRUPA d. d.</t>
  </si>
  <si>
    <t>Rovinj</t>
  </si>
  <si>
    <t>Obala Vladimira Nazora 1</t>
  </si>
  <si>
    <t>postmaster@adris.hr</t>
  </si>
  <si>
    <t>www.adris.hr</t>
  </si>
  <si>
    <t>Palinec, Vitomir</t>
  </si>
  <si>
    <t>052 801 118</t>
  </si>
  <si>
    <t>Obveznik: ADRIS GRUPA d. d.</t>
  </si>
  <si>
    <t>Obveznik:  ADRIS GRUPA d. d.</t>
  </si>
  <si>
    <t>BILJEŠKE UZ FINANCIJSKE IZVJEŠTAJE - TFI</t>
  </si>
  <si>
    <t>a)</t>
  </si>
  <si>
    <t>b)</t>
  </si>
  <si>
    <t>c)</t>
  </si>
  <si>
    <t>Iste računovodstvene politike i metode primjenjuju se prilikom sastavljanja financijskih izvještaja za tromjesečno izvještajno razdoblje kao i u posljednjim godišnjim financijskim izvještajima.</t>
  </si>
  <si>
    <t>d)</t>
  </si>
  <si>
    <t>e)</t>
  </si>
  <si>
    <t>stranicama Izdavatelja (www.adris.hr).</t>
  </si>
  <si>
    <t>f):</t>
  </si>
  <si>
    <t>1.</t>
  </si>
  <si>
    <t>Naziv:</t>
  </si>
  <si>
    <t xml:space="preserve"> </t>
  </si>
  <si>
    <t>Obala Vladimira Nazora 1, Rovinj</t>
  </si>
  <si>
    <t>Pravni oblik:</t>
  </si>
  <si>
    <t>dioničko društvo</t>
  </si>
  <si>
    <t>Država osnivanja:</t>
  </si>
  <si>
    <t>Republika Hrvatska</t>
  </si>
  <si>
    <t>MBS:</t>
  </si>
  <si>
    <t>OIB:</t>
  </si>
  <si>
    <t>2.</t>
  </si>
  <si>
    <t>Skraćeni financijski izvještaji Društva i Grupe sastavljeni su sukladno Međunarodnom računovodstvenom standardu 34 - Financijsko izvještavanje za razdoblja tijekom godine.</t>
  </si>
  <si>
    <t>Skraćeni financijski izvještaji ne sadrže sve podatke i objave koji su obvezni za godišnje financijske izvještaje te ih se treba čitati zajedno sa zadnje objavljenim godišnjim financijskim izvještajima.</t>
  </si>
  <si>
    <t>3.</t>
  </si>
  <si>
    <t>4.</t>
  </si>
  <si>
    <t>5.</t>
  </si>
  <si>
    <t>Društvo na datum bilance nema dugovanja koja dospijevaju nakon više od pet godina.</t>
  </si>
  <si>
    <t>Društvo na datum bilance nema dugovanja koja su pokrivena vrijednim osiguranjem koje je izdalo Društvo.</t>
  </si>
  <si>
    <t>6.</t>
  </si>
  <si>
    <t>Prosječan broj zaposlenih tijekom poslovne godine:</t>
  </si>
  <si>
    <t>7.</t>
  </si>
  <si>
    <t>Društvo u poslovnoj godini nije kapitaliziralo trošak plaća.</t>
  </si>
  <si>
    <t>8.</t>
  </si>
  <si>
    <t>9.</t>
  </si>
  <si>
    <t>10.</t>
  </si>
  <si>
    <t>11.</t>
  </si>
  <si>
    <t>Društvo nema potvrda o sudjelovanju, konvertibilnih zadužnica, jamstava, opcija ili sličnih vrijednosnica ili prava.</t>
  </si>
  <si>
    <t>12.</t>
  </si>
  <si>
    <t>Društvo nema udjela u društvima s neograničenom odgovornosti.</t>
  </si>
  <si>
    <t>13.</t>
  </si>
  <si>
    <t>Društvo je krajnja matica te nije kontrolirani član druge grupe.</t>
  </si>
  <si>
    <t>Društvo sastavlja konsolidirane financijske izvještaje koji su objavljeni na Internet stranicama Izdavatelja (www.adris.hr).</t>
  </si>
  <si>
    <t>14.</t>
  </si>
  <si>
    <t>15.</t>
  </si>
  <si>
    <t>Izdavatelj sastavlja nerevidirane kvartalne konsolidirane financijske izvještaje koji su dostupni na Internet stranicama Izdavatelja (www.adris.hr).</t>
  </si>
  <si>
    <t>16.</t>
  </si>
  <si>
    <t>Društvo nema materijalnih aranžmana sa društvima koja nisu uključena u bilancu.</t>
  </si>
  <si>
    <t>17.</t>
  </si>
  <si>
    <t>Tablica usklade TFI financijskog izvještaja i nerevidiranog MSFI financijskog izvještaja (iznosi su u tisućama eura):</t>
  </si>
  <si>
    <t>Stavka RDG-a u MSFI</t>
  </si>
  <si>
    <t>Iznos</t>
  </si>
  <si>
    <t>Stavka RDG-a uTFI</t>
  </si>
  <si>
    <t>Poslovni prihodi</t>
  </si>
  <si>
    <t>Prihodi od prodaje s poduzetnicima unutar grupe</t>
  </si>
  <si>
    <t>Prihodi od prodaje (izvan grupe)</t>
  </si>
  <si>
    <t>Ostali prihodi</t>
  </si>
  <si>
    <t>Ostali poslovni prihodi (izvan grupe)</t>
  </si>
  <si>
    <t>Ostali dobici</t>
  </si>
  <si>
    <t>Troškovi zaposlenih</t>
  </si>
  <si>
    <t>Troškovi osoblja</t>
  </si>
  <si>
    <t>Rezerviranja za mirovine, otpremnine i slične obveze</t>
  </si>
  <si>
    <t>Ostali poslovni rashodi</t>
  </si>
  <si>
    <t>Ostali troškovi</t>
  </si>
  <si>
    <t>Ostali gubici</t>
  </si>
  <si>
    <t>Druga rezerviranja</t>
  </si>
  <si>
    <t>Stavka bilance u MSFI</t>
  </si>
  <si>
    <t>Stavka bilance stanja u TFI</t>
  </si>
  <si>
    <t>Nekretnine, postrojenja i oprema</t>
  </si>
  <si>
    <t>Materijalna imovina</t>
  </si>
  <si>
    <t>Ulaganja u nekretnine</t>
  </si>
  <si>
    <t>Ulaganja u ovisna društva</t>
  </si>
  <si>
    <t>Dugotrajna financijska imovina</t>
  </si>
  <si>
    <t>Dugotrajna financijska imovina po FV kroz OSD</t>
  </si>
  <si>
    <t>Kratkotrajna potraživanja iz poslovanja i ostala potraživanja</t>
  </si>
  <si>
    <t>Potraživanja (kratkotrajna)</t>
  </si>
  <si>
    <t>Potraživanja po osnovi poreza na dobit</t>
  </si>
  <si>
    <t>Plaćeni troškovi budućeg razdoblja i obračunati prihodi</t>
  </si>
  <si>
    <t>Kratkotrajna financijska imovina po FV kroz RDG</t>
  </si>
  <si>
    <t>Kratkotrajna financijska imovina</t>
  </si>
  <si>
    <t>Depoziti</t>
  </si>
  <si>
    <t>Dugoročna rezerviranja</t>
  </si>
  <si>
    <t>Rezerviranja</t>
  </si>
  <si>
    <t>Kratkoročna rezerviranja</t>
  </si>
  <si>
    <t>Posudbe (kratkoročne)</t>
  </si>
  <si>
    <t>Obveze za zajmove, depozite i slično poduzetnika unutar grupe (kratkoročne)</t>
  </si>
  <si>
    <t>Obveze prema dobavljačima i ostale obveze (kratkoročne)</t>
  </si>
  <si>
    <t>Obveze prema poduzetnicima unutar grupe (kratkoročne)</t>
  </si>
  <si>
    <t>Obveze prema dobavljačima</t>
  </si>
  <si>
    <t>Obveze za predujmove</t>
  </si>
  <si>
    <t>Obveze prema zaposlenicima</t>
  </si>
  <si>
    <t>Obveze za poreze, doprinose i slična davanja</t>
  </si>
  <si>
    <t>Obveze s osnove udjela u rezultatu</t>
  </si>
  <si>
    <t>Ostale kratkoročne obveze</t>
  </si>
  <si>
    <t>Odgođeno plaćanje troškova i prihod budućeg razdoblja</t>
  </si>
  <si>
    <t>Ostale financijske obveze (kratkoročne)</t>
  </si>
  <si>
    <t>na Internet stranicama Izdavatelja (www.adris.hr).</t>
  </si>
  <si>
    <t>Pristup posljednjim godišnjim financijskim izvještajima moguć je na Internet stranicama Izdavatelja (https://www.adris.hr/odnosi-s-javnoscu/odnosi-s-investitorima/financijska-izvjesca/2023-2/).</t>
  </si>
  <si>
    <t> 31.03.2025</t>
  </si>
  <si>
    <t>stanje na dan 31.03.2025</t>
  </si>
  <si>
    <t>u razdoblju 01.01.2025 do 31.03.2025</t>
  </si>
  <si>
    <t>u razdoblju 01.01.2025. do 31.03.2025.</t>
  </si>
  <si>
    <t xml:space="preserve">BILJEŠKE UZ FINANCIJSKE IZVJEŠTAJE - TFI
(koji se sastavljaju za tromjesečna razdoblja)
Naziv izdavatelja:   ADRIS GRUPA d. d.
OIB:   82025167977
Izvještajno razdoblje: 01.01.-31.03.2025.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</si>
  <si>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 xml:space="preserve">Poslovni događaji značajni za razumijevanje promjena u izvještaju o financijskom položaju i poslovnim rezultatima objavljeni su u nerevidiranim kvartalnim financijskim izvještajima 31.03.2025. koji su objavljeni </t>
  </si>
  <si>
    <t>Utjecaj sezonalnosti objašnjen je u nerevidiranim kvartalnim financijskim izvještajima 31.03.2025. objavljenim na Internet stranicama Izdavatelja (www.adris.hr).</t>
  </si>
  <si>
    <t>Ostale objave koje propisuje MRS 34 - Financijsko izvještavanje za razdoblja tijekom godine navedene su u nerevidiranim kvartalnim financijskim izvještajima 31.03.2025. objavljenim na Internet stranicama Izdavatelja (www.adris.hr).</t>
  </si>
  <si>
    <t>82025167977</t>
  </si>
  <si>
    <t>Dodatne informacije su objavljene u bilješci 2. nerevidiranih kvartalnih financijskih izvještaja 31.03.2025. objavljenih na Internet stranicama Izdavatelja (www.adris.hr).</t>
  </si>
  <si>
    <t>Detalji su navedeni u nerevidiranim kvartalnim financijskim izvještajima 31.03.2025. objavljenim na Internet stranicama Izdavatelja (www.adris.hr).</t>
  </si>
  <si>
    <t>Stanje odgođenih poreza je prikazano u nerevidiranim kvartalnim financijskim izvještajima 31.03.2025. objavljenim na Internet stranicama Izdavatelja (www.adris.hr).</t>
  </si>
  <si>
    <t>Detalji su navedeni u bilješci 1. nerevidiranih kvartalnih financijskih izvještaja 31.03.2025. koji su objavljeni na Internet stranicama Izdavatelja (www.adris.hr).</t>
  </si>
  <si>
    <t>Društvo na datum bilance ima dane garancije na određene kredite banaka odobrene ovisnim društvima u 100% vlasništvu u ukupnom iznosu 173 milijuna eura.</t>
  </si>
  <si>
    <t>Kratkotrajna potraživanja za dane zajmove</t>
  </si>
  <si>
    <t>Kratkoročne obveze za najmove</t>
  </si>
  <si>
    <t>Dugotrajna potraživanja za dane zajmove</t>
  </si>
  <si>
    <t>Društvo je 4. travnja 2025. godine prodalo ovisnom društvu CROATIA osiguranje d.d. 838.197 dionica društva Pozavarovalnica Sava d.d., sa sjedištem u Ljubljani (razvrstana kao financijska imovina po</t>
  </si>
  <si>
    <t>fer vrijednosti kroz ostalu sveobuhvatnu dobit), koje čine 4,87 % temeljnog kapitala, odnosno 4,87 % svih dionica s pravom glasa tog društva, za kupoprodajnu cijenu od 39.327 tisuća eura.</t>
  </si>
  <si>
    <t>Društvo je 4. travnja 2025. godine kupilo od ovisnog društva CROATIA osiguranje d.d. 567.193 redovnih dionica društva PROFESSIO ENERGIA d. d., Zagreb, koje predstavljaju 19,9985 % upisanog</t>
  </si>
  <si>
    <t>temeljnog kapitala, odnosno 19,9985 % svih dionica s pravom glasa tog društva, za kupoprodajnu cijenu  od 26.091 tisuću eura.</t>
  </si>
  <si>
    <t>Nije bilo drugih značajnih događaja nakon datuma bilance.</t>
  </si>
  <si>
    <t>Tijekom poslovne godine nije bilo upisa dionica u okviru odobrenog kapitala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</si>
</sst>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_(* #,##0.0_);_(* \(#,##0.0\);_(* &quot;-&quot;?_);@_)"/>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166" fontId="6" fillId="0" borderId="0" applyAlignment="0" applyProtection="0"/>
    <xf numFmtId="0" fontId="1" fillId="0" borderId="0"/>
  </cellStyleXfs>
  <cellXfs count="340">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7" fillId="0" borderId="0" xfId="0" applyFont="1"/>
    <xf numFmtId="0" fontId="3" fillId="0" borderId="0" xfId="0" applyFont="1"/>
    <xf numFmtId="0" fontId="3" fillId="0" borderId="0" xfId="0" quotePrefix="1" applyFont="1"/>
    <xf numFmtId="0" fontId="36" fillId="0" borderId="0" xfId="0" applyFont="1"/>
    <xf numFmtId="0" fontId="0" fillId="0" borderId="0" xfId="0" applyAlignment="1">
      <alignment horizontal="right"/>
    </xf>
    <xf numFmtId="0" fontId="7" fillId="0" borderId="2" xfId="0" applyFont="1" applyBorder="1"/>
    <xf numFmtId="0" fontId="0" fillId="0" borderId="2" xfId="0" applyBorder="1"/>
    <xf numFmtId="0" fontId="7" fillId="0" borderId="2" xfId="0" applyFont="1" applyBorder="1" applyAlignment="1">
      <alignment horizontal="center"/>
    </xf>
    <xf numFmtId="3" fontId="0" fillId="0" borderId="1" xfId="0" applyNumberFormat="1" applyBorder="1"/>
    <xf numFmtId="3" fontId="0" fillId="0" borderId="2" xfId="0" applyNumberFormat="1" applyBorder="1"/>
    <xf numFmtId="0" fontId="0" fillId="0" borderId="1" xfId="0" applyBorder="1"/>
    <xf numFmtId="3" fontId="0" fillId="0" borderId="0" xfId="0" applyNumberFormat="1"/>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0" xfId="0" applyAlignment="1">
      <alignment vertical="center"/>
    </xf>
    <xf numFmtId="3" fontId="0" fillId="0" borderId="0" xfId="0" applyNumberFormat="1" applyAlignment="1">
      <alignment vertical="center" wrapText="1"/>
    </xf>
    <xf numFmtId="3" fontId="0" fillId="0" borderId="2" xfId="0" applyNumberFormat="1" applyBorder="1" applyAlignment="1">
      <alignment vertical="center" wrapText="1"/>
    </xf>
    <xf numFmtId="3" fontId="0" fillId="0" borderId="1" xfId="0" applyNumberFormat="1" applyBorder="1" applyAlignment="1">
      <alignment horizontal="right" vertical="center"/>
    </xf>
    <xf numFmtId="3" fontId="0" fillId="0" borderId="1" xfId="0" applyNumberFormat="1" applyBorder="1" applyAlignment="1">
      <alignment vertical="center" wrapText="1"/>
    </xf>
    <xf numFmtId="0" fontId="3" fillId="0" borderId="0" xfId="0" applyFont="1" applyAlignment="1">
      <alignment vertical="center"/>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6"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xf numFmtId="0" fontId="0" fillId="0" borderId="1" xfId="0" applyBorder="1" applyAlignment="1">
      <alignment horizontal="left" vertical="center"/>
    </xf>
    <xf numFmtId="0" fontId="0" fillId="0" borderId="2" xfId="0" applyBorder="1" applyAlignment="1">
      <alignment horizontal="left" vertical="center"/>
    </xf>
    <xf numFmtId="3" fontId="0" fillId="0" borderId="1" xfId="0" applyNumberFormat="1" applyBorder="1" applyAlignment="1">
      <alignment horizontal="right" vertical="center"/>
    </xf>
    <xf numFmtId="3" fontId="0" fillId="0" borderId="2" xfId="0" applyNumberFormat="1" applyBorder="1" applyAlignment="1">
      <alignment horizontal="right" vertical="center"/>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vertical="center"/>
    </xf>
    <xf numFmtId="3" fontId="0" fillId="0" borderId="0" xfId="0" applyNumberFormat="1" applyAlignment="1">
      <alignment horizontal="right" vertical="center"/>
    </xf>
    <xf numFmtId="0" fontId="0" fillId="0" borderId="0" xfId="0" applyBorder="1"/>
    <xf numFmtId="3" fontId="0" fillId="0" borderId="0" xfId="0" applyNumberFormat="1" applyBorder="1"/>
    <xf numFmtId="0" fontId="0" fillId="0" borderId="0" xfId="0" applyBorder="1" applyAlignment="1">
      <alignment horizontal="left" vertical="center"/>
    </xf>
    <xf numFmtId="3" fontId="0" fillId="0" borderId="0" xfId="0" applyNumberFormat="1" applyBorder="1" applyAlignment="1">
      <alignment horizontal="right" vertical="center"/>
    </xf>
    <xf numFmtId="0" fontId="0" fillId="0" borderId="0" xfId="0" applyFill="1" applyBorder="1"/>
  </cellXfs>
  <cellStyles count="8">
    <cellStyle name="Brand Default" xfId="6" xr:uid="{0D4D3176-027B-4CD2-BBDF-4BB46F696D0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4" xfId="7" xr:uid="{492E7DFF-6705-4E5A-8D4F-ADE09653D7E1}"/>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53" t="s">
        <v>307</v>
      </c>
      <c r="B1" s="154"/>
      <c r="C1" s="154"/>
      <c r="D1" s="92"/>
      <c r="E1" s="92"/>
      <c r="F1" s="92"/>
      <c r="G1" s="92"/>
      <c r="H1" s="92"/>
      <c r="I1" s="92"/>
      <c r="J1" s="93"/>
    </row>
    <row r="2" spans="1:20" ht="14.45" customHeight="1" x14ac:dyDescent="0.25">
      <c r="A2" s="155" t="s">
        <v>323</v>
      </c>
      <c r="B2" s="156"/>
      <c r="C2" s="156"/>
      <c r="D2" s="156"/>
      <c r="E2" s="156"/>
      <c r="F2" s="156"/>
      <c r="G2" s="156"/>
      <c r="H2" s="156"/>
      <c r="I2" s="156"/>
      <c r="J2" s="157"/>
      <c r="N2" s="73">
        <v>1</v>
      </c>
    </row>
    <row r="3" spans="1:20" x14ac:dyDescent="0.25">
      <c r="A3" s="94"/>
      <c r="B3" s="95"/>
      <c r="C3" s="95"/>
      <c r="D3" s="95"/>
      <c r="E3" s="95"/>
      <c r="F3" s="95"/>
      <c r="G3" s="95"/>
      <c r="H3" s="95"/>
      <c r="I3" s="95"/>
      <c r="J3" s="96"/>
      <c r="N3" s="73">
        <v>2</v>
      </c>
    </row>
    <row r="4" spans="1:20" ht="33.6" customHeight="1" x14ac:dyDescent="0.25">
      <c r="A4" s="158" t="s">
        <v>308</v>
      </c>
      <c r="B4" s="159"/>
      <c r="C4" s="159"/>
      <c r="D4" s="159"/>
      <c r="E4" s="160">
        <v>45658</v>
      </c>
      <c r="F4" s="161"/>
      <c r="G4" s="99" t="s">
        <v>0</v>
      </c>
      <c r="H4" s="160" t="s">
        <v>559</v>
      </c>
      <c r="I4" s="161"/>
      <c r="J4" s="100"/>
      <c r="N4" s="73">
        <v>3</v>
      </c>
    </row>
    <row r="5" spans="1:20" s="72" customFormat="1" ht="10.15" customHeight="1" x14ac:dyDescent="0.25">
      <c r="A5" s="162"/>
      <c r="B5" s="163"/>
      <c r="C5" s="163"/>
      <c r="D5" s="163"/>
      <c r="E5" s="163"/>
      <c r="F5" s="163"/>
      <c r="G5" s="163"/>
      <c r="H5" s="163"/>
      <c r="I5" s="163"/>
      <c r="J5" s="164"/>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2" t="s">
        <v>332</v>
      </c>
      <c r="B10" s="173"/>
      <c r="C10" s="173"/>
      <c r="D10" s="173"/>
      <c r="E10" s="173"/>
      <c r="F10" s="173"/>
      <c r="G10" s="173"/>
      <c r="H10" s="173"/>
      <c r="I10" s="173"/>
      <c r="J10" s="107"/>
    </row>
    <row r="11" spans="1:20" ht="24.6" customHeight="1" x14ac:dyDescent="0.25">
      <c r="A11" s="174" t="s">
        <v>309</v>
      </c>
      <c r="B11" s="175"/>
      <c r="C11" s="167" t="s">
        <v>449</v>
      </c>
      <c r="D11" s="168"/>
      <c r="E11" s="108"/>
      <c r="F11" s="176" t="s">
        <v>333</v>
      </c>
      <c r="G11" s="166"/>
      <c r="H11" s="177"/>
      <c r="I11" s="178"/>
      <c r="J11" s="110"/>
    </row>
    <row r="12" spans="1:20" ht="14.45" customHeight="1" x14ac:dyDescent="0.25">
      <c r="A12" s="111"/>
      <c r="B12" s="112"/>
      <c r="C12" s="112"/>
      <c r="D12" s="112"/>
      <c r="E12" s="170"/>
      <c r="F12" s="170"/>
      <c r="G12" s="170"/>
      <c r="H12" s="170"/>
      <c r="I12" s="113"/>
      <c r="J12" s="110"/>
    </row>
    <row r="13" spans="1:20" ht="21" customHeight="1" x14ac:dyDescent="0.25">
      <c r="A13" s="165" t="s">
        <v>324</v>
      </c>
      <c r="B13" s="166"/>
      <c r="C13" s="167" t="s">
        <v>450</v>
      </c>
      <c r="D13" s="168"/>
      <c r="E13" s="169"/>
      <c r="F13" s="170"/>
      <c r="G13" s="170"/>
      <c r="H13" s="170"/>
      <c r="I13" s="113"/>
      <c r="J13" s="110"/>
    </row>
    <row r="14" spans="1:20" ht="10.9" customHeight="1" x14ac:dyDescent="0.25">
      <c r="A14" s="108"/>
      <c r="B14" s="113"/>
      <c r="C14" s="88"/>
      <c r="D14" s="88"/>
      <c r="E14" s="171"/>
      <c r="F14" s="171"/>
      <c r="G14" s="171"/>
      <c r="H14" s="171"/>
      <c r="I14" s="112"/>
      <c r="J14" s="115"/>
    </row>
    <row r="15" spans="1:20" ht="22.9" customHeight="1" x14ac:dyDescent="0.25">
      <c r="A15" s="165" t="s">
        <v>310</v>
      </c>
      <c r="B15" s="166"/>
      <c r="C15" s="167" t="s">
        <v>451</v>
      </c>
      <c r="D15" s="168"/>
      <c r="E15" s="185"/>
      <c r="F15" s="186"/>
      <c r="G15" s="109" t="s">
        <v>334</v>
      </c>
      <c r="H15" s="177" t="s">
        <v>453</v>
      </c>
      <c r="I15" s="178"/>
      <c r="J15" s="117"/>
    </row>
    <row r="16" spans="1:20" ht="10.9" customHeight="1" x14ac:dyDescent="0.25">
      <c r="A16" s="108"/>
      <c r="B16" s="113"/>
      <c r="C16" s="112"/>
      <c r="D16" s="112"/>
      <c r="E16" s="171"/>
      <c r="F16" s="171"/>
      <c r="G16" s="187"/>
      <c r="H16" s="187"/>
      <c r="I16" s="112"/>
      <c r="J16" s="115"/>
    </row>
    <row r="17" spans="1:10" ht="22.9" customHeight="1" x14ac:dyDescent="0.25">
      <c r="A17" s="114"/>
      <c r="B17" s="109" t="s">
        <v>335</v>
      </c>
      <c r="C17" s="167" t="s">
        <v>452</v>
      </c>
      <c r="D17" s="168"/>
      <c r="E17" s="116"/>
      <c r="F17" s="116"/>
      <c r="G17" s="116"/>
      <c r="H17" s="116"/>
      <c r="I17" s="116"/>
      <c r="J17" s="117"/>
    </row>
    <row r="18" spans="1:10" x14ac:dyDescent="0.25">
      <c r="A18" s="179"/>
      <c r="B18" s="180"/>
      <c r="C18" s="171"/>
      <c r="D18" s="171"/>
      <c r="E18" s="171"/>
      <c r="F18" s="171"/>
      <c r="G18" s="171"/>
      <c r="H18" s="171"/>
      <c r="I18" s="112"/>
      <c r="J18" s="115"/>
    </row>
    <row r="19" spans="1:10" x14ac:dyDescent="0.25">
      <c r="A19" s="174" t="s">
        <v>311</v>
      </c>
      <c r="B19" s="181"/>
      <c r="C19" s="182" t="s">
        <v>454</v>
      </c>
      <c r="D19" s="183"/>
      <c r="E19" s="183"/>
      <c r="F19" s="183"/>
      <c r="G19" s="183"/>
      <c r="H19" s="183"/>
      <c r="I19" s="183"/>
      <c r="J19" s="184"/>
    </row>
    <row r="20" spans="1:10" x14ac:dyDescent="0.25">
      <c r="A20" s="111"/>
      <c r="B20" s="112"/>
      <c r="C20" s="118"/>
      <c r="D20" s="112"/>
      <c r="E20" s="171"/>
      <c r="F20" s="171"/>
      <c r="G20" s="171"/>
      <c r="H20" s="171"/>
      <c r="I20" s="112"/>
      <c r="J20" s="115"/>
    </row>
    <row r="21" spans="1:10" x14ac:dyDescent="0.25">
      <c r="A21" s="174" t="s">
        <v>312</v>
      </c>
      <c r="B21" s="181"/>
      <c r="C21" s="177">
        <v>52210</v>
      </c>
      <c r="D21" s="178"/>
      <c r="E21" s="171"/>
      <c r="F21" s="171"/>
      <c r="G21" s="182" t="s">
        <v>455</v>
      </c>
      <c r="H21" s="183"/>
      <c r="I21" s="183"/>
      <c r="J21" s="184"/>
    </row>
    <row r="22" spans="1:10" x14ac:dyDescent="0.25">
      <c r="A22" s="111"/>
      <c r="B22" s="112"/>
      <c r="C22" s="112"/>
      <c r="D22" s="112"/>
      <c r="E22" s="171"/>
      <c r="F22" s="171"/>
      <c r="G22" s="171"/>
      <c r="H22" s="171"/>
      <c r="I22" s="112"/>
      <c r="J22" s="115"/>
    </row>
    <row r="23" spans="1:10" x14ac:dyDescent="0.25">
      <c r="A23" s="174" t="s">
        <v>313</v>
      </c>
      <c r="B23" s="181"/>
      <c r="C23" s="182" t="s">
        <v>456</v>
      </c>
      <c r="D23" s="183"/>
      <c r="E23" s="183"/>
      <c r="F23" s="183"/>
      <c r="G23" s="183"/>
      <c r="H23" s="183"/>
      <c r="I23" s="183"/>
      <c r="J23" s="184"/>
    </row>
    <row r="24" spans="1:10" x14ac:dyDescent="0.25">
      <c r="A24" s="111"/>
      <c r="B24" s="112"/>
      <c r="C24" s="88"/>
      <c r="D24" s="112"/>
      <c r="E24" s="171"/>
      <c r="F24" s="171"/>
      <c r="G24" s="171"/>
      <c r="H24" s="171"/>
      <c r="I24" s="112"/>
      <c r="J24" s="115"/>
    </row>
    <row r="25" spans="1:10" x14ac:dyDescent="0.25">
      <c r="A25" s="174" t="s">
        <v>314</v>
      </c>
      <c r="B25" s="181"/>
      <c r="C25" s="189" t="s">
        <v>457</v>
      </c>
      <c r="D25" s="190"/>
      <c r="E25" s="190"/>
      <c r="F25" s="190"/>
      <c r="G25" s="190"/>
      <c r="H25" s="190"/>
      <c r="I25" s="190"/>
      <c r="J25" s="191"/>
    </row>
    <row r="26" spans="1:10" x14ac:dyDescent="0.25">
      <c r="A26" s="111"/>
      <c r="B26" s="112"/>
      <c r="C26" s="118"/>
      <c r="D26" s="112"/>
      <c r="E26" s="171"/>
      <c r="F26" s="171"/>
      <c r="G26" s="171"/>
      <c r="H26" s="171"/>
      <c r="I26" s="112"/>
      <c r="J26" s="115"/>
    </row>
    <row r="27" spans="1:10" x14ac:dyDescent="0.25">
      <c r="A27" s="174" t="s">
        <v>315</v>
      </c>
      <c r="B27" s="181"/>
      <c r="C27" s="189" t="s">
        <v>458</v>
      </c>
      <c r="D27" s="190"/>
      <c r="E27" s="190"/>
      <c r="F27" s="190"/>
      <c r="G27" s="190"/>
      <c r="H27" s="190"/>
      <c r="I27" s="190"/>
      <c r="J27" s="191"/>
    </row>
    <row r="28" spans="1:10" ht="13.9" customHeight="1" x14ac:dyDescent="0.25">
      <c r="A28" s="111"/>
      <c r="B28" s="112"/>
      <c r="C28" s="118"/>
      <c r="D28" s="112"/>
      <c r="E28" s="171"/>
      <c r="F28" s="171"/>
      <c r="G28" s="171"/>
      <c r="H28" s="171"/>
      <c r="I28" s="112"/>
      <c r="J28" s="115"/>
    </row>
    <row r="29" spans="1:10" ht="22.9" customHeight="1" x14ac:dyDescent="0.25">
      <c r="A29" s="165" t="s">
        <v>325</v>
      </c>
      <c r="B29" s="181"/>
      <c r="C29" s="40">
        <v>25</v>
      </c>
      <c r="D29" s="119"/>
      <c r="E29" s="188"/>
      <c r="F29" s="188"/>
      <c r="G29" s="188"/>
      <c r="H29" s="188"/>
      <c r="I29" s="120"/>
      <c r="J29" s="121"/>
    </row>
    <row r="30" spans="1:10" x14ac:dyDescent="0.25">
      <c r="A30" s="111"/>
      <c r="B30" s="112"/>
      <c r="C30" s="112"/>
      <c r="D30" s="112"/>
      <c r="E30" s="171"/>
      <c r="F30" s="171"/>
      <c r="G30" s="171"/>
      <c r="H30" s="171"/>
      <c r="I30" s="120"/>
      <c r="J30" s="121"/>
    </row>
    <row r="31" spans="1:10" x14ac:dyDescent="0.25">
      <c r="A31" s="174" t="s">
        <v>316</v>
      </c>
      <c r="B31" s="181"/>
      <c r="C31" s="41" t="s">
        <v>337</v>
      </c>
      <c r="D31" s="192" t="s">
        <v>336</v>
      </c>
      <c r="E31" s="193"/>
      <c r="F31" s="193"/>
      <c r="G31" s="193"/>
      <c r="H31" s="112"/>
      <c r="I31" s="122" t="s">
        <v>337</v>
      </c>
      <c r="J31" s="123" t="s">
        <v>338</v>
      </c>
    </row>
    <row r="32" spans="1:10" x14ac:dyDescent="0.25">
      <c r="A32" s="174"/>
      <c r="B32" s="181"/>
      <c r="C32" s="124"/>
      <c r="D32" s="99"/>
      <c r="E32" s="186"/>
      <c r="F32" s="186"/>
      <c r="G32" s="186"/>
      <c r="H32" s="186"/>
      <c r="I32" s="120"/>
      <c r="J32" s="121"/>
    </row>
    <row r="33" spans="1:10" x14ac:dyDescent="0.25">
      <c r="A33" s="174" t="s">
        <v>326</v>
      </c>
      <c r="B33" s="181"/>
      <c r="C33" s="40" t="s">
        <v>340</v>
      </c>
      <c r="D33" s="192" t="s">
        <v>339</v>
      </c>
      <c r="E33" s="193"/>
      <c r="F33" s="193"/>
      <c r="G33" s="193"/>
      <c r="H33" s="116"/>
      <c r="I33" s="122" t="s">
        <v>340</v>
      </c>
      <c r="J33" s="123" t="s">
        <v>341</v>
      </c>
    </row>
    <row r="34" spans="1:10" x14ac:dyDescent="0.25">
      <c r="A34" s="111"/>
      <c r="B34" s="112"/>
      <c r="C34" s="112"/>
      <c r="D34" s="112"/>
      <c r="E34" s="171"/>
      <c r="F34" s="171"/>
      <c r="G34" s="171"/>
      <c r="H34" s="171"/>
      <c r="I34" s="112"/>
      <c r="J34" s="115"/>
    </row>
    <row r="35" spans="1:10" x14ac:dyDescent="0.25">
      <c r="A35" s="192" t="s">
        <v>327</v>
      </c>
      <c r="B35" s="193"/>
      <c r="C35" s="193"/>
      <c r="D35" s="193"/>
      <c r="E35" s="193" t="s">
        <v>317</v>
      </c>
      <c r="F35" s="193"/>
      <c r="G35" s="193"/>
      <c r="H35" s="193"/>
      <c r="I35" s="193"/>
      <c r="J35" s="125" t="s">
        <v>318</v>
      </c>
    </row>
    <row r="36" spans="1:10" x14ac:dyDescent="0.25">
      <c r="A36" s="111"/>
      <c r="B36" s="112"/>
      <c r="C36" s="112"/>
      <c r="D36" s="112"/>
      <c r="E36" s="171"/>
      <c r="F36" s="171"/>
      <c r="G36" s="171"/>
      <c r="H36" s="171"/>
      <c r="I36" s="112"/>
      <c r="J36" s="121"/>
    </row>
    <row r="37" spans="1:10" x14ac:dyDescent="0.25">
      <c r="A37" s="194"/>
      <c r="B37" s="195"/>
      <c r="C37" s="195"/>
      <c r="D37" s="195"/>
      <c r="E37" s="194"/>
      <c r="F37" s="195"/>
      <c r="G37" s="195"/>
      <c r="H37" s="195"/>
      <c r="I37" s="196"/>
      <c r="J37" s="89"/>
    </row>
    <row r="38" spans="1:10" x14ac:dyDescent="0.25">
      <c r="A38" s="78"/>
      <c r="B38" s="88"/>
      <c r="C38" s="91"/>
      <c r="D38" s="197"/>
      <c r="E38" s="197"/>
      <c r="F38" s="197"/>
      <c r="G38" s="197"/>
      <c r="H38" s="197"/>
      <c r="I38" s="197"/>
      <c r="J38" s="79"/>
    </row>
    <row r="39" spans="1:10" x14ac:dyDescent="0.25">
      <c r="A39" s="194"/>
      <c r="B39" s="195"/>
      <c r="C39" s="195"/>
      <c r="D39" s="196"/>
      <c r="E39" s="194"/>
      <c r="F39" s="195"/>
      <c r="G39" s="195"/>
      <c r="H39" s="195"/>
      <c r="I39" s="196"/>
      <c r="J39" s="40"/>
    </row>
    <row r="40" spans="1:10" x14ac:dyDescent="0.25">
      <c r="A40" s="78"/>
      <c r="B40" s="88"/>
      <c r="C40" s="91"/>
      <c r="D40" s="90"/>
      <c r="E40" s="197"/>
      <c r="F40" s="197"/>
      <c r="G40" s="197"/>
      <c r="H40" s="197"/>
      <c r="I40" s="87"/>
      <c r="J40" s="79"/>
    </row>
    <row r="41" spans="1:10" x14ac:dyDescent="0.25">
      <c r="A41" s="194"/>
      <c r="B41" s="195"/>
      <c r="C41" s="195"/>
      <c r="D41" s="196"/>
      <c r="E41" s="194"/>
      <c r="F41" s="195"/>
      <c r="G41" s="195"/>
      <c r="H41" s="195"/>
      <c r="I41" s="196"/>
      <c r="J41" s="40"/>
    </row>
    <row r="42" spans="1:10" x14ac:dyDescent="0.25">
      <c r="A42" s="78"/>
      <c r="B42" s="88"/>
      <c r="C42" s="91"/>
      <c r="D42" s="90"/>
      <c r="E42" s="197"/>
      <c r="F42" s="197"/>
      <c r="G42" s="197"/>
      <c r="H42" s="197"/>
      <c r="I42" s="87"/>
      <c r="J42" s="79"/>
    </row>
    <row r="43" spans="1:10" x14ac:dyDescent="0.25">
      <c r="A43" s="194"/>
      <c r="B43" s="195"/>
      <c r="C43" s="195"/>
      <c r="D43" s="196"/>
      <c r="E43" s="194"/>
      <c r="F43" s="195"/>
      <c r="G43" s="195"/>
      <c r="H43" s="195"/>
      <c r="I43" s="196"/>
      <c r="J43" s="40"/>
    </row>
    <row r="44" spans="1:10" x14ac:dyDescent="0.25">
      <c r="A44" s="80"/>
      <c r="B44" s="91"/>
      <c r="C44" s="199"/>
      <c r="D44" s="199"/>
      <c r="E44" s="187"/>
      <c r="F44" s="187"/>
      <c r="G44" s="199"/>
      <c r="H44" s="199"/>
      <c r="I44" s="199"/>
      <c r="J44" s="79"/>
    </row>
    <row r="45" spans="1:10" x14ac:dyDescent="0.25">
      <c r="A45" s="194"/>
      <c r="B45" s="195"/>
      <c r="C45" s="195"/>
      <c r="D45" s="196"/>
      <c r="E45" s="194"/>
      <c r="F45" s="195"/>
      <c r="G45" s="195"/>
      <c r="H45" s="195"/>
      <c r="I45" s="196"/>
      <c r="J45" s="40"/>
    </row>
    <row r="46" spans="1:10" x14ac:dyDescent="0.25">
      <c r="A46" s="80"/>
      <c r="B46" s="91"/>
      <c r="C46" s="91"/>
      <c r="D46" s="88"/>
      <c r="E46" s="187"/>
      <c r="F46" s="187"/>
      <c r="G46" s="199"/>
      <c r="H46" s="199"/>
      <c r="I46" s="88"/>
      <c r="J46" s="79"/>
    </row>
    <row r="47" spans="1:10" x14ac:dyDescent="0.25">
      <c r="A47" s="194"/>
      <c r="B47" s="195"/>
      <c r="C47" s="195"/>
      <c r="D47" s="196"/>
      <c r="E47" s="194"/>
      <c r="F47" s="195"/>
      <c r="G47" s="195"/>
      <c r="H47" s="195"/>
      <c r="I47" s="196"/>
      <c r="J47" s="40"/>
    </row>
    <row r="48" spans="1:10" x14ac:dyDescent="0.25">
      <c r="A48" s="126"/>
      <c r="B48" s="118"/>
      <c r="C48" s="118"/>
      <c r="D48" s="112"/>
      <c r="E48" s="171"/>
      <c r="F48" s="171"/>
      <c r="G48" s="198"/>
      <c r="H48" s="198"/>
      <c r="I48" s="112"/>
      <c r="J48" s="127" t="s">
        <v>342</v>
      </c>
    </row>
    <row r="49" spans="1:10" x14ac:dyDescent="0.25">
      <c r="A49" s="126"/>
      <c r="B49" s="118"/>
      <c r="C49" s="118"/>
      <c r="D49" s="112"/>
      <c r="E49" s="171"/>
      <c r="F49" s="171"/>
      <c r="G49" s="198"/>
      <c r="H49" s="198"/>
      <c r="I49" s="112"/>
      <c r="J49" s="127" t="s">
        <v>343</v>
      </c>
    </row>
    <row r="50" spans="1:10" ht="14.45" customHeight="1" x14ac:dyDescent="0.25">
      <c r="A50" s="165" t="s">
        <v>319</v>
      </c>
      <c r="B50" s="176"/>
      <c r="C50" s="177" t="s">
        <v>343</v>
      </c>
      <c r="D50" s="178"/>
      <c r="E50" s="204" t="s">
        <v>344</v>
      </c>
      <c r="F50" s="205"/>
      <c r="G50" s="182"/>
      <c r="H50" s="183"/>
      <c r="I50" s="183"/>
      <c r="J50" s="184"/>
    </row>
    <row r="51" spans="1:10" x14ac:dyDescent="0.25">
      <c r="A51" s="126"/>
      <c r="B51" s="118"/>
      <c r="C51" s="198"/>
      <c r="D51" s="198"/>
      <c r="E51" s="171"/>
      <c r="F51" s="171"/>
      <c r="G51" s="206" t="s">
        <v>345</v>
      </c>
      <c r="H51" s="206"/>
      <c r="I51" s="206"/>
      <c r="J51" s="104"/>
    </row>
    <row r="52" spans="1:10" ht="13.9" customHeight="1" x14ac:dyDescent="0.25">
      <c r="A52" s="165" t="s">
        <v>320</v>
      </c>
      <c r="B52" s="176"/>
      <c r="C52" s="182" t="s">
        <v>459</v>
      </c>
      <c r="D52" s="183"/>
      <c r="E52" s="183"/>
      <c r="F52" s="183"/>
      <c r="G52" s="183"/>
      <c r="H52" s="183"/>
      <c r="I52" s="183"/>
      <c r="J52" s="184"/>
    </row>
    <row r="53" spans="1:10" x14ac:dyDescent="0.25">
      <c r="A53" s="111"/>
      <c r="B53" s="112"/>
      <c r="C53" s="188" t="s">
        <v>321</v>
      </c>
      <c r="D53" s="188"/>
      <c r="E53" s="188"/>
      <c r="F53" s="188"/>
      <c r="G53" s="188"/>
      <c r="H53" s="188"/>
      <c r="I53" s="188"/>
      <c r="J53" s="115"/>
    </row>
    <row r="54" spans="1:10" x14ac:dyDescent="0.25">
      <c r="A54" s="165" t="s">
        <v>322</v>
      </c>
      <c r="B54" s="176"/>
      <c r="C54" s="200" t="s">
        <v>460</v>
      </c>
      <c r="D54" s="201"/>
      <c r="E54" s="202"/>
      <c r="F54" s="171"/>
      <c r="G54" s="171"/>
      <c r="H54" s="193"/>
      <c r="I54" s="193"/>
      <c r="J54" s="203"/>
    </row>
    <row r="55" spans="1:10" x14ac:dyDescent="0.25">
      <c r="A55" s="111"/>
      <c r="B55" s="112"/>
      <c r="C55" s="118"/>
      <c r="D55" s="112"/>
      <c r="E55" s="171"/>
      <c r="F55" s="171"/>
      <c r="G55" s="171"/>
      <c r="H55" s="171"/>
      <c r="I55" s="112"/>
      <c r="J55" s="115"/>
    </row>
    <row r="56" spans="1:10" ht="14.45" customHeight="1" x14ac:dyDescent="0.25">
      <c r="A56" s="165" t="s">
        <v>314</v>
      </c>
      <c r="B56" s="176"/>
      <c r="C56" s="207" t="s">
        <v>457</v>
      </c>
      <c r="D56" s="208"/>
      <c r="E56" s="208"/>
      <c r="F56" s="208"/>
      <c r="G56" s="208"/>
      <c r="H56" s="208"/>
      <c r="I56" s="208"/>
      <c r="J56" s="209"/>
    </row>
    <row r="57" spans="1:10" x14ac:dyDescent="0.25">
      <c r="A57" s="111"/>
      <c r="B57" s="112"/>
      <c r="C57" s="112"/>
      <c r="D57" s="112"/>
      <c r="E57" s="171"/>
      <c r="F57" s="171"/>
      <c r="G57" s="171"/>
      <c r="H57" s="171"/>
      <c r="I57" s="112"/>
      <c r="J57" s="115"/>
    </row>
    <row r="58" spans="1:10" x14ac:dyDescent="0.25">
      <c r="A58" s="165" t="s">
        <v>346</v>
      </c>
      <c r="B58" s="176"/>
      <c r="C58" s="207"/>
      <c r="D58" s="208"/>
      <c r="E58" s="208"/>
      <c r="F58" s="208"/>
      <c r="G58" s="208"/>
      <c r="H58" s="208"/>
      <c r="I58" s="208"/>
      <c r="J58" s="209"/>
    </row>
    <row r="59" spans="1:10" ht="14.45" customHeight="1" x14ac:dyDescent="0.25">
      <c r="A59" s="111"/>
      <c r="B59" s="112"/>
      <c r="C59" s="210" t="s">
        <v>347</v>
      </c>
      <c r="D59" s="210"/>
      <c r="E59" s="210"/>
      <c r="F59" s="210"/>
      <c r="G59" s="112"/>
      <c r="H59" s="112"/>
      <c r="I59" s="112"/>
      <c r="J59" s="115"/>
    </row>
    <row r="60" spans="1:10" x14ac:dyDescent="0.25">
      <c r="A60" s="165" t="s">
        <v>348</v>
      </c>
      <c r="B60" s="176"/>
      <c r="C60" s="207"/>
      <c r="D60" s="208"/>
      <c r="E60" s="208"/>
      <c r="F60" s="208"/>
      <c r="G60" s="208"/>
      <c r="H60" s="208"/>
      <c r="I60" s="208"/>
      <c r="J60" s="209"/>
    </row>
    <row r="61" spans="1:10" ht="14.45" customHeight="1" x14ac:dyDescent="0.25">
      <c r="A61" s="128"/>
      <c r="B61" s="129"/>
      <c r="C61" s="211" t="s">
        <v>349</v>
      </c>
      <c r="D61" s="211"/>
      <c r="E61" s="211"/>
      <c r="F61" s="211"/>
      <c r="G61" s="211"/>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pane ySplit="6" topLeftCell="A7" activePane="bottomLeft" state="frozen"/>
      <selection sqref="A1:C1"/>
      <selection pane="bottomLeft" activeCell="A7" sqref="A7:I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5" t="s">
        <v>1</v>
      </c>
      <c r="B1" s="216"/>
      <c r="C1" s="216"/>
      <c r="D1" s="216"/>
      <c r="E1" s="216"/>
      <c r="F1" s="216"/>
      <c r="G1" s="216"/>
      <c r="H1" s="216"/>
      <c r="I1" s="216"/>
    </row>
    <row r="2" spans="1:9" x14ac:dyDescent="0.2">
      <c r="A2" s="217" t="s">
        <v>560</v>
      </c>
      <c r="B2" s="218"/>
      <c r="C2" s="218"/>
      <c r="D2" s="218"/>
      <c r="E2" s="218"/>
      <c r="F2" s="218"/>
      <c r="G2" s="218"/>
      <c r="H2" s="218"/>
      <c r="I2" s="218"/>
    </row>
    <row r="3" spans="1:9" x14ac:dyDescent="0.2">
      <c r="A3" s="219" t="s">
        <v>448</v>
      </c>
      <c r="B3" s="219"/>
      <c r="C3" s="219"/>
      <c r="D3" s="219"/>
      <c r="E3" s="219"/>
      <c r="F3" s="219"/>
      <c r="G3" s="219"/>
      <c r="H3" s="219"/>
      <c r="I3" s="219"/>
    </row>
    <row r="4" spans="1:9" x14ac:dyDescent="0.2">
      <c r="A4" s="220" t="s">
        <v>461</v>
      </c>
      <c r="B4" s="221"/>
      <c r="C4" s="221"/>
      <c r="D4" s="221"/>
      <c r="E4" s="221"/>
      <c r="F4" s="221"/>
      <c r="G4" s="221"/>
      <c r="H4" s="221"/>
      <c r="I4" s="222"/>
    </row>
    <row r="5" spans="1:9" ht="45" x14ac:dyDescent="0.2">
      <c r="A5" s="225" t="s">
        <v>2</v>
      </c>
      <c r="B5" s="226"/>
      <c r="C5" s="226"/>
      <c r="D5" s="226"/>
      <c r="E5" s="226"/>
      <c r="F5" s="226"/>
      <c r="G5" s="86" t="s">
        <v>101</v>
      </c>
      <c r="H5" s="10" t="s">
        <v>296</v>
      </c>
      <c r="I5" s="10" t="s">
        <v>297</v>
      </c>
    </row>
    <row r="6" spans="1:9" x14ac:dyDescent="0.2">
      <c r="A6" s="223">
        <v>1</v>
      </c>
      <c r="B6" s="224"/>
      <c r="C6" s="224"/>
      <c r="D6" s="224"/>
      <c r="E6" s="224"/>
      <c r="F6" s="224"/>
      <c r="G6" s="85">
        <v>2</v>
      </c>
      <c r="H6" s="10">
        <v>3</v>
      </c>
      <c r="I6" s="10">
        <v>4</v>
      </c>
    </row>
    <row r="7" spans="1:9" x14ac:dyDescent="0.2">
      <c r="A7" s="227"/>
      <c r="B7" s="227"/>
      <c r="C7" s="227"/>
      <c r="D7" s="227"/>
      <c r="E7" s="227"/>
      <c r="F7" s="227"/>
      <c r="G7" s="227"/>
      <c r="H7" s="227"/>
      <c r="I7" s="227"/>
    </row>
    <row r="8" spans="1:9" ht="12.75" customHeight="1" x14ac:dyDescent="0.2">
      <c r="A8" s="228" t="s">
        <v>4</v>
      </c>
      <c r="B8" s="228"/>
      <c r="C8" s="228"/>
      <c r="D8" s="228"/>
      <c r="E8" s="228"/>
      <c r="F8" s="228"/>
      <c r="G8" s="11">
        <v>1</v>
      </c>
      <c r="H8" s="18">
        <v>0</v>
      </c>
      <c r="I8" s="18">
        <v>0</v>
      </c>
    </row>
    <row r="9" spans="1:9" ht="12.75" customHeight="1" x14ac:dyDescent="0.2">
      <c r="A9" s="214" t="s">
        <v>302</v>
      </c>
      <c r="B9" s="214"/>
      <c r="C9" s="214"/>
      <c r="D9" s="214"/>
      <c r="E9" s="214"/>
      <c r="F9" s="214"/>
      <c r="G9" s="12">
        <v>2</v>
      </c>
      <c r="H9" s="82">
        <f>H10+H17+H27+H38+H43</f>
        <v>813379753</v>
      </c>
      <c r="I9" s="82">
        <f>I10+I17+I27+I38+I43</f>
        <v>813348065</v>
      </c>
    </row>
    <row r="10" spans="1:9" ht="12.75" customHeight="1" x14ac:dyDescent="0.2">
      <c r="A10" s="213" t="s">
        <v>5</v>
      </c>
      <c r="B10" s="213"/>
      <c r="C10" s="213"/>
      <c r="D10" s="213"/>
      <c r="E10" s="213"/>
      <c r="F10" s="213"/>
      <c r="G10" s="12">
        <v>3</v>
      </c>
      <c r="H10" s="82">
        <f>H11+H12+H13+H14+H15+H16</f>
        <v>403002</v>
      </c>
      <c r="I10" s="82">
        <f>I11+I12+I13+I14+I15+I16</f>
        <v>394994</v>
      </c>
    </row>
    <row r="11" spans="1:9" ht="12.75" customHeight="1" x14ac:dyDescent="0.2">
      <c r="A11" s="212" t="s">
        <v>6</v>
      </c>
      <c r="B11" s="212"/>
      <c r="C11" s="212"/>
      <c r="D11" s="212"/>
      <c r="E11" s="212"/>
      <c r="F11" s="212"/>
      <c r="G11" s="11">
        <v>4</v>
      </c>
      <c r="H11" s="18">
        <v>0</v>
      </c>
      <c r="I11" s="18">
        <v>0</v>
      </c>
    </row>
    <row r="12" spans="1:9" ht="22.9" customHeight="1" x14ac:dyDescent="0.2">
      <c r="A12" s="212" t="s">
        <v>7</v>
      </c>
      <c r="B12" s="212"/>
      <c r="C12" s="212"/>
      <c r="D12" s="212"/>
      <c r="E12" s="212"/>
      <c r="F12" s="212"/>
      <c r="G12" s="11">
        <v>5</v>
      </c>
      <c r="H12" s="18">
        <v>72518</v>
      </c>
      <c r="I12" s="18">
        <v>64510</v>
      </c>
    </row>
    <row r="13" spans="1:9" ht="12.75" customHeight="1" x14ac:dyDescent="0.2">
      <c r="A13" s="212" t="s">
        <v>8</v>
      </c>
      <c r="B13" s="212"/>
      <c r="C13" s="212"/>
      <c r="D13" s="212"/>
      <c r="E13" s="212"/>
      <c r="F13" s="212"/>
      <c r="G13" s="11">
        <v>6</v>
      </c>
      <c r="H13" s="18">
        <v>0</v>
      </c>
      <c r="I13" s="18">
        <v>0</v>
      </c>
    </row>
    <row r="14" spans="1:9" ht="12.75" customHeight="1" x14ac:dyDescent="0.2">
      <c r="A14" s="212" t="s">
        <v>9</v>
      </c>
      <c r="B14" s="212"/>
      <c r="C14" s="212"/>
      <c r="D14" s="212"/>
      <c r="E14" s="212"/>
      <c r="F14" s="212"/>
      <c r="G14" s="11">
        <v>7</v>
      </c>
      <c r="H14" s="18">
        <v>0</v>
      </c>
      <c r="I14" s="18">
        <v>0</v>
      </c>
    </row>
    <row r="15" spans="1:9" ht="12.75" customHeight="1" x14ac:dyDescent="0.2">
      <c r="A15" s="212" t="s">
        <v>10</v>
      </c>
      <c r="B15" s="212"/>
      <c r="C15" s="212"/>
      <c r="D15" s="212"/>
      <c r="E15" s="212"/>
      <c r="F15" s="212"/>
      <c r="G15" s="11">
        <v>8</v>
      </c>
      <c r="H15" s="18">
        <v>330484</v>
      </c>
      <c r="I15" s="18">
        <v>330484</v>
      </c>
    </row>
    <row r="16" spans="1:9" ht="12.75" customHeight="1" x14ac:dyDescent="0.2">
      <c r="A16" s="212" t="s">
        <v>11</v>
      </c>
      <c r="B16" s="212"/>
      <c r="C16" s="212"/>
      <c r="D16" s="212"/>
      <c r="E16" s="212"/>
      <c r="F16" s="212"/>
      <c r="G16" s="11">
        <v>9</v>
      </c>
      <c r="H16" s="18">
        <v>0</v>
      </c>
      <c r="I16" s="18">
        <v>0</v>
      </c>
    </row>
    <row r="17" spans="1:9" ht="12.75" customHeight="1" x14ac:dyDescent="0.2">
      <c r="A17" s="213" t="s">
        <v>12</v>
      </c>
      <c r="B17" s="213"/>
      <c r="C17" s="213"/>
      <c r="D17" s="213"/>
      <c r="E17" s="213"/>
      <c r="F17" s="213"/>
      <c r="G17" s="12">
        <v>10</v>
      </c>
      <c r="H17" s="82">
        <f>H18+H19+H20+H21+H22+H23+H24+H25+H26</f>
        <v>52202993</v>
      </c>
      <c r="I17" s="82">
        <f>I18+I19+I20+I21+I22+I23+I24+I25+I26</f>
        <v>51810890</v>
      </c>
    </row>
    <row r="18" spans="1:9" ht="12.75" customHeight="1" x14ac:dyDescent="0.2">
      <c r="A18" s="212" t="s">
        <v>13</v>
      </c>
      <c r="B18" s="212"/>
      <c r="C18" s="212"/>
      <c r="D18" s="212"/>
      <c r="E18" s="212"/>
      <c r="F18" s="212"/>
      <c r="G18" s="11">
        <v>11</v>
      </c>
      <c r="H18" s="18">
        <v>5241801</v>
      </c>
      <c r="I18" s="18">
        <v>5241801</v>
      </c>
    </row>
    <row r="19" spans="1:9" ht="12.75" customHeight="1" x14ac:dyDescent="0.2">
      <c r="A19" s="212" t="s">
        <v>14</v>
      </c>
      <c r="B19" s="212"/>
      <c r="C19" s="212"/>
      <c r="D19" s="212"/>
      <c r="E19" s="212"/>
      <c r="F19" s="212"/>
      <c r="G19" s="11">
        <v>12</v>
      </c>
      <c r="H19" s="18">
        <v>6953635</v>
      </c>
      <c r="I19" s="18">
        <v>5612670</v>
      </c>
    </row>
    <row r="20" spans="1:9" ht="12.75" customHeight="1" x14ac:dyDescent="0.2">
      <c r="A20" s="212" t="s">
        <v>15</v>
      </c>
      <c r="B20" s="212"/>
      <c r="C20" s="212"/>
      <c r="D20" s="212"/>
      <c r="E20" s="212"/>
      <c r="F20" s="212"/>
      <c r="G20" s="11">
        <v>13</v>
      </c>
      <c r="H20" s="18">
        <v>763428</v>
      </c>
      <c r="I20" s="18">
        <v>817780</v>
      </c>
    </row>
    <row r="21" spans="1:9" ht="12.75" customHeight="1" x14ac:dyDescent="0.2">
      <c r="A21" s="212" t="s">
        <v>16</v>
      </c>
      <c r="B21" s="212"/>
      <c r="C21" s="212"/>
      <c r="D21" s="212"/>
      <c r="E21" s="212"/>
      <c r="F21" s="212"/>
      <c r="G21" s="11">
        <v>14</v>
      </c>
      <c r="H21" s="18">
        <v>288643</v>
      </c>
      <c r="I21" s="18">
        <v>262140</v>
      </c>
    </row>
    <row r="22" spans="1:9" ht="12.75" customHeight="1" x14ac:dyDescent="0.2">
      <c r="A22" s="212" t="s">
        <v>17</v>
      </c>
      <c r="B22" s="212"/>
      <c r="C22" s="212"/>
      <c r="D22" s="212"/>
      <c r="E22" s="212"/>
      <c r="F22" s="212"/>
      <c r="G22" s="11">
        <v>15</v>
      </c>
      <c r="H22" s="18">
        <v>0</v>
      </c>
      <c r="I22" s="18">
        <v>0</v>
      </c>
    </row>
    <row r="23" spans="1:9" ht="12.75" customHeight="1" x14ac:dyDescent="0.2">
      <c r="A23" s="212" t="s">
        <v>18</v>
      </c>
      <c r="B23" s="212"/>
      <c r="C23" s="212"/>
      <c r="D23" s="212"/>
      <c r="E23" s="212"/>
      <c r="F23" s="212"/>
      <c r="G23" s="11">
        <v>16</v>
      </c>
      <c r="H23" s="18">
        <v>81110</v>
      </c>
      <c r="I23" s="18">
        <v>81110</v>
      </c>
    </row>
    <row r="24" spans="1:9" ht="12.75" customHeight="1" x14ac:dyDescent="0.2">
      <c r="A24" s="212" t="s">
        <v>19</v>
      </c>
      <c r="B24" s="212"/>
      <c r="C24" s="212"/>
      <c r="D24" s="212"/>
      <c r="E24" s="212"/>
      <c r="F24" s="212"/>
      <c r="G24" s="11">
        <v>17</v>
      </c>
      <c r="H24" s="18">
        <v>37239</v>
      </c>
      <c r="I24" s="18">
        <v>36868</v>
      </c>
    </row>
    <row r="25" spans="1:9" ht="12.75" customHeight="1" x14ac:dyDescent="0.2">
      <c r="A25" s="212" t="s">
        <v>20</v>
      </c>
      <c r="B25" s="212"/>
      <c r="C25" s="212"/>
      <c r="D25" s="212"/>
      <c r="E25" s="212"/>
      <c r="F25" s="212"/>
      <c r="G25" s="11">
        <v>18</v>
      </c>
      <c r="H25" s="18">
        <v>474443</v>
      </c>
      <c r="I25" s="18">
        <v>470797</v>
      </c>
    </row>
    <row r="26" spans="1:9" ht="12.75" customHeight="1" x14ac:dyDescent="0.2">
      <c r="A26" s="212" t="s">
        <v>21</v>
      </c>
      <c r="B26" s="212"/>
      <c r="C26" s="212"/>
      <c r="D26" s="212"/>
      <c r="E26" s="212"/>
      <c r="F26" s="212"/>
      <c r="G26" s="11">
        <v>19</v>
      </c>
      <c r="H26" s="18">
        <v>38362694</v>
      </c>
      <c r="I26" s="18">
        <v>39287724</v>
      </c>
    </row>
    <row r="27" spans="1:9" ht="12.75" customHeight="1" x14ac:dyDescent="0.2">
      <c r="A27" s="213" t="s">
        <v>22</v>
      </c>
      <c r="B27" s="213"/>
      <c r="C27" s="213"/>
      <c r="D27" s="213"/>
      <c r="E27" s="213"/>
      <c r="F27" s="213"/>
      <c r="G27" s="12">
        <v>20</v>
      </c>
      <c r="H27" s="82">
        <f>SUM(H28:H37)</f>
        <v>760729794</v>
      </c>
      <c r="I27" s="82">
        <f>SUM(I28:I37)</f>
        <v>761098217</v>
      </c>
    </row>
    <row r="28" spans="1:9" ht="12.75" customHeight="1" x14ac:dyDescent="0.2">
      <c r="A28" s="212" t="s">
        <v>23</v>
      </c>
      <c r="B28" s="212"/>
      <c r="C28" s="212"/>
      <c r="D28" s="212"/>
      <c r="E28" s="212"/>
      <c r="F28" s="212"/>
      <c r="G28" s="11">
        <v>21</v>
      </c>
      <c r="H28" s="18">
        <v>720895491</v>
      </c>
      <c r="I28" s="18">
        <v>721013914</v>
      </c>
    </row>
    <row r="29" spans="1:9" ht="12.75" customHeight="1" x14ac:dyDescent="0.2">
      <c r="A29" s="212" t="s">
        <v>24</v>
      </c>
      <c r="B29" s="212"/>
      <c r="C29" s="212"/>
      <c r="D29" s="212"/>
      <c r="E29" s="212"/>
      <c r="F29" s="212"/>
      <c r="G29" s="11">
        <v>22</v>
      </c>
      <c r="H29" s="18">
        <v>0</v>
      </c>
      <c r="I29" s="18">
        <v>0</v>
      </c>
    </row>
    <row r="30" spans="1:9" ht="12.75" customHeight="1" x14ac:dyDescent="0.2">
      <c r="A30" s="212" t="s">
        <v>25</v>
      </c>
      <c r="B30" s="212"/>
      <c r="C30" s="212"/>
      <c r="D30" s="212"/>
      <c r="E30" s="212"/>
      <c r="F30" s="212"/>
      <c r="G30" s="11">
        <v>23</v>
      </c>
      <c r="H30" s="18">
        <v>6306423</v>
      </c>
      <c r="I30" s="18">
        <v>6556423</v>
      </c>
    </row>
    <row r="31" spans="1:9" ht="24" customHeight="1" x14ac:dyDescent="0.2">
      <c r="A31" s="212" t="s">
        <v>26</v>
      </c>
      <c r="B31" s="212"/>
      <c r="C31" s="212"/>
      <c r="D31" s="212"/>
      <c r="E31" s="212"/>
      <c r="F31" s="212"/>
      <c r="G31" s="11">
        <v>24</v>
      </c>
      <c r="H31" s="18">
        <v>0</v>
      </c>
      <c r="I31" s="18">
        <v>0</v>
      </c>
    </row>
    <row r="32" spans="1:9" ht="23.45" customHeight="1" x14ac:dyDescent="0.2">
      <c r="A32" s="212" t="s">
        <v>27</v>
      </c>
      <c r="B32" s="212"/>
      <c r="C32" s="212"/>
      <c r="D32" s="212"/>
      <c r="E32" s="212"/>
      <c r="F32" s="212"/>
      <c r="G32" s="11">
        <v>25</v>
      </c>
      <c r="H32" s="18">
        <v>0</v>
      </c>
      <c r="I32" s="18">
        <v>0</v>
      </c>
    </row>
    <row r="33" spans="1:9" ht="21.6" customHeight="1" x14ac:dyDescent="0.2">
      <c r="A33" s="212" t="s">
        <v>28</v>
      </c>
      <c r="B33" s="212"/>
      <c r="C33" s="212"/>
      <c r="D33" s="212"/>
      <c r="E33" s="212"/>
      <c r="F33" s="212"/>
      <c r="G33" s="11">
        <v>26</v>
      </c>
      <c r="H33" s="18">
        <v>0</v>
      </c>
      <c r="I33" s="18">
        <v>0</v>
      </c>
    </row>
    <row r="34" spans="1:9" ht="12.75" customHeight="1" x14ac:dyDescent="0.2">
      <c r="A34" s="212" t="s">
        <v>29</v>
      </c>
      <c r="B34" s="212"/>
      <c r="C34" s="212"/>
      <c r="D34" s="212"/>
      <c r="E34" s="212"/>
      <c r="F34" s="212"/>
      <c r="G34" s="11">
        <v>27</v>
      </c>
      <c r="H34" s="18">
        <v>33527880</v>
      </c>
      <c r="I34" s="18">
        <v>33527880</v>
      </c>
    </row>
    <row r="35" spans="1:9" ht="12.75" customHeight="1" x14ac:dyDescent="0.2">
      <c r="A35" s="212" t="s">
        <v>30</v>
      </c>
      <c r="B35" s="212"/>
      <c r="C35" s="212"/>
      <c r="D35" s="212"/>
      <c r="E35" s="212"/>
      <c r="F35" s="212"/>
      <c r="G35" s="11">
        <v>28</v>
      </c>
      <c r="H35" s="18">
        <v>0</v>
      </c>
      <c r="I35" s="18">
        <v>0</v>
      </c>
    </row>
    <row r="36" spans="1:9" ht="12.75" customHeight="1" x14ac:dyDescent="0.2">
      <c r="A36" s="212" t="s">
        <v>31</v>
      </c>
      <c r="B36" s="212"/>
      <c r="C36" s="212"/>
      <c r="D36" s="212"/>
      <c r="E36" s="212"/>
      <c r="F36" s="212"/>
      <c r="G36" s="11">
        <v>29</v>
      </c>
      <c r="H36" s="18">
        <v>0</v>
      </c>
      <c r="I36" s="18">
        <v>0</v>
      </c>
    </row>
    <row r="37" spans="1:9" ht="12.75" customHeight="1" x14ac:dyDescent="0.2">
      <c r="A37" s="212" t="s">
        <v>32</v>
      </c>
      <c r="B37" s="212"/>
      <c r="C37" s="212"/>
      <c r="D37" s="212"/>
      <c r="E37" s="212"/>
      <c r="F37" s="212"/>
      <c r="G37" s="11">
        <v>30</v>
      </c>
      <c r="H37" s="18">
        <v>0</v>
      </c>
      <c r="I37" s="18">
        <v>0</v>
      </c>
    </row>
    <row r="38" spans="1:9" ht="12.75" customHeight="1" x14ac:dyDescent="0.2">
      <c r="A38" s="213" t="s">
        <v>33</v>
      </c>
      <c r="B38" s="213"/>
      <c r="C38" s="213"/>
      <c r="D38" s="213"/>
      <c r="E38" s="213"/>
      <c r="F38" s="213"/>
      <c r="G38" s="12">
        <v>31</v>
      </c>
      <c r="H38" s="82">
        <f>H39+H40+H41+H42</f>
        <v>43964</v>
      </c>
      <c r="I38" s="82">
        <f>I39+I40+I41+I42</f>
        <v>43964</v>
      </c>
    </row>
    <row r="39" spans="1:9" ht="12.75" customHeight="1" x14ac:dyDescent="0.2">
      <c r="A39" s="212" t="s">
        <v>34</v>
      </c>
      <c r="B39" s="212"/>
      <c r="C39" s="212"/>
      <c r="D39" s="212"/>
      <c r="E39" s="212"/>
      <c r="F39" s="212"/>
      <c r="G39" s="11">
        <v>32</v>
      </c>
      <c r="H39" s="18">
        <v>0</v>
      </c>
      <c r="I39" s="18">
        <v>0</v>
      </c>
    </row>
    <row r="40" spans="1:9" ht="12.75" customHeight="1" x14ac:dyDescent="0.2">
      <c r="A40" s="212" t="s">
        <v>35</v>
      </c>
      <c r="B40" s="212"/>
      <c r="C40" s="212"/>
      <c r="D40" s="212"/>
      <c r="E40" s="212"/>
      <c r="F40" s="212"/>
      <c r="G40" s="11">
        <v>33</v>
      </c>
      <c r="H40" s="18">
        <v>0</v>
      </c>
      <c r="I40" s="18">
        <v>0</v>
      </c>
    </row>
    <row r="41" spans="1:9" ht="12.75" customHeight="1" x14ac:dyDescent="0.2">
      <c r="A41" s="212" t="s">
        <v>36</v>
      </c>
      <c r="B41" s="212"/>
      <c r="C41" s="212"/>
      <c r="D41" s="212"/>
      <c r="E41" s="212"/>
      <c r="F41" s="212"/>
      <c r="G41" s="11">
        <v>34</v>
      </c>
      <c r="H41" s="18">
        <v>0</v>
      </c>
      <c r="I41" s="18">
        <v>0</v>
      </c>
    </row>
    <row r="42" spans="1:9" ht="12.75" customHeight="1" x14ac:dyDescent="0.2">
      <c r="A42" s="212" t="s">
        <v>37</v>
      </c>
      <c r="B42" s="212"/>
      <c r="C42" s="212"/>
      <c r="D42" s="212"/>
      <c r="E42" s="212"/>
      <c r="F42" s="212"/>
      <c r="G42" s="11">
        <v>35</v>
      </c>
      <c r="H42" s="18">
        <v>43964</v>
      </c>
      <c r="I42" s="18">
        <v>43964</v>
      </c>
    </row>
    <row r="43" spans="1:9" ht="12.75" customHeight="1" x14ac:dyDescent="0.2">
      <c r="A43" s="212" t="s">
        <v>38</v>
      </c>
      <c r="B43" s="212"/>
      <c r="C43" s="212"/>
      <c r="D43" s="212"/>
      <c r="E43" s="212"/>
      <c r="F43" s="212"/>
      <c r="G43" s="11">
        <v>36</v>
      </c>
      <c r="H43" s="18">
        <v>0</v>
      </c>
      <c r="I43" s="18">
        <v>0</v>
      </c>
    </row>
    <row r="44" spans="1:9" ht="12.75" customHeight="1" x14ac:dyDescent="0.2">
      <c r="A44" s="214" t="s">
        <v>303</v>
      </c>
      <c r="B44" s="214"/>
      <c r="C44" s="214"/>
      <c r="D44" s="214"/>
      <c r="E44" s="214"/>
      <c r="F44" s="214"/>
      <c r="G44" s="12">
        <v>37</v>
      </c>
      <c r="H44" s="82">
        <f>H45+H53+H60+H70</f>
        <v>149711206</v>
      </c>
      <c r="I44" s="82">
        <f>I45+I53+I60+I70</f>
        <v>149404309</v>
      </c>
    </row>
    <row r="45" spans="1:9" ht="12.75" customHeight="1" x14ac:dyDescent="0.2">
      <c r="A45" s="213" t="s">
        <v>39</v>
      </c>
      <c r="B45" s="213"/>
      <c r="C45" s="213"/>
      <c r="D45" s="213"/>
      <c r="E45" s="213"/>
      <c r="F45" s="213"/>
      <c r="G45" s="12">
        <v>38</v>
      </c>
      <c r="H45" s="82">
        <f>SUM(H46:H52)</f>
        <v>0</v>
      </c>
      <c r="I45" s="82">
        <f>SUM(I46:I52)</f>
        <v>0</v>
      </c>
    </row>
    <row r="46" spans="1:9" ht="12.75" customHeight="1" x14ac:dyDescent="0.2">
      <c r="A46" s="212" t="s">
        <v>40</v>
      </c>
      <c r="B46" s="212"/>
      <c r="C46" s="212"/>
      <c r="D46" s="212"/>
      <c r="E46" s="212"/>
      <c r="F46" s="212"/>
      <c r="G46" s="11">
        <v>39</v>
      </c>
      <c r="H46" s="18">
        <v>0</v>
      </c>
      <c r="I46" s="18">
        <v>0</v>
      </c>
    </row>
    <row r="47" spans="1:9" ht="12.75" customHeight="1" x14ac:dyDescent="0.2">
      <c r="A47" s="212" t="s">
        <v>41</v>
      </c>
      <c r="B47" s="212"/>
      <c r="C47" s="212"/>
      <c r="D47" s="212"/>
      <c r="E47" s="212"/>
      <c r="F47" s="212"/>
      <c r="G47" s="11">
        <v>40</v>
      </c>
      <c r="H47" s="18">
        <v>0</v>
      </c>
      <c r="I47" s="18">
        <v>0</v>
      </c>
    </row>
    <row r="48" spans="1:9" ht="12.75" customHeight="1" x14ac:dyDescent="0.2">
      <c r="A48" s="212" t="s">
        <v>42</v>
      </c>
      <c r="B48" s="212"/>
      <c r="C48" s="212"/>
      <c r="D48" s="212"/>
      <c r="E48" s="212"/>
      <c r="F48" s="212"/>
      <c r="G48" s="11">
        <v>41</v>
      </c>
      <c r="H48" s="18">
        <v>0</v>
      </c>
      <c r="I48" s="18">
        <v>0</v>
      </c>
    </row>
    <row r="49" spans="1:9" ht="12.75" customHeight="1" x14ac:dyDescent="0.2">
      <c r="A49" s="212" t="s">
        <v>43</v>
      </c>
      <c r="B49" s="212"/>
      <c r="C49" s="212"/>
      <c r="D49" s="212"/>
      <c r="E49" s="212"/>
      <c r="F49" s="212"/>
      <c r="G49" s="11">
        <v>42</v>
      </c>
      <c r="H49" s="18">
        <v>0</v>
      </c>
      <c r="I49" s="18">
        <v>0</v>
      </c>
    </row>
    <row r="50" spans="1:9" ht="12.75" customHeight="1" x14ac:dyDescent="0.2">
      <c r="A50" s="212" t="s">
        <v>44</v>
      </c>
      <c r="B50" s="212"/>
      <c r="C50" s="212"/>
      <c r="D50" s="212"/>
      <c r="E50" s="212"/>
      <c r="F50" s="212"/>
      <c r="G50" s="11">
        <v>43</v>
      </c>
      <c r="H50" s="18">
        <v>0</v>
      </c>
      <c r="I50" s="18">
        <v>0</v>
      </c>
    </row>
    <row r="51" spans="1:9" ht="12.75" customHeight="1" x14ac:dyDescent="0.2">
      <c r="A51" s="212" t="s">
        <v>45</v>
      </c>
      <c r="B51" s="212"/>
      <c r="C51" s="212"/>
      <c r="D51" s="212"/>
      <c r="E51" s="212"/>
      <c r="F51" s="212"/>
      <c r="G51" s="11">
        <v>44</v>
      </c>
      <c r="H51" s="18">
        <v>0</v>
      </c>
      <c r="I51" s="18">
        <v>0</v>
      </c>
    </row>
    <row r="52" spans="1:9" ht="12.75" customHeight="1" x14ac:dyDescent="0.2">
      <c r="A52" s="212" t="s">
        <v>46</v>
      </c>
      <c r="B52" s="212"/>
      <c r="C52" s="212"/>
      <c r="D52" s="212"/>
      <c r="E52" s="212"/>
      <c r="F52" s="212"/>
      <c r="G52" s="11">
        <v>45</v>
      </c>
      <c r="H52" s="18">
        <v>0</v>
      </c>
      <c r="I52" s="18">
        <v>0</v>
      </c>
    </row>
    <row r="53" spans="1:9" ht="12.75" customHeight="1" x14ac:dyDescent="0.2">
      <c r="A53" s="213" t="s">
        <v>47</v>
      </c>
      <c r="B53" s="213"/>
      <c r="C53" s="213"/>
      <c r="D53" s="213"/>
      <c r="E53" s="213"/>
      <c r="F53" s="213"/>
      <c r="G53" s="12">
        <v>46</v>
      </c>
      <c r="H53" s="82">
        <f>SUM(H54:H59)</f>
        <v>1742297</v>
      </c>
      <c r="I53" s="82">
        <f>SUM(I54:I59)</f>
        <v>1827397</v>
      </c>
    </row>
    <row r="54" spans="1:9" ht="12.75" customHeight="1" x14ac:dyDescent="0.2">
      <c r="A54" s="212" t="s">
        <v>48</v>
      </c>
      <c r="B54" s="212"/>
      <c r="C54" s="212"/>
      <c r="D54" s="212"/>
      <c r="E54" s="212"/>
      <c r="F54" s="212"/>
      <c r="G54" s="11">
        <v>47</v>
      </c>
      <c r="H54" s="18">
        <v>869794</v>
      </c>
      <c r="I54" s="18">
        <v>1016088</v>
      </c>
    </row>
    <row r="55" spans="1:9" ht="12.75" customHeight="1" x14ac:dyDescent="0.2">
      <c r="A55" s="212" t="s">
        <v>49</v>
      </c>
      <c r="B55" s="212"/>
      <c r="C55" s="212"/>
      <c r="D55" s="212"/>
      <c r="E55" s="212"/>
      <c r="F55" s="212"/>
      <c r="G55" s="11">
        <v>48</v>
      </c>
      <c r="H55" s="18">
        <v>0</v>
      </c>
      <c r="I55" s="18">
        <v>0</v>
      </c>
    </row>
    <row r="56" spans="1:9" ht="12.75" customHeight="1" x14ac:dyDescent="0.2">
      <c r="A56" s="212" t="s">
        <v>50</v>
      </c>
      <c r="B56" s="212"/>
      <c r="C56" s="212"/>
      <c r="D56" s="212"/>
      <c r="E56" s="212"/>
      <c r="F56" s="212"/>
      <c r="G56" s="11">
        <v>49</v>
      </c>
      <c r="H56" s="18">
        <v>78062</v>
      </c>
      <c r="I56" s="18">
        <v>79609</v>
      </c>
    </row>
    <row r="57" spans="1:9" ht="12.75" customHeight="1" x14ac:dyDescent="0.2">
      <c r="A57" s="212" t="s">
        <v>51</v>
      </c>
      <c r="B57" s="212"/>
      <c r="C57" s="212"/>
      <c r="D57" s="212"/>
      <c r="E57" s="212"/>
      <c r="F57" s="212"/>
      <c r="G57" s="11">
        <v>50</v>
      </c>
      <c r="H57" s="18">
        <v>5765</v>
      </c>
      <c r="I57" s="18">
        <v>3568</v>
      </c>
    </row>
    <row r="58" spans="1:9" ht="12.75" customHeight="1" x14ac:dyDescent="0.2">
      <c r="A58" s="212" t="s">
        <v>52</v>
      </c>
      <c r="B58" s="212"/>
      <c r="C58" s="212"/>
      <c r="D58" s="212"/>
      <c r="E58" s="212"/>
      <c r="F58" s="212"/>
      <c r="G58" s="11">
        <v>51</v>
      </c>
      <c r="H58" s="18">
        <v>153471</v>
      </c>
      <c r="I58" s="18">
        <v>147475</v>
      </c>
    </row>
    <row r="59" spans="1:9" ht="12.75" customHeight="1" x14ac:dyDescent="0.2">
      <c r="A59" s="212" t="s">
        <v>53</v>
      </c>
      <c r="B59" s="212"/>
      <c r="C59" s="212"/>
      <c r="D59" s="212"/>
      <c r="E59" s="212"/>
      <c r="F59" s="212"/>
      <c r="G59" s="11">
        <v>52</v>
      </c>
      <c r="H59" s="18">
        <v>635205</v>
      </c>
      <c r="I59" s="18">
        <v>580657</v>
      </c>
    </row>
    <row r="60" spans="1:9" ht="12.75" customHeight="1" x14ac:dyDescent="0.2">
      <c r="A60" s="213" t="s">
        <v>54</v>
      </c>
      <c r="B60" s="213"/>
      <c r="C60" s="213"/>
      <c r="D60" s="213"/>
      <c r="E60" s="213"/>
      <c r="F60" s="213"/>
      <c r="G60" s="12">
        <v>53</v>
      </c>
      <c r="H60" s="82">
        <f>SUM(H61:H69)</f>
        <v>146686992</v>
      </c>
      <c r="I60" s="82">
        <f>SUM(I61:I69)</f>
        <v>147487855</v>
      </c>
    </row>
    <row r="61" spans="1:9" ht="12.75" customHeight="1" x14ac:dyDescent="0.2">
      <c r="A61" s="212" t="s">
        <v>23</v>
      </c>
      <c r="B61" s="212"/>
      <c r="C61" s="212"/>
      <c r="D61" s="212"/>
      <c r="E61" s="212"/>
      <c r="F61" s="212"/>
      <c r="G61" s="11">
        <v>54</v>
      </c>
      <c r="H61" s="18">
        <v>0</v>
      </c>
      <c r="I61" s="18">
        <v>0</v>
      </c>
    </row>
    <row r="62" spans="1:9" ht="27.6" customHeight="1" x14ac:dyDescent="0.2">
      <c r="A62" s="212" t="s">
        <v>24</v>
      </c>
      <c r="B62" s="212"/>
      <c r="C62" s="212"/>
      <c r="D62" s="212"/>
      <c r="E62" s="212"/>
      <c r="F62" s="212"/>
      <c r="G62" s="11">
        <v>55</v>
      </c>
      <c r="H62" s="18">
        <v>0</v>
      </c>
      <c r="I62" s="18">
        <v>0</v>
      </c>
    </row>
    <row r="63" spans="1:9" ht="12.75" customHeight="1" x14ac:dyDescent="0.2">
      <c r="A63" s="212" t="s">
        <v>25</v>
      </c>
      <c r="B63" s="212"/>
      <c r="C63" s="212"/>
      <c r="D63" s="212"/>
      <c r="E63" s="212"/>
      <c r="F63" s="212"/>
      <c r="G63" s="11">
        <v>56</v>
      </c>
      <c r="H63" s="18">
        <v>0</v>
      </c>
      <c r="I63" s="18">
        <v>16000000</v>
      </c>
    </row>
    <row r="64" spans="1:9" ht="25.9" customHeight="1" x14ac:dyDescent="0.2">
      <c r="A64" s="212" t="s">
        <v>55</v>
      </c>
      <c r="B64" s="212"/>
      <c r="C64" s="212"/>
      <c r="D64" s="212"/>
      <c r="E64" s="212"/>
      <c r="F64" s="212"/>
      <c r="G64" s="11">
        <v>57</v>
      </c>
      <c r="H64" s="18">
        <v>0</v>
      </c>
      <c r="I64" s="18">
        <v>0</v>
      </c>
    </row>
    <row r="65" spans="1:9" ht="21.6" customHeight="1" x14ac:dyDescent="0.2">
      <c r="A65" s="212" t="s">
        <v>27</v>
      </c>
      <c r="B65" s="212"/>
      <c r="C65" s="212"/>
      <c r="D65" s="212"/>
      <c r="E65" s="212"/>
      <c r="F65" s="212"/>
      <c r="G65" s="11">
        <v>58</v>
      </c>
      <c r="H65" s="18">
        <v>0</v>
      </c>
      <c r="I65" s="18">
        <v>0</v>
      </c>
    </row>
    <row r="66" spans="1:9" ht="21.6" customHeight="1" x14ac:dyDescent="0.2">
      <c r="A66" s="212" t="s">
        <v>28</v>
      </c>
      <c r="B66" s="212"/>
      <c r="C66" s="212"/>
      <c r="D66" s="212"/>
      <c r="E66" s="212"/>
      <c r="F66" s="212"/>
      <c r="G66" s="11">
        <v>59</v>
      </c>
      <c r="H66" s="18">
        <v>0</v>
      </c>
      <c r="I66" s="18">
        <v>0</v>
      </c>
    </row>
    <row r="67" spans="1:9" ht="12.75" customHeight="1" x14ac:dyDescent="0.2">
      <c r="A67" s="212" t="s">
        <v>29</v>
      </c>
      <c r="B67" s="212"/>
      <c r="C67" s="212"/>
      <c r="D67" s="212"/>
      <c r="E67" s="212"/>
      <c r="F67" s="212"/>
      <c r="G67" s="11">
        <v>60</v>
      </c>
      <c r="H67" s="18">
        <v>23563534</v>
      </c>
      <c r="I67" s="18">
        <v>23563534</v>
      </c>
    </row>
    <row r="68" spans="1:9" ht="12.75" customHeight="1" x14ac:dyDescent="0.2">
      <c r="A68" s="212" t="s">
        <v>30</v>
      </c>
      <c r="B68" s="212"/>
      <c r="C68" s="212"/>
      <c r="D68" s="212"/>
      <c r="E68" s="212"/>
      <c r="F68" s="212"/>
      <c r="G68" s="11">
        <v>61</v>
      </c>
      <c r="H68" s="18">
        <v>123123458</v>
      </c>
      <c r="I68" s="18">
        <v>107924321</v>
      </c>
    </row>
    <row r="69" spans="1:9" ht="12.75" customHeight="1" x14ac:dyDescent="0.2">
      <c r="A69" s="212" t="s">
        <v>56</v>
      </c>
      <c r="B69" s="212"/>
      <c r="C69" s="212"/>
      <c r="D69" s="212"/>
      <c r="E69" s="212"/>
      <c r="F69" s="212"/>
      <c r="G69" s="11">
        <v>62</v>
      </c>
      <c r="H69" s="18">
        <v>0</v>
      </c>
      <c r="I69" s="18">
        <v>0</v>
      </c>
    </row>
    <row r="70" spans="1:9" ht="12.75" customHeight="1" x14ac:dyDescent="0.2">
      <c r="A70" s="212" t="s">
        <v>57</v>
      </c>
      <c r="B70" s="212"/>
      <c r="C70" s="212"/>
      <c r="D70" s="212"/>
      <c r="E70" s="212"/>
      <c r="F70" s="212"/>
      <c r="G70" s="11">
        <v>63</v>
      </c>
      <c r="H70" s="18">
        <v>1281917</v>
      </c>
      <c r="I70" s="18">
        <v>89057</v>
      </c>
    </row>
    <row r="71" spans="1:9" ht="12.75" customHeight="1" x14ac:dyDescent="0.2">
      <c r="A71" s="228" t="s">
        <v>58</v>
      </c>
      <c r="B71" s="228"/>
      <c r="C71" s="228"/>
      <c r="D71" s="228"/>
      <c r="E71" s="228"/>
      <c r="F71" s="228"/>
      <c r="G71" s="11">
        <v>64</v>
      </c>
      <c r="H71" s="18">
        <v>223336</v>
      </c>
      <c r="I71" s="18">
        <v>252607</v>
      </c>
    </row>
    <row r="72" spans="1:9" ht="12.75" customHeight="1" x14ac:dyDescent="0.2">
      <c r="A72" s="214" t="s">
        <v>304</v>
      </c>
      <c r="B72" s="214"/>
      <c r="C72" s="214"/>
      <c r="D72" s="214"/>
      <c r="E72" s="214"/>
      <c r="F72" s="214"/>
      <c r="G72" s="12">
        <v>65</v>
      </c>
      <c r="H72" s="82">
        <f>H8+H9+H44+H71</f>
        <v>963314295</v>
      </c>
      <c r="I72" s="82">
        <f>I8+I9+I44+I71</f>
        <v>963004981</v>
      </c>
    </row>
    <row r="73" spans="1:9" ht="12.75" customHeight="1" x14ac:dyDescent="0.2">
      <c r="A73" s="228" t="s">
        <v>59</v>
      </c>
      <c r="B73" s="228"/>
      <c r="C73" s="228"/>
      <c r="D73" s="228"/>
      <c r="E73" s="228"/>
      <c r="F73" s="228"/>
      <c r="G73" s="11">
        <v>66</v>
      </c>
      <c r="H73" s="18">
        <v>0</v>
      </c>
      <c r="I73" s="18">
        <v>0</v>
      </c>
    </row>
    <row r="74" spans="1:9" x14ac:dyDescent="0.2">
      <c r="A74" s="230" t="s">
        <v>60</v>
      </c>
      <c r="B74" s="231"/>
      <c r="C74" s="231"/>
      <c r="D74" s="231"/>
      <c r="E74" s="231"/>
      <c r="F74" s="231"/>
      <c r="G74" s="231"/>
      <c r="H74" s="231"/>
      <c r="I74" s="231"/>
    </row>
    <row r="75" spans="1:9" ht="12.75" customHeight="1" x14ac:dyDescent="0.2">
      <c r="A75" s="214" t="s">
        <v>354</v>
      </c>
      <c r="B75" s="214"/>
      <c r="C75" s="214"/>
      <c r="D75" s="214"/>
      <c r="E75" s="214"/>
      <c r="F75" s="214"/>
      <c r="G75" s="12">
        <v>67</v>
      </c>
      <c r="H75" s="83">
        <f>H76+H77+H78+H84+H85+H91+H94+H97</f>
        <v>951604246</v>
      </c>
      <c r="I75" s="83">
        <f>I76+I77+I78+I84+I85+I91+I94+I97</f>
        <v>951370246</v>
      </c>
    </row>
    <row r="76" spans="1:9" ht="12.75" customHeight="1" x14ac:dyDescent="0.2">
      <c r="A76" s="212" t="s">
        <v>61</v>
      </c>
      <c r="B76" s="212"/>
      <c r="C76" s="212"/>
      <c r="D76" s="212"/>
      <c r="E76" s="212"/>
      <c r="F76" s="212"/>
      <c r="G76" s="11">
        <v>68</v>
      </c>
      <c r="H76" s="18">
        <v>21766541</v>
      </c>
      <c r="I76" s="18">
        <v>21766541</v>
      </c>
    </row>
    <row r="77" spans="1:9" ht="12.75" customHeight="1" x14ac:dyDescent="0.2">
      <c r="A77" s="212" t="s">
        <v>62</v>
      </c>
      <c r="B77" s="212"/>
      <c r="C77" s="212"/>
      <c r="D77" s="212"/>
      <c r="E77" s="212"/>
      <c r="F77" s="212"/>
      <c r="G77" s="11">
        <v>69</v>
      </c>
      <c r="H77" s="18">
        <v>8265694</v>
      </c>
      <c r="I77" s="18">
        <v>8268238</v>
      </c>
    </row>
    <row r="78" spans="1:9" ht="12.75" customHeight="1" x14ac:dyDescent="0.2">
      <c r="A78" s="213" t="s">
        <v>63</v>
      </c>
      <c r="B78" s="213"/>
      <c r="C78" s="213"/>
      <c r="D78" s="213"/>
      <c r="E78" s="213"/>
      <c r="F78" s="213"/>
      <c r="G78" s="12">
        <v>70</v>
      </c>
      <c r="H78" s="83">
        <f>SUM(H79:H83)</f>
        <v>1652223</v>
      </c>
      <c r="I78" s="83">
        <f>SUM(I79:I83)</f>
        <v>1652223</v>
      </c>
    </row>
    <row r="79" spans="1:9" ht="12.75" customHeight="1" x14ac:dyDescent="0.2">
      <c r="A79" s="212" t="s">
        <v>64</v>
      </c>
      <c r="B79" s="212"/>
      <c r="C79" s="212"/>
      <c r="D79" s="212"/>
      <c r="E79" s="212"/>
      <c r="F79" s="212"/>
      <c r="G79" s="11">
        <v>71</v>
      </c>
      <c r="H79" s="18">
        <v>1652223</v>
      </c>
      <c r="I79" s="18">
        <v>1652223</v>
      </c>
    </row>
    <row r="80" spans="1:9" ht="12.75" customHeight="1" x14ac:dyDescent="0.2">
      <c r="A80" s="212" t="s">
        <v>65</v>
      </c>
      <c r="B80" s="212"/>
      <c r="C80" s="212"/>
      <c r="D80" s="212"/>
      <c r="E80" s="212"/>
      <c r="F80" s="212"/>
      <c r="G80" s="11">
        <v>72</v>
      </c>
      <c r="H80" s="18">
        <v>33136594</v>
      </c>
      <c r="I80" s="18">
        <v>33097324</v>
      </c>
    </row>
    <row r="81" spans="1:9" ht="12.75" customHeight="1" x14ac:dyDescent="0.2">
      <c r="A81" s="212" t="s">
        <v>66</v>
      </c>
      <c r="B81" s="212"/>
      <c r="C81" s="212"/>
      <c r="D81" s="212"/>
      <c r="E81" s="212"/>
      <c r="F81" s="212"/>
      <c r="G81" s="11">
        <v>73</v>
      </c>
      <c r="H81" s="18">
        <v>-33136594</v>
      </c>
      <c r="I81" s="18">
        <v>-33097324</v>
      </c>
    </row>
    <row r="82" spans="1:9" ht="12.75" customHeight="1" x14ac:dyDescent="0.2">
      <c r="A82" s="212" t="s">
        <v>67</v>
      </c>
      <c r="B82" s="212"/>
      <c r="C82" s="212"/>
      <c r="D82" s="212"/>
      <c r="E82" s="212"/>
      <c r="F82" s="212"/>
      <c r="G82" s="11">
        <v>74</v>
      </c>
      <c r="H82" s="18">
        <v>0</v>
      </c>
      <c r="I82" s="18">
        <v>0</v>
      </c>
    </row>
    <row r="83" spans="1:9" ht="12.75" customHeight="1" x14ac:dyDescent="0.2">
      <c r="A83" s="212" t="s">
        <v>68</v>
      </c>
      <c r="B83" s="212"/>
      <c r="C83" s="212"/>
      <c r="D83" s="212"/>
      <c r="E83" s="212"/>
      <c r="F83" s="212"/>
      <c r="G83" s="11">
        <v>75</v>
      </c>
      <c r="H83" s="18">
        <v>0</v>
      </c>
      <c r="I83" s="18">
        <v>0</v>
      </c>
    </row>
    <row r="84" spans="1:9" ht="12.75" customHeight="1" x14ac:dyDescent="0.2">
      <c r="A84" s="229" t="s">
        <v>69</v>
      </c>
      <c r="B84" s="229"/>
      <c r="C84" s="229"/>
      <c r="D84" s="229"/>
      <c r="E84" s="229"/>
      <c r="F84" s="229"/>
      <c r="G84" s="42">
        <v>76</v>
      </c>
      <c r="H84" s="43">
        <v>0</v>
      </c>
      <c r="I84" s="43">
        <v>0</v>
      </c>
    </row>
    <row r="85" spans="1:9" ht="12.75" customHeight="1" x14ac:dyDescent="0.2">
      <c r="A85" s="213" t="s">
        <v>446</v>
      </c>
      <c r="B85" s="213"/>
      <c r="C85" s="213"/>
      <c r="D85" s="213"/>
      <c r="E85" s="213"/>
      <c r="F85" s="213"/>
      <c r="G85" s="12">
        <v>77</v>
      </c>
      <c r="H85" s="82">
        <f>H86+H87+H88+H89+H90</f>
        <v>22159551</v>
      </c>
      <c r="I85" s="82">
        <f>I86+I87+I88+I89+I90</f>
        <v>22159551</v>
      </c>
    </row>
    <row r="86" spans="1:9" ht="25.5" customHeight="1" x14ac:dyDescent="0.2">
      <c r="A86" s="212" t="s">
        <v>447</v>
      </c>
      <c r="B86" s="212"/>
      <c r="C86" s="212"/>
      <c r="D86" s="212"/>
      <c r="E86" s="212"/>
      <c r="F86" s="212"/>
      <c r="G86" s="11">
        <v>78</v>
      </c>
      <c r="H86" s="18">
        <v>22159551</v>
      </c>
      <c r="I86" s="18">
        <v>22159551</v>
      </c>
    </row>
    <row r="87" spans="1:9" ht="12.75" customHeight="1" x14ac:dyDescent="0.2">
      <c r="A87" s="212" t="s">
        <v>70</v>
      </c>
      <c r="B87" s="212"/>
      <c r="C87" s="212"/>
      <c r="D87" s="212"/>
      <c r="E87" s="212"/>
      <c r="F87" s="212"/>
      <c r="G87" s="11">
        <v>79</v>
      </c>
      <c r="H87" s="18">
        <v>0</v>
      </c>
      <c r="I87" s="18">
        <v>0</v>
      </c>
    </row>
    <row r="88" spans="1:9" ht="12.75" customHeight="1" x14ac:dyDescent="0.2">
      <c r="A88" s="212" t="s">
        <v>71</v>
      </c>
      <c r="B88" s="212"/>
      <c r="C88" s="212"/>
      <c r="D88" s="212"/>
      <c r="E88" s="212"/>
      <c r="F88" s="212"/>
      <c r="G88" s="11">
        <v>80</v>
      </c>
      <c r="H88" s="18">
        <v>0</v>
      </c>
      <c r="I88" s="18">
        <v>0</v>
      </c>
    </row>
    <row r="89" spans="1:9" ht="12.75" customHeight="1" x14ac:dyDescent="0.2">
      <c r="A89" s="212" t="s">
        <v>350</v>
      </c>
      <c r="B89" s="212"/>
      <c r="C89" s="212"/>
      <c r="D89" s="212"/>
      <c r="E89" s="212"/>
      <c r="F89" s="212"/>
      <c r="G89" s="11">
        <v>81</v>
      </c>
      <c r="H89" s="18">
        <v>0</v>
      </c>
      <c r="I89" s="18">
        <v>0</v>
      </c>
    </row>
    <row r="90" spans="1:9" ht="12.75" customHeight="1" x14ac:dyDescent="0.2">
      <c r="A90" s="212" t="s">
        <v>351</v>
      </c>
      <c r="B90" s="212"/>
      <c r="C90" s="212"/>
      <c r="D90" s="212"/>
      <c r="E90" s="212"/>
      <c r="F90" s="212"/>
      <c r="G90" s="11">
        <v>82</v>
      </c>
      <c r="H90" s="18">
        <v>0</v>
      </c>
      <c r="I90" s="18">
        <v>0</v>
      </c>
    </row>
    <row r="91" spans="1:9" ht="12.75" customHeight="1" x14ac:dyDescent="0.2">
      <c r="A91" s="213" t="s">
        <v>352</v>
      </c>
      <c r="B91" s="213"/>
      <c r="C91" s="213"/>
      <c r="D91" s="213"/>
      <c r="E91" s="213"/>
      <c r="F91" s="213"/>
      <c r="G91" s="12">
        <v>83</v>
      </c>
      <c r="H91" s="82">
        <f>H92-H93</f>
        <v>822745743</v>
      </c>
      <c r="I91" s="82">
        <f>I92-I93</f>
        <v>897799508</v>
      </c>
    </row>
    <row r="92" spans="1:9" ht="12.75" customHeight="1" x14ac:dyDescent="0.2">
      <c r="A92" s="212" t="s">
        <v>72</v>
      </c>
      <c r="B92" s="212"/>
      <c r="C92" s="212"/>
      <c r="D92" s="212"/>
      <c r="E92" s="212"/>
      <c r="F92" s="212"/>
      <c r="G92" s="11">
        <v>84</v>
      </c>
      <c r="H92" s="18">
        <v>822745743</v>
      </c>
      <c r="I92" s="18">
        <v>897799508</v>
      </c>
    </row>
    <row r="93" spans="1:9" ht="12.75" customHeight="1" x14ac:dyDescent="0.2">
      <c r="A93" s="212" t="s">
        <v>73</v>
      </c>
      <c r="B93" s="212"/>
      <c r="C93" s="212"/>
      <c r="D93" s="212"/>
      <c r="E93" s="212"/>
      <c r="F93" s="212"/>
      <c r="G93" s="11">
        <v>85</v>
      </c>
      <c r="H93" s="18">
        <v>0</v>
      </c>
      <c r="I93" s="18">
        <v>0</v>
      </c>
    </row>
    <row r="94" spans="1:9" ht="12.75" customHeight="1" x14ac:dyDescent="0.2">
      <c r="A94" s="213" t="s">
        <v>353</v>
      </c>
      <c r="B94" s="213"/>
      <c r="C94" s="213"/>
      <c r="D94" s="213"/>
      <c r="E94" s="213"/>
      <c r="F94" s="213"/>
      <c r="G94" s="12">
        <v>86</v>
      </c>
      <c r="H94" s="82">
        <f>H95-H96</f>
        <v>75014494</v>
      </c>
      <c r="I94" s="82">
        <f>I95-I96</f>
        <v>-275815</v>
      </c>
    </row>
    <row r="95" spans="1:9" ht="12.75" customHeight="1" x14ac:dyDescent="0.2">
      <c r="A95" s="212" t="s">
        <v>74</v>
      </c>
      <c r="B95" s="212"/>
      <c r="C95" s="212"/>
      <c r="D95" s="212"/>
      <c r="E95" s="212"/>
      <c r="F95" s="212"/>
      <c r="G95" s="11">
        <v>87</v>
      </c>
      <c r="H95" s="18">
        <v>75014494</v>
      </c>
      <c r="I95" s="18">
        <v>0</v>
      </c>
    </row>
    <row r="96" spans="1:9" ht="12.75" customHeight="1" x14ac:dyDescent="0.2">
      <c r="A96" s="212" t="s">
        <v>75</v>
      </c>
      <c r="B96" s="212"/>
      <c r="C96" s="212"/>
      <c r="D96" s="212"/>
      <c r="E96" s="212"/>
      <c r="F96" s="212"/>
      <c r="G96" s="11">
        <v>88</v>
      </c>
      <c r="H96" s="18">
        <v>0</v>
      </c>
      <c r="I96" s="18">
        <v>275815</v>
      </c>
    </row>
    <row r="97" spans="1:9" ht="12.75" customHeight="1" x14ac:dyDescent="0.2">
      <c r="A97" s="212" t="s">
        <v>76</v>
      </c>
      <c r="B97" s="212"/>
      <c r="C97" s="212"/>
      <c r="D97" s="212"/>
      <c r="E97" s="212"/>
      <c r="F97" s="212"/>
      <c r="G97" s="11">
        <v>89</v>
      </c>
      <c r="H97" s="18">
        <v>0</v>
      </c>
      <c r="I97" s="18">
        <v>0</v>
      </c>
    </row>
    <row r="98" spans="1:9" ht="12.75" customHeight="1" x14ac:dyDescent="0.2">
      <c r="A98" s="214" t="s">
        <v>355</v>
      </c>
      <c r="B98" s="214"/>
      <c r="C98" s="214"/>
      <c r="D98" s="214"/>
      <c r="E98" s="214"/>
      <c r="F98" s="214"/>
      <c r="G98" s="12">
        <v>90</v>
      </c>
      <c r="H98" s="82">
        <f>SUM(H99:H104)</f>
        <v>2596433</v>
      </c>
      <c r="I98" s="82">
        <f>SUM(I99:I104)</f>
        <v>2596433</v>
      </c>
    </row>
    <row r="99" spans="1:9" ht="12.75" customHeight="1" x14ac:dyDescent="0.2">
      <c r="A99" s="212" t="s">
        <v>77</v>
      </c>
      <c r="B99" s="212"/>
      <c r="C99" s="212"/>
      <c r="D99" s="212"/>
      <c r="E99" s="212"/>
      <c r="F99" s="212"/>
      <c r="G99" s="11">
        <v>91</v>
      </c>
      <c r="H99" s="18">
        <v>283584</v>
      </c>
      <c r="I99" s="18">
        <v>283584</v>
      </c>
    </row>
    <row r="100" spans="1:9" ht="12.75" customHeight="1" x14ac:dyDescent="0.2">
      <c r="A100" s="212" t="s">
        <v>78</v>
      </c>
      <c r="B100" s="212"/>
      <c r="C100" s="212"/>
      <c r="D100" s="212"/>
      <c r="E100" s="212"/>
      <c r="F100" s="212"/>
      <c r="G100" s="11">
        <v>92</v>
      </c>
      <c r="H100" s="18">
        <v>0</v>
      </c>
      <c r="I100" s="18">
        <v>0</v>
      </c>
    </row>
    <row r="101" spans="1:9" ht="12.75" customHeight="1" x14ac:dyDescent="0.2">
      <c r="A101" s="212" t="s">
        <v>79</v>
      </c>
      <c r="B101" s="212"/>
      <c r="C101" s="212"/>
      <c r="D101" s="212"/>
      <c r="E101" s="212"/>
      <c r="F101" s="212"/>
      <c r="G101" s="11">
        <v>93</v>
      </c>
      <c r="H101" s="18">
        <v>0</v>
      </c>
      <c r="I101" s="18">
        <v>0</v>
      </c>
    </row>
    <row r="102" spans="1:9" ht="12.75" customHeight="1" x14ac:dyDescent="0.2">
      <c r="A102" s="212" t="s">
        <v>80</v>
      </c>
      <c r="B102" s="212"/>
      <c r="C102" s="212"/>
      <c r="D102" s="212"/>
      <c r="E102" s="212"/>
      <c r="F102" s="212"/>
      <c r="G102" s="11">
        <v>94</v>
      </c>
      <c r="H102" s="18">
        <v>0</v>
      </c>
      <c r="I102" s="18">
        <v>0</v>
      </c>
    </row>
    <row r="103" spans="1:9" ht="12.75" customHeight="1" x14ac:dyDescent="0.2">
      <c r="A103" s="212" t="s">
        <v>81</v>
      </c>
      <c r="B103" s="212"/>
      <c r="C103" s="212"/>
      <c r="D103" s="212"/>
      <c r="E103" s="212"/>
      <c r="F103" s="212"/>
      <c r="G103" s="11">
        <v>95</v>
      </c>
      <c r="H103" s="18">
        <v>0</v>
      </c>
      <c r="I103" s="18">
        <v>0</v>
      </c>
    </row>
    <row r="104" spans="1:9" ht="12.75" customHeight="1" x14ac:dyDescent="0.2">
      <c r="A104" s="212" t="s">
        <v>82</v>
      </c>
      <c r="B104" s="212"/>
      <c r="C104" s="212"/>
      <c r="D104" s="212"/>
      <c r="E104" s="212"/>
      <c r="F104" s="212"/>
      <c r="G104" s="11">
        <v>96</v>
      </c>
      <c r="H104" s="18">
        <v>2312849</v>
      </c>
      <c r="I104" s="18">
        <v>2312849</v>
      </c>
    </row>
    <row r="105" spans="1:9" ht="12.75" customHeight="1" x14ac:dyDescent="0.2">
      <c r="A105" s="214" t="s">
        <v>356</v>
      </c>
      <c r="B105" s="214"/>
      <c r="C105" s="214"/>
      <c r="D105" s="214"/>
      <c r="E105" s="214"/>
      <c r="F105" s="214"/>
      <c r="G105" s="12">
        <v>97</v>
      </c>
      <c r="H105" s="82">
        <f>SUM(H106:H116)</f>
        <v>3515613</v>
      </c>
      <c r="I105" s="82">
        <f>SUM(I106:I116)</f>
        <v>3489289</v>
      </c>
    </row>
    <row r="106" spans="1:9" ht="12.75" customHeight="1" x14ac:dyDescent="0.2">
      <c r="A106" s="212" t="s">
        <v>83</v>
      </c>
      <c r="B106" s="212"/>
      <c r="C106" s="212"/>
      <c r="D106" s="212"/>
      <c r="E106" s="212"/>
      <c r="F106" s="212"/>
      <c r="G106" s="11">
        <v>98</v>
      </c>
      <c r="H106" s="18">
        <v>0</v>
      </c>
      <c r="I106" s="18">
        <v>0</v>
      </c>
    </row>
    <row r="107" spans="1:9" ht="24.6" customHeight="1" x14ac:dyDescent="0.2">
      <c r="A107" s="212" t="s">
        <v>84</v>
      </c>
      <c r="B107" s="212"/>
      <c r="C107" s="212"/>
      <c r="D107" s="212"/>
      <c r="E107" s="212"/>
      <c r="F107" s="212"/>
      <c r="G107" s="11">
        <v>99</v>
      </c>
      <c r="H107" s="18">
        <v>0</v>
      </c>
      <c r="I107" s="18">
        <v>0</v>
      </c>
    </row>
    <row r="108" spans="1:9" ht="12.75" customHeight="1" x14ac:dyDescent="0.2">
      <c r="A108" s="212" t="s">
        <v>85</v>
      </c>
      <c r="B108" s="212"/>
      <c r="C108" s="212"/>
      <c r="D108" s="212"/>
      <c r="E108" s="212"/>
      <c r="F108" s="212"/>
      <c r="G108" s="11">
        <v>100</v>
      </c>
      <c r="H108" s="18">
        <v>0</v>
      </c>
      <c r="I108" s="18">
        <v>0</v>
      </c>
    </row>
    <row r="109" spans="1:9" ht="21.6" customHeight="1" x14ac:dyDescent="0.2">
      <c r="A109" s="212" t="s">
        <v>86</v>
      </c>
      <c r="B109" s="212"/>
      <c r="C109" s="212"/>
      <c r="D109" s="212"/>
      <c r="E109" s="212"/>
      <c r="F109" s="212"/>
      <c r="G109" s="11">
        <v>101</v>
      </c>
      <c r="H109" s="18">
        <v>0</v>
      </c>
      <c r="I109" s="18">
        <v>0</v>
      </c>
    </row>
    <row r="110" spans="1:9" ht="12.75" customHeight="1" x14ac:dyDescent="0.2">
      <c r="A110" s="212" t="s">
        <v>87</v>
      </c>
      <c r="B110" s="212"/>
      <c r="C110" s="212"/>
      <c r="D110" s="212"/>
      <c r="E110" s="212"/>
      <c r="F110" s="212"/>
      <c r="G110" s="11">
        <v>102</v>
      </c>
      <c r="H110" s="18">
        <v>0</v>
      </c>
      <c r="I110" s="18">
        <v>0</v>
      </c>
    </row>
    <row r="111" spans="1:9" ht="12.75" customHeight="1" x14ac:dyDescent="0.2">
      <c r="A111" s="212" t="s">
        <v>88</v>
      </c>
      <c r="B111" s="212"/>
      <c r="C111" s="212"/>
      <c r="D111" s="212"/>
      <c r="E111" s="212"/>
      <c r="F111" s="212"/>
      <c r="G111" s="11">
        <v>103</v>
      </c>
      <c r="H111" s="18">
        <v>0</v>
      </c>
      <c r="I111" s="18">
        <v>0</v>
      </c>
    </row>
    <row r="112" spans="1:9" ht="12.75" customHeight="1" x14ac:dyDescent="0.2">
      <c r="A112" s="212" t="s">
        <v>89</v>
      </c>
      <c r="B112" s="212"/>
      <c r="C112" s="212"/>
      <c r="D112" s="212"/>
      <c r="E112" s="212"/>
      <c r="F112" s="212"/>
      <c r="G112" s="11">
        <v>104</v>
      </c>
      <c r="H112" s="18">
        <v>0</v>
      </c>
      <c r="I112" s="18">
        <v>0</v>
      </c>
    </row>
    <row r="113" spans="1:9" ht="12.75" customHeight="1" x14ac:dyDescent="0.2">
      <c r="A113" s="212" t="s">
        <v>90</v>
      </c>
      <c r="B113" s="212"/>
      <c r="C113" s="212"/>
      <c r="D113" s="212"/>
      <c r="E113" s="212"/>
      <c r="F113" s="212"/>
      <c r="G113" s="11">
        <v>105</v>
      </c>
      <c r="H113" s="18">
        <v>0</v>
      </c>
      <c r="I113" s="18">
        <v>0</v>
      </c>
    </row>
    <row r="114" spans="1:9" ht="12.75" customHeight="1" x14ac:dyDescent="0.2">
      <c r="A114" s="212" t="s">
        <v>91</v>
      </c>
      <c r="B114" s="212"/>
      <c r="C114" s="212"/>
      <c r="D114" s="212"/>
      <c r="E114" s="212"/>
      <c r="F114" s="212"/>
      <c r="G114" s="11">
        <v>106</v>
      </c>
      <c r="H114" s="18">
        <v>0</v>
      </c>
      <c r="I114" s="18">
        <v>0</v>
      </c>
    </row>
    <row r="115" spans="1:9" ht="12.75" customHeight="1" x14ac:dyDescent="0.2">
      <c r="A115" s="212" t="s">
        <v>92</v>
      </c>
      <c r="B115" s="212"/>
      <c r="C115" s="212"/>
      <c r="D115" s="212"/>
      <c r="E115" s="212"/>
      <c r="F115" s="212"/>
      <c r="G115" s="11">
        <v>107</v>
      </c>
      <c r="H115" s="18">
        <v>171312</v>
      </c>
      <c r="I115" s="18">
        <v>144988</v>
      </c>
    </row>
    <row r="116" spans="1:9" ht="12.75" customHeight="1" x14ac:dyDescent="0.2">
      <c r="A116" s="212" t="s">
        <v>93</v>
      </c>
      <c r="B116" s="212"/>
      <c r="C116" s="212"/>
      <c r="D116" s="212"/>
      <c r="E116" s="212"/>
      <c r="F116" s="212"/>
      <c r="G116" s="11">
        <v>108</v>
      </c>
      <c r="H116" s="18">
        <v>3344301</v>
      </c>
      <c r="I116" s="18">
        <v>3344301</v>
      </c>
    </row>
    <row r="117" spans="1:9" ht="12.75" customHeight="1" x14ac:dyDescent="0.2">
      <c r="A117" s="214" t="s">
        <v>357</v>
      </c>
      <c r="B117" s="214"/>
      <c r="C117" s="214"/>
      <c r="D117" s="214"/>
      <c r="E117" s="214"/>
      <c r="F117" s="214"/>
      <c r="G117" s="12">
        <v>109</v>
      </c>
      <c r="H117" s="82">
        <f>SUM(H118:H131)</f>
        <v>5021990</v>
      </c>
      <c r="I117" s="82">
        <f>SUM(I118:I131)</f>
        <v>5463931</v>
      </c>
    </row>
    <row r="118" spans="1:9" ht="12.75" customHeight="1" x14ac:dyDescent="0.2">
      <c r="A118" s="212" t="s">
        <v>83</v>
      </c>
      <c r="B118" s="212"/>
      <c r="C118" s="212"/>
      <c r="D118" s="212"/>
      <c r="E118" s="212"/>
      <c r="F118" s="212"/>
      <c r="G118" s="11">
        <v>110</v>
      </c>
      <c r="H118" s="18">
        <v>34677</v>
      </c>
      <c r="I118" s="18">
        <v>83418</v>
      </c>
    </row>
    <row r="119" spans="1:9" ht="22.15" customHeight="1" x14ac:dyDescent="0.2">
      <c r="A119" s="212" t="s">
        <v>84</v>
      </c>
      <c r="B119" s="212"/>
      <c r="C119" s="212"/>
      <c r="D119" s="212"/>
      <c r="E119" s="212"/>
      <c r="F119" s="212"/>
      <c r="G119" s="11">
        <v>111</v>
      </c>
      <c r="H119" s="18">
        <v>13913</v>
      </c>
      <c r="I119" s="18">
        <v>0</v>
      </c>
    </row>
    <row r="120" spans="1:9" ht="12.75" customHeight="1" x14ac:dyDescent="0.2">
      <c r="A120" s="212" t="s">
        <v>85</v>
      </c>
      <c r="B120" s="212"/>
      <c r="C120" s="212"/>
      <c r="D120" s="212"/>
      <c r="E120" s="212"/>
      <c r="F120" s="212"/>
      <c r="G120" s="11">
        <v>112</v>
      </c>
      <c r="H120" s="18">
        <v>0</v>
      </c>
      <c r="I120" s="18">
        <v>0</v>
      </c>
    </row>
    <row r="121" spans="1:9" ht="23.45" customHeight="1" x14ac:dyDescent="0.2">
      <c r="A121" s="212" t="s">
        <v>86</v>
      </c>
      <c r="B121" s="212"/>
      <c r="C121" s="212"/>
      <c r="D121" s="212"/>
      <c r="E121" s="212"/>
      <c r="F121" s="212"/>
      <c r="G121" s="11">
        <v>113</v>
      </c>
      <c r="H121" s="18">
        <v>0</v>
      </c>
      <c r="I121" s="18">
        <v>0</v>
      </c>
    </row>
    <row r="122" spans="1:9" ht="12.75" customHeight="1" x14ac:dyDescent="0.2">
      <c r="A122" s="212" t="s">
        <v>87</v>
      </c>
      <c r="B122" s="212"/>
      <c r="C122" s="212"/>
      <c r="D122" s="212"/>
      <c r="E122" s="212"/>
      <c r="F122" s="212"/>
      <c r="G122" s="11">
        <v>114</v>
      </c>
      <c r="H122" s="18">
        <v>0</v>
      </c>
      <c r="I122" s="18">
        <v>0</v>
      </c>
    </row>
    <row r="123" spans="1:9" ht="12.75" customHeight="1" x14ac:dyDescent="0.2">
      <c r="A123" s="212" t="s">
        <v>88</v>
      </c>
      <c r="B123" s="212"/>
      <c r="C123" s="212"/>
      <c r="D123" s="212"/>
      <c r="E123" s="212"/>
      <c r="F123" s="212"/>
      <c r="G123" s="11">
        <v>115</v>
      </c>
      <c r="H123" s="18">
        <v>0</v>
      </c>
      <c r="I123" s="18">
        <v>0</v>
      </c>
    </row>
    <row r="124" spans="1:9" ht="12.75" customHeight="1" x14ac:dyDescent="0.2">
      <c r="A124" s="212" t="s">
        <v>89</v>
      </c>
      <c r="B124" s="212"/>
      <c r="C124" s="212"/>
      <c r="D124" s="212"/>
      <c r="E124" s="212"/>
      <c r="F124" s="212"/>
      <c r="G124" s="11">
        <v>116</v>
      </c>
      <c r="H124" s="18">
        <v>116242</v>
      </c>
      <c r="I124" s="18">
        <v>118650</v>
      </c>
    </row>
    <row r="125" spans="1:9" ht="12.75" customHeight="1" x14ac:dyDescent="0.2">
      <c r="A125" s="212" t="s">
        <v>90</v>
      </c>
      <c r="B125" s="212"/>
      <c r="C125" s="212"/>
      <c r="D125" s="212"/>
      <c r="E125" s="212"/>
      <c r="F125" s="212"/>
      <c r="G125" s="11">
        <v>117</v>
      </c>
      <c r="H125" s="18">
        <v>453486</v>
      </c>
      <c r="I125" s="18">
        <v>837621</v>
      </c>
    </row>
    <row r="126" spans="1:9" x14ac:dyDescent="0.2">
      <c r="A126" s="212" t="s">
        <v>91</v>
      </c>
      <c r="B126" s="212"/>
      <c r="C126" s="212"/>
      <c r="D126" s="212"/>
      <c r="E126" s="212"/>
      <c r="F126" s="212"/>
      <c r="G126" s="11">
        <v>118</v>
      </c>
      <c r="H126" s="18">
        <v>0</v>
      </c>
      <c r="I126" s="18">
        <v>0</v>
      </c>
    </row>
    <row r="127" spans="1:9" x14ac:dyDescent="0.2">
      <c r="A127" s="212" t="s">
        <v>94</v>
      </c>
      <c r="B127" s="212"/>
      <c r="C127" s="212"/>
      <c r="D127" s="212"/>
      <c r="E127" s="212"/>
      <c r="F127" s="212"/>
      <c r="G127" s="11">
        <v>119</v>
      </c>
      <c r="H127" s="18">
        <v>262701</v>
      </c>
      <c r="I127" s="18">
        <v>263982</v>
      </c>
    </row>
    <row r="128" spans="1:9" x14ac:dyDescent="0.2">
      <c r="A128" s="212" t="s">
        <v>95</v>
      </c>
      <c r="B128" s="212"/>
      <c r="C128" s="212"/>
      <c r="D128" s="212"/>
      <c r="E128" s="212"/>
      <c r="F128" s="212"/>
      <c r="G128" s="11">
        <v>120</v>
      </c>
      <c r="H128" s="18">
        <v>83520</v>
      </c>
      <c r="I128" s="18">
        <v>108484</v>
      </c>
    </row>
    <row r="129" spans="1:9" x14ac:dyDescent="0.2">
      <c r="A129" s="212" t="s">
        <v>96</v>
      </c>
      <c r="B129" s="212"/>
      <c r="C129" s="212"/>
      <c r="D129" s="212"/>
      <c r="E129" s="212"/>
      <c r="F129" s="212"/>
      <c r="G129" s="11">
        <v>121</v>
      </c>
      <c r="H129" s="18">
        <v>2415833</v>
      </c>
      <c r="I129" s="18">
        <v>2410158</v>
      </c>
    </row>
    <row r="130" spans="1:9" x14ac:dyDescent="0.2">
      <c r="A130" s="212" t="s">
        <v>97</v>
      </c>
      <c r="B130" s="212"/>
      <c r="C130" s="212"/>
      <c r="D130" s="212"/>
      <c r="E130" s="212"/>
      <c r="F130" s="212"/>
      <c r="G130" s="11">
        <v>122</v>
      </c>
      <c r="H130" s="18">
        <v>0</v>
      </c>
      <c r="I130" s="18">
        <v>0</v>
      </c>
    </row>
    <row r="131" spans="1:9" x14ac:dyDescent="0.2">
      <c r="A131" s="212" t="s">
        <v>98</v>
      </c>
      <c r="B131" s="212"/>
      <c r="C131" s="212"/>
      <c r="D131" s="212"/>
      <c r="E131" s="212"/>
      <c r="F131" s="212"/>
      <c r="G131" s="11">
        <v>123</v>
      </c>
      <c r="H131" s="18">
        <v>1641618</v>
      </c>
      <c r="I131" s="18">
        <v>1641618</v>
      </c>
    </row>
    <row r="132" spans="1:9" ht="22.15" customHeight="1" x14ac:dyDescent="0.2">
      <c r="A132" s="228" t="s">
        <v>99</v>
      </c>
      <c r="B132" s="228"/>
      <c r="C132" s="228"/>
      <c r="D132" s="228"/>
      <c r="E132" s="228"/>
      <c r="F132" s="228"/>
      <c r="G132" s="11">
        <v>124</v>
      </c>
      <c r="H132" s="18">
        <v>576013</v>
      </c>
      <c r="I132" s="18">
        <v>85082</v>
      </c>
    </row>
    <row r="133" spans="1:9" ht="12.75" customHeight="1" x14ac:dyDescent="0.2">
      <c r="A133" s="214" t="s">
        <v>358</v>
      </c>
      <c r="B133" s="214"/>
      <c r="C133" s="214"/>
      <c r="D133" s="214"/>
      <c r="E133" s="214"/>
      <c r="F133" s="214"/>
      <c r="G133" s="12">
        <v>125</v>
      </c>
      <c r="H133" s="82">
        <f>H75+H98+H105+H117+H132</f>
        <v>963314295</v>
      </c>
      <c r="I133" s="82">
        <f>I75+I98+I105+I117+I132</f>
        <v>963004981</v>
      </c>
    </row>
    <row r="134" spans="1:9" x14ac:dyDescent="0.2">
      <c r="A134" s="228" t="s">
        <v>100</v>
      </c>
      <c r="B134" s="228"/>
      <c r="C134" s="228"/>
      <c r="D134" s="228"/>
      <c r="E134" s="228"/>
      <c r="F134" s="22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pane ySplit="7" topLeftCell="A8" activePane="bottomLeft" state="frozen"/>
      <selection sqref="A1:C1"/>
      <selection pane="bottomLeft" activeCell="A8" sqref="A8:F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2" t="s">
        <v>102</v>
      </c>
      <c r="B1" s="233"/>
      <c r="C1" s="233"/>
      <c r="D1" s="233"/>
      <c r="E1" s="233"/>
      <c r="F1" s="233"/>
      <c r="G1" s="233"/>
      <c r="H1" s="233"/>
      <c r="I1" s="233"/>
    </row>
    <row r="2" spans="1:11" x14ac:dyDescent="0.2">
      <c r="A2" s="234" t="s">
        <v>561</v>
      </c>
      <c r="B2" s="235"/>
      <c r="C2" s="235"/>
      <c r="D2" s="235"/>
      <c r="E2" s="235"/>
      <c r="F2" s="235"/>
      <c r="G2" s="235"/>
      <c r="H2" s="235"/>
      <c r="I2" s="235"/>
    </row>
    <row r="3" spans="1:11" x14ac:dyDescent="0.2">
      <c r="A3" s="236" t="s">
        <v>448</v>
      </c>
      <c r="B3" s="237"/>
      <c r="C3" s="237"/>
      <c r="D3" s="237"/>
      <c r="E3" s="237"/>
      <c r="F3" s="237"/>
      <c r="G3" s="237"/>
      <c r="H3" s="237"/>
      <c r="I3" s="237"/>
      <c r="J3" s="238"/>
      <c r="K3" s="238"/>
    </row>
    <row r="4" spans="1:11" x14ac:dyDescent="0.2">
      <c r="A4" s="239" t="s">
        <v>461</v>
      </c>
      <c r="B4" s="240"/>
      <c r="C4" s="240"/>
      <c r="D4" s="240"/>
      <c r="E4" s="240"/>
      <c r="F4" s="240"/>
      <c r="G4" s="240"/>
      <c r="H4" s="240"/>
      <c r="I4" s="240"/>
      <c r="J4" s="241"/>
      <c r="K4" s="241"/>
    </row>
    <row r="5" spans="1:11" ht="22.15" customHeight="1" x14ac:dyDescent="0.2">
      <c r="A5" s="242" t="s">
        <v>2</v>
      </c>
      <c r="B5" s="243"/>
      <c r="C5" s="243"/>
      <c r="D5" s="243"/>
      <c r="E5" s="243"/>
      <c r="F5" s="243"/>
      <c r="G5" s="242" t="s">
        <v>103</v>
      </c>
      <c r="H5" s="244" t="s">
        <v>301</v>
      </c>
      <c r="I5" s="245"/>
      <c r="J5" s="244" t="s">
        <v>279</v>
      </c>
      <c r="K5" s="245"/>
    </row>
    <row r="6" spans="1:11" x14ac:dyDescent="0.2">
      <c r="A6" s="243"/>
      <c r="B6" s="243"/>
      <c r="C6" s="243"/>
      <c r="D6" s="243"/>
      <c r="E6" s="243"/>
      <c r="F6" s="243"/>
      <c r="G6" s="243"/>
      <c r="H6" s="46" t="s">
        <v>294</v>
      </c>
      <c r="I6" s="46" t="s">
        <v>295</v>
      </c>
      <c r="J6" s="46" t="s">
        <v>294</v>
      </c>
      <c r="K6" s="46" t="s">
        <v>295</v>
      </c>
    </row>
    <row r="7" spans="1:11" x14ac:dyDescent="0.2">
      <c r="A7" s="248">
        <v>1</v>
      </c>
      <c r="B7" s="249"/>
      <c r="C7" s="249"/>
      <c r="D7" s="249"/>
      <c r="E7" s="249"/>
      <c r="F7" s="249"/>
      <c r="G7" s="47">
        <v>2</v>
      </c>
      <c r="H7" s="46">
        <v>3</v>
      </c>
      <c r="I7" s="46">
        <v>4</v>
      </c>
      <c r="J7" s="46">
        <v>5</v>
      </c>
      <c r="K7" s="46">
        <v>6</v>
      </c>
    </row>
    <row r="8" spans="1:11" ht="12.75" customHeight="1" x14ac:dyDescent="0.2">
      <c r="A8" s="246" t="s">
        <v>359</v>
      </c>
      <c r="B8" s="246"/>
      <c r="C8" s="246"/>
      <c r="D8" s="246"/>
      <c r="E8" s="246"/>
      <c r="F8" s="246"/>
      <c r="G8" s="12">
        <v>1</v>
      </c>
      <c r="H8" s="48">
        <f>SUM(H9:H13)</f>
        <v>44713165</v>
      </c>
      <c r="I8" s="48">
        <f>SUM(I9:I13)</f>
        <v>44713165</v>
      </c>
      <c r="J8" s="48">
        <f>SUM(J9:J13)</f>
        <v>1331062</v>
      </c>
      <c r="K8" s="48">
        <f>SUM(K9:K13)</f>
        <v>1331062</v>
      </c>
    </row>
    <row r="9" spans="1:11" ht="12.75" customHeight="1" x14ac:dyDescent="0.2">
      <c r="A9" s="212" t="s">
        <v>115</v>
      </c>
      <c r="B9" s="212"/>
      <c r="C9" s="212"/>
      <c r="D9" s="212"/>
      <c r="E9" s="212"/>
      <c r="F9" s="212"/>
      <c r="G9" s="11">
        <v>2</v>
      </c>
      <c r="H9" s="49">
        <v>1072746</v>
      </c>
      <c r="I9" s="49">
        <v>1072746</v>
      </c>
      <c r="J9" s="49">
        <v>1185927</v>
      </c>
      <c r="K9" s="49">
        <v>1185927</v>
      </c>
    </row>
    <row r="10" spans="1:11" ht="12.75" customHeight="1" x14ac:dyDescent="0.2">
      <c r="A10" s="212" t="s">
        <v>116</v>
      </c>
      <c r="B10" s="212"/>
      <c r="C10" s="212"/>
      <c r="D10" s="212"/>
      <c r="E10" s="212"/>
      <c r="F10" s="212"/>
      <c r="G10" s="11">
        <v>3</v>
      </c>
      <c r="H10" s="49">
        <v>88343</v>
      </c>
      <c r="I10" s="49">
        <v>88343</v>
      </c>
      <c r="J10" s="49">
        <v>109813</v>
      </c>
      <c r="K10" s="49">
        <v>109813</v>
      </c>
    </row>
    <row r="11" spans="1:11" ht="12.75" customHeight="1" x14ac:dyDescent="0.2">
      <c r="A11" s="212" t="s">
        <v>117</v>
      </c>
      <c r="B11" s="212"/>
      <c r="C11" s="212"/>
      <c r="D11" s="212"/>
      <c r="E11" s="212"/>
      <c r="F11" s="212"/>
      <c r="G11" s="11">
        <v>4</v>
      </c>
      <c r="H11" s="49">
        <v>0</v>
      </c>
      <c r="I11" s="49">
        <v>0</v>
      </c>
      <c r="J11" s="49">
        <v>0</v>
      </c>
      <c r="K11" s="49">
        <v>0</v>
      </c>
    </row>
    <row r="12" spans="1:11" ht="12.75" customHeight="1" x14ac:dyDescent="0.2">
      <c r="A12" s="212" t="s">
        <v>118</v>
      </c>
      <c r="B12" s="212"/>
      <c r="C12" s="212"/>
      <c r="D12" s="212"/>
      <c r="E12" s="212"/>
      <c r="F12" s="212"/>
      <c r="G12" s="11">
        <v>5</v>
      </c>
      <c r="H12" s="49">
        <v>43524161</v>
      </c>
      <c r="I12" s="49">
        <v>43524161</v>
      </c>
      <c r="J12" s="49">
        <v>0</v>
      </c>
      <c r="K12" s="49">
        <v>0</v>
      </c>
    </row>
    <row r="13" spans="1:11" ht="12.75" customHeight="1" x14ac:dyDescent="0.2">
      <c r="A13" s="212" t="s">
        <v>119</v>
      </c>
      <c r="B13" s="212"/>
      <c r="C13" s="212"/>
      <c r="D13" s="212"/>
      <c r="E13" s="212"/>
      <c r="F13" s="212"/>
      <c r="G13" s="11">
        <v>6</v>
      </c>
      <c r="H13" s="49">
        <v>27915</v>
      </c>
      <c r="I13" s="49">
        <v>27915</v>
      </c>
      <c r="J13" s="49">
        <v>35322</v>
      </c>
      <c r="K13" s="49">
        <v>35322</v>
      </c>
    </row>
    <row r="14" spans="1:11" ht="12.75" customHeight="1" x14ac:dyDescent="0.2">
      <c r="A14" s="246" t="s">
        <v>360</v>
      </c>
      <c r="B14" s="246"/>
      <c r="C14" s="246"/>
      <c r="D14" s="246"/>
      <c r="E14" s="246"/>
      <c r="F14" s="246"/>
      <c r="G14" s="12">
        <v>7</v>
      </c>
      <c r="H14" s="48">
        <f>H15+H16+H20+H24+H25+H26+H29+H36</f>
        <v>2202437</v>
      </c>
      <c r="I14" s="48">
        <f>I15+I16+I20+I24+I25+I26+I29+I36</f>
        <v>2202437</v>
      </c>
      <c r="J14" s="48">
        <f>J15+J16+J20+J24+J25+J26+J29+J36</f>
        <v>2519738</v>
      </c>
      <c r="K14" s="48">
        <f>K15+K16+K20+K24+K25+K26+K29+K36</f>
        <v>2519738</v>
      </c>
    </row>
    <row r="15" spans="1:11" ht="12.75" customHeight="1" x14ac:dyDescent="0.2">
      <c r="A15" s="212" t="s">
        <v>104</v>
      </c>
      <c r="B15" s="212"/>
      <c r="C15" s="212"/>
      <c r="D15" s="212"/>
      <c r="E15" s="212"/>
      <c r="F15" s="212"/>
      <c r="G15" s="11">
        <v>8</v>
      </c>
      <c r="H15" s="49">
        <v>0</v>
      </c>
      <c r="I15" s="49">
        <v>0</v>
      </c>
      <c r="J15" s="49">
        <v>0</v>
      </c>
      <c r="K15" s="49">
        <v>0</v>
      </c>
    </row>
    <row r="16" spans="1:11" ht="12.75" customHeight="1" x14ac:dyDescent="0.2">
      <c r="A16" s="213" t="s">
        <v>440</v>
      </c>
      <c r="B16" s="213"/>
      <c r="C16" s="213"/>
      <c r="D16" s="213"/>
      <c r="E16" s="213"/>
      <c r="F16" s="213"/>
      <c r="G16" s="12">
        <v>9</v>
      </c>
      <c r="H16" s="48">
        <f>SUM(H17:H19)</f>
        <v>480524</v>
      </c>
      <c r="I16" s="48">
        <f>SUM(I17:I19)</f>
        <v>480524</v>
      </c>
      <c r="J16" s="48">
        <f>SUM(J17:J19)</f>
        <v>655665</v>
      </c>
      <c r="K16" s="48">
        <f>SUM(K17:K19)</f>
        <v>655665</v>
      </c>
    </row>
    <row r="17" spans="1:11" ht="12.75" customHeight="1" x14ac:dyDescent="0.2">
      <c r="A17" s="247" t="s">
        <v>120</v>
      </c>
      <c r="B17" s="247"/>
      <c r="C17" s="247"/>
      <c r="D17" s="247"/>
      <c r="E17" s="247"/>
      <c r="F17" s="247"/>
      <c r="G17" s="11">
        <v>10</v>
      </c>
      <c r="H17" s="49">
        <v>83105</v>
      </c>
      <c r="I17" s="49">
        <v>83105</v>
      </c>
      <c r="J17" s="49">
        <v>74986</v>
      </c>
      <c r="K17" s="49">
        <v>74986</v>
      </c>
    </row>
    <row r="18" spans="1:11" ht="12.75" customHeight="1" x14ac:dyDescent="0.2">
      <c r="A18" s="247" t="s">
        <v>121</v>
      </c>
      <c r="B18" s="247"/>
      <c r="C18" s="247"/>
      <c r="D18" s="247"/>
      <c r="E18" s="247"/>
      <c r="F18" s="247"/>
      <c r="G18" s="11">
        <v>11</v>
      </c>
      <c r="H18" s="49">
        <v>0</v>
      </c>
      <c r="I18" s="49">
        <v>0</v>
      </c>
      <c r="J18" s="49">
        <v>0</v>
      </c>
      <c r="K18" s="49">
        <v>0</v>
      </c>
    </row>
    <row r="19" spans="1:11" ht="12.75" customHeight="1" x14ac:dyDescent="0.2">
      <c r="A19" s="247" t="s">
        <v>122</v>
      </c>
      <c r="B19" s="247"/>
      <c r="C19" s="247"/>
      <c r="D19" s="247"/>
      <c r="E19" s="247"/>
      <c r="F19" s="247"/>
      <c r="G19" s="11">
        <v>12</v>
      </c>
      <c r="H19" s="49">
        <v>397419</v>
      </c>
      <c r="I19" s="49">
        <v>397419</v>
      </c>
      <c r="J19" s="49">
        <v>580679</v>
      </c>
      <c r="K19" s="49">
        <v>580679</v>
      </c>
    </row>
    <row r="20" spans="1:11" ht="12.75" customHeight="1" x14ac:dyDescent="0.2">
      <c r="A20" s="213" t="s">
        <v>441</v>
      </c>
      <c r="B20" s="213"/>
      <c r="C20" s="213"/>
      <c r="D20" s="213"/>
      <c r="E20" s="213"/>
      <c r="F20" s="213"/>
      <c r="G20" s="12">
        <v>13</v>
      </c>
      <c r="H20" s="48">
        <f>SUM(H21:H23)</f>
        <v>553631</v>
      </c>
      <c r="I20" s="48">
        <f>SUM(I21:I23)</f>
        <v>553631</v>
      </c>
      <c r="J20" s="48">
        <f>SUM(J21:J23)</f>
        <v>573428</v>
      </c>
      <c r="K20" s="48">
        <f>SUM(K21:K23)</f>
        <v>573428</v>
      </c>
    </row>
    <row r="21" spans="1:11" ht="12.75" customHeight="1" x14ac:dyDescent="0.2">
      <c r="A21" s="247" t="s">
        <v>105</v>
      </c>
      <c r="B21" s="247"/>
      <c r="C21" s="247"/>
      <c r="D21" s="247"/>
      <c r="E21" s="247"/>
      <c r="F21" s="247"/>
      <c r="G21" s="11">
        <v>14</v>
      </c>
      <c r="H21" s="49">
        <v>310872</v>
      </c>
      <c r="I21" s="49">
        <v>310872</v>
      </c>
      <c r="J21" s="49">
        <v>323344</v>
      </c>
      <c r="K21" s="49">
        <v>323344</v>
      </c>
    </row>
    <row r="22" spans="1:11" ht="12.75" customHeight="1" x14ac:dyDescent="0.2">
      <c r="A22" s="247" t="s">
        <v>106</v>
      </c>
      <c r="B22" s="247"/>
      <c r="C22" s="247"/>
      <c r="D22" s="247"/>
      <c r="E22" s="247"/>
      <c r="F22" s="247"/>
      <c r="G22" s="11">
        <v>15</v>
      </c>
      <c r="H22" s="49">
        <v>165508</v>
      </c>
      <c r="I22" s="49">
        <v>165508</v>
      </c>
      <c r="J22" s="49">
        <v>170310</v>
      </c>
      <c r="K22" s="49">
        <v>170310</v>
      </c>
    </row>
    <row r="23" spans="1:11" ht="12.75" customHeight="1" x14ac:dyDescent="0.2">
      <c r="A23" s="247" t="s">
        <v>107</v>
      </c>
      <c r="B23" s="247"/>
      <c r="C23" s="247"/>
      <c r="D23" s="247"/>
      <c r="E23" s="247"/>
      <c r="F23" s="247"/>
      <c r="G23" s="11">
        <v>16</v>
      </c>
      <c r="H23" s="49">
        <v>77251</v>
      </c>
      <c r="I23" s="49">
        <v>77251</v>
      </c>
      <c r="J23" s="49">
        <v>79774</v>
      </c>
      <c r="K23" s="49">
        <v>79774</v>
      </c>
    </row>
    <row r="24" spans="1:11" ht="12.75" customHeight="1" x14ac:dyDescent="0.2">
      <c r="A24" s="212" t="s">
        <v>108</v>
      </c>
      <c r="B24" s="212"/>
      <c r="C24" s="212"/>
      <c r="D24" s="212"/>
      <c r="E24" s="212"/>
      <c r="F24" s="212"/>
      <c r="G24" s="11">
        <v>17</v>
      </c>
      <c r="H24" s="49">
        <v>479665</v>
      </c>
      <c r="I24" s="49">
        <v>479665</v>
      </c>
      <c r="J24" s="49">
        <v>526591</v>
      </c>
      <c r="K24" s="49">
        <v>526591</v>
      </c>
    </row>
    <row r="25" spans="1:11" ht="12.75" customHeight="1" x14ac:dyDescent="0.2">
      <c r="A25" s="212" t="s">
        <v>109</v>
      </c>
      <c r="B25" s="212"/>
      <c r="C25" s="212"/>
      <c r="D25" s="212"/>
      <c r="E25" s="212"/>
      <c r="F25" s="212"/>
      <c r="G25" s="11">
        <v>18</v>
      </c>
      <c r="H25" s="49">
        <v>688406</v>
      </c>
      <c r="I25" s="49">
        <v>688406</v>
      </c>
      <c r="J25" s="49">
        <v>764023</v>
      </c>
      <c r="K25" s="49">
        <v>764023</v>
      </c>
    </row>
    <row r="26" spans="1:11" ht="12.75" customHeight="1" x14ac:dyDescent="0.2">
      <c r="A26" s="213" t="s">
        <v>442</v>
      </c>
      <c r="B26" s="213"/>
      <c r="C26" s="213"/>
      <c r="D26" s="213"/>
      <c r="E26" s="213"/>
      <c r="F26" s="213"/>
      <c r="G26" s="12">
        <v>19</v>
      </c>
      <c r="H26" s="48">
        <f>H27+H28</f>
        <v>0</v>
      </c>
      <c r="I26" s="48">
        <f>I27+I28</f>
        <v>0</v>
      </c>
      <c r="J26" s="48">
        <f>J27+J28</f>
        <v>0</v>
      </c>
      <c r="K26" s="48">
        <f>K27+K28</f>
        <v>0</v>
      </c>
    </row>
    <row r="27" spans="1:11" ht="12.75" customHeight="1" x14ac:dyDescent="0.2">
      <c r="A27" s="247" t="s">
        <v>123</v>
      </c>
      <c r="B27" s="247"/>
      <c r="C27" s="247"/>
      <c r="D27" s="247"/>
      <c r="E27" s="247"/>
      <c r="F27" s="247"/>
      <c r="G27" s="11">
        <v>20</v>
      </c>
      <c r="H27" s="49">
        <v>0</v>
      </c>
      <c r="I27" s="49">
        <v>0</v>
      </c>
      <c r="J27" s="49">
        <v>0</v>
      </c>
      <c r="K27" s="49">
        <v>0</v>
      </c>
    </row>
    <row r="28" spans="1:11" ht="12.75" customHeight="1" x14ac:dyDescent="0.2">
      <c r="A28" s="247" t="s">
        <v>124</v>
      </c>
      <c r="B28" s="247"/>
      <c r="C28" s="247"/>
      <c r="D28" s="247"/>
      <c r="E28" s="247"/>
      <c r="F28" s="247"/>
      <c r="G28" s="11">
        <v>21</v>
      </c>
      <c r="H28" s="49">
        <v>0</v>
      </c>
      <c r="I28" s="49">
        <v>0</v>
      </c>
      <c r="J28" s="49">
        <v>0</v>
      </c>
      <c r="K28" s="49">
        <v>0</v>
      </c>
    </row>
    <row r="29" spans="1:11" ht="12.75" customHeight="1" x14ac:dyDescent="0.2">
      <c r="A29" s="213" t="s">
        <v>443</v>
      </c>
      <c r="B29" s="213"/>
      <c r="C29" s="213"/>
      <c r="D29" s="213"/>
      <c r="E29" s="213"/>
      <c r="F29" s="213"/>
      <c r="G29" s="12">
        <v>22</v>
      </c>
      <c r="H29" s="48">
        <f>SUM(H30:H35)</f>
        <v>0</v>
      </c>
      <c r="I29" s="48">
        <f>SUM(I30:I35)</f>
        <v>0</v>
      </c>
      <c r="J29" s="48">
        <f>SUM(J30:J35)</f>
        <v>0</v>
      </c>
      <c r="K29" s="48">
        <f>SUM(K30:K35)</f>
        <v>0</v>
      </c>
    </row>
    <row r="30" spans="1:11" ht="12.75" customHeight="1" x14ac:dyDescent="0.2">
      <c r="A30" s="247" t="s">
        <v>125</v>
      </c>
      <c r="B30" s="247"/>
      <c r="C30" s="247"/>
      <c r="D30" s="247"/>
      <c r="E30" s="247"/>
      <c r="F30" s="247"/>
      <c r="G30" s="11">
        <v>23</v>
      </c>
      <c r="H30" s="49">
        <v>0</v>
      </c>
      <c r="I30" s="49">
        <v>0</v>
      </c>
      <c r="J30" s="49">
        <v>0</v>
      </c>
      <c r="K30" s="49">
        <v>0</v>
      </c>
    </row>
    <row r="31" spans="1:11" ht="12.75" customHeight="1" x14ac:dyDescent="0.2">
      <c r="A31" s="247" t="s">
        <v>126</v>
      </c>
      <c r="B31" s="247"/>
      <c r="C31" s="247"/>
      <c r="D31" s="247"/>
      <c r="E31" s="247"/>
      <c r="F31" s="247"/>
      <c r="G31" s="11">
        <v>24</v>
      </c>
      <c r="H31" s="49">
        <v>0</v>
      </c>
      <c r="I31" s="49">
        <v>0</v>
      </c>
      <c r="J31" s="49">
        <v>0</v>
      </c>
      <c r="K31" s="49">
        <v>0</v>
      </c>
    </row>
    <row r="32" spans="1:11" ht="12.75" customHeight="1" x14ac:dyDescent="0.2">
      <c r="A32" s="247" t="s">
        <v>127</v>
      </c>
      <c r="B32" s="247"/>
      <c r="C32" s="247"/>
      <c r="D32" s="247"/>
      <c r="E32" s="247"/>
      <c r="F32" s="247"/>
      <c r="G32" s="11">
        <v>25</v>
      </c>
      <c r="H32" s="49">
        <v>0</v>
      </c>
      <c r="I32" s="49">
        <v>0</v>
      </c>
      <c r="J32" s="49">
        <v>0</v>
      </c>
      <c r="K32" s="49">
        <v>0</v>
      </c>
    </row>
    <row r="33" spans="1:11" ht="12.75" customHeight="1" x14ac:dyDescent="0.2">
      <c r="A33" s="247" t="s">
        <v>128</v>
      </c>
      <c r="B33" s="247"/>
      <c r="C33" s="247"/>
      <c r="D33" s="247"/>
      <c r="E33" s="247"/>
      <c r="F33" s="247"/>
      <c r="G33" s="11">
        <v>26</v>
      </c>
      <c r="H33" s="49">
        <v>0</v>
      </c>
      <c r="I33" s="49">
        <v>0</v>
      </c>
      <c r="J33" s="49">
        <v>0</v>
      </c>
      <c r="K33" s="49">
        <v>0</v>
      </c>
    </row>
    <row r="34" spans="1:11" ht="12.75" customHeight="1" x14ac:dyDescent="0.2">
      <c r="A34" s="247" t="s">
        <v>129</v>
      </c>
      <c r="B34" s="247"/>
      <c r="C34" s="247"/>
      <c r="D34" s="247"/>
      <c r="E34" s="247"/>
      <c r="F34" s="247"/>
      <c r="G34" s="11">
        <v>27</v>
      </c>
      <c r="H34" s="49">
        <v>0</v>
      </c>
      <c r="I34" s="49">
        <v>0</v>
      </c>
      <c r="J34" s="49">
        <v>0</v>
      </c>
      <c r="K34" s="49">
        <v>0</v>
      </c>
    </row>
    <row r="35" spans="1:11" ht="12.75" customHeight="1" x14ac:dyDescent="0.2">
      <c r="A35" s="247" t="s">
        <v>130</v>
      </c>
      <c r="B35" s="247"/>
      <c r="C35" s="247"/>
      <c r="D35" s="247"/>
      <c r="E35" s="247"/>
      <c r="F35" s="247"/>
      <c r="G35" s="11">
        <v>28</v>
      </c>
      <c r="H35" s="49">
        <v>0</v>
      </c>
      <c r="I35" s="49">
        <v>0</v>
      </c>
      <c r="J35" s="49">
        <v>0</v>
      </c>
      <c r="K35" s="49">
        <v>0</v>
      </c>
    </row>
    <row r="36" spans="1:11" ht="12.75" customHeight="1" x14ac:dyDescent="0.2">
      <c r="A36" s="212" t="s">
        <v>110</v>
      </c>
      <c r="B36" s="212"/>
      <c r="C36" s="212"/>
      <c r="D36" s="212"/>
      <c r="E36" s="212"/>
      <c r="F36" s="212"/>
      <c r="G36" s="11">
        <v>29</v>
      </c>
      <c r="H36" s="49">
        <v>211</v>
      </c>
      <c r="I36" s="49">
        <v>211</v>
      </c>
      <c r="J36" s="49">
        <v>31</v>
      </c>
      <c r="K36" s="49">
        <v>31</v>
      </c>
    </row>
    <row r="37" spans="1:11" ht="12.75" customHeight="1" x14ac:dyDescent="0.2">
      <c r="A37" s="246" t="s">
        <v>361</v>
      </c>
      <c r="B37" s="246"/>
      <c r="C37" s="246"/>
      <c r="D37" s="246"/>
      <c r="E37" s="246"/>
      <c r="F37" s="246"/>
      <c r="G37" s="12">
        <v>30</v>
      </c>
      <c r="H37" s="48">
        <f>SUM(H38:H47)</f>
        <v>774628</v>
      </c>
      <c r="I37" s="48">
        <f>SUM(I38:I47)</f>
        <v>774628</v>
      </c>
      <c r="J37" s="48">
        <f>SUM(J38:J47)</f>
        <v>915144</v>
      </c>
      <c r="K37" s="48">
        <f>SUM(K38:K47)</f>
        <v>915144</v>
      </c>
    </row>
    <row r="38" spans="1:11" ht="12.75" customHeight="1" x14ac:dyDescent="0.2">
      <c r="A38" s="212" t="s">
        <v>131</v>
      </c>
      <c r="B38" s="212"/>
      <c r="C38" s="212"/>
      <c r="D38" s="212"/>
      <c r="E38" s="212"/>
      <c r="F38" s="212"/>
      <c r="G38" s="11">
        <v>31</v>
      </c>
      <c r="H38" s="49">
        <v>0</v>
      </c>
      <c r="I38" s="49">
        <v>0</v>
      </c>
      <c r="J38" s="49">
        <v>0</v>
      </c>
      <c r="K38" s="49">
        <v>0</v>
      </c>
    </row>
    <row r="39" spans="1:11" ht="25.15" customHeight="1" x14ac:dyDescent="0.2">
      <c r="A39" s="212" t="s">
        <v>132</v>
      </c>
      <c r="B39" s="212"/>
      <c r="C39" s="212"/>
      <c r="D39" s="212"/>
      <c r="E39" s="212"/>
      <c r="F39" s="212"/>
      <c r="G39" s="11">
        <v>32</v>
      </c>
      <c r="H39" s="49">
        <v>0</v>
      </c>
      <c r="I39" s="49">
        <v>0</v>
      </c>
      <c r="J39" s="49">
        <v>0</v>
      </c>
      <c r="K39" s="49">
        <v>0</v>
      </c>
    </row>
    <row r="40" spans="1:11" ht="25.15" customHeight="1" x14ac:dyDescent="0.2">
      <c r="A40" s="212" t="s">
        <v>133</v>
      </c>
      <c r="B40" s="212"/>
      <c r="C40" s="212"/>
      <c r="D40" s="212"/>
      <c r="E40" s="212"/>
      <c r="F40" s="212"/>
      <c r="G40" s="11">
        <v>33</v>
      </c>
      <c r="H40" s="49">
        <v>718006</v>
      </c>
      <c r="I40" s="49">
        <v>718006</v>
      </c>
      <c r="J40" s="49">
        <v>120702</v>
      </c>
      <c r="K40" s="49">
        <v>120702</v>
      </c>
    </row>
    <row r="41" spans="1:11" ht="25.15" customHeight="1" x14ac:dyDescent="0.2">
      <c r="A41" s="212" t="s">
        <v>134</v>
      </c>
      <c r="B41" s="212"/>
      <c r="C41" s="212"/>
      <c r="D41" s="212"/>
      <c r="E41" s="212"/>
      <c r="F41" s="212"/>
      <c r="G41" s="11">
        <v>34</v>
      </c>
      <c r="H41" s="49">
        <v>0</v>
      </c>
      <c r="I41" s="49">
        <v>0</v>
      </c>
      <c r="J41" s="49">
        <v>0</v>
      </c>
      <c r="K41" s="49">
        <v>0</v>
      </c>
    </row>
    <row r="42" spans="1:11" ht="25.15" customHeight="1" x14ac:dyDescent="0.2">
      <c r="A42" s="212" t="s">
        <v>135</v>
      </c>
      <c r="B42" s="212"/>
      <c r="C42" s="212"/>
      <c r="D42" s="212"/>
      <c r="E42" s="212"/>
      <c r="F42" s="212"/>
      <c r="G42" s="11">
        <v>35</v>
      </c>
      <c r="H42" s="49">
        <v>0</v>
      </c>
      <c r="I42" s="49">
        <v>0</v>
      </c>
      <c r="J42" s="49">
        <v>0</v>
      </c>
      <c r="K42" s="49">
        <v>0</v>
      </c>
    </row>
    <row r="43" spans="1:11" ht="12.75" customHeight="1" x14ac:dyDescent="0.2">
      <c r="A43" s="212" t="s">
        <v>136</v>
      </c>
      <c r="B43" s="212"/>
      <c r="C43" s="212"/>
      <c r="D43" s="212"/>
      <c r="E43" s="212"/>
      <c r="F43" s="212"/>
      <c r="G43" s="11">
        <v>36</v>
      </c>
      <c r="H43" s="49">
        <v>0</v>
      </c>
      <c r="I43" s="49">
        <v>0</v>
      </c>
      <c r="J43" s="49">
        <v>0</v>
      </c>
      <c r="K43" s="49">
        <v>0</v>
      </c>
    </row>
    <row r="44" spans="1:11" ht="12.75" customHeight="1" x14ac:dyDescent="0.2">
      <c r="A44" s="212" t="s">
        <v>137</v>
      </c>
      <c r="B44" s="212"/>
      <c r="C44" s="212"/>
      <c r="D44" s="212"/>
      <c r="E44" s="212"/>
      <c r="F44" s="212"/>
      <c r="G44" s="11">
        <v>37</v>
      </c>
      <c r="H44" s="49">
        <v>56622</v>
      </c>
      <c r="I44" s="49">
        <v>56622</v>
      </c>
      <c r="J44" s="49">
        <v>794442</v>
      </c>
      <c r="K44" s="49">
        <v>794442</v>
      </c>
    </row>
    <row r="45" spans="1:11" ht="12.75" customHeight="1" x14ac:dyDescent="0.2">
      <c r="A45" s="212" t="s">
        <v>138</v>
      </c>
      <c r="B45" s="212"/>
      <c r="C45" s="212"/>
      <c r="D45" s="212"/>
      <c r="E45" s="212"/>
      <c r="F45" s="212"/>
      <c r="G45" s="11">
        <v>38</v>
      </c>
      <c r="H45" s="49">
        <v>0</v>
      </c>
      <c r="I45" s="49">
        <v>0</v>
      </c>
      <c r="J45" s="49">
        <v>0</v>
      </c>
      <c r="K45" s="49">
        <v>0</v>
      </c>
    </row>
    <row r="46" spans="1:11" ht="12.75" customHeight="1" x14ac:dyDescent="0.2">
      <c r="A46" s="212" t="s">
        <v>139</v>
      </c>
      <c r="B46" s="212"/>
      <c r="C46" s="212"/>
      <c r="D46" s="212"/>
      <c r="E46" s="212"/>
      <c r="F46" s="212"/>
      <c r="G46" s="11">
        <v>39</v>
      </c>
      <c r="H46" s="49">
        <v>0</v>
      </c>
      <c r="I46" s="49">
        <v>0</v>
      </c>
      <c r="J46" s="49">
        <v>0</v>
      </c>
      <c r="K46" s="49">
        <v>0</v>
      </c>
    </row>
    <row r="47" spans="1:11" ht="12.75" customHeight="1" x14ac:dyDescent="0.2">
      <c r="A47" s="212" t="s">
        <v>140</v>
      </c>
      <c r="B47" s="212"/>
      <c r="C47" s="212"/>
      <c r="D47" s="212"/>
      <c r="E47" s="212"/>
      <c r="F47" s="212"/>
      <c r="G47" s="11">
        <v>40</v>
      </c>
      <c r="H47" s="49">
        <v>0</v>
      </c>
      <c r="I47" s="49">
        <v>0</v>
      </c>
      <c r="J47" s="49">
        <v>0</v>
      </c>
      <c r="K47" s="49">
        <v>0</v>
      </c>
    </row>
    <row r="48" spans="1:11" ht="12.75" customHeight="1" x14ac:dyDescent="0.2">
      <c r="A48" s="246" t="s">
        <v>362</v>
      </c>
      <c r="B48" s="246"/>
      <c r="C48" s="246"/>
      <c r="D48" s="246"/>
      <c r="E48" s="246"/>
      <c r="F48" s="246"/>
      <c r="G48" s="12">
        <v>41</v>
      </c>
      <c r="H48" s="48">
        <f>SUM(H49:H55)</f>
        <v>40683</v>
      </c>
      <c r="I48" s="48">
        <f>SUM(I49:I55)</f>
        <v>40683</v>
      </c>
      <c r="J48" s="48">
        <f>SUM(J49:J55)</f>
        <v>2281</v>
      </c>
      <c r="K48" s="48">
        <f>SUM(K49:K55)</f>
        <v>2281</v>
      </c>
    </row>
    <row r="49" spans="1:11" ht="25.15" customHeight="1" x14ac:dyDescent="0.2">
      <c r="A49" s="212" t="s">
        <v>141</v>
      </c>
      <c r="B49" s="212"/>
      <c r="C49" s="212"/>
      <c r="D49" s="212"/>
      <c r="E49" s="212"/>
      <c r="F49" s="212"/>
      <c r="G49" s="11">
        <v>42</v>
      </c>
      <c r="H49" s="49">
        <v>39548</v>
      </c>
      <c r="I49" s="49">
        <v>39548</v>
      </c>
      <c r="J49" s="49">
        <v>712</v>
      </c>
      <c r="K49" s="49">
        <v>712</v>
      </c>
    </row>
    <row r="50" spans="1:11" ht="12.75" customHeight="1" x14ac:dyDescent="0.2">
      <c r="A50" s="250" t="s">
        <v>142</v>
      </c>
      <c r="B50" s="250"/>
      <c r="C50" s="250"/>
      <c r="D50" s="250"/>
      <c r="E50" s="250"/>
      <c r="F50" s="250"/>
      <c r="G50" s="11">
        <v>43</v>
      </c>
      <c r="H50" s="49">
        <v>0</v>
      </c>
      <c r="I50" s="49">
        <v>0</v>
      </c>
      <c r="J50" s="49">
        <v>0</v>
      </c>
      <c r="K50" s="49">
        <v>0</v>
      </c>
    </row>
    <row r="51" spans="1:11" ht="12.75" customHeight="1" x14ac:dyDescent="0.2">
      <c r="A51" s="250" t="s">
        <v>143</v>
      </c>
      <c r="B51" s="250"/>
      <c r="C51" s="250"/>
      <c r="D51" s="250"/>
      <c r="E51" s="250"/>
      <c r="F51" s="250"/>
      <c r="G51" s="11">
        <v>44</v>
      </c>
      <c r="H51" s="49">
        <v>1125</v>
      </c>
      <c r="I51" s="49">
        <v>1125</v>
      </c>
      <c r="J51" s="49">
        <v>1569</v>
      </c>
      <c r="K51" s="49">
        <v>1569</v>
      </c>
    </row>
    <row r="52" spans="1:11" ht="12.75" customHeight="1" x14ac:dyDescent="0.2">
      <c r="A52" s="250" t="s">
        <v>144</v>
      </c>
      <c r="B52" s="250"/>
      <c r="C52" s="250"/>
      <c r="D52" s="250"/>
      <c r="E52" s="250"/>
      <c r="F52" s="250"/>
      <c r="G52" s="11">
        <v>45</v>
      </c>
      <c r="H52" s="49">
        <v>10</v>
      </c>
      <c r="I52" s="49">
        <v>10</v>
      </c>
      <c r="J52" s="49">
        <v>0</v>
      </c>
      <c r="K52" s="49">
        <v>0</v>
      </c>
    </row>
    <row r="53" spans="1:11" ht="12.75" customHeight="1" x14ac:dyDescent="0.2">
      <c r="A53" s="250" t="s">
        <v>145</v>
      </c>
      <c r="B53" s="250"/>
      <c r="C53" s="250"/>
      <c r="D53" s="250"/>
      <c r="E53" s="250"/>
      <c r="F53" s="250"/>
      <c r="G53" s="11">
        <v>46</v>
      </c>
      <c r="H53" s="49">
        <v>0</v>
      </c>
      <c r="I53" s="49">
        <v>0</v>
      </c>
      <c r="J53" s="49">
        <v>0</v>
      </c>
      <c r="K53" s="49">
        <v>0</v>
      </c>
    </row>
    <row r="54" spans="1:11" ht="12.75" customHeight="1" x14ac:dyDescent="0.2">
      <c r="A54" s="250" t="s">
        <v>146</v>
      </c>
      <c r="B54" s="250"/>
      <c r="C54" s="250"/>
      <c r="D54" s="250"/>
      <c r="E54" s="250"/>
      <c r="F54" s="250"/>
      <c r="G54" s="11">
        <v>47</v>
      </c>
      <c r="H54" s="49">
        <v>0</v>
      </c>
      <c r="I54" s="49">
        <v>0</v>
      </c>
      <c r="J54" s="49">
        <v>0</v>
      </c>
      <c r="K54" s="49">
        <v>0</v>
      </c>
    </row>
    <row r="55" spans="1:11" ht="12.75" customHeight="1" x14ac:dyDescent="0.2">
      <c r="A55" s="250" t="s">
        <v>147</v>
      </c>
      <c r="B55" s="250"/>
      <c r="C55" s="250"/>
      <c r="D55" s="250"/>
      <c r="E55" s="250"/>
      <c r="F55" s="250"/>
      <c r="G55" s="11">
        <v>48</v>
      </c>
      <c r="H55" s="49">
        <v>0</v>
      </c>
      <c r="I55" s="49">
        <v>0</v>
      </c>
      <c r="J55" s="49">
        <v>0</v>
      </c>
      <c r="K55" s="49">
        <v>0</v>
      </c>
    </row>
    <row r="56" spans="1:11" ht="22.15" customHeight="1" x14ac:dyDescent="0.2">
      <c r="A56" s="252" t="s">
        <v>148</v>
      </c>
      <c r="B56" s="252"/>
      <c r="C56" s="252"/>
      <c r="D56" s="252"/>
      <c r="E56" s="252"/>
      <c r="F56" s="252"/>
      <c r="G56" s="11">
        <v>49</v>
      </c>
      <c r="H56" s="49">
        <v>0</v>
      </c>
      <c r="I56" s="49">
        <v>0</v>
      </c>
      <c r="J56" s="49">
        <v>0</v>
      </c>
      <c r="K56" s="49">
        <v>0</v>
      </c>
    </row>
    <row r="57" spans="1:11" ht="12.75" customHeight="1" x14ac:dyDescent="0.2">
      <c r="A57" s="252" t="s">
        <v>149</v>
      </c>
      <c r="B57" s="252"/>
      <c r="C57" s="252"/>
      <c r="D57" s="252"/>
      <c r="E57" s="252"/>
      <c r="F57" s="252"/>
      <c r="G57" s="11">
        <v>50</v>
      </c>
      <c r="H57" s="49">
        <v>0</v>
      </c>
      <c r="I57" s="49">
        <v>0</v>
      </c>
      <c r="J57" s="49">
        <v>0</v>
      </c>
      <c r="K57" s="49">
        <v>0</v>
      </c>
    </row>
    <row r="58" spans="1:11" ht="24.6" customHeight="1" x14ac:dyDescent="0.2">
      <c r="A58" s="252" t="s">
        <v>150</v>
      </c>
      <c r="B58" s="252"/>
      <c r="C58" s="252"/>
      <c r="D58" s="252"/>
      <c r="E58" s="252"/>
      <c r="F58" s="252"/>
      <c r="G58" s="11">
        <v>51</v>
      </c>
      <c r="H58" s="49">
        <v>0</v>
      </c>
      <c r="I58" s="49">
        <v>0</v>
      </c>
      <c r="J58" s="49">
        <v>0</v>
      </c>
      <c r="K58" s="49">
        <v>0</v>
      </c>
    </row>
    <row r="59" spans="1:11" ht="12.75" customHeight="1" x14ac:dyDescent="0.2">
      <c r="A59" s="252" t="s">
        <v>151</v>
      </c>
      <c r="B59" s="252"/>
      <c r="C59" s="252"/>
      <c r="D59" s="252"/>
      <c r="E59" s="252"/>
      <c r="F59" s="252"/>
      <c r="G59" s="11">
        <v>52</v>
      </c>
      <c r="H59" s="49">
        <v>0</v>
      </c>
      <c r="I59" s="49">
        <v>0</v>
      </c>
      <c r="J59" s="49">
        <v>0</v>
      </c>
      <c r="K59" s="49">
        <v>0</v>
      </c>
    </row>
    <row r="60" spans="1:11" ht="12.75" customHeight="1" x14ac:dyDescent="0.2">
      <c r="A60" s="246" t="s">
        <v>363</v>
      </c>
      <c r="B60" s="246"/>
      <c r="C60" s="246"/>
      <c r="D60" s="246"/>
      <c r="E60" s="246"/>
      <c r="F60" s="246"/>
      <c r="G60" s="12">
        <v>53</v>
      </c>
      <c r="H60" s="48">
        <f>H8+H37+H56+H57</f>
        <v>45487793</v>
      </c>
      <c r="I60" s="48">
        <f t="shared" ref="I60:K60" si="0">I8+I37+I56+I57</f>
        <v>45487793</v>
      </c>
      <c r="J60" s="48">
        <f t="shared" si="0"/>
        <v>2246206</v>
      </c>
      <c r="K60" s="48">
        <f t="shared" si="0"/>
        <v>2246206</v>
      </c>
    </row>
    <row r="61" spans="1:11" ht="12.75" customHeight="1" x14ac:dyDescent="0.2">
      <c r="A61" s="246" t="s">
        <v>364</v>
      </c>
      <c r="B61" s="246"/>
      <c r="C61" s="246"/>
      <c r="D61" s="246"/>
      <c r="E61" s="246"/>
      <c r="F61" s="246"/>
      <c r="G61" s="12">
        <v>54</v>
      </c>
      <c r="H61" s="48">
        <f>H14+H48+H58+H59</f>
        <v>2243120</v>
      </c>
      <c r="I61" s="48">
        <f t="shared" ref="I61:K61" si="1">I14+I48+I58+I59</f>
        <v>2243120</v>
      </c>
      <c r="J61" s="48">
        <f t="shared" si="1"/>
        <v>2522019</v>
      </c>
      <c r="K61" s="48">
        <f t="shared" si="1"/>
        <v>2522019</v>
      </c>
    </row>
    <row r="62" spans="1:11" ht="12.75" customHeight="1" x14ac:dyDescent="0.2">
      <c r="A62" s="246" t="s">
        <v>365</v>
      </c>
      <c r="B62" s="246"/>
      <c r="C62" s="246"/>
      <c r="D62" s="246"/>
      <c r="E62" s="246"/>
      <c r="F62" s="246"/>
      <c r="G62" s="12">
        <v>55</v>
      </c>
      <c r="H62" s="48">
        <f>H60-H61</f>
        <v>43244673</v>
      </c>
      <c r="I62" s="48">
        <f t="shared" ref="I62:K62" si="2">I60-I61</f>
        <v>43244673</v>
      </c>
      <c r="J62" s="48">
        <f t="shared" si="2"/>
        <v>-275813</v>
      </c>
      <c r="K62" s="48">
        <f t="shared" si="2"/>
        <v>-275813</v>
      </c>
    </row>
    <row r="63" spans="1:11" ht="12.75" customHeight="1" x14ac:dyDescent="0.2">
      <c r="A63" s="251" t="s">
        <v>366</v>
      </c>
      <c r="B63" s="251"/>
      <c r="C63" s="251"/>
      <c r="D63" s="251"/>
      <c r="E63" s="251"/>
      <c r="F63" s="251"/>
      <c r="G63" s="12">
        <v>56</v>
      </c>
      <c r="H63" s="48">
        <f>+IF((H60-H61)&gt;0,(H60-H61),0)</f>
        <v>43244673</v>
      </c>
      <c r="I63" s="48">
        <f t="shared" ref="I63:K63" si="3">+IF((I60-I61)&gt;0,(I60-I61),0)</f>
        <v>43244673</v>
      </c>
      <c r="J63" s="48">
        <f t="shared" si="3"/>
        <v>0</v>
      </c>
      <c r="K63" s="48">
        <f t="shared" si="3"/>
        <v>0</v>
      </c>
    </row>
    <row r="64" spans="1:11" ht="12.75" customHeight="1" x14ac:dyDescent="0.2">
      <c r="A64" s="251" t="s">
        <v>367</v>
      </c>
      <c r="B64" s="251"/>
      <c r="C64" s="251"/>
      <c r="D64" s="251"/>
      <c r="E64" s="251"/>
      <c r="F64" s="251"/>
      <c r="G64" s="12">
        <v>57</v>
      </c>
      <c r="H64" s="48">
        <f>+IF((H60-H61)&lt;0,(H60-H61),0)</f>
        <v>0</v>
      </c>
      <c r="I64" s="48">
        <f t="shared" ref="I64:K64" si="4">+IF((I60-I61)&lt;0,(I60-I61),0)</f>
        <v>0</v>
      </c>
      <c r="J64" s="48">
        <f t="shared" si="4"/>
        <v>-275813</v>
      </c>
      <c r="K64" s="48">
        <f t="shared" si="4"/>
        <v>-275813</v>
      </c>
    </row>
    <row r="65" spans="1:11" ht="12.75" customHeight="1" x14ac:dyDescent="0.2">
      <c r="A65" s="252" t="s">
        <v>111</v>
      </c>
      <c r="B65" s="252"/>
      <c r="C65" s="252"/>
      <c r="D65" s="252"/>
      <c r="E65" s="252"/>
      <c r="F65" s="252"/>
      <c r="G65" s="11">
        <v>58</v>
      </c>
      <c r="H65" s="49">
        <v>0</v>
      </c>
      <c r="I65" s="49">
        <v>0</v>
      </c>
      <c r="J65" s="49">
        <v>0</v>
      </c>
      <c r="K65" s="49">
        <v>0</v>
      </c>
    </row>
    <row r="66" spans="1:11" ht="12.75" customHeight="1" x14ac:dyDescent="0.2">
      <c r="A66" s="246" t="s">
        <v>368</v>
      </c>
      <c r="B66" s="246"/>
      <c r="C66" s="246"/>
      <c r="D66" s="246"/>
      <c r="E66" s="246"/>
      <c r="F66" s="246"/>
      <c r="G66" s="12">
        <v>59</v>
      </c>
      <c r="H66" s="48">
        <f>H62-H65</f>
        <v>43244673</v>
      </c>
      <c r="I66" s="48">
        <f t="shared" ref="I66:K66" si="5">I62-I65</f>
        <v>43244673</v>
      </c>
      <c r="J66" s="48">
        <f t="shared" si="5"/>
        <v>-275813</v>
      </c>
      <c r="K66" s="48">
        <f t="shared" si="5"/>
        <v>-275813</v>
      </c>
    </row>
    <row r="67" spans="1:11" ht="12.75" customHeight="1" x14ac:dyDescent="0.2">
      <c r="A67" s="251" t="s">
        <v>369</v>
      </c>
      <c r="B67" s="251"/>
      <c r="C67" s="251"/>
      <c r="D67" s="251"/>
      <c r="E67" s="251"/>
      <c r="F67" s="251"/>
      <c r="G67" s="12">
        <v>60</v>
      </c>
      <c r="H67" s="48">
        <f>+IF((H62-H65)&gt;0,(H62-H65),0)</f>
        <v>43244673</v>
      </c>
      <c r="I67" s="48">
        <f t="shared" ref="I67:K67" si="6">+IF((I62-I65)&gt;0,(I62-I65),0)</f>
        <v>43244673</v>
      </c>
      <c r="J67" s="48">
        <f t="shared" si="6"/>
        <v>0</v>
      </c>
      <c r="K67" s="48">
        <f t="shared" si="6"/>
        <v>0</v>
      </c>
    </row>
    <row r="68" spans="1:11" ht="12.75" customHeight="1" x14ac:dyDescent="0.2">
      <c r="A68" s="251" t="s">
        <v>370</v>
      </c>
      <c r="B68" s="251"/>
      <c r="C68" s="251"/>
      <c r="D68" s="251"/>
      <c r="E68" s="251"/>
      <c r="F68" s="251"/>
      <c r="G68" s="12">
        <v>61</v>
      </c>
      <c r="H68" s="48">
        <f>+IF((H62-H65)&lt;0,(H62-H65),0)</f>
        <v>0</v>
      </c>
      <c r="I68" s="48">
        <f t="shared" ref="I68:K68" si="7">+IF((I62-I65)&lt;0,(I62-I65),0)</f>
        <v>0</v>
      </c>
      <c r="J68" s="48">
        <f t="shared" si="7"/>
        <v>-275813</v>
      </c>
      <c r="K68" s="48">
        <f t="shared" si="7"/>
        <v>-275813</v>
      </c>
    </row>
    <row r="69" spans="1:11" x14ac:dyDescent="0.2">
      <c r="A69" s="253" t="s">
        <v>152</v>
      </c>
      <c r="B69" s="253"/>
      <c r="C69" s="253"/>
      <c r="D69" s="253"/>
      <c r="E69" s="253"/>
      <c r="F69" s="253"/>
      <c r="G69" s="254"/>
      <c r="H69" s="254"/>
      <c r="I69" s="254"/>
      <c r="J69" s="255"/>
      <c r="K69" s="255"/>
    </row>
    <row r="70" spans="1:11" ht="22.15" customHeight="1" x14ac:dyDescent="0.2">
      <c r="A70" s="246" t="s">
        <v>371</v>
      </c>
      <c r="B70" s="246"/>
      <c r="C70" s="246"/>
      <c r="D70" s="246"/>
      <c r="E70" s="246"/>
      <c r="F70" s="246"/>
      <c r="G70" s="12">
        <v>62</v>
      </c>
      <c r="H70" s="48">
        <f>H71-H72</f>
        <v>0</v>
      </c>
      <c r="I70" s="48">
        <f>I71-I72</f>
        <v>0</v>
      </c>
      <c r="J70" s="48">
        <f>J71-J72</f>
        <v>0</v>
      </c>
      <c r="K70" s="48">
        <f>K71-K72</f>
        <v>0</v>
      </c>
    </row>
    <row r="71" spans="1:11" ht="12.75" customHeight="1" x14ac:dyDescent="0.2">
      <c r="A71" s="250" t="s">
        <v>153</v>
      </c>
      <c r="B71" s="250"/>
      <c r="C71" s="250"/>
      <c r="D71" s="250"/>
      <c r="E71" s="250"/>
      <c r="F71" s="250"/>
      <c r="G71" s="11">
        <v>63</v>
      </c>
      <c r="H71" s="49">
        <v>0</v>
      </c>
      <c r="I71" s="49">
        <v>0</v>
      </c>
      <c r="J71" s="49">
        <v>0</v>
      </c>
      <c r="K71" s="49">
        <v>0</v>
      </c>
    </row>
    <row r="72" spans="1:11" ht="12.75" customHeight="1" x14ac:dyDescent="0.2">
      <c r="A72" s="250" t="s">
        <v>154</v>
      </c>
      <c r="B72" s="250"/>
      <c r="C72" s="250"/>
      <c r="D72" s="250"/>
      <c r="E72" s="250"/>
      <c r="F72" s="250"/>
      <c r="G72" s="11">
        <v>64</v>
      </c>
      <c r="H72" s="49">
        <v>0</v>
      </c>
      <c r="I72" s="49">
        <v>0</v>
      </c>
      <c r="J72" s="49">
        <v>0</v>
      </c>
      <c r="K72" s="49">
        <v>0</v>
      </c>
    </row>
    <row r="73" spans="1:11" ht="12.75" customHeight="1" x14ac:dyDescent="0.2">
      <c r="A73" s="252" t="s">
        <v>155</v>
      </c>
      <c r="B73" s="252"/>
      <c r="C73" s="252"/>
      <c r="D73" s="252"/>
      <c r="E73" s="252"/>
      <c r="F73" s="252"/>
      <c r="G73" s="11">
        <v>65</v>
      </c>
      <c r="H73" s="49">
        <v>0</v>
      </c>
      <c r="I73" s="49">
        <v>0</v>
      </c>
      <c r="J73" s="49">
        <v>0</v>
      </c>
      <c r="K73" s="49">
        <v>0</v>
      </c>
    </row>
    <row r="74" spans="1:11" ht="12.75" customHeight="1" x14ac:dyDescent="0.2">
      <c r="A74" s="251" t="s">
        <v>372</v>
      </c>
      <c r="B74" s="251"/>
      <c r="C74" s="251"/>
      <c r="D74" s="251"/>
      <c r="E74" s="251"/>
      <c r="F74" s="251"/>
      <c r="G74" s="12">
        <v>66</v>
      </c>
      <c r="H74" s="71">
        <v>0</v>
      </c>
      <c r="I74" s="71">
        <v>0</v>
      </c>
      <c r="J74" s="71">
        <v>0</v>
      </c>
      <c r="K74" s="71">
        <v>0</v>
      </c>
    </row>
    <row r="75" spans="1:11" ht="12.75" customHeight="1" x14ac:dyDescent="0.2">
      <c r="A75" s="251" t="s">
        <v>373</v>
      </c>
      <c r="B75" s="251"/>
      <c r="C75" s="251"/>
      <c r="D75" s="251"/>
      <c r="E75" s="251"/>
      <c r="F75" s="251"/>
      <c r="G75" s="12">
        <v>67</v>
      </c>
      <c r="H75" s="71">
        <v>0</v>
      </c>
      <c r="I75" s="71">
        <v>0</v>
      </c>
      <c r="J75" s="71">
        <v>0</v>
      </c>
      <c r="K75" s="71">
        <v>0</v>
      </c>
    </row>
    <row r="76" spans="1:11" x14ac:dyDescent="0.2">
      <c r="A76" s="253" t="s">
        <v>156</v>
      </c>
      <c r="B76" s="253"/>
      <c r="C76" s="253"/>
      <c r="D76" s="253"/>
      <c r="E76" s="253"/>
      <c r="F76" s="253"/>
      <c r="G76" s="254"/>
      <c r="H76" s="254"/>
      <c r="I76" s="254"/>
      <c r="J76" s="255"/>
      <c r="K76" s="255"/>
    </row>
    <row r="77" spans="1:11" ht="12.75" customHeight="1" x14ac:dyDescent="0.2">
      <c r="A77" s="246" t="s">
        <v>374</v>
      </c>
      <c r="B77" s="246"/>
      <c r="C77" s="246"/>
      <c r="D77" s="246"/>
      <c r="E77" s="246"/>
      <c r="F77" s="246"/>
      <c r="G77" s="12">
        <v>68</v>
      </c>
      <c r="H77" s="71">
        <v>0</v>
      </c>
      <c r="I77" s="71">
        <v>0</v>
      </c>
      <c r="J77" s="71">
        <v>0</v>
      </c>
      <c r="K77" s="71">
        <v>0</v>
      </c>
    </row>
    <row r="78" spans="1:11" ht="12.75" customHeight="1" x14ac:dyDescent="0.2">
      <c r="A78" s="256" t="s">
        <v>375</v>
      </c>
      <c r="B78" s="256"/>
      <c r="C78" s="256"/>
      <c r="D78" s="256"/>
      <c r="E78" s="256"/>
      <c r="F78" s="256"/>
      <c r="G78" s="42">
        <v>69</v>
      </c>
      <c r="H78" s="50">
        <v>0</v>
      </c>
      <c r="I78" s="50">
        <v>0</v>
      </c>
      <c r="J78" s="50">
        <v>0</v>
      </c>
      <c r="K78" s="50">
        <v>0</v>
      </c>
    </row>
    <row r="79" spans="1:11" ht="12.75" customHeight="1" x14ac:dyDescent="0.2">
      <c r="A79" s="256" t="s">
        <v>376</v>
      </c>
      <c r="B79" s="256"/>
      <c r="C79" s="256"/>
      <c r="D79" s="256"/>
      <c r="E79" s="256"/>
      <c r="F79" s="256"/>
      <c r="G79" s="42">
        <v>70</v>
      </c>
      <c r="H79" s="50">
        <v>0</v>
      </c>
      <c r="I79" s="50">
        <v>0</v>
      </c>
      <c r="J79" s="50">
        <v>0</v>
      </c>
      <c r="K79" s="50">
        <v>0</v>
      </c>
    </row>
    <row r="80" spans="1:11" ht="12.75" customHeight="1" x14ac:dyDescent="0.2">
      <c r="A80" s="246" t="s">
        <v>377</v>
      </c>
      <c r="B80" s="246"/>
      <c r="C80" s="246"/>
      <c r="D80" s="246"/>
      <c r="E80" s="246"/>
      <c r="F80" s="246"/>
      <c r="G80" s="12">
        <v>71</v>
      </c>
      <c r="H80" s="71">
        <v>0</v>
      </c>
      <c r="I80" s="71">
        <v>0</v>
      </c>
      <c r="J80" s="71">
        <v>0</v>
      </c>
      <c r="K80" s="71">
        <v>0</v>
      </c>
    </row>
    <row r="81" spans="1:11" ht="12.75" customHeight="1" x14ac:dyDescent="0.2">
      <c r="A81" s="246" t="s">
        <v>378</v>
      </c>
      <c r="B81" s="246"/>
      <c r="C81" s="246"/>
      <c r="D81" s="246"/>
      <c r="E81" s="246"/>
      <c r="F81" s="246"/>
      <c r="G81" s="12">
        <v>72</v>
      </c>
      <c r="H81" s="71">
        <v>0</v>
      </c>
      <c r="I81" s="71">
        <v>0</v>
      </c>
      <c r="J81" s="71">
        <v>0</v>
      </c>
      <c r="K81" s="71">
        <v>0</v>
      </c>
    </row>
    <row r="82" spans="1:11" ht="12.75" customHeight="1" x14ac:dyDescent="0.2">
      <c r="A82" s="251" t="s">
        <v>379</v>
      </c>
      <c r="B82" s="251"/>
      <c r="C82" s="251"/>
      <c r="D82" s="251"/>
      <c r="E82" s="251"/>
      <c r="F82" s="251"/>
      <c r="G82" s="12">
        <v>73</v>
      </c>
      <c r="H82" s="71">
        <v>0</v>
      </c>
      <c r="I82" s="71">
        <v>0</v>
      </c>
      <c r="J82" s="71">
        <v>0</v>
      </c>
      <c r="K82" s="71">
        <v>0</v>
      </c>
    </row>
    <row r="83" spans="1:11" ht="12.75" customHeight="1" x14ac:dyDescent="0.2">
      <c r="A83" s="251" t="s">
        <v>380</v>
      </c>
      <c r="B83" s="251"/>
      <c r="C83" s="251"/>
      <c r="D83" s="251"/>
      <c r="E83" s="251"/>
      <c r="F83" s="251"/>
      <c r="G83" s="12">
        <v>74</v>
      </c>
      <c r="H83" s="71">
        <v>0</v>
      </c>
      <c r="I83" s="71">
        <v>0</v>
      </c>
      <c r="J83" s="71">
        <v>0</v>
      </c>
      <c r="K83" s="71">
        <v>0</v>
      </c>
    </row>
    <row r="84" spans="1:11" x14ac:dyDescent="0.2">
      <c r="A84" s="253" t="s">
        <v>112</v>
      </c>
      <c r="B84" s="253"/>
      <c r="C84" s="253"/>
      <c r="D84" s="253"/>
      <c r="E84" s="253"/>
      <c r="F84" s="253"/>
      <c r="G84" s="254"/>
      <c r="H84" s="254"/>
      <c r="I84" s="254"/>
      <c r="J84" s="255"/>
      <c r="K84" s="255"/>
    </row>
    <row r="85" spans="1:11" ht="12.75" customHeight="1" x14ac:dyDescent="0.2">
      <c r="A85" s="257" t="s">
        <v>381</v>
      </c>
      <c r="B85" s="257"/>
      <c r="C85" s="257"/>
      <c r="D85" s="257"/>
      <c r="E85" s="257"/>
      <c r="F85" s="257"/>
      <c r="G85" s="12">
        <v>75</v>
      </c>
      <c r="H85" s="51">
        <f>H86+H87</f>
        <v>0</v>
      </c>
      <c r="I85" s="51">
        <f>I86+I87</f>
        <v>0</v>
      </c>
      <c r="J85" s="51">
        <f>J86+J87</f>
        <v>0</v>
      </c>
      <c r="K85" s="51">
        <f>K86+K87</f>
        <v>0</v>
      </c>
    </row>
    <row r="86" spans="1:11" ht="12.75" customHeight="1" x14ac:dyDescent="0.2">
      <c r="A86" s="258" t="s">
        <v>157</v>
      </c>
      <c r="B86" s="258"/>
      <c r="C86" s="258"/>
      <c r="D86" s="258"/>
      <c r="E86" s="258"/>
      <c r="F86" s="258"/>
      <c r="G86" s="11">
        <v>76</v>
      </c>
      <c r="H86" s="52">
        <v>0</v>
      </c>
      <c r="I86" s="52">
        <v>0</v>
      </c>
      <c r="J86" s="52">
        <v>0</v>
      </c>
      <c r="K86" s="52">
        <v>0</v>
      </c>
    </row>
    <row r="87" spans="1:11" ht="12.75" customHeight="1" x14ac:dyDescent="0.2">
      <c r="A87" s="258" t="s">
        <v>158</v>
      </c>
      <c r="B87" s="258"/>
      <c r="C87" s="258"/>
      <c r="D87" s="258"/>
      <c r="E87" s="258"/>
      <c r="F87" s="258"/>
      <c r="G87" s="11">
        <v>77</v>
      </c>
      <c r="H87" s="52">
        <v>0</v>
      </c>
      <c r="I87" s="52">
        <v>0</v>
      </c>
      <c r="J87" s="52">
        <v>0</v>
      </c>
      <c r="K87" s="52">
        <v>0</v>
      </c>
    </row>
    <row r="88" spans="1:11" x14ac:dyDescent="0.2">
      <c r="A88" s="259" t="s">
        <v>114</v>
      </c>
      <c r="B88" s="259"/>
      <c r="C88" s="259"/>
      <c r="D88" s="259"/>
      <c r="E88" s="259"/>
      <c r="F88" s="259"/>
      <c r="G88" s="260"/>
      <c r="H88" s="260"/>
      <c r="I88" s="260"/>
      <c r="J88" s="255"/>
      <c r="K88" s="255"/>
    </row>
    <row r="89" spans="1:11" ht="12.75" customHeight="1" x14ac:dyDescent="0.2">
      <c r="A89" s="228" t="s">
        <v>159</v>
      </c>
      <c r="B89" s="228"/>
      <c r="C89" s="228"/>
      <c r="D89" s="228"/>
      <c r="E89" s="228"/>
      <c r="F89" s="228"/>
      <c r="G89" s="11">
        <v>78</v>
      </c>
      <c r="H89" s="52">
        <v>43244673</v>
      </c>
      <c r="I89" s="52">
        <v>43244673</v>
      </c>
      <c r="J89" s="52">
        <v>-275813</v>
      </c>
      <c r="K89" s="52">
        <v>-275813</v>
      </c>
    </row>
    <row r="90" spans="1:11" ht="24" customHeight="1" x14ac:dyDescent="0.2">
      <c r="A90" s="214" t="s">
        <v>437</v>
      </c>
      <c r="B90" s="214"/>
      <c r="C90" s="214"/>
      <c r="D90" s="214"/>
      <c r="E90" s="214"/>
      <c r="F90" s="214"/>
      <c r="G90" s="12">
        <v>79</v>
      </c>
      <c r="H90" s="69">
        <f>H91+H98</f>
        <v>0</v>
      </c>
      <c r="I90" s="69">
        <f>I91+I98</f>
        <v>0</v>
      </c>
      <c r="J90" s="69">
        <f t="shared" ref="J90:K90" si="8">J91+J98</f>
        <v>0</v>
      </c>
      <c r="K90" s="69">
        <f t="shared" si="8"/>
        <v>0</v>
      </c>
    </row>
    <row r="91" spans="1:11" ht="24" customHeight="1" x14ac:dyDescent="0.2">
      <c r="A91" s="261" t="s">
        <v>444</v>
      </c>
      <c r="B91" s="261"/>
      <c r="C91" s="261"/>
      <c r="D91" s="261"/>
      <c r="E91" s="261"/>
      <c r="F91" s="261"/>
      <c r="G91" s="12">
        <v>80</v>
      </c>
      <c r="H91" s="69">
        <f>SUM(H92:H96)</f>
        <v>0</v>
      </c>
      <c r="I91" s="69">
        <f>SUM(I92:I96)</f>
        <v>0</v>
      </c>
      <c r="J91" s="69">
        <f t="shared" ref="J91:K91" si="9">SUM(J92:J96)</f>
        <v>0</v>
      </c>
      <c r="K91" s="69">
        <f t="shared" si="9"/>
        <v>0</v>
      </c>
    </row>
    <row r="92" spans="1:11" ht="25.5" customHeight="1" x14ac:dyDescent="0.2">
      <c r="A92" s="250" t="s">
        <v>382</v>
      </c>
      <c r="B92" s="250"/>
      <c r="C92" s="250"/>
      <c r="D92" s="250"/>
      <c r="E92" s="250"/>
      <c r="F92" s="250"/>
      <c r="G92" s="12">
        <v>81</v>
      </c>
      <c r="H92" s="52">
        <v>0</v>
      </c>
      <c r="I92" s="52">
        <v>0</v>
      </c>
      <c r="J92" s="52">
        <v>0</v>
      </c>
      <c r="K92" s="52">
        <v>0</v>
      </c>
    </row>
    <row r="93" spans="1:11" ht="38.25" customHeight="1" x14ac:dyDescent="0.2">
      <c r="A93" s="250" t="s">
        <v>383</v>
      </c>
      <c r="B93" s="250"/>
      <c r="C93" s="250"/>
      <c r="D93" s="250"/>
      <c r="E93" s="250"/>
      <c r="F93" s="250"/>
      <c r="G93" s="12">
        <v>82</v>
      </c>
      <c r="H93" s="52">
        <v>0</v>
      </c>
      <c r="I93" s="52">
        <v>0</v>
      </c>
      <c r="J93" s="52">
        <v>0</v>
      </c>
      <c r="K93" s="52">
        <v>0</v>
      </c>
    </row>
    <row r="94" spans="1:11" ht="38.25" customHeight="1" x14ac:dyDescent="0.2">
      <c r="A94" s="250" t="s">
        <v>384</v>
      </c>
      <c r="B94" s="250"/>
      <c r="C94" s="250"/>
      <c r="D94" s="250"/>
      <c r="E94" s="250"/>
      <c r="F94" s="250"/>
      <c r="G94" s="12">
        <v>83</v>
      </c>
      <c r="H94" s="52">
        <v>0</v>
      </c>
      <c r="I94" s="52">
        <v>0</v>
      </c>
      <c r="J94" s="52">
        <v>0</v>
      </c>
      <c r="K94" s="52">
        <v>0</v>
      </c>
    </row>
    <row r="95" spans="1:11" x14ac:dyDescent="0.2">
      <c r="A95" s="250" t="s">
        <v>385</v>
      </c>
      <c r="B95" s="250"/>
      <c r="C95" s="250"/>
      <c r="D95" s="250"/>
      <c r="E95" s="250"/>
      <c r="F95" s="250"/>
      <c r="G95" s="12">
        <v>84</v>
      </c>
      <c r="H95" s="52">
        <v>0</v>
      </c>
      <c r="I95" s="52">
        <v>0</v>
      </c>
      <c r="J95" s="52">
        <v>0</v>
      </c>
      <c r="K95" s="52">
        <v>0</v>
      </c>
    </row>
    <row r="96" spans="1:11" x14ac:dyDescent="0.2">
      <c r="A96" s="250" t="s">
        <v>386</v>
      </c>
      <c r="B96" s="250"/>
      <c r="C96" s="250"/>
      <c r="D96" s="250"/>
      <c r="E96" s="250"/>
      <c r="F96" s="250"/>
      <c r="G96" s="12">
        <v>85</v>
      </c>
      <c r="H96" s="52">
        <v>0</v>
      </c>
      <c r="I96" s="52">
        <v>0</v>
      </c>
      <c r="J96" s="52">
        <v>0</v>
      </c>
      <c r="K96" s="52">
        <v>0</v>
      </c>
    </row>
    <row r="97" spans="1:11" ht="26.25" customHeight="1" x14ac:dyDescent="0.2">
      <c r="A97" s="250" t="s">
        <v>387</v>
      </c>
      <c r="B97" s="250"/>
      <c r="C97" s="250"/>
      <c r="D97" s="250"/>
      <c r="E97" s="250"/>
      <c r="F97" s="250"/>
      <c r="G97" s="12">
        <v>86</v>
      </c>
      <c r="H97" s="52">
        <v>0</v>
      </c>
      <c r="I97" s="52">
        <v>0</v>
      </c>
      <c r="J97" s="52">
        <v>0</v>
      </c>
      <c r="K97" s="52">
        <v>0</v>
      </c>
    </row>
    <row r="98" spans="1:11" ht="25.5" customHeight="1" x14ac:dyDescent="0.2">
      <c r="A98" s="261" t="s">
        <v>438</v>
      </c>
      <c r="B98" s="261"/>
      <c r="C98" s="261"/>
      <c r="D98" s="261"/>
      <c r="E98" s="261"/>
      <c r="F98" s="261"/>
      <c r="G98" s="12">
        <v>87</v>
      </c>
      <c r="H98" s="69">
        <f>SUM(H99:H106)</f>
        <v>0</v>
      </c>
      <c r="I98" s="69">
        <f>SUM(I99:I106)</f>
        <v>0</v>
      </c>
      <c r="J98" s="69">
        <f t="shared" ref="J98:K98" si="10">SUM(J99:J106)</f>
        <v>0</v>
      </c>
      <c r="K98" s="69">
        <f t="shared" si="10"/>
        <v>0</v>
      </c>
    </row>
    <row r="99" spans="1:11" x14ac:dyDescent="0.2">
      <c r="A99" s="262" t="s">
        <v>160</v>
      </c>
      <c r="B99" s="262"/>
      <c r="C99" s="262"/>
      <c r="D99" s="262"/>
      <c r="E99" s="262"/>
      <c r="F99" s="262"/>
      <c r="G99" s="11">
        <v>88</v>
      </c>
      <c r="H99" s="52">
        <v>0</v>
      </c>
      <c r="I99" s="52">
        <v>0</v>
      </c>
      <c r="J99" s="52">
        <v>0</v>
      </c>
      <c r="K99" s="52">
        <v>0</v>
      </c>
    </row>
    <row r="100" spans="1:11" ht="36" customHeight="1" x14ac:dyDescent="0.2">
      <c r="A100" s="250" t="s">
        <v>388</v>
      </c>
      <c r="B100" s="250"/>
      <c r="C100" s="250"/>
      <c r="D100" s="250"/>
      <c r="E100" s="250"/>
      <c r="F100" s="250"/>
      <c r="G100" s="11">
        <v>89</v>
      </c>
      <c r="H100" s="52">
        <v>0</v>
      </c>
      <c r="I100" s="52">
        <v>0</v>
      </c>
      <c r="J100" s="52">
        <v>0</v>
      </c>
      <c r="K100" s="52">
        <v>0</v>
      </c>
    </row>
    <row r="101" spans="1:11" ht="22.15" customHeight="1" x14ac:dyDescent="0.2">
      <c r="A101" s="262" t="s">
        <v>161</v>
      </c>
      <c r="B101" s="262"/>
      <c r="C101" s="262"/>
      <c r="D101" s="262"/>
      <c r="E101" s="262"/>
      <c r="F101" s="262"/>
      <c r="G101" s="11">
        <v>90</v>
      </c>
      <c r="H101" s="52">
        <v>0</v>
      </c>
      <c r="I101" s="52">
        <v>0</v>
      </c>
      <c r="J101" s="52">
        <v>0</v>
      </c>
      <c r="K101" s="52">
        <v>0</v>
      </c>
    </row>
    <row r="102" spans="1:11" ht="22.15" customHeight="1" x14ac:dyDescent="0.2">
      <c r="A102" s="262" t="s">
        <v>162</v>
      </c>
      <c r="B102" s="262"/>
      <c r="C102" s="262"/>
      <c r="D102" s="262"/>
      <c r="E102" s="262"/>
      <c r="F102" s="262"/>
      <c r="G102" s="11">
        <v>91</v>
      </c>
      <c r="H102" s="52">
        <v>0</v>
      </c>
      <c r="I102" s="52">
        <v>0</v>
      </c>
      <c r="J102" s="52">
        <v>0</v>
      </c>
      <c r="K102" s="52">
        <v>0</v>
      </c>
    </row>
    <row r="103" spans="1:11" ht="22.15" customHeight="1" x14ac:dyDescent="0.2">
      <c r="A103" s="262" t="s">
        <v>163</v>
      </c>
      <c r="B103" s="262"/>
      <c r="C103" s="262"/>
      <c r="D103" s="262"/>
      <c r="E103" s="262"/>
      <c r="F103" s="262"/>
      <c r="G103" s="11">
        <v>92</v>
      </c>
      <c r="H103" s="52">
        <v>0</v>
      </c>
      <c r="I103" s="52">
        <v>0</v>
      </c>
      <c r="J103" s="52">
        <v>0</v>
      </c>
      <c r="K103" s="52">
        <v>0</v>
      </c>
    </row>
    <row r="104" spans="1:11" ht="12.75" customHeight="1" x14ac:dyDescent="0.2">
      <c r="A104" s="250" t="s">
        <v>389</v>
      </c>
      <c r="B104" s="250"/>
      <c r="C104" s="250"/>
      <c r="D104" s="250"/>
      <c r="E104" s="250"/>
      <c r="F104" s="250"/>
      <c r="G104" s="11">
        <v>93</v>
      </c>
      <c r="H104" s="52">
        <v>0</v>
      </c>
      <c r="I104" s="52">
        <v>0</v>
      </c>
      <c r="J104" s="52">
        <v>0</v>
      </c>
      <c r="K104" s="52">
        <v>0</v>
      </c>
    </row>
    <row r="105" spans="1:11" ht="26.25" customHeight="1" x14ac:dyDescent="0.2">
      <c r="A105" s="250" t="s">
        <v>390</v>
      </c>
      <c r="B105" s="250"/>
      <c r="C105" s="250"/>
      <c r="D105" s="250"/>
      <c r="E105" s="250"/>
      <c r="F105" s="250"/>
      <c r="G105" s="11">
        <v>94</v>
      </c>
      <c r="H105" s="52">
        <v>0</v>
      </c>
      <c r="I105" s="52">
        <v>0</v>
      </c>
      <c r="J105" s="52">
        <v>0</v>
      </c>
      <c r="K105" s="52">
        <v>0</v>
      </c>
    </row>
    <row r="106" spans="1:11" x14ac:dyDescent="0.2">
      <c r="A106" s="250" t="s">
        <v>391</v>
      </c>
      <c r="B106" s="250"/>
      <c r="C106" s="250"/>
      <c r="D106" s="250"/>
      <c r="E106" s="250"/>
      <c r="F106" s="250"/>
      <c r="G106" s="11">
        <v>95</v>
      </c>
      <c r="H106" s="52">
        <v>0</v>
      </c>
      <c r="I106" s="52">
        <v>0</v>
      </c>
      <c r="J106" s="52">
        <v>0</v>
      </c>
      <c r="K106" s="52">
        <v>0</v>
      </c>
    </row>
    <row r="107" spans="1:11" ht="24.75" customHeight="1" x14ac:dyDescent="0.2">
      <c r="A107" s="250" t="s">
        <v>392</v>
      </c>
      <c r="B107" s="250"/>
      <c r="C107" s="250"/>
      <c r="D107" s="250"/>
      <c r="E107" s="250"/>
      <c r="F107" s="250"/>
      <c r="G107" s="11">
        <v>96</v>
      </c>
      <c r="H107" s="52">
        <v>0</v>
      </c>
      <c r="I107" s="52">
        <v>0</v>
      </c>
      <c r="J107" s="52">
        <v>0</v>
      </c>
      <c r="K107" s="52">
        <v>0</v>
      </c>
    </row>
    <row r="108" spans="1:11" ht="22.9" customHeight="1" x14ac:dyDescent="0.2">
      <c r="A108" s="214" t="s">
        <v>439</v>
      </c>
      <c r="B108" s="214"/>
      <c r="C108" s="214"/>
      <c r="D108" s="214"/>
      <c r="E108" s="214"/>
      <c r="F108" s="214"/>
      <c r="G108" s="12">
        <v>97</v>
      </c>
      <c r="H108" s="69">
        <f>H91+H98-H107-H97</f>
        <v>0</v>
      </c>
      <c r="I108" s="69">
        <f>I91+I98-I107-I97</f>
        <v>0</v>
      </c>
      <c r="J108" s="69">
        <f t="shared" ref="J108:K108" si="11">J91+J98-J107-J97</f>
        <v>0</v>
      </c>
      <c r="K108" s="69">
        <f t="shared" si="11"/>
        <v>0</v>
      </c>
    </row>
    <row r="109" spans="1:11" ht="12.75" customHeight="1" x14ac:dyDescent="0.2">
      <c r="A109" s="214" t="s">
        <v>393</v>
      </c>
      <c r="B109" s="214"/>
      <c r="C109" s="214"/>
      <c r="D109" s="214"/>
      <c r="E109" s="214"/>
      <c r="F109" s="214"/>
      <c r="G109" s="12">
        <v>98</v>
      </c>
      <c r="H109" s="51">
        <f>H89+H108</f>
        <v>43244673</v>
      </c>
      <c r="I109" s="51">
        <f>I89+I108</f>
        <v>43244673</v>
      </c>
      <c r="J109" s="51">
        <f t="shared" ref="J109:K109" si="12">J89+J108</f>
        <v>-275813</v>
      </c>
      <c r="K109" s="51">
        <f t="shared" si="12"/>
        <v>-275813</v>
      </c>
    </row>
    <row r="110" spans="1:11" x14ac:dyDescent="0.2">
      <c r="A110" s="253" t="s">
        <v>164</v>
      </c>
      <c r="B110" s="253"/>
      <c r="C110" s="253"/>
      <c r="D110" s="253"/>
      <c r="E110" s="253"/>
      <c r="F110" s="253"/>
      <c r="G110" s="254"/>
      <c r="H110" s="254"/>
      <c r="I110" s="254"/>
      <c r="J110" s="255"/>
      <c r="K110" s="255"/>
    </row>
    <row r="111" spans="1:11" ht="12.75" customHeight="1" x14ac:dyDescent="0.2">
      <c r="A111" s="257" t="s">
        <v>394</v>
      </c>
      <c r="B111" s="257"/>
      <c r="C111" s="257"/>
      <c r="D111" s="257"/>
      <c r="E111" s="257"/>
      <c r="F111" s="257"/>
      <c r="G111" s="12">
        <v>99</v>
      </c>
      <c r="H111" s="51">
        <f>H112+H113</f>
        <v>0</v>
      </c>
      <c r="I111" s="51">
        <f>I112+I113</f>
        <v>0</v>
      </c>
      <c r="J111" s="51">
        <f>J112+J113</f>
        <v>0</v>
      </c>
      <c r="K111" s="51">
        <f>K112+K113</f>
        <v>0</v>
      </c>
    </row>
    <row r="112" spans="1:11" ht="12.75" customHeight="1" x14ac:dyDescent="0.2">
      <c r="A112" s="258" t="s">
        <v>113</v>
      </c>
      <c r="B112" s="258"/>
      <c r="C112" s="258"/>
      <c r="D112" s="258"/>
      <c r="E112" s="258"/>
      <c r="F112" s="258"/>
      <c r="G112" s="11">
        <v>100</v>
      </c>
      <c r="H112" s="52">
        <v>0</v>
      </c>
      <c r="I112" s="52">
        <v>0</v>
      </c>
      <c r="J112" s="52">
        <v>0</v>
      </c>
      <c r="K112" s="52">
        <v>0</v>
      </c>
    </row>
    <row r="113" spans="1:11" ht="12.75" customHeight="1" x14ac:dyDescent="0.2">
      <c r="A113" s="258" t="s">
        <v>165</v>
      </c>
      <c r="B113" s="258"/>
      <c r="C113" s="258"/>
      <c r="D113" s="258"/>
      <c r="E113" s="258"/>
      <c r="F113" s="25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pane ySplit="6" topLeftCell="A7" activePane="bottomLeft" state="frozen"/>
      <selection sqref="A1:C1"/>
      <selection pane="bottomLeft" activeCell="A7" sqref="A7:I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3" t="s">
        <v>166</v>
      </c>
      <c r="B1" s="264"/>
      <c r="C1" s="264"/>
      <c r="D1" s="264"/>
      <c r="E1" s="264"/>
      <c r="F1" s="264"/>
      <c r="G1" s="264"/>
      <c r="H1" s="264"/>
      <c r="I1" s="264"/>
    </row>
    <row r="2" spans="1:9" x14ac:dyDescent="0.2">
      <c r="A2" s="265" t="s">
        <v>562</v>
      </c>
      <c r="B2" s="218"/>
      <c r="C2" s="218"/>
      <c r="D2" s="218"/>
      <c r="E2" s="218"/>
      <c r="F2" s="218"/>
      <c r="G2" s="218"/>
      <c r="H2" s="218"/>
      <c r="I2" s="218"/>
    </row>
    <row r="3" spans="1:9" x14ac:dyDescent="0.2">
      <c r="A3" s="267" t="s">
        <v>448</v>
      </c>
      <c r="B3" s="268"/>
      <c r="C3" s="268"/>
      <c r="D3" s="268"/>
      <c r="E3" s="268"/>
      <c r="F3" s="268"/>
      <c r="G3" s="268"/>
      <c r="H3" s="268"/>
      <c r="I3" s="268"/>
    </row>
    <row r="4" spans="1:9" x14ac:dyDescent="0.2">
      <c r="A4" s="266" t="s">
        <v>462</v>
      </c>
      <c r="B4" s="221"/>
      <c r="C4" s="221"/>
      <c r="D4" s="221"/>
      <c r="E4" s="221"/>
      <c r="F4" s="221"/>
      <c r="G4" s="221"/>
      <c r="H4" s="221"/>
      <c r="I4" s="222"/>
    </row>
    <row r="5" spans="1:9" ht="23.25" x14ac:dyDescent="0.2">
      <c r="A5" s="271" t="s">
        <v>2</v>
      </c>
      <c r="B5" s="226"/>
      <c r="C5" s="226"/>
      <c r="D5" s="226"/>
      <c r="E5" s="226"/>
      <c r="F5" s="226"/>
      <c r="G5" s="60" t="s">
        <v>103</v>
      </c>
      <c r="H5" s="61" t="s">
        <v>301</v>
      </c>
      <c r="I5" s="61" t="s">
        <v>279</v>
      </c>
    </row>
    <row r="6" spans="1:9" x14ac:dyDescent="0.2">
      <c r="A6" s="272">
        <v>1</v>
      </c>
      <c r="B6" s="226"/>
      <c r="C6" s="226"/>
      <c r="D6" s="226"/>
      <c r="E6" s="226"/>
      <c r="F6" s="226"/>
      <c r="G6" s="62">
        <v>2</v>
      </c>
      <c r="H6" s="61" t="s">
        <v>167</v>
      </c>
      <c r="I6" s="61" t="s">
        <v>168</v>
      </c>
    </row>
    <row r="7" spans="1:9" x14ac:dyDescent="0.2">
      <c r="A7" s="273" t="s">
        <v>169</v>
      </c>
      <c r="B7" s="273"/>
      <c r="C7" s="273"/>
      <c r="D7" s="273"/>
      <c r="E7" s="273"/>
      <c r="F7" s="273"/>
      <c r="G7" s="273"/>
      <c r="H7" s="273"/>
      <c r="I7" s="273"/>
    </row>
    <row r="8" spans="1:9" ht="12.75" customHeight="1" x14ac:dyDescent="0.2">
      <c r="A8" s="212" t="s">
        <v>170</v>
      </c>
      <c r="B8" s="212"/>
      <c r="C8" s="212"/>
      <c r="D8" s="212"/>
      <c r="E8" s="212"/>
      <c r="F8" s="212"/>
      <c r="G8" s="63">
        <v>1</v>
      </c>
      <c r="H8" s="64">
        <v>43244673</v>
      </c>
      <c r="I8" s="64">
        <v>-275813</v>
      </c>
    </row>
    <row r="9" spans="1:9" ht="12.75" customHeight="1" x14ac:dyDescent="0.2">
      <c r="A9" s="270" t="s">
        <v>171</v>
      </c>
      <c r="B9" s="270"/>
      <c r="C9" s="270"/>
      <c r="D9" s="270"/>
      <c r="E9" s="270"/>
      <c r="F9" s="270"/>
      <c r="G9" s="65">
        <v>2</v>
      </c>
      <c r="H9" s="66">
        <f>H10+H11+H12+H13+H14+H15+H16+H17</f>
        <v>-43801787</v>
      </c>
      <c r="I9" s="66">
        <f>I10+I11+I12+I13+I14+I15+I16+I17</f>
        <v>-406702</v>
      </c>
    </row>
    <row r="10" spans="1:9" ht="12.75" customHeight="1" x14ac:dyDescent="0.2">
      <c r="A10" s="247" t="s">
        <v>172</v>
      </c>
      <c r="B10" s="247"/>
      <c r="C10" s="247"/>
      <c r="D10" s="247"/>
      <c r="E10" s="247"/>
      <c r="F10" s="247"/>
      <c r="G10" s="63">
        <v>3</v>
      </c>
      <c r="H10" s="64">
        <v>479665</v>
      </c>
      <c r="I10" s="64">
        <v>526591</v>
      </c>
    </row>
    <row r="11" spans="1:9" ht="22.15" customHeight="1" x14ac:dyDescent="0.2">
      <c r="A11" s="247" t="s">
        <v>173</v>
      </c>
      <c r="B11" s="247"/>
      <c r="C11" s="247"/>
      <c r="D11" s="247"/>
      <c r="E11" s="247"/>
      <c r="F11" s="247"/>
      <c r="G11" s="63">
        <v>4</v>
      </c>
      <c r="H11" s="64">
        <v>0</v>
      </c>
      <c r="I11" s="64">
        <v>0</v>
      </c>
    </row>
    <row r="12" spans="1:9" ht="23.45" customHeight="1" x14ac:dyDescent="0.2">
      <c r="A12" s="247" t="s">
        <v>174</v>
      </c>
      <c r="B12" s="247"/>
      <c r="C12" s="247"/>
      <c r="D12" s="247"/>
      <c r="E12" s="247"/>
      <c r="F12" s="247"/>
      <c r="G12" s="63">
        <v>5</v>
      </c>
      <c r="H12" s="64">
        <v>0</v>
      </c>
      <c r="I12" s="64">
        <v>0</v>
      </c>
    </row>
    <row r="13" spans="1:9" ht="12.75" customHeight="1" x14ac:dyDescent="0.2">
      <c r="A13" s="247" t="s">
        <v>175</v>
      </c>
      <c r="B13" s="247"/>
      <c r="C13" s="247"/>
      <c r="D13" s="247"/>
      <c r="E13" s="247"/>
      <c r="F13" s="247"/>
      <c r="G13" s="63">
        <v>6</v>
      </c>
      <c r="H13" s="64">
        <v>-44322126</v>
      </c>
      <c r="I13" s="64">
        <v>-935574</v>
      </c>
    </row>
    <row r="14" spans="1:9" ht="12.75" customHeight="1" x14ac:dyDescent="0.2">
      <c r="A14" s="247" t="s">
        <v>176</v>
      </c>
      <c r="B14" s="247"/>
      <c r="C14" s="247"/>
      <c r="D14" s="247"/>
      <c r="E14" s="247"/>
      <c r="F14" s="247"/>
      <c r="G14" s="63">
        <v>7</v>
      </c>
      <c r="H14" s="64">
        <v>40674</v>
      </c>
      <c r="I14" s="64">
        <v>2281</v>
      </c>
    </row>
    <row r="15" spans="1:9" ht="12.75" customHeight="1" x14ac:dyDescent="0.2">
      <c r="A15" s="247" t="s">
        <v>177</v>
      </c>
      <c r="B15" s="247"/>
      <c r="C15" s="247"/>
      <c r="D15" s="247"/>
      <c r="E15" s="247"/>
      <c r="F15" s="247"/>
      <c r="G15" s="63">
        <v>8</v>
      </c>
      <c r="H15" s="64">
        <v>0</v>
      </c>
      <c r="I15" s="64">
        <v>0</v>
      </c>
    </row>
    <row r="16" spans="1:9" ht="12.75" customHeight="1" x14ac:dyDescent="0.2">
      <c r="A16" s="247" t="s">
        <v>178</v>
      </c>
      <c r="B16" s="247"/>
      <c r="C16" s="247"/>
      <c r="D16" s="247"/>
      <c r="E16" s="247"/>
      <c r="F16" s="247"/>
      <c r="G16" s="63">
        <v>9</v>
      </c>
      <c r="H16" s="64">
        <v>0</v>
      </c>
      <c r="I16" s="64">
        <v>0</v>
      </c>
    </row>
    <row r="17" spans="1:9" ht="25.15" customHeight="1" x14ac:dyDescent="0.2">
      <c r="A17" s="247" t="s">
        <v>179</v>
      </c>
      <c r="B17" s="247"/>
      <c r="C17" s="247"/>
      <c r="D17" s="247"/>
      <c r="E17" s="247"/>
      <c r="F17" s="247"/>
      <c r="G17" s="63">
        <v>10</v>
      </c>
      <c r="H17" s="64">
        <v>0</v>
      </c>
      <c r="I17" s="64">
        <v>0</v>
      </c>
    </row>
    <row r="18" spans="1:9" ht="28.15" customHeight="1" x14ac:dyDescent="0.2">
      <c r="A18" s="269" t="s">
        <v>306</v>
      </c>
      <c r="B18" s="269"/>
      <c r="C18" s="269"/>
      <c r="D18" s="269"/>
      <c r="E18" s="269"/>
      <c r="F18" s="269"/>
      <c r="G18" s="65">
        <v>11</v>
      </c>
      <c r="H18" s="66">
        <f>H8+H9</f>
        <v>-557114</v>
      </c>
      <c r="I18" s="66">
        <f>I8+I9</f>
        <v>-682515</v>
      </c>
    </row>
    <row r="19" spans="1:9" ht="12.75" customHeight="1" x14ac:dyDescent="0.2">
      <c r="A19" s="270" t="s">
        <v>180</v>
      </c>
      <c r="B19" s="270"/>
      <c r="C19" s="270"/>
      <c r="D19" s="270"/>
      <c r="E19" s="270"/>
      <c r="F19" s="270"/>
      <c r="G19" s="65">
        <v>12</v>
      </c>
      <c r="H19" s="66">
        <f>H20+H21+H22+H23</f>
        <v>3580272</v>
      </c>
      <c r="I19" s="66">
        <f>I20+I21+I22+I23</f>
        <v>-71257</v>
      </c>
    </row>
    <row r="20" spans="1:9" ht="12.75" customHeight="1" x14ac:dyDescent="0.2">
      <c r="A20" s="247" t="s">
        <v>181</v>
      </c>
      <c r="B20" s="247"/>
      <c r="C20" s="247"/>
      <c r="D20" s="247"/>
      <c r="E20" s="247"/>
      <c r="F20" s="247"/>
      <c r="G20" s="63">
        <v>13</v>
      </c>
      <c r="H20" s="64">
        <v>3609623</v>
      </c>
      <c r="I20" s="64">
        <v>482795</v>
      </c>
    </row>
    <row r="21" spans="1:9" ht="12.75" customHeight="1" x14ac:dyDescent="0.2">
      <c r="A21" s="247" t="s">
        <v>182</v>
      </c>
      <c r="B21" s="247"/>
      <c r="C21" s="247"/>
      <c r="D21" s="247"/>
      <c r="E21" s="247"/>
      <c r="F21" s="247"/>
      <c r="G21" s="63">
        <v>14</v>
      </c>
      <c r="H21" s="64">
        <v>45271652</v>
      </c>
      <c r="I21" s="64">
        <v>17251</v>
      </c>
    </row>
    <row r="22" spans="1:9" ht="12.75" customHeight="1" x14ac:dyDescent="0.2">
      <c r="A22" s="247" t="s">
        <v>183</v>
      </c>
      <c r="B22" s="247"/>
      <c r="C22" s="247"/>
      <c r="D22" s="247"/>
      <c r="E22" s="247"/>
      <c r="F22" s="247"/>
      <c r="G22" s="63">
        <v>15</v>
      </c>
      <c r="H22" s="64">
        <v>0</v>
      </c>
      <c r="I22" s="64">
        <v>0</v>
      </c>
    </row>
    <row r="23" spans="1:9" ht="12.75" customHeight="1" x14ac:dyDescent="0.2">
      <c r="A23" s="247" t="s">
        <v>184</v>
      </c>
      <c r="B23" s="247"/>
      <c r="C23" s="247"/>
      <c r="D23" s="247"/>
      <c r="E23" s="247"/>
      <c r="F23" s="247"/>
      <c r="G23" s="63">
        <v>16</v>
      </c>
      <c r="H23" s="64">
        <v>-45301003</v>
      </c>
      <c r="I23" s="64">
        <v>-571303</v>
      </c>
    </row>
    <row r="24" spans="1:9" ht="12.75" customHeight="1" x14ac:dyDescent="0.2">
      <c r="A24" s="269" t="s">
        <v>185</v>
      </c>
      <c r="B24" s="269"/>
      <c r="C24" s="269"/>
      <c r="D24" s="269"/>
      <c r="E24" s="269"/>
      <c r="F24" s="269"/>
      <c r="G24" s="65">
        <v>17</v>
      </c>
      <c r="H24" s="66">
        <f>H18+H19</f>
        <v>3023158</v>
      </c>
      <c r="I24" s="66">
        <f>I18+I19</f>
        <v>-753772</v>
      </c>
    </row>
    <row r="25" spans="1:9" ht="12.75" customHeight="1" x14ac:dyDescent="0.2">
      <c r="A25" s="212" t="s">
        <v>186</v>
      </c>
      <c r="B25" s="212"/>
      <c r="C25" s="212"/>
      <c r="D25" s="212"/>
      <c r="E25" s="212"/>
      <c r="F25" s="212"/>
      <c r="G25" s="63">
        <v>18</v>
      </c>
      <c r="H25" s="64">
        <v>-37296</v>
      </c>
      <c r="I25" s="64">
        <v>-16194</v>
      </c>
    </row>
    <row r="26" spans="1:9" ht="12.75" customHeight="1" x14ac:dyDescent="0.2">
      <c r="A26" s="212" t="s">
        <v>187</v>
      </c>
      <c r="B26" s="212"/>
      <c r="C26" s="212"/>
      <c r="D26" s="212"/>
      <c r="E26" s="212"/>
      <c r="F26" s="212"/>
      <c r="G26" s="63">
        <v>19</v>
      </c>
      <c r="H26" s="64">
        <v>0</v>
      </c>
      <c r="I26" s="64">
        <v>0</v>
      </c>
    </row>
    <row r="27" spans="1:9" ht="25.9" customHeight="1" x14ac:dyDescent="0.2">
      <c r="A27" s="274" t="s">
        <v>188</v>
      </c>
      <c r="B27" s="274"/>
      <c r="C27" s="274"/>
      <c r="D27" s="274"/>
      <c r="E27" s="274"/>
      <c r="F27" s="274"/>
      <c r="G27" s="65">
        <v>20</v>
      </c>
      <c r="H27" s="66">
        <f>H24+H25+H26</f>
        <v>2985862</v>
      </c>
      <c r="I27" s="66">
        <f>I24+I25+I26</f>
        <v>-769966</v>
      </c>
    </row>
    <row r="28" spans="1:9" x14ac:dyDescent="0.2">
      <c r="A28" s="273" t="s">
        <v>189</v>
      </c>
      <c r="B28" s="273"/>
      <c r="C28" s="273"/>
      <c r="D28" s="273"/>
      <c r="E28" s="273"/>
      <c r="F28" s="273"/>
      <c r="G28" s="273"/>
      <c r="H28" s="273"/>
      <c r="I28" s="273"/>
    </row>
    <row r="29" spans="1:9" ht="30.6" customHeight="1" x14ac:dyDescent="0.2">
      <c r="A29" s="212" t="s">
        <v>190</v>
      </c>
      <c r="B29" s="212"/>
      <c r="C29" s="212"/>
      <c r="D29" s="212"/>
      <c r="E29" s="212"/>
      <c r="F29" s="212"/>
      <c r="G29" s="63">
        <v>21</v>
      </c>
      <c r="H29" s="67">
        <v>0</v>
      </c>
      <c r="I29" s="67">
        <v>0</v>
      </c>
    </row>
    <row r="30" spans="1:9" ht="12.75" customHeight="1" x14ac:dyDescent="0.2">
      <c r="A30" s="212" t="s">
        <v>191</v>
      </c>
      <c r="B30" s="212"/>
      <c r="C30" s="212"/>
      <c r="D30" s="212"/>
      <c r="E30" s="212"/>
      <c r="F30" s="212"/>
      <c r="G30" s="63">
        <v>22</v>
      </c>
      <c r="H30" s="67">
        <v>0</v>
      </c>
      <c r="I30" s="67">
        <v>0</v>
      </c>
    </row>
    <row r="31" spans="1:9" ht="12.75" customHeight="1" x14ac:dyDescent="0.2">
      <c r="A31" s="212" t="s">
        <v>192</v>
      </c>
      <c r="B31" s="212"/>
      <c r="C31" s="212"/>
      <c r="D31" s="212"/>
      <c r="E31" s="212"/>
      <c r="F31" s="212"/>
      <c r="G31" s="63">
        <v>23</v>
      </c>
      <c r="H31" s="67">
        <v>625094</v>
      </c>
      <c r="I31" s="67">
        <v>1062793</v>
      </c>
    </row>
    <row r="32" spans="1:9" ht="12.75" customHeight="1" x14ac:dyDescent="0.2">
      <c r="A32" s="212" t="s">
        <v>193</v>
      </c>
      <c r="B32" s="212"/>
      <c r="C32" s="212"/>
      <c r="D32" s="212"/>
      <c r="E32" s="212"/>
      <c r="F32" s="212"/>
      <c r="G32" s="63">
        <v>24</v>
      </c>
      <c r="H32" s="67">
        <v>43547498</v>
      </c>
      <c r="I32" s="67">
        <v>20431</v>
      </c>
    </row>
    <row r="33" spans="1:9" ht="12.75" customHeight="1" x14ac:dyDescent="0.2">
      <c r="A33" s="212" t="s">
        <v>194</v>
      </c>
      <c r="B33" s="212"/>
      <c r="C33" s="212"/>
      <c r="D33" s="212"/>
      <c r="E33" s="212"/>
      <c r="F33" s="212"/>
      <c r="G33" s="63">
        <v>25</v>
      </c>
      <c r="H33" s="67">
        <v>45679422</v>
      </c>
      <c r="I33" s="67">
        <v>575200000</v>
      </c>
    </row>
    <row r="34" spans="1:9" ht="12.75" customHeight="1" x14ac:dyDescent="0.2">
      <c r="A34" s="212" t="s">
        <v>195</v>
      </c>
      <c r="B34" s="212"/>
      <c r="C34" s="212"/>
      <c r="D34" s="212"/>
      <c r="E34" s="212"/>
      <c r="F34" s="212"/>
      <c r="G34" s="63">
        <v>26</v>
      </c>
      <c r="H34" s="67">
        <v>0</v>
      </c>
      <c r="I34" s="67">
        <v>0</v>
      </c>
    </row>
    <row r="35" spans="1:9" ht="26.45" customHeight="1" x14ac:dyDescent="0.2">
      <c r="A35" s="269" t="s">
        <v>196</v>
      </c>
      <c r="B35" s="269"/>
      <c r="C35" s="269"/>
      <c r="D35" s="269"/>
      <c r="E35" s="269"/>
      <c r="F35" s="269"/>
      <c r="G35" s="65">
        <v>27</v>
      </c>
      <c r="H35" s="68">
        <f>H29+H30+H31+H32+H33+H34</f>
        <v>89852014</v>
      </c>
      <c r="I35" s="68">
        <f>I29+I30+I31+I32+I33+I34</f>
        <v>576283224</v>
      </c>
    </row>
    <row r="36" spans="1:9" ht="22.9" customHeight="1" x14ac:dyDescent="0.2">
      <c r="A36" s="212" t="s">
        <v>197</v>
      </c>
      <c r="B36" s="212"/>
      <c r="C36" s="212"/>
      <c r="D36" s="212"/>
      <c r="E36" s="212"/>
      <c r="F36" s="212"/>
      <c r="G36" s="63">
        <v>28</v>
      </c>
      <c r="H36" s="67">
        <v>-1671043</v>
      </c>
      <c r="I36" s="67">
        <v>-152567</v>
      </c>
    </row>
    <row r="37" spans="1:9" ht="12.75" customHeight="1" x14ac:dyDescent="0.2">
      <c r="A37" s="212" t="s">
        <v>198</v>
      </c>
      <c r="B37" s="212"/>
      <c r="C37" s="212"/>
      <c r="D37" s="212"/>
      <c r="E37" s="212"/>
      <c r="F37" s="212"/>
      <c r="G37" s="63">
        <v>29</v>
      </c>
      <c r="H37" s="67">
        <v>0</v>
      </c>
      <c r="I37" s="67">
        <v>0</v>
      </c>
    </row>
    <row r="38" spans="1:9" ht="12.75" customHeight="1" x14ac:dyDescent="0.2">
      <c r="A38" s="212" t="s">
        <v>199</v>
      </c>
      <c r="B38" s="212"/>
      <c r="C38" s="212"/>
      <c r="D38" s="212"/>
      <c r="E38" s="212"/>
      <c r="F38" s="212"/>
      <c r="G38" s="63">
        <v>30</v>
      </c>
      <c r="H38" s="67">
        <v>-87061881</v>
      </c>
      <c r="I38" s="67">
        <v>-576450000</v>
      </c>
    </row>
    <row r="39" spans="1:9" ht="12.75" customHeight="1" x14ac:dyDescent="0.2">
      <c r="A39" s="212" t="s">
        <v>200</v>
      </c>
      <c r="B39" s="212"/>
      <c r="C39" s="212"/>
      <c r="D39" s="212"/>
      <c r="E39" s="212"/>
      <c r="F39" s="212"/>
      <c r="G39" s="63">
        <v>31</v>
      </c>
      <c r="H39" s="67">
        <v>-9082811</v>
      </c>
      <c r="I39" s="67">
        <v>-76610</v>
      </c>
    </row>
    <row r="40" spans="1:9" ht="12.75" customHeight="1" x14ac:dyDescent="0.2">
      <c r="A40" s="212" t="s">
        <v>201</v>
      </c>
      <c r="B40" s="212"/>
      <c r="C40" s="212"/>
      <c r="D40" s="212"/>
      <c r="E40" s="212"/>
      <c r="F40" s="212"/>
      <c r="G40" s="63">
        <v>32</v>
      </c>
      <c r="H40" s="67">
        <v>0</v>
      </c>
      <c r="I40" s="67">
        <v>0</v>
      </c>
    </row>
    <row r="41" spans="1:9" ht="24" customHeight="1" x14ac:dyDescent="0.2">
      <c r="A41" s="269" t="s">
        <v>202</v>
      </c>
      <c r="B41" s="269"/>
      <c r="C41" s="269"/>
      <c r="D41" s="269"/>
      <c r="E41" s="269"/>
      <c r="F41" s="269"/>
      <c r="G41" s="65">
        <v>33</v>
      </c>
      <c r="H41" s="68">
        <f>H36+H37+H38+H39+H40</f>
        <v>-97815735</v>
      </c>
      <c r="I41" s="68">
        <f>I36+I37+I38+I39+I40</f>
        <v>-576679177</v>
      </c>
    </row>
    <row r="42" spans="1:9" ht="29.45" customHeight="1" x14ac:dyDescent="0.2">
      <c r="A42" s="274" t="s">
        <v>203</v>
      </c>
      <c r="B42" s="274"/>
      <c r="C42" s="274"/>
      <c r="D42" s="274"/>
      <c r="E42" s="274"/>
      <c r="F42" s="274"/>
      <c r="G42" s="65">
        <v>34</v>
      </c>
      <c r="H42" s="68">
        <f>H35+H41</f>
        <v>-7963721</v>
      </c>
      <c r="I42" s="68">
        <f>I35+I41</f>
        <v>-395953</v>
      </c>
    </row>
    <row r="43" spans="1:9" x14ac:dyDescent="0.2">
      <c r="A43" s="273" t="s">
        <v>204</v>
      </c>
      <c r="B43" s="273"/>
      <c r="C43" s="273"/>
      <c r="D43" s="273"/>
      <c r="E43" s="273"/>
      <c r="F43" s="273"/>
      <c r="G43" s="273"/>
      <c r="H43" s="273"/>
      <c r="I43" s="273"/>
    </row>
    <row r="44" spans="1:9" ht="12.75" customHeight="1" x14ac:dyDescent="0.2">
      <c r="A44" s="212" t="s">
        <v>205</v>
      </c>
      <c r="B44" s="212"/>
      <c r="C44" s="212"/>
      <c r="D44" s="212"/>
      <c r="E44" s="212"/>
      <c r="F44" s="212"/>
      <c r="G44" s="63">
        <v>35</v>
      </c>
      <c r="H44" s="67">
        <v>0</v>
      </c>
      <c r="I44" s="67">
        <v>0</v>
      </c>
    </row>
    <row r="45" spans="1:9" ht="25.15" customHeight="1" x14ac:dyDescent="0.2">
      <c r="A45" s="212" t="s">
        <v>206</v>
      </c>
      <c r="B45" s="212"/>
      <c r="C45" s="212"/>
      <c r="D45" s="212"/>
      <c r="E45" s="212"/>
      <c r="F45" s="212"/>
      <c r="G45" s="63">
        <v>36</v>
      </c>
      <c r="H45" s="67">
        <v>0</v>
      </c>
      <c r="I45" s="67">
        <v>0</v>
      </c>
    </row>
    <row r="46" spans="1:9" ht="12.75" customHeight="1" x14ac:dyDescent="0.2">
      <c r="A46" s="212" t="s">
        <v>207</v>
      </c>
      <c r="B46" s="212"/>
      <c r="C46" s="212"/>
      <c r="D46" s="212"/>
      <c r="E46" s="212"/>
      <c r="F46" s="212"/>
      <c r="G46" s="63">
        <v>37</v>
      </c>
      <c r="H46" s="67">
        <v>0</v>
      </c>
      <c r="I46" s="67">
        <v>0</v>
      </c>
    </row>
    <row r="47" spans="1:9" ht="12.75" customHeight="1" x14ac:dyDescent="0.2">
      <c r="A47" s="212" t="s">
        <v>208</v>
      </c>
      <c r="B47" s="212"/>
      <c r="C47" s="212"/>
      <c r="D47" s="212"/>
      <c r="E47" s="212"/>
      <c r="F47" s="212"/>
      <c r="G47" s="63">
        <v>38</v>
      </c>
      <c r="H47" s="67">
        <v>0</v>
      </c>
      <c r="I47" s="67">
        <v>0</v>
      </c>
    </row>
    <row r="48" spans="1:9" ht="22.15" customHeight="1" x14ac:dyDescent="0.2">
      <c r="A48" s="269" t="s">
        <v>209</v>
      </c>
      <c r="B48" s="269"/>
      <c r="C48" s="269"/>
      <c r="D48" s="269"/>
      <c r="E48" s="269"/>
      <c r="F48" s="269"/>
      <c r="G48" s="65">
        <v>39</v>
      </c>
      <c r="H48" s="68">
        <f>H44+H45+H46+H47</f>
        <v>0</v>
      </c>
      <c r="I48" s="68">
        <f>I44+I45+I46+I47</f>
        <v>0</v>
      </c>
    </row>
    <row r="49" spans="1:9" ht="24.6" customHeight="1" x14ac:dyDescent="0.2">
      <c r="A49" s="212" t="s">
        <v>305</v>
      </c>
      <c r="B49" s="212"/>
      <c r="C49" s="212"/>
      <c r="D49" s="212"/>
      <c r="E49" s="212"/>
      <c r="F49" s="212"/>
      <c r="G49" s="63">
        <v>40</v>
      </c>
      <c r="H49" s="67">
        <v>0</v>
      </c>
      <c r="I49" s="67">
        <v>0</v>
      </c>
    </row>
    <row r="50" spans="1:9" ht="12.75" customHeight="1" x14ac:dyDescent="0.2">
      <c r="A50" s="212" t="s">
        <v>210</v>
      </c>
      <c r="B50" s="212"/>
      <c r="C50" s="212"/>
      <c r="D50" s="212"/>
      <c r="E50" s="212"/>
      <c r="F50" s="212"/>
      <c r="G50" s="63">
        <v>41</v>
      </c>
      <c r="H50" s="67">
        <v>-78057</v>
      </c>
      <c r="I50" s="67">
        <v>-5675</v>
      </c>
    </row>
    <row r="51" spans="1:9" ht="12.75" customHeight="1" x14ac:dyDescent="0.2">
      <c r="A51" s="212" t="s">
        <v>211</v>
      </c>
      <c r="B51" s="212"/>
      <c r="C51" s="212"/>
      <c r="D51" s="212"/>
      <c r="E51" s="212"/>
      <c r="F51" s="212"/>
      <c r="G51" s="63">
        <v>42</v>
      </c>
      <c r="H51" s="67">
        <v>-19033</v>
      </c>
      <c r="I51" s="67">
        <v>-21266</v>
      </c>
    </row>
    <row r="52" spans="1:9" ht="22.9" customHeight="1" x14ac:dyDescent="0.2">
      <c r="A52" s="212" t="s">
        <v>212</v>
      </c>
      <c r="B52" s="212"/>
      <c r="C52" s="212"/>
      <c r="D52" s="212"/>
      <c r="E52" s="212"/>
      <c r="F52" s="212"/>
      <c r="G52" s="63">
        <v>43</v>
      </c>
      <c r="H52" s="67">
        <v>0</v>
      </c>
      <c r="I52" s="67">
        <v>0</v>
      </c>
    </row>
    <row r="53" spans="1:9" ht="12.75" customHeight="1" x14ac:dyDescent="0.2">
      <c r="A53" s="212" t="s">
        <v>213</v>
      </c>
      <c r="B53" s="212"/>
      <c r="C53" s="212"/>
      <c r="D53" s="212"/>
      <c r="E53" s="212"/>
      <c r="F53" s="212"/>
      <c r="G53" s="63">
        <v>44</v>
      </c>
      <c r="H53" s="67">
        <v>0</v>
      </c>
      <c r="I53" s="67">
        <v>0</v>
      </c>
    </row>
    <row r="54" spans="1:9" ht="30.6" customHeight="1" x14ac:dyDescent="0.2">
      <c r="A54" s="269" t="s">
        <v>214</v>
      </c>
      <c r="B54" s="269"/>
      <c r="C54" s="269"/>
      <c r="D54" s="269"/>
      <c r="E54" s="269"/>
      <c r="F54" s="269"/>
      <c r="G54" s="65">
        <v>45</v>
      </c>
      <c r="H54" s="68">
        <f>H49+H50+H51+H52+H53</f>
        <v>-97090</v>
      </c>
      <c r="I54" s="68">
        <f>I49+I50+I51+I52+I53</f>
        <v>-26941</v>
      </c>
    </row>
    <row r="55" spans="1:9" ht="29.45" customHeight="1" x14ac:dyDescent="0.2">
      <c r="A55" s="274" t="s">
        <v>215</v>
      </c>
      <c r="B55" s="274"/>
      <c r="C55" s="274"/>
      <c r="D55" s="274"/>
      <c r="E55" s="274"/>
      <c r="F55" s="274"/>
      <c r="G55" s="65">
        <v>46</v>
      </c>
      <c r="H55" s="68">
        <f>H48+H54</f>
        <v>-97090</v>
      </c>
      <c r="I55" s="68">
        <f>I48+I54</f>
        <v>-26941</v>
      </c>
    </row>
    <row r="56" spans="1:9" x14ac:dyDescent="0.2">
      <c r="A56" s="212" t="s">
        <v>216</v>
      </c>
      <c r="B56" s="212"/>
      <c r="C56" s="212"/>
      <c r="D56" s="212"/>
      <c r="E56" s="212"/>
      <c r="F56" s="212"/>
      <c r="G56" s="63">
        <v>47</v>
      </c>
      <c r="H56" s="67">
        <v>0</v>
      </c>
      <c r="I56" s="67">
        <v>0</v>
      </c>
    </row>
    <row r="57" spans="1:9" ht="26.45" customHeight="1" x14ac:dyDescent="0.2">
      <c r="A57" s="274" t="s">
        <v>217</v>
      </c>
      <c r="B57" s="274"/>
      <c r="C57" s="274"/>
      <c r="D57" s="274"/>
      <c r="E57" s="274"/>
      <c r="F57" s="274"/>
      <c r="G57" s="65">
        <v>48</v>
      </c>
      <c r="H57" s="68">
        <f>H27+H42+H55+H56</f>
        <v>-5074949</v>
      </c>
      <c r="I57" s="68">
        <f>I27+I42+I55+I56</f>
        <v>-1192860</v>
      </c>
    </row>
    <row r="58" spans="1:9" x14ac:dyDescent="0.2">
      <c r="A58" s="275" t="s">
        <v>218</v>
      </c>
      <c r="B58" s="275"/>
      <c r="C58" s="275"/>
      <c r="D58" s="275"/>
      <c r="E58" s="275"/>
      <c r="F58" s="275"/>
      <c r="G58" s="63">
        <v>49</v>
      </c>
      <c r="H58" s="67">
        <v>7280995</v>
      </c>
      <c r="I58" s="67">
        <v>1281917</v>
      </c>
    </row>
    <row r="59" spans="1:9" ht="31.15" customHeight="1" x14ac:dyDescent="0.2">
      <c r="A59" s="274" t="s">
        <v>219</v>
      </c>
      <c r="B59" s="274"/>
      <c r="C59" s="274"/>
      <c r="D59" s="274"/>
      <c r="E59" s="274"/>
      <c r="F59" s="274"/>
      <c r="G59" s="65">
        <v>50</v>
      </c>
      <c r="H59" s="68">
        <f>H57+H58</f>
        <v>2206046</v>
      </c>
      <c r="I59" s="68">
        <f>I57+I58</f>
        <v>89057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3" t="s">
        <v>220</v>
      </c>
      <c r="B1" s="264"/>
      <c r="C1" s="264"/>
      <c r="D1" s="264"/>
      <c r="E1" s="264"/>
      <c r="F1" s="264"/>
      <c r="G1" s="264"/>
      <c r="H1" s="264"/>
      <c r="I1" s="264"/>
    </row>
    <row r="2" spans="1:9" ht="12.75" customHeight="1" x14ac:dyDescent="0.2">
      <c r="A2" s="265" t="s">
        <v>328</v>
      </c>
      <c r="B2" s="218"/>
      <c r="C2" s="218"/>
      <c r="D2" s="218"/>
      <c r="E2" s="218"/>
      <c r="F2" s="218"/>
      <c r="G2" s="218"/>
      <c r="H2" s="218"/>
      <c r="I2" s="218"/>
    </row>
    <row r="3" spans="1:9" x14ac:dyDescent="0.2">
      <c r="A3" s="289" t="s">
        <v>448</v>
      </c>
      <c r="B3" s="290"/>
      <c r="C3" s="290"/>
      <c r="D3" s="290"/>
      <c r="E3" s="290"/>
      <c r="F3" s="290"/>
      <c r="G3" s="290"/>
      <c r="H3" s="290"/>
      <c r="I3" s="290"/>
    </row>
    <row r="4" spans="1:9" x14ac:dyDescent="0.2">
      <c r="A4" s="266" t="s">
        <v>329</v>
      </c>
      <c r="B4" s="221"/>
      <c r="C4" s="221"/>
      <c r="D4" s="221"/>
      <c r="E4" s="221"/>
      <c r="F4" s="221"/>
      <c r="G4" s="221"/>
      <c r="H4" s="221"/>
      <c r="I4" s="222"/>
    </row>
    <row r="5" spans="1:9" ht="24" thickBot="1" x14ac:dyDescent="0.25">
      <c r="A5" s="276" t="s">
        <v>2</v>
      </c>
      <c r="B5" s="277"/>
      <c r="C5" s="277"/>
      <c r="D5" s="277"/>
      <c r="E5" s="277"/>
      <c r="F5" s="278"/>
      <c r="G5" s="14" t="s">
        <v>103</v>
      </c>
      <c r="H5" s="20" t="s">
        <v>301</v>
      </c>
      <c r="I5" s="20" t="s">
        <v>279</v>
      </c>
    </row>
    <row r="6" spans="1:9" x14ac:dyDescent="0.2">
      <c r="A6" s="293">
        <v>1</v>
      </c>
      <c r="B6" s="294"/>
      <c r="C6" s="294"/>
      <c r="D6" s="294"/>
      <c r="E6" s="294"/>
      <c r="F6" s="295"/>
      <c r="G6" s="15">
        <v>2</v>
      </c>
      <c r="H6" s="21" t="s">
        <v>167</v>
      </c>
      <c r="I6" s="21" t="s">
        <v>168</v>
      </c>
    </row>
    <row r="7" spans="1:9" x14ac:dyDescent="0.2">
      <c r="A7" s="283" t="s">
        <v>169</v>
      </c>
      <c r="B7" s="284"/>
      <c r="C7" s="284"/>
      <c r="D7" s="284"/>
      <c r="E7" s="284"/>
      <c r="F7" s="284"/>
      <c r="G7" s="284"/>
      <c r="H7" s="284"/>
      <c r="I7" s="285"/>
    </row>
    <row r="8" spans="1:9" x14ac:dyDescent="0.2">
      <c r="A8" s="287" t="s">
        <v>221</v>
      </c>
      <c r="B8" s="287"/>
      <c r="C8" s="287"/>
      <c r="D8" s="287"/>
      <c r="E8" s="287"/>
      <c r="F8" s="287"/>
      <c r="G8" s="16">
        <v>1</v>
      </c>
      <c r="H8" s="23">
        <v>0</v>
      </c>
      <c r="I8" s="23">
        <v>0</v>
      </c>
    </row>
    <row r="9" spans="1:9" x14ac:dyDescent="0.2">
      <c r="A9" s="280" t="s">
        <v>222</v>
      </c>
      <c r="B9" s="280"/>
      <c r="C9" s="280"/>
      <c r="D9" s="280"/>
      <c r="E9" s="280"/>
      <c r="F9" s="280"/>
      <c r="G9" s="17">
        <v>2</v>
      </c>
      <c r="H9" s="24">
        <v>0</v>
      </c>
      <c r="I9" s="24">
        <v>0</v>
      </c>
    </row>
    <row r="10" spans="1:9" x14ac:dyDescent="0.2">
      <c r="A10" s="280" t="s">
        <v>223</v>
      </c>
      <c r="B10" s="280"/>
      <c r="C10" s="280"/>
      <c r="D10" s="280"/>
      <c r="E10" s="280"/>
      <c r="F10" s="280"/>
      <c r="G10" s="17">
        <v>3</v>
      </c>
      <c r="H10" s="24">
        <v>0</v>
      </c>
      <c r="I10" s="24">
        <v>0</v>
      </c>
    </row>
    <row r="11" spans="1:9" x14ac:dyDescent="0.2">
      <c r="A11" s="280" t="s">
        <v>224</v>
      </c>
      <c r="B11" s="280"/>
      <c r="C11" s="280"/>
      <c r="D11" s="280"/>
      <c r="E11" s="280"/>
      <c r="F11" s="280"/>
      <c r="G11" s="17">
        <v>4</v>
      </c>
      <c r="H11" s="24">
        <v>0</v>
      </c>
      <c r="I11" s="24">
        <v>0</v>
      </c>
    </row>
    <row r="12" spans="1:9" x14ac:dyDescent="0.2">
      <c r="A12" s="280" t="s">
        <v>395</v>
      </c>
      <c r="B12" s="280"/>
      <c r="C12" s="280"/>
      <c r="D12" s="280"/>
      <c r="E12" s="280"/>
      <c r="F12" s="280"/>
      <c r="G12" s="17">
        <v>5</v>
      </c>
      <c r="H12" s="24">
        <v>0</v>
      </c>
      <c r="I12" s="24">
        <v>0</v>
      </c>
    </row>
    <row r="13" spans="1:9" x14ac:dyDescent="0.2">
      <c r="A13" s="288" t="s">
        <v>396</v>
      </c>
      <c r="B13" s="288"/>
      <c r="C13" s="288"/>
      <c r="D13" s="288"/>
      <c r="E13" s="288"/>
      <c r="F13" s="288"/>
      <c r="G13" s="53">
        <v>6</v>
      </c>
      <c r="H13" s="56">
        <f>SUM(H8:H12)</f>
        <v>0</v>
      </c>
      <c r="I13" s="56">
        <f>SUM(I8:I12)</f>
        <v>0</v>
      </c>
    </row>
    <row r="14" spans="1:9" ht="12.75" customHeight="1" x14ac:dyDescent="0.2">
      <c r="A14" s="280" t="s">
        <v>397</v>
      </c>
      <c r="B14" s="280"/>
      <c r="C14" s="280"/>
      <c r="D14" s="280"/>
      <c r="E14" s="280"/>
      <c r="F14" s="280"/>
      <c r="G14" s="17">
        <v>7</v>
      </c>
      <c r="H14" s="24">
        <v>0</v>
      </c>
      <c r="I14" s="24">
        <v>0</v>
      </c>
    </row>
    <row r="15" spans="1:9" ht="12.75" customHeight="1" x14ac:dyDescent="0.2">
      <c r="A15" s="280" t="s">
        <v>398</v>
      </c>
      <c r="B15" s="280"/>
      <c r="C15" s="280"/>
      <c r="D15" s="280"/>
      <c r="E15" s="280"/>
      <c r="F15" s="280"/>
      <c r="G15" s="17">
        <v>8</v>
      </c>
      <c r="H15" s="24">
        <v>0</v>
      </c>
      <c r="I15" s="24">
        <v>0</v>
      </c>
    </row>
    <row r="16" spans="1:9" ht="12.75" customHeight="1" x14ac:dyDescent="0.2">
      <c r="A16" s="280" t="s">
        <v>399</v>
      </c>
      <c r="B16" s="280"/>
      <c r="C16" s="280"/>
      <c r="D16" s="280"/>
      <c r="E16" s="280"/>
      <c r="F16" s="280"/>
      <c r="G16" s="17">
        <v>9</v>
      </c>
      <c r="H16" s="24">
        <v>0</v>
      </c>
      <c r="I16" s="24">
        <v>0</v>
      </c>
    </row>
    <row r="17" spans="1:9" ht="12.75" customHeight="1" x14ac:dyDescent="0.2">
      <c r="A17" s="280" t="s">
        <v>400</v>
      </c>
      <c r="B17" s="280"/>
      <c r="C17" s="280"/>
      <c r="D17" s="280"/>
      <c r="E17" s="280"/>
      <c r="F17" s="280"/>
      <c r="G17" s="17">
        <v>10</v>
      </c>
      <c r="H17" s="24">
        <v>0</v>
      </c>
      <c r="I17" s="24">
        <v>0</v>
      </c>
    </row>
    <row r="18" spans="1:9" ht="12.75" customHeight="1" x14ac:dyDescent="0.2">
      <c r="A18" s="280" t="s">
        <v>401</v>
      </c>
      <c r="B18" s="280"/>
      <c r="C18" s="280"/>
      <c r="D18" s="280"/>
      <c r="E18" s="280"/>
      <c r="F18" s="280"/>
      <c r="G18" s="17">
        <v>11</v>
      </c>
      <c r="H18" s="24">
        <v>0</v>
      </c>
      <c r="I18" s="24">
        <v>0</v>
      </c>
    </row>
    <row r="19" spans="1:9" ht="12.75" customHeight="1" x14ac:dyDescent="0.2">
      <c r="A19" s="280" t="s">
        <v>402</v>
      </c>
      <c r="B19" s="280"/>
      <c r="C19" s="280"/>
      <c r="D19" s="280"/>
      <c r="E19" s="280"/>
      <c r="F19" s="280"/>
      <c r="G19" s="17">
        <v>12</v>
      </c>
      <c r="H19" s="24">
        <v>0</v>
      </c>
      <c r="I19" s="24">
        <v>0</v>
      </c>
    </row>
    <row r="20" spans="1:9" ht="26.25" customHeight="1" x14ac:dyDescent="0.2">
      <c r="A20" s="288" t="s">
        <v>403</v>
      </c>
      <c r="B20" s="288"/>
      <c r="C20" s="288"/>
      <c r="D20" s="288"/>
      <c r="E20" s="288"/>
      <c r="F20" s="288"/>
      <c r="G20" s="53">
        <v>13</v>
      </c>
      <c r="H20" s="56">
        <f>SUM(H14:H19)</f>
        <v>0</v>
      </c>
      <c r="I20" s="56">
        <f>SUM(I14:I19)</f>
        <v>0</v>
      </c>
    </row>
    <row r="21" spans="1:9" ht="27.6" customHeight="1" x14ac:dyDescent="0.2">
      <c r="A21" s="286" t="s">
        <v>404</v>
      </c>
      <c r="B21" s="286"/>
      <c r="C21" s="286"/>
      <c r="D21" s="286"/>
      <c r="E21" s="286"/>
      <c r="F21" s="286"/>
      <c r="G21" s="54">
        <v>14</v>
      </c>
      <c r="H21" s="25">
        <f>H13+H20</f>
        <v>0</v>
      </c>
      <c r="I21" s="25">
        <f>I13+I20</f>
        <v>0</v>
      </c>
    </row>
    <row r="22" spans="1:9" x14ac:dyDescent="0.2">
      <c r="A22" s="283" t="s">
        <v>189</v>
      </c>
      <c r="B22" s="284"/>
      <c r="C22" s="284"/>
      <c r="D22" s="284"/>
      <c r="E22" s="284"/>
      <c r="F22" s="284"/>
      <c r="G22" s="284"/>
      <c r="H22" s="284"/>
      <c r="I22" s="285"/>
    </row>
    <row r="23" spans="1:9" ht="26.45" customHeight="1" x14ac:dyDescent="0.2">
      <c r="A23" s="287" t="s">
        <v>225</v>
      </c>
      <c r="B23" s="287"/>
      <c r="C23" s="287"/>
      <c r="D23" s="287"/>
      <c r="E23" s="287"/>
      <c r="F23" s="287"/>
      <c r="G23" s="16">
        <v>15</v>
      </c>
      <c r="H23" s="23">
        <v>0</v>
      </c>
      <c r="I23" s="23">
        <v>0</v>
      </c>
    </row>
    <row r="24" spans="1:9" ht="12.75" customHeight="1" x14ac:dyDescent="0.2">
      <c r="A24" s="280" t="s">
        <v>226</v>
      </c>
      <c r="B24" s="280"/>
      <c r="C24" s="280"/>
      <c r="D24" s="280"/>
      <c r="E24" s="280"/>
      <c r="F24" s="280"/>
      <c r="G24" s="16">
        <v>16</v>
      </c>
      <c r="H24" s="24">
        <v>0</v>
      </c>
      <c r="I24" s="24">
        <v>0</v>
      </c>
    </row>
    <row r="25" spans="1:9" ht="12.75" customHeight="1" x14ac:dyDescent="0.2">
      <c r="A25" s="280" t="s">
        <v>227</v>
      </c>
      <c r="B25" s="280"/>
      <c r="C25" s="280"/>
      <c r="D25" s="280"/>
      <c r="E25" s="280"/>
      <c r="F25" s="280"/>
      <c r="G25" s="16">
        <v>17</v>
      </c>
      <c r="H25" s="24">
        <v>0</v>
      </c>
      <c r="I25" s="24">
        <v>0</v>
      </c>
    </row>
    <row r="26" spans="1:9" ht="12.75" customHeight="1" x14ac:dyDescent="0.2">
      <c r="A26" s="280" t="s">
        <v>228</v>
      </c>
      <c r="B26" s="280"/>
      <c r="C26" s="280"/>
      <c r="D26" s="280"/>
      <c r="E26" s="280"/>
      <c r="F26" s="280"/>
      <c r="G26" s="16">
        <v>18</v>
      </c>
      <c r="H26" s="24">
        <v>0</v>
      </c>
      <c r="I26" s="24">
        <v>0</v>
      </c>
    </row>
    <row r="27" spans="1:9" ht="12.75" customHeight="1" x14ac:dyDescent="0.2">
      <c r="A27" s="280" t="s">
        <v>229</v>
      </c>
      <c r="B27" s="280"/>
      <c r="C27" s="280"/>
      <c r="D27" s="280"/>
      <c r="E27" s="280"/>
      <c r="F27" s="280"/>
      <c r="G27" s="16">
        <v>19</v>
      </c>
      <c r="H27" s="24">
        <v>0</v>
      </c>
      <c r="I27" s="24">
        <v>0</v>
      </c>
    </row>
    <row r="28" spans="1:9" ht="12.75" customHeight="1" x14ac:dyDescent="0.2">
      <c r="A28" s="280" t="s">
        <v>230</v>
      </c>
      <c r="B28" s="280"/>
      <c r="C28" s="280"/>
      <c r="D28" s="280"/>
      <c r="E28" s="280"/>
      <c r="F28" s="280"/>
      <c r="G28" s="16">
        <v>20</v>
      </c>
      <c r="H28" s="24">
        <v>0</v>
      </c>
      <c r="I28" s="24">
        <v>0</v>
      </c>
    </row>
    <row r="29" spans="1:9" ht="24" customHeight="1" x14ac:dyDescent="0.2">
      <c r="A29" s="281" t="s">
        <v>405</v>
      </c>
      <c r="B29" s="281"/>
      <c r="C29" s="281"/>
      <c r="D29" s="281"/>
      <c r="E29" s="281"/>
      <c r="F29" s="281"/>
      <c r="G29" s="53">
        <v>21</v>
      </c>
      <c r="H29" s="57">
        <f>SUM(H23:H28)</f>
        <v>0</v>
      </c>
      <c r="I29" s="57">
        <f>SUM(I23:I28)</f>
        <v>0</v>
      </c>
    </row>
    <row r="30" spans="1:9" ht="27" customHeight="1" x14ac:dyDescent="0.2">
      <c r="A30" s="280" t="s">
        <v>231</v>
      </c>
      <c r="B30" s="280"/>
      <c r="C30" s="280"/>
      <c r="D30" s="280"/>
      <c r="E30" s="280"/>
      <c r="F30" s="280"/>
      <c r="G30" s="17">
        <v>22</v>
      </c>
      <c r="H30" s="24">
        <v>0</v>
      </c>
      <c r="I30" s="24">
        <v>0</v>
      </c>
    </row>
    <row r="31" spans="1:9" ht="12.75" customHeight="1" x14ac:dyDescent="0.2">
      <c r="A31" s="280" t="s">
        <v>232</v>
      </c>
      <c r="B31" s="280"/>
      <c r="C31" s="280"/>
      <c r="D31" s="280"/>
      <c r="E31" s="280"/>
      <c r="F31" s="280"/>
      <c r="G31" s="17">
        <v>23</v>
      </c>
      <c r="H31" s="24">
        <v>0</v>
      </c>
      <c r="I31" s="24">
        <v>0</v>
      </c>
    </row>
    <row r="32" spans="1:9" ht="12.75" customHeight="1" x14ac:dyDescent="0.2">
      <c r="A32" s="280" t="s">
        <v>406</v>
      </c>
      <c r="B32" s="280"/>
      <c r="C32" s="280"/>
      <c r="D32" s="280"/>
      <c r="E32" s="280"/>
      <c r="F32" s="280"/>
      <c r="G32" s="17">
        <v>24</v>
      </c>
      <c r="H32" s="24">
        <v>0</v>
      </c>
      <c r="I32" s="24">
        <v>0</v>
      </c>
    </row>
    <row r="33" spans="1:9" ht="12.75" customHeight="1" x14ac:dyDescent="0.2">
      <c r="A33" s="280" t="s">
        <v>233</v>
      </c>
      <c r="B33" s="280"/>
      <c r="C33" s="280"/>
      <c r="D33" s="280"/>
      <c r="E33" s="280"/>
      <c r="F33" s="280"/>
      <c r="G33" s="17">
        <v>25</v>
      </c>
      <c r="H33" s="24">
        <v>0</v>
      </c>
      <c r="I33" s="24">
        <v>0</v>
      </c>
    </row>
    <row r="34" spans="1:9" ht="12.75" customHeight="1" x14ac:dyDescent="0.2">
      <c r="A34" s="280" t="s">
        <v>234</v>
      </c>
      <c r="B34" s="280"/>
      <c r="C34" s="280"/>
      <c r="D34" s="280"/>
      <c r="E34" s="280"/>
      <c r="F34" s="280"/>
      <c r="G34" s="17">
        <v>26</v>
      </c>
      <c r="H34" s="24">
        <v>0</v>
      </c>
      <c r="I34" s="24">
        <v>0</v>
      </c>
    </row>
    <row r="35" spans="1:9" ht="25.9" customHeight="1" x14ac:dyDescent="0.2">
      <c r="A35" s="281" t="s">
        <v>407</v>
      </c>
      <c r="B35" s="281"/>
      <c r="C35" s="281"/>
      <c r="D35" s="281"/>
      <c r="E35" s="281"/>
      <c r="F35" s="281"/>
      <c r="G35" s="53">
        <v>27</v>
      </c>
      <c r="H35" s="57">
        <f>SUM(H30:H34)</f>
        <v>0</v>
      </c>
      <c r="I35" s="57">
        <f>SUM(I30:I34)</f>
        <v>0</v>
      </c>
    </row>
    <row r="36" spans="1:9" ht="28.15" customHeight="1" x14ac:dyDescent="0.2">
      <c r="A36" s="286" t="s">
        <v>408</v>
      </c>
      <c r="B36" s="286"/>
      <c r="C36" s="286"/>
      <c r="D36" s="286"/>
      <c r="E36" s="286"/>
      <c r="F36" s="286"/>
      <c r="G36" s="54">
        <v>28</v>
      </c>
      <c r="H36" s="58">
        <f>H29+H35</f>
        <v>0</v>
      </c>
      <c r="I36" s="58">
        <f>I29+I35</f>
        <v>0</v>
      </c>
    </row>
    <row r="37" spans="1:9" x14ac:dyDescent="0.2">
      <c r="A37" s="283" t="s">
        <v>204</v>
      </c>
      <c r="B37" s="284"/>
      <c r="C37" s="284"/>
      <c r="D37" s="284"/>
      <c r="E37" s="284"/>
      <c r="F37" s="284"/>
      <c r="G37" s="284">
        <v>0</v>
      </c>
      <c r="H37" s="284"/>
      <c r="I37" s="285"/>
    </row>
    <row r="38" spans="1:9" ht="12.75" customHeight="1" x14ac:dyDescent="0.2">
      <c r="A38" s="282" t="s">
        <v>235</v>
      </c>
      <c r="B38" s="282"/>
      <c r="C38" s="282"/>
      <c r="D38" s="282"/>
      <c r="E38" s="282"/>
      <c r="F38" s="282"/>
      <c r="G38" s="16">
        <v>29</v>
      </c>
      <c r="H38" s="23">
        <v>0</v>
      </c>
      <c r="I38" s="23">
        <v>0</v>
      </c>
    </row>
    <row r="39" spans="1:9" ht="25.15" customHeight="1" x14ac:dyDescent="0.2">
      <c r="A39" s="279" t="s">
        <v>236</v>
      </c>
      <c r="B39" s="279"/>
      <c r="C39" s="279"/>
      <c r="D39" s="279"/>
      <c r="E39" s="279"/>
      <c r="F39" s="279"/>
      <c r="G39" s="17">
        <v>30</v>
      </c>
      <c r="H39" s="24">
        <v>0</v>
      </c>
      <c r="I39" s="24">
        <v>0</v>
      </c>
    </row>
    <row r="40" spans="1:9" ht="12.75" customHeight="1" x14ac:dyDescent="0.2">
      <c r="A40" s="279" t="s">
        <v>237</v>
      </c>
      <c r="B40" s="279"/>
      <c r="C40" s="279"/>
      <c r="D40" s="279"/>
      <c r="E40" s="279"/>
      <c r="F40" s="279"/>
      <c r="G40" s="17">
        <v>31</v>
      </c>
      <c r="H40" s="24">
        <v>0</v>
      </c>
      <c r="I40" s="24">
        <v>0</v>
      </c>
    </row>
    <row r="41" spans="1:9" ht="12.75" customHeight="1" x14ac:dyDescent="0.2">
      <c r="A41" s="279" t="s">
        <v>238</v>
      </c>
      <c r="B41" s="279"/>
      <c r="C41" s="279"/>
      <c r="D41" s="279"/>
      <c r="E41" s="279"/>
      <c r="F41" s="279"/>
      <c r="G41" s="17">
        <v>32</v>
      </c>
      <c r="H41" s="24">
        <v>0</v>
      </c>
      <c r="I41" s="24">
        <v>0</v>
      </c>
    </row>
    <row r="42" spans="1:9" ht="25.9" customHeight="1" x14ac:dyDescent="0.2">
      <c r="A42" s="281" t="s">
        <v>409</v>
      </c>
      <c r="B42" s="281"/>
      <c r="C42" s="281"/>
      <c r="D42" s="281"/>
      <c r="E42" s="281"/>
      <c r="F42" s="281"/>
      <c r="G42" s="53">
        <v>33</v>
      </c>
      <c r="H42" s="57">
        <f>H41+H40+H39+H38</f>
        <v>0</v>
      </c>
      <c r="I42" s="57">
        <f>I41+I40+I39+I38</f>
        <v>0</v>
      </c>
    </row>
    <row r="43" spans="1:9" ht="24.6" customHeight="1" x14ac:dyDescent="0.2">
      <c r="A43" s="279" t="s">
        <v>239</v>
      </c>
      <c r="B43" s="279"/>
      <c r="C43" s="279"/>
      <c r="D43" s="279"/>
      <c r="E43" s="279"/>
      <c r="F43" s="279"/>
      <c r="G43" s="17">
        <v>34</v>
      </c>
      <c r="H43" s="24">
        <v>0</v>
      </c>
      <c r="I43" s="24">
        <v>0</v>
      </c>
    </row>
    <row r="44" spans="1:9" ht="12.75" customHeight="1" x14ac:dyDescent="0.2">
      <c r="A44" s="279" t="s">
        <v>240</v>
      </c>
      <c r="B44" s="279"/>
      <c r="C44" s="279"/>
      <c r="D44" s="279"/>
      <c r="E44" s="279"/>
      <c r="F44" s="279"/>
      <c r="G44" s="17">
        <v>35</v>
      </c>
      <c r="H44" s="24">
        <v>0</v>
      </c>
      <c r="I44" s="24">
        <v>0</v>
      </c>
    </row>
    <row r="45" spans="1:9" ht="12.75" customHeight="1" x14ac:dyDescent="0.2">
      <c r="A45" s="279" t="s">
        <v>241</v>
      </c>
      <c r="B45" s="279"/>
      <c r="C45" s="279"/>
      <c r="D45" s="279"/>
      <c r="E45" s="279"/>
      <c r="F45" s="279"/>
      <c r="G45" s="17">
        <v>36</v>
      </c>
      <c r="H45" s="24">
        <v>0</v>
      </c>
      <c r="I45" s="24">
        <v>0</v>
      </c>
    </row>
    <row r="46" spans="1:9" ht="21" customHeight="1" x14ac:dyDescent="0.2">
      <c r="A46" s="279" t="s">
        <v>242</v>
      </c>
      <c r="B46" s="279"/>
      <c r="C46" s="279"/>
      <c r="D46" s="279"/>
      <c r="E46" s="279"/>
      <c r="F46" s="279"/>
      <c r="G46" s="17">
        <v>37</v>
      </c>
      <c r="H46" s="24">
        <v>0</v>
      </c>
      <c r="I46" s="24">
        <v>0</v>
      </c>
    </row>
    <row r="47" spans="1:9" ht="12.75" customHeight="1" x14ac:dyDescent="0.2">
      <c r="A47" s="279" t="s">
        <v>243</v>
      </c>
      <c r="B47" s="279"/>
      <c r="C47" s="279"/>
      <c r="D47" s="279"/>
      <c r="E47" s="279"/>
      <c r="F47" s="279"/>
      <c r="G47" s="17">
        <v>38</v>
      </c>
      <c r="H47" s="24">
        <v>0</v>
      </c>
      <c r="I47" s="24">
        <v>0</v>
      </c>
    </row>
    <row r="48" spans="1:9" ht="22.9" customHeight="1" x14ac:dyDescent="0.2">
      <c r="A48" s="281" t="s">
        <v>410</v>
      </c>
      <c r="B48" s="281"/>
      <c r="C48" s="281"/>
      <c r="D48" s="281"/>
      <c r="E48" s="281"/>
      <c r="F48" s="281"/>
      <c r="G48" s="53">
        <v>39</v>
      </c>
      <c r="H48" s="57">
        <f>H47+H46+H45+H44+H43</f>
        <v>0</v>
      </c>
      <c r="I48" s="57">
        <f>I47+I46+I45+I44+I43</f>
        <v>0</v>
      </c>
    </row>
    <row r="49" spans="1:9" ht="25.9" customHeight="1" x14ac:dyDescent="0.2">
      <c r="A49" s="292" t="s">
        <v>445</v>
      </c>
      <c r="B49" s="292"/>
      <c r="C49" s="292"/>
      <c r="D49" s="292"/>
      <c r="E49" s="292"/>
      <c r="F49" s="292"/>
      <c r="G49" s="53">
        <v>40</v>
      </c>
      <c r="H49" s="57">
        <f>H48+H42</f>
        <v>0</v>
      </c>
      <c r="I49" s="57">
        <f>I48+I42</f>
        <v>0</v>
      </c>
    </row>
    <row r="50" spans="1:9" ht="12.75" customHeight="1" x14ac:dyDescent="0.2">
      <c r="A50" s="280" t="s">
        <v>244</v>
      </c>
      <c r="B50" s="280"/>
      <c r="C50" s="280"/>
      <c r="D50" s="280"/>
      <c r="E50" s="280"/>
      <c r="F50" s="280"/>
      <c r="G50" s="17">
        <v>41</v>
      </c>
      <c r="H50" s="24">
        <v>0</v>
      </c>
      <c r="I50" s="24">
        <v>0</v>
      </c>
    </row>
    <row r="51" spans="1:9" ht="25.9" customHeight="1" x14ac:dyDescent="0.2">
      <c r="A51" s="292" t="s">
        <v>411</v>
      </c>
      <c r="B51" s="292"/>
      <c r="C51" s="292"/>
      <c r="D51" s="292"/>
      <c r="E51" s="292"/>
      <c r="F51" s="292"/>
      <c r="G51" s="53">
        <v>42</v>
      </c>
      <c r="H51" s="57">
        <f>H21+H36+H49+H50</f>
        <v>0</v>
      </c>
      <c r="I51" s="57">
        <f>I21+I36+I49+I50</f>
        <v>0</v>
      </c>
    </row>
    <row r="52" spans="1:9" ht="12.75" customHeight="1" x14ac:dyDescent="0.2">
      <c r="A52" s="296" t="s">
        <v>218</v>
      </c>
      <c r="B52" s="296"/>
      <c r="C52" s="296"/>
      <c r="D52" s="296"/>
      <c r="E52" s="296"/>
      <c r="F52" s="296"/>
      <c r="G52" s="17">
        <v>43</v>
      </c>
      <c r="H52" s="24">
        <v>0</v>
      </c>
      <c r="I52" s="24">
        <v>0</v>
      </c>
    </row>
    <row r="53" spans="1:9" ht="31.9" customHeight="1" x14ac:dyDescent="0.2">
      <c r="A53" s="291" t="s">
        <v>412</v>
      </c>
      <c r="B53" s="291"/>
      <c r="C53" s="291"/>
      <c r="D53" s="291"/>
      <c r="E53" s="291"/>
      <c r="F53" s="29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ySplit="5" topLeftCell="A6" activePane="bottomLeft" state="frozen"/>
      <selection sqref="A1:C1"/>
      <selection pane="bottomLeft" activeCell="A6" sqref="A6:Y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7" t="s">
        <v>245</v>
      </c>
      <c r="B1" s="298"/>
      <c r="C1" s="298"/>
      <c r="D1" s="298"/>
      <c r="E1" s="298"/>
      <c r="F1" s="298"/>
      <c r="G1" s="298"/>
      <c r="H1" s="298"/>
      <c r="I1" s="298"/>
      <c r="J1" s="298"/>
      <c r="K1" s="26"/>
    </row>
    <row r="2" spans="1:25" ht="15.75" x14ac:dyDescent="0.2">
      <c r="A2" s="2"/>
      <c r="B2" s="3"/>
      <c r="C2" s="299" t="s">
        <v>246</v>
      </c>
      <c r="D2" s="299"/>
      <c r="E2" s="9">
        <v>45658</v>
      </c>
      <c r="F2" s="4" t="s">
        <v>0</v>
      </c>
      <c r="G2" s="9">
        <v>45747</v>
      </c>
      <c r="H2" s="27"/>
      <c r="I2" s="27"/>
      <c r="J2" s="27"/>
      <c r="K2" s="26"/>
      <c r="X2" s="28" t="s">
        <v>448</v>
      </c>
    </row>
    <row r="3" spans="1:25" ht="13.5" customHeight="1" thickBot="1" x14ac:dyDescent="0.25">
      <c r="A3" s="302" t="s">
        <v>247</v>
      </c>
      <c r="B3" s="303"/>
      <c r="C3" s="303"/>
      <c r="D3" s="303"/>
      <c r="E3" s="303"/>
      <c r="F3" s="303"/>
      <c r="G3" s="306" t="s">
        <v>3</v>
      </c>
      <c r="H3" s="308" t="s">
        <v>248</v>
      </c>
      <c r="I3" s="308"/>
      <c r="J3" s="308"/>
      <c r="K3" s="308"/>
      <c r="L3" s="308"/>
      <c r="M3" s="308"/>
      <c r="N3" s="308"/>
      <c r="O3" s="308"/>
      <c r="P3" s="308"/>
      <c r="Q3" s="308"/>
      <c r="R3" s="308"/>
      <c r="S3" s="308"/>
      <c r="T3" s="308"/>
      <c r="U3" s="308"/>
      <c r="V3" s="308"/>
      <c r="W3" s="308"/>
      <c r="X3" s="308" t="s">
        <v>249</v>
      </c>
      <c r="Y3" s="310" t="s">
        <v>250</v>
      </c>
    </row>
    <row r="4" spans="1:25" ht="90.75" thickBot="1" x14ac:dyDescent="0.25">
      <c r="A4" s="304"/>
      <c r="B4" s="305"/>
      <c r="C4" s="305"/>
      <c r="D4" s="305"/>
      <c r="E4" s="305"/>
      <c r="F4" s="305"/>
      <c r="G4" s="307"/>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309"/>
      <c r="Y4" s="311"/>
    </row>
    <row r="5" spans="1:25" ht="22.5" x14ac:dyDescent="0.2">
      <c r="A5" s="312">
        <v>1</v>
      </c>
      <c r="B5" s="313"/>
      <c r="C5" s="313"/>
      <c r="D5" s="313"/>
      <c r="E5" s="313"/>
      <c r="F5" s="31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14" t="s">
        <v>264</v>
      </c>
      <c r="B6" s="314"/>
      <c r="C6" s="314"/>
      <c r="D6" s="314"/>
      <c r="E6" s="314"/>
      <c r="F6" s="314"/>
      <c r="G6" s="314"/>
      <c r="H6" s="314"/>
      <c r="I6" s="314"/>
      <c r="J6" s="314"/>
      <c r="K6" s="314"/>
      <c r="L6" s="314"/>
      <c r="M6" s="314"/>
      <c r="N6" s="315"/>
      <c r="O6" s="315"/>
      <c r="P6" s="315"/>
      <c r="Q6" s="315"/>
      <c r="R6" s="315"/>
      <c r="S6" s="315"/>
      <c r="T6" s="315"/>
      <c r="U6" s="315"/>
      <c r="V6" s="315"/>
      <c r="W6" s="315"/>
      <c r="X6" s="315"/>
      <c r="Y6" s="316"/>
    </row>
    <row r="7" spans="1:25" x14ac:dyDescent="0.2">
      <c r="A7" s="317" t="s">
        <v>298</v>
      </c>
      <c r="B7" s="317"/>
      <c r="C7" s="317"/>
      <c r="D7" s="317"/>
      <c r="E7" s="317"/>
      <c r="F7" s="317"/>
      <c r="G7" s="6">
        <v>1</v>
      </c>
      <c r="H7" s="33">
        <v>21766541</v>
      </c>
      <c r="I7" s="33">
        <v>8039064</v>
      </c>
      <c r="J7" s="33">
        <v>1652223</v>
      </c>
      <c r="K7" s="33">
        <v>38952003</v>
      </c>
      <c r="L7" s="33">
        <v>38952003</v>
      </c>
      <c r="M7" s="33">
        <v>0</v>
      </c>
      <c r="N7" s="33">
        <v>0</v>
      </c>
      <c r="O7" s="33">
        <v>0</v>
      </c>
      <c r="P7" s="33">
        <v>13907156</v>
      </c>
      <c r="Q7" s="33">
        <v>0</v>
      </c>
      <c r="R7" s="33">
        <v>0</v>
      </c>
      <c r="S7" s="33">
        <v>0</v>
      </c>
      <c r="T7" s="33">
        <v>0</v>
      </c>
      <c r="U7" s="33">
        <v>849428771</v>
      </c>
      <c r="V7" s="33">
        <v>8166910</v>
      </c>
      <c r="W7" s="34">
        <f>H7+I7+J7+K7-L7+M7+N7+O7+P7+Q7+R7+U7+V7+S7+T7</f>
        <v>902960665</v>
      </c>
      <c r="X7" s="33">
        <v>0</v>
      </c>
      <c r="Y7" s="34">
        <f>W7+X7</f>
        <v>902960665</v>
      </c>
    </row>
    <row r="8" spans="1:25" x14ac:dyDescent="0.2">
      <c r="A8" s="300" t="s">
        <v>265</v>
      </c>
      <c r="B8" s="300"/>
      <c r="C8" s="300"/>
      <c r="D8" s="300"/>
      <c r="E8" s="300"/>
      <c r="F8" s="30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0" t="s">
        <v>266</v>
      </c>
      <c r="B9" s="300"/>
      <c r="C9" s="300"/>
      <c r="D9" s="300"/>
      <c r="E9" s="300"/>
      <c r="F9" s="30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01" t="s">
        <v>299</v>
      </c>
      <c r="B10" s="301"/>
      <c r="C10" s="301"/>
      <c r="D10" s="301"/>
      <c r="E10" s="301"/>
      <c r="F10" s="301"/>
      <c r="G10" s="7">
        <v>4</v>
      </c>
      <c r="H10" s="34">
        <f>H7+H8+H9</f>
        <v>21766541</v>
      </c>
      <c r="I10" s="34">
        <f t="shared" ref="I10:Y10" si="2">I7+I8+I9</f>
        <v>8039064</v>
      </c>
      <c r="J10" s="34">
        <f t="shared" si="2"/>
        <v>1652223</v>
      </c>
      <c r="K10" s="34">
        <f>K7+K8+K9</f>
        <v>38952003</v>
      </c>
      <c r="L10" s="34">
        <f t="shared" si="2"/>
        <v>38952003</v>
      </c>
      <c r="M10" s="34">
        <f t="shared" si="2"/>
        <v>0</v>
      </c>
      <c r="N10" s="34">
        <f t="shared" si="2"/>
        <v>0</v>
      </c>
      <c r="O10" s="34">
        <f t="shared" si="2"/>
        <v>0</v>
      </c>
      <c r="P10" s="34">
        <f t="shared" si="2"/>
        <v>13907156</v>
      </c>
      <c r="Q10" s="34">
        <f t="shared" si="2"/>
        <v>0</v>
      </c>
      <c r="R10" s="34">
        <f t="shared" si="2"/>
        <v>0</v>
      </c>
      <c r="S10" s="34">
        <f t="shared" si="2"/>
        <v>0</v>
      </c>
      <c r="T10" s="34">
        <f t="shared" si="2"/>
        <v>0</v>
      </c>
      <c r="U10" s="34">
        <f t="shared" si="2"/>
        <v>849428771</v>
      </c>
      <c r="V10" s="34">
        <f t="shared" si="2"/>
        <v>8166910</v>
      </c>
      <c r="W10" s="34">
        <f t="shared" si="2"/>
        <v>902960665</v>
      </c>
      <c r="X10" s="34">
        <f t="shared" si="2"/>
        <v>0</v>
      </c>
      <c r="Y10" s="34">
        <f t="shared" si="2"/>
        <v>902960665</v>
      </c>
    </row>
    <row r="11" spans="1:25" x14ac:dyDescent="0.2">
      <c r="A11" s="300" t="s">
        <v>267</v>
      </c>
      <c r="B11" s="300"/>
      <c r="C11" s="300"/>
      <c r="D11" s="300"/>
      <c r="E11" s="300"/>
      <c r="F11" s="300"/>
      <c r="G11" s="6">
        <v>5</v>
      </c>
      <c r="H11" s="35">
        <v>0</v>
      </c>
      <c r="I11" s="35">
        <v>0</v>
      </c>
      <c r="J11" s="35">
        <v>0</v>
      </c>
      <c r="K11" s="35">
        <v>0</v>
      </c>
      <c r="L11" s="35">
        <v>0</v>
      </c>
      <c r="M11" s="35">
        <v>0</v>
      </c>
      <c r="N11" s="35">
        <v>0</v>
      </c>
      <c r="O11" s="35">
        <v>0</v>
      </c>
      <c r="P11" s="35">
        <v>0</v>
      </c>
      <c r="Q11" s="35">
        <v>0</v>
      </c>
      <c r="R11" s="35">
        <v>0</v>
      </c>
      <c r="S11" s="33">
        <v>0</v>
      </c>
      <c r="T11" s="33">
        <v>0</v>
      </c>
      <c r="U11" s="35">
        <v>0</v>
      </c>
      <c r="V11" s="33">
        <v>43244673</v>
      </c>
      <c r="W11" s="34">
        <f t="shared" ref="W11:W29" si="3">H11+I11+J11+K11-L11+M11+N11+O11+P11+Q11+R11+U11+V11+S11+T11</f>
        <v>43244673</v>
      </c>
      <c r="X11" s="33">
        <v>0</v>
      </c>
      <c r="Y11" s="34">
        <f t="shared" ref="Y11:Y29" si="4">W11+X11</f>
        <v>43244673</v>
      </c>
    </row>
    <row r="12" spans="1:25" x14ac:dyDescent="0.2">
      <c r="A12" s="300" t="s">
        <v>268</v>
      </c>
      <c r="B12" s="300"/>
      <c r="C12" s="300"/>
      <c r="D12" s="300"/>
      <c r="E12" s="300"/>
      <c r="F12" s="30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0" t="s">
        <v>269</v>
      </c>
      <c r="B13" s="300"/>
      <c r="C13" s="300"/>
      <c r="D13" s="300"/>
      <c r="E13" s="300"/>
      <c r="F13" s="30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0" t="s">
        <v>419</v>
      </c>
      <c r="B14" s="300"/>
      <c r="C14" s="300"/>
      <c r="D14" s="300"/>
      <c r="E14" s="300"/>
      <c r="F14" s="30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00" t="s">
        <v>270</v>
      </c>
      <c r="B15" s="300"/>
      <c r="C15" s="300"/>
      <c r="D15" s="300"/>
      <c r="E15" s="300"/>
      <c r="F15" s="30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0" t="s">
        <v>271</v>
      </c>
      <c r="B16" s="300"/>
      <c r="C16" s="300"/>
      <c r="D16" s="300"/>
      <c r="E16" s="300"/>
      <c r="F16" s="30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0" t="s">
        <v>272</v>
      </c>
      <c r="B17" s="300"/>
      <c r="C17" s="300"/>
      <c r="D17" s="300"/>
      <c r="E17" s="300"/>
      <c r="F17" s="30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0" t="s">
        <v>273</v>
      </c>
      <c r="B18" s="300"/>
      <c r="C18" s="300"/>
      <c r="D18" s="300"/>
      <c r="E18" s="300"/>
      <c r="F18" s="30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0" t="s">
        <v>274</v>
      </c>
      <c r="B19" s="300"/>
      <c r="C19" s="300"/>
      <c r="D19" s="300"/>
      <c r="E19" s="300"/>
      <c r="F19" s="30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300" t="s">
        <v>275</v>
      </c>
      <c r="B20" s="300"/>
      <c r="C20" s="300"/>
      <c r="D20" s="300"/>
      <c r="E20" s="300"/>
      <c r="F20" s="30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00" t="s">
        <v>420</v>
      </c>
      <c r="B21" s="300"/>
      <c r="C21" s="300"/>
      <c r="D21" s="300"/>
      <c r="E21" s="300"/>
      <c r="F21" s="30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0" t="s">
        <v>421</v>
      </c>
      <c r="B22" s="300"/>
      <c r="C22" s="300"/>
      <c r="D22" s="300"/>
      <c r="E22" s="300"/>
      <c r="F22" s="30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0" t="s">
        <v>422</v>
      </c>
      <c r="B23" s="300"/>
      <c r="C23" s="300"/>
      <c r="D23" s="300"/>
      <c r="E23" s="300"/>
      <c r="F23" s="30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0" t="s">
        <v>276</v>
      </c>
      <c r="B24" s="300"/>
      <c r="C24" s="300"/>
      <c r="D24" s="300"/>
      <c r="E24" s="300"/>
      <c r="F24" s="30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00" t="s">
        <v>423</v>
      </c>
      <c r="B25" s="300"/>
      <c r="C25" s="300"/>
      <c r="D25" s="300"/>
      <c r="E25" s="300"/>
      <c r="F25" s="30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00" t="s">
        <v>431</v>
      </c>
      <c r="B26" s="300"/>
      <c r="C26" s="300"/>
      <c r="D26" s="300"/>
      <c r="E26" s="300"/>
      <c r="F26" s="30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300" t="s">
        <v>424</v>
      </c>
      <c r="B27" s="300"/>
      <c r="C27" s="300"/>
      <c r="D27" s="300"/>
      <c r="E27" s="300"/>
      <c r="F27" s="30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00" t="s">
        <v>425</v>
      </c>
      <c r="B28" s="300"/>
      <c r="C28" s="300"/>
      <c r="D28" s="300"/>
      <c r="E28" s="300"/>
      <c r="F28" s="300"/>
      <c r="G28" s="6">
        <v>22</v>
      </c>
      <c r="H28" s="33">
        <v>0</v>
      </c>
      <c r="I28" s="33">
        <v>0</v>
      </c>
      <c r="J28" s="33">
        <v>0</v>
      </c>
      <c r="K28" s="33">
        <v>0</v>
      </c>
      <c r="L28" s="33">
        <v>0</v>
      </c>
      <c r="M28" s="33">
        <v>0</v>
      </c>
      <c r="N28" s="33">
        <v>0</v>
      </c>
      <c r="O28" s="33">
        <v>0</v>
      </c>
      <c r="P28" s="33">
        <v>0</v>
      </c>
      <c r="Q28" s="33">
        <v>0</v>
      </c>
      <c r="R28" s="33">
        <v>0</v>
      </c>
      <c r="S28" s="33">
        <v>0</v>
      </c>
      <c r="T28" s="33">
        <v>0</v>
      </c>
      <c r="U28" s="33">
        <v>8166910</v>
      </c>
      <c r="V28" s="33">
        <v>-8166910</v>
      </c>
      <c r="W28" s="34">
        <f t="shared" si="3"/>
        <v>0</v>
      </c>
      <c r="X28" s="33">
        <v>0</v>
      </c>
      <c r="Y28" s="34">
        <f t="shared" si="4"/>
        <v>0</v>
      </c>
    </row>
    <row r="29" spans="1:25" ht="12.75" customHeight="1" x14ac:dyDescent="0.2">
      <c r="A29" s="300" t="s">
        <v>426</v>
      </c>
      <c r="B29" s="300"/>
      <c r="C29" s="300"/>
      <c r="D29" s="300"/>
      <c r="E29" s="300"/>
      <c r="F29" s="30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18" t="s">
        <v>427</v>
      </c>
      <c r="B30" s="318"/>
      <c r="C30" s="318"/>
      <c r="D30" s="318"/>
      <c r="E30" s="318"/>
      <c r="F30" s="318"/>
      <c r="G30" s="8">
        <v>24</v>
      </c>
      <c r="H30" s="36">
        <f>SUM(H10:H29)</f>
        <v>21766541</v>
      </c>
      <c r="I30" s="36">
        <f t="shared" ref="I30:Y30" si="5">SUM(I10:I29)</f>
        <v>8039064</v>
      </c>
      <c r="J30" s="36">
        <f t="shared" si="5"/>
        <v>1652223</v>
      </c>
      <c r="K30" s="36">
        <f t="shared" si="5"/>
        <v>38952003</v>
      </c>
      <c r="L30" s="36">
        <f t="shared" si="5"/>
        <v>38952003</v>
      </c>
      <c r="M30" s="36">
        <f t="shared" si="5"/>
        <v>0</v>
      </c>
      <c r="N30" s="36">
        <f t="shared" si="5"/>
        <v>0</v>
      </c>
      <c r="O30" s="36">
        <f t="shared" si="5"/>
        <v>0</v>
      </c>
      <c r="P30" s="36">
        <f t="shared" si="5"/>
        <v>13907156</v>
      </c>
      <c r="Q30" s="36">
        <f t="shared" si="5"/>
        <v>0</v>
      </c>
      <c r="R30" s="36">
        <f t="shared" si="5"/>
        <v>0</v>
      </c>
      <c r="S30" s="36">
        <f t="shared" si="5"/>
        <v>0</v>
      </c>
      <c r="T30" s="36">
        <f t="shared" si="5"/>
        <v>0</v>
      </c>
      <c r="U30" s="36">
        <f t="shared" si="5"/>
        <v>857595681</v>
      </c>
      <c r="V30" s="36">
        <f t="shared" si="5"/>
        <v>43244673</v>
      </c>
      <c r="W30" s="36">
        <f t="shared" si="5"/>
        <v>946205338</v>
      </c>
      <c r="X30" s="36">
        <f t="shared" si="5"/>
        <v>0</v>
      </c>
      <c r="Y30" s="36">
        <f t="shared" si="5"/>
        <v>946205338</v>
      </c>
    </row>
    <row r="31" spans="1:25" x14ac:dyDescent="0.2">
      <c r="A31" s="319" t="s">
        <v>277</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row>
    <row r="32" spans="1:25" ht="36.75" customHeight="1" x14ac:dyDescent="0.2">
      <c r="A32" s="321" t="s">
        <v>278</v>
      </c>
      <c r="B32" s="321"/>
      <c r="C32" s="321"/>
      <c r="D32" s="321"/>
      <c r="E32" s="321"/>
      <c r="F32" s="32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21" t="s">
        <v>428</v>
      </c>
      <c r="B33" s="321"/>
      <c r="C33" s="321"/>
      <c r="D33" s="321"/>
      <c r="E33" s="321"/>
      <c r="F33" s="32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43244673</v>
      </c>
      <c r="W33" s="34">
        <f t="shared" si="8"/>
        <v>43244673</v>
      </c>
      <c r="X33" s="34">
        <f t="shared" si="8"/>
        <v>0</v>
      </c>
      <c r="Y33" s="34">
        <f t="shared" si="8"/>
        <v>43244673</v>
      </c>
    </row>
    <row r="34" spans="1:25" ht="30.75" customHeight="1" x14ac:dyDescent="0.2">
      <c r="A34" s="322" t="s">
        <v>429</v>
      </c>
      <c r="B34" s="322"/>
      <c r="C34" s="322"/>
      <c r="D34" s="322"/>
      <c r="E34" s="322"/>
      <c r="F34" s="32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8166910</v>
      </c>
      <c r="V34" s="36">
        <f t="shared" si="10"/>
        <v>-8166910</v>
      </c>
      <c r="W34" s="36">
        <f t="shared" si="10"/>
        <v>0</v>
      </c>
      <c r="X34" s="36">
        <f t="shared" si="10"/>
        <v>0</v>
      </c>
      <c r="Y34" s="36">
        <f t="shared" si="10"/>
        <v>0</v>
      </c>
    </row>
    <row r="35" spans="1:25" x14ac:dyDescent="0.2">
      <c r="A35" s="319" t="s">
        <v>279</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ht="12.75" customHeight="1" x14ac:dyDescent="0.2">
      <c r="A36" s="317" t="s">
        <v>300</v>
      </c>
      <c r="B36" s="317"/>
      <c r="C36" s="317"/>
      <c r="D36" s="317"/>
      <c r="E36" s="317"/>
      <c r="F36" s="317"/>
      <c r="G36" s="6">
        <v>28</v>
      </c>
      <c r="H36" s="33">
        <v>21766541</v>
      </c>
      <c r="I36" s="33">
        <v>8265694</v>
      </c>
      <c r="J36" s="33">
        <v>1652223</v>
      </c>
      <c r="K36" s="33">
        <v>33136594</v>
      </c>
      <c r="L36" s="33">
        <v>33136594</v>
      </c>
      <c r="M36" s="33">
        <v>0</v>
      </c>
      <c r="N36" s="33">
        <v>0</v>
      </c>
      <c r="O36" s="33">
        <v>0</v>
      </c>
      <c r="P36" s="33">
        <v>22159551</v>
      </c>
      <c r="Q36" s="33">
        <v>0</v>
      </c>
      <c r="R36" s="33">
        <v>0</v>
      </c>
      <c r="S36" s="33">
        <v>0</v>
      </c>
      <c r="T36" s="33">
        <v>0</v>
      </c>
      <c r="U36" s="33">
        <v>822745743</v>
      </c>
      <c r="V36" s="33">
        <v>75014494</v>
      </c>
      <c r="W36" s="37">
        <f>H36+I36+J36+K36-L36+M36+N36+O36+P36+Q36+R36+U36+V36+S36+T36</f>
        <v>951604246</v>
      </c>
      <c r="X36" s="33">
        <v>0</v>
      </c>
      <c r="Y36" s="37">
        <f t="shared" ref="Y36:Y38" si="12">W36+X36</f>
        <v>951604246</v>
      </c>
    </row>
    <row r="37" spans="1:25" ht="12.75" customHeight="1" x14ac:dyDescent="0.2">
      <c r="A37" s="300" t="s">
        <v>265</v>
      </c>
      <c r="B37" s="300"/>
      <c r="C37" s="300"/>
      <c r="D37" s="300"/>
      <c r="E37" s="300"/>
      <c r="F37" s="30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00" t="s">
        <v>266</v>
      </c>
      <c r="B38" s="300"/>
      <c r="C38" s="300"/>
      <c r="D38" s="300"/>
      <c r="E38" s="300"/>
      <c r="F38" s="30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01" t="s">
        <v>430</v>
      </c>
      <c r="B39" s="301"/>
      <c r="C39" s="301"/>
      <c r="D39" s="301"/>
      <c r="E39" s="301"/>
      <c r="F39" s="301"/>
      <c r="G39" s="7">
        <v>31</v>
      </c>
      <c r="H39" s="34">
        <f>H36+H37+H38</f>
        <v>21766541</v>
      </c>
      <c r="I39" s="34">
        <f t="shared" ref="I39:Y39" si="14">I36+I37+I38</f>
        <v>8265694</v>
      </c>
      <c r="J39" s="34">
        <f t="shared" si="14"/>
        <v>1652223</v>
      </c>
      <c r="K39" s="34">
        <f t="shared" si="14"/>
        <v>33136594</v>
      </c>
      <c r="L39" s="34">
        <f t="shared" si="14"/>
        <v>33136594</v>
      </c>
      <c r="M39" s="34">
        <f t="shared" si="14"/>
        <v>0</v>
      </c>
      <c r="N39" s="34">
        <f t="shared" si="14"/>
        <v>0</v>
      </c>
      <c r="O39" s="34">
        <f t="shared" si="14"/>
        <v>0</v>
      </c>
      <c r="P39" s="34">
        <f t="shared" si="14"/>
        <v>22159551</v>
      </c>
      <c r="Q39" s="34">
        <f t="shared" si="14"/>
        <v>0</v>
      </c>
      <c r="R39" s="34">
        <f t="shared" si="14"/>
        <v>0</v>
      </c>
      <c r="S39" s="34">
        <f t="shared" si="14"/>
        <v>0</v>
      </c>
      <c r="T39" s="34">
        <f t="shared" si="14"/>
        <v>0</v>
      </c>
      <c r="U39" s="34">
        <f t="shared" si="14"/>
        <v>822745743</v>
      </c>
      <c r="V39" s="34">
        <f t="shared" si="14"/>
        <v>75014494</v>
      </c>
      <c r="W39" s="34">
        <f t="shared" si="14"/>
        <v>951604246</v>
      </c>
      <c r="X39" s="34">
        <f t="shared" si="14"/>
        <v>0</v>
      </c>
      <c r="Y39" s="34">
        <f t="shared" si="14"/>
        <v>951604246</v>
      </c>
    </row>
    <row r="40" spans="1:25" ht="12.75" customHeight="1" x14ac:dyDescent="0.2">
      <c r="A40" s="300" t="s">
        <v>267</v>
      </c>
      <c r="B40" s="300"/>
      <c r="C40" s="300"/>
      <c r="D40" s="300"/>
      <c r="E40" s="300"/>
      <c r="F40" s="300"/>
      <c r="G40" s="6">
        <v>32</v>
      </c>
      <c r="H40" s="35">
        <v>0</v>
      </c>
      <c r="I40" s="35">
        <v>0</v>
      </c>
      <c r="J40" s="35">
        <v>0</v>
      </c>
      <c r="K40" s="35">
        <v>0</v>
      </c>
      <c r="L40" s="35">
        <v>0</v>
      </c>
      <c r="M40" s="35">
        <v>0</v>
      </c>
      <c r="N40" s="35">
        <v>0</v>
      </c>
      <c r="O40" s="35">
        <v>0</v>
      </c>
      <c r="P40" s="35">
        <v>0</v>
      </c>
      <c r="Q40" s="35">
        <v>0</v>
      </c>
      <c r="R40" s="35">
        <v>0</v>
      </c>
      <c r="S40" s="33">
        <v>0</v>
      </c>
      <c r="T40" s="33">
        <v>0</v>
      </c>
      <c r="U40" s="35">
        <v>0</v>
      </c>
      <c r="V40" s="33">
        <v>-275815</v>
      </c>
      <c r="W40" s="37">
        <f t="shared" ref="W40:W58" si="15">H40+I40+J40+K40-L40+M40+N40+O40+P40+Q40+R40+U40+V40+S40+T40</f>
        <v>-275815</v>
      </c>
      <c r="X40" s="33">
        <v>0</v>
      </c>
      <c r="Y40" s="37">
        <f t="shared" ref="Y40:Y58" si="16">W40+X40</f>
        <v>-275815</v>
      </c>
    </row>
    <row r="41" spans="1:25" ht="12.75" customHeight="1" x14ac:dyDescent="0.2">
      <c r="A41" s="300" t="s">
        <v>268</v>
      </c>
      <c r="B41" s="300"/>
      <c r="C41" s="300"/>
      <c r="D41" s="300"/>
      <c r="E41" s="300"/>
      <c r="F41" s="30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300" t="s">
        <v>280</v>
      </c>
      <c r="B42" s="300"/>
      <c r="C42" s="300"/>
      <c r="D42" s="300"/>
      <c r="E42" s="300"/>
      <c r="F42" s="30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0" t="s">
        <v>419</v>
      </c>
      <c r="B43" s="300"/>
      <c r="C43" s="300"/>
      <c r="D43" s="300"/>
      <c r="E43" s="300"/>
      <c r="F43" s="30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00" t="s">
        <v>270</v>
      </c>
      <c r="B44" s="300"/>
      <c r="C44" s="300"/>
      <c r="D44" s="300"/>
      <c r="E44" s="300"/>
      <c r="F44" s="30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0" t="s">
        <v>271</v>
      </c>
      <c r="B45" s="300"/>
      <c r="C45" s="300"/>
      <c r="D45" s="300"/>
      <c r="E45" s="300"/>
      <c r="F45" s="30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0" t="s">
        <v>281</v>
      </c>
      <c r="B46" s="300"/>
      <c r="C46" s="300"/>
      <c r="D46" s="300"/>
      <c r="E46" s="300"/>
      <c r="F46" s="30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00" t="s">
        <v>273</v>
      </c>
      <c r="B47" s="300"/>
      <c r="C47" s="300"/>
      <c r="D47" s="300"/>
      <c r="E47" s="300"/>
      <c r="F47" s="30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00" t="s">
        <v>274</v>
      </c>
      <c r="B48" s="300"/>
      <c r="C48" s="300"/>
      <c r="D48" s="300"/>
      <c r="E48" s="300"/>
      <c r="F48" s="300"/>
      <c r="G48" s="6">
        <v>40</v>
      </c>
      <c r="H48" s="33">
        <v>0</v>
      </c>
      <c r="I48" s="33">
        <v>2544</v>
      </c>
      <c r="J48" s="33">
        <v>0</v>
      </c>
      <c r="K48" s="33">
        <v>-39270</v>
      </c>
      <c r="L48" s="33">
        <v>-39270</v>
      </c>
      <c r="M48" s="33">
        <v>0</v>
      </c>
      <c r="N48" s="33">
        <v>0</v>
      </c>
      <c r="O48" s="33">
        <v>0</v>
      </c>
      <c r="P48" s="33">
        <v>0</v>
      </c>
      <c r="Q48" s="33">
        <v>0</v>
      </c>
      <c r="R48" s="33">
        <v>0</v>
      </c>
      <c r="S48" s="33">
        <v>0</v>
      </c>
      <c r="T48" s="33">
        <v>0</v>
      </c>
      <c r="U48" s="33">
        <v>39271</v>
      </c>
      <c r="V48" s="33">
        <v>0</v>
      </c>
      <c r="W48" s="37">
        <f t="shared" si="15"/>
        <v>41815</v>
      </c>
      <c r="X48" s="33">
        <v>0</v>
      </c>
      <c r="Y48" s="37">
        <f t="shared" si="16"/>
        <v>41815</v>
      </c>
    </row>
    <row r="49" spans="1:25" ht="12.75" customHeight="1" x14ac:dyDescent="0.2">
      <c r="A49" s="300" t="s">
        <v>275</v>
      </c>
      <c r="B49" s="300"/>
      <c r="C49" s="300"/>
      <c r="D49" s="300"/>
      <c r="E49" s="300"/>
      <c r="F49" s="30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0" t="s">
        <v>420</v>
      </c>
      <c r="B50" s="300"/>
      <c r="C50" s="300"/>
      <c r="D50" s="300"/>
      <c r="E50" s="300"/>
      <c r="F50" s="30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0" t="s">
        <v>421</v>
      </c>
      <c r="B51" s="300"/>
      <c r="C51" s="300"/>
      <c r="D51" s="300"/>
      <c r="E51" s="300"/>
      <c r="F51" s="30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0" t="s">
        <v>422</v>
      </c>
      <c r="B52" s="300"/>
      <c r="C52" s="300"/>
      <c r="D52" s="300"/>
      <c r="E52" s="300"/>
      <c r="F52" s="30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00" t="s">
        <v>276</v>
      </c>
      <c r="B53" s="300"/>
      <c r="C53" s="300"/>
      <c r="D53" s="300"/>
      <c r="E53" s="300"/>
      <c r="F53" s="30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00" t="s">
        <v>423</v>
      </c>
      <c r="B54" s="300"/>
      <c r="C54" s="300"/>
      <c r="D54" s="300"/>
      <c r="E54" s="300"/>
      <c r="F54" s="30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00" t="s">
        <v>431</v>
      </c>
      <c r="B55" s="300"/>
      <c r="C55" s="300"/>
      <c r="D55" s="300"/>
      <c r="E55" s="300"/>
      <c r="F55" s="30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300" t="s">
        <v>424</v>
      </c>
      <c r="B56" s="300"/>
      <c r="C56" s="300"/>
      <c r="D56" s="300"/>
      <c r="E56" s="300"/>
      <c r="F56" s="30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00" t="s">
        <v>432</v>
      </c>
      <c r="B57" s="300"/>
      <c r="C57" s="300"/>
      <c r="D57" s="300"/>
      <c r="E57" s="300"/>
      <c r="F57" s="300"/>
      <c r="G57" s="6">
        <v>49</v>
      </c>
      <c r="H57" s="33">
        <v>0</v>
      </c>
      <c r="I57" s="33">
        <v>0</v>
      </c>
      <c r="J57" s="33">
        <v>0</v>
      </c>
      <c r="K57" s="33">
        <v>0</v>
      </c>
      <c r="L57" s="33">
        <v>0</v>
      </c>
      <c r="M57" s="33">
        <v>0</v>
      </c>
      <c r="N57" s="33">
        <v>0</v>
      </c>
      <c r="O57" s="33">
        <v>0</v>
      </c>
      <c r="P57" s="33">
        <v>0</v>
      </c>
      <c r="Q57" s="33">
        <v>0</v>
      </c>
      <c r="R57" s="33">
        <v>0</v>
      </c>
      <c r="S57" s="33">
        <v>0</v>
      </c>
      <c r="T57" s="33">
        <v>0</v>
      </c>
      <c r="U57" s="33">
        <v>75014494</v>
      </c>
      <c r="V57" s="33">
        <v>-75014494</v>
      </c>
      <c r="W57" s="37">
        <f t="shared" si="15"/>
        <v>0</v>
      </c>
      <c r="X57" s="33">
        <v>0</v>
      </c>
      <c r="Y57" s="37">
        <f t="shared" si="16"/>
        <v>0</v>
      </c>
    </row>
    <row r="58" spans="1:25" ht="12.75" customHeight="1" x14ac:dyDescent="0.2">
      <c r="A58" s="300" t="s">
        <v>426</v>
      </c>
      <c r="B58" s="300"/>
      <c r="C58" s="300"/>
      <c r="D58" s="300"/>
      <c r="E58" s="300"/>
      <c r="F58" s="30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18" t="s">
        <v>433</v>
      </c>
      <c r="B59" s="318"/>
      <c r="C59" s="318"/>
      <c r="D59" s="318"/>
      <c r="E59" s="318"/>
      <c r="F59" s="318"/>
      <c r="G59" s="8">
        <v>51</v>
      </c>
      <c r="H59" s="36">
        <f>SUM(H39:H58)</f>
        <v>21766541</v>
      </c>
      <c r="I59" s="36">
        <f t="shared" ref="I59:Y59" si="17">SUM(I39:I58)</f>
        <v>8268238</v>
      </c>
      <c r="J59" s="36">
        <f t="shared" si="17"/>
        <v>1652223</v>
      </c>
      <c r="K59" s="36">
        <f t="shared" si="17"/>
        <v>33097324</v>
      </c>
      <c r="L59" s="36">
        <f t="shared" si="17"/>
        <v>33097324</v>
      </c>
      <c r="M59" s="36">
        <f t="shared" si="17"/>
        <v>0</v>
      </c>
      <c r="N59" s="36">
        <f t="shared" si="17"/>
        <v>0</v>
      </c>
      <c r="O59" s="36">
        <f t="shared" si="17"/>
        <v>0</v>
      </c>
      <c r="P59" s="36">
        <f t="shared" si="17"/>
        <v>22159551</v>
      </c>
      <c r="Q59" s="36">
        <f t="shared" si="17"/>
        <v>0</v>
      </c>
      <c r="R59" s="36">
        <f t="shared" si="17"/>
        <v>0</v>
      </c>
      <c r="S59" s="36">
        <f t="shared" si="17"/>
        <v>0</v>
      </c>
      <c r="T59" s="36">
        <f t="shared" si="17"/>
        <v>0</v>
      </c>
      <c r="U59" s="36">
        <f t="shared" si="17"/>
        <v>897799508</v>
      </c>
      <c r="V59" s="36">
        <f t="shared" si="17"/>
        <v>-275815</v>
      </c>
      <c r="W59" s="36">
        <f t="shared" si="17"/>
        <v>951370246</v>
      </c>
      <c r="X59" s="36">
        <f t="shared" si="17"/>
        <v>0</v>
      </c>
      <c r="Y59" s="36">
        <f t="shared" si="17"/>
        <v>951370246</v>
      </c>
    </row>
    <row r="60" spans="1:25" x14ac:dyDescent="0.2">
      <c r="A60" s="319" t="s">
        <v>277</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row>
    <row r="61" spans="1:25" ht="31.5" customHeight="1" x14ac:dyDescent="0.2">
      <c r="A61" s="321" t="s">
        <v>434</v>
      </c>
      <c r="B61" s="321"/>
      <c r="C61" s="321"/>
      <c r="D61" s="321"/>
      <c r="E61" s="321"/>
      <c r="F61" s="321"/>
      <c r="G61" s="7">
        <v>52</v>
      </c>
      <c r="H61" s="37">
        <f>SUM(H41:H49)</f>
        <v>0</v>
      </c>
      <c r="I61" s="37">
        <f t="shared" ref="I61:Y61" si="18">SUM(I41:I49)</f>
        <v>2544</v>
      </c>
      <c r="J61" s="37">
        <f t="shared" si="18"/>
        <v>0</v>
      </c>
      <c r="K61" s="37">
        <f t="shared" si="18"/>
        <v>-39270</v>
      </c>
      <c r="L61" s="37">
        <f t="shared" si="18"/>
        <v>-39270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39271</v>
      </c>
      <c r="V61" s="37">
        <f t="shared" si="18"/>
        <v>0</v>
      </c>
      <c r="W61" s="37">
        <f t="shared" si="18"/>
        <v>41815</v>
      </c>
      <c r="X61" s="37">
        <f t="shared" si="18"/>
        <v>0</v>
      </c>
      <c r="Y61" s="37">
        <f t="shared" si="18"/>
        <v>41815</v>
      </c>
    </row>
    <row r="62" spans="1:25" ht="27.75" customHeight="1" x14ac:dyDescent="0.2">
      <c r="A62" s="321" t="s">
        <v>435</v>
      </c>
      <c r="B62" s="321"/>
      <c r="C62" s="321"/>
      <c r="D62" s="321"/>
      <c r="E62" s="321"/>
      <c r="F62" s="321"/>
      <c r="G62" s="7">
        <v>53</v>
      </c>
      <c r="H62" s="37">
        <f>H40+H61</f>
        <v>0</v>
      </c>
      <c r="I62" s="37">
        <f t="shared" ref="I62:Y62" si="20">I40+I61</f>
        <v>2544</v>
      </c>
      <c r="J62" s="37">
        <f t="shared" si="20"/>
        <v>0</v>
      </c>
      <c r="K62" s="37">
        <f t="shared" si="20"/>
        <v>-39270</v>
      </c>
      <c r="L62" s="37">
        <f t="shared" si="20"/>
        <v>-39270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39271</v>
      </c>
      <c r="V62" s="37">
        <f t="shared" si="20"/>
        <v>-275815</v>
      </c>
      <c r="W62" s="37">
        <f t="shared" si="20"/>
        <v>-234000</v>
      </c>
      <c r="X62" s="37">
        <f t="shared" si="20"/>
        <v>0</v>
      </c>
      <c r="Y62" s="37">
        <f t="shared" si="20"/>
        <v>-234000</v>
      </c>
    </row>
    <row r="63" spans="1:25" ht="29.25" customHeight="1" x14ac:dyDescent="0.2">
      <c r="A63" s="322" t="s">
        <v>436</v>
      </c>
      <c r="B63" s="322"/>
      <c r="C63" s="322"/>
      <c r="D63" s="322"/>
      <c r="E63" s="322"/>
      <c r="F63" s="32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75014494</v>
      </c>
      <c r="V63" s="38">
        <f t="shared" si="22"/>
        <v>-75014494</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2"/>
  <sheetViews>
    <sheetView view="pageBreakPreview" zoomScale="90" zoomScaleNormal="66" zoomScaleSheetLayoutView="90" workbookViewId="0">
      <selection sqref="A1:I40"/>
    </sheetView>
  </sheetViews>
  <sheetFormatPr defaultRowHeight="12.75" x14ac:dyDescent="0.2"/>
  <cols>
    <col min="3" max="3" width="24" customWidth="1"/>
    <col min="9" max="9" width="95" customWidth="1"/>
  </cols>
  <sheetData>
    <row r="1" spans="1:9" x14ac:dyDescent="0.2">
      <c r="A1" s="324" t="s">
        <v>563</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ht="185.25" customHeight="1" x14ac:dyDescent="0.2">
      <c r="A39" s="325"/>
      <c r="B39" s="325"/>
      <c r="C39" s="325"/>
      <c r="D39" s="325"/>
      <c r="E39" s="325"/>
      <c r="F39" s="325"/>
      <c r="G39" s="325"/>
      <c r="H39" s="325"/>
      <c r="I39" s="325"/>
    </row>
    <row r="40" spans="1:9" ht="223.5" customHeight="1" x14ac:dyDescent="0.2">
      <c r="A40" s="325"/>
      <c r="B40" s="325"/>
      <c r="C40" s="325"/>
      <c r="D40" s="325"/>
      <c r="E40" s="325"/>
      <c r="F40" s="325"/>
      <c r="G40" s="325"/>
      <c r="H40" s="325"/>
      <c r="I40" s="325"/>
    </row>
    <row r="42" spans="1:9" x14ac:dyDescent="0.2">
      <c r="A42" s="131" t="s">
        <v>463</v>
      </c>
    </row>
    <row r="44" spans="1:9" x14ac:dyDescent="0.2">
      <c r="A44" s="132" t="s">
        <v>464</v>
      </c>
    </row>
    <row r="45" spans="1:9" x14ac:dyDescent="0.2">
      <c r="A45" s="326" t="s">
        <v>564</v>
      </c>
      <c r="B45" s="326"/>
      <c r="C45" s="326"/>
      <c r="D45" s="326"/>
      <c r="E45" s="326"/>
      <c r="F45" s="326"/>
      <c r="G45" s="326"/>
      <c r="H45" s="326"/>
      <c r="I45" s="326"/>
    </row>
    <row r="46" spans="1:9" x14ac:dyDescent="0.2">
      <c r="A46" s="326" t="s">
        <v>557</v>
      </c>
      <c r="B46" s="326"/>
      <c r="C46" s="326"/>
      <c r="D46" s="326"/>
      <c r="E46" s="326"/>
      <c r="F46" s="326"/>
      <c r="G46" s="326"/>
      <c r="H46" s="326"/>
      <c r="I46" s="326"/>
    </row>
    <row r="48" spans="1:9" x14ac:dyDescent="0.2">
      <c r="A48" s="132" t="s">
        <v>465</v>
      </c>
    </row>
    <row r="49" spans="1:9" x14ac:dyDescent="0.2">
      <c r="A49" s="326" t="s">
        <v>558</v>
      </c>
      <c r="B49" s="326"/>
      <c r="C49" s="326"/>
      <c r="D49" s="326"/>
      <c r="E49" s="326"/>
      <c r="F49" s="326"/>
      <c r="G49" s="326"/>
      <c r="H49" s="326"/>
      <c r="I49" s="326"/>
    </row>
    <row r="51" spans="1:9" x14ac:dyDescent="0.2">
      <c r="A51" s="132" t="s">
        <v>466</v>
      </c>
    </row>
    <row r="52" spans="1:9" x14ac:dyDescent="0.2">
      <c r="A52" s="326" t="s">
        <v>467</v>
      </c>
      <c r="B52" s="326"/>
      <c r="C52" s="326"/>
      <c r="D52" s="326"/>
      <c r="E52" s="326"/>
      <c r="F52" s="326"/>
      <c r="G52" s="326"/>
      <c r="H52" s="326"/>
      <c r="I52" s="326"/>
    </row>
    <row r="53" spans="1:9" x14ac:dyDescent="0.2">
      <c r="A53" s="132"/>
    </row>
    <row r="54" spans="1:9" x14ac:dyDescent="0.2">
      <c r="A54" s="132" t="s">
        <v>468</v>
      </c>
    </row>
    <row r="55" spans="1:9" x14ac:dyDescent="0.2">
      <c r="A55" s="132" t="s">
        <v>565</v>
      </c>
    </row>
    <row r="56" spans="1:9" x14ac:dyDescent="0.2">
      <c r="A56" s="132"/>
    </row>
    <row r="57" spans="1:9" x14ac:dyDescent="0.2">
      <c r="A57" s="132" t="s">
        <v>469</v>
      </c>
    </row>
    <row r="58" spans="1:9" x14ac:dyDescent="0.2">
      <c r="A58" s="326" t="s">
        <v>566</v>
      </c>
      <c r="B58" s="326"/>
      <c r="C58" s="326"/>
      <c r="D58" s="326"/>
      <c r="E58" s="326"/>
      <c r="F58" s="326"/>
      <c r="G58" s="326"/>
      <c r="H58" s="326"/>
      <c r="I58" s="326"/>
    </row>
    <row r="59" spans="1:9" x14ac:dyDescent="0.2">
      <c r="A59" s="132" t="s">
        <v>470</v>
      </c>
    </row>
    <row r="60" spans="1:9" x14ac:dyDescent="0.2">
      <c r="A60" s="132"/>
    </row>
    <row r="61" spans="1:9" x14ac:dyDescent="0.2">
      <c r="A61" s="132" t="s">
        <v>471</v>
      </c>
    </row>
    <row r="62" spans="1:9" x14ac:dyDescent="0.2">
      <c r="A62" s="132" t="s">
        <v>472</v>
      </c>
    </row>
    <row r="63" spans="1:9" x14ac:dyDescent="0.2">
      <c r="A63" s="132" t="s">
        <v>473</v>
      </c>
      <c r="C63" s="132" t="s">
        <v>454</v>
      </c>
      <c r="I63" s="132" t="s">
        <v>474</v>
      </c>
    </row>
    <row r="64" spans="1:9" x14ac:dyDescent="0.2">
      <c r="A64" s="132" t="s">
        <v>317</v>
      </c>
      <c r="C64" s="132" t="s">
        <v>475</v>
      </c>
    </row>
    <row r="65" spans="1:9" x14ac:dyDescent="0.2">
      <c r="A65" s="132" t="s">
        <v>476</v>
      </c>
      <c r="C65" s="132" t="s">
        <v>477</v>
      </c>
    </row>
    <row r="66" spans="1:9" x14ac:dyDescent="0.2">
      <c r="A66" s="132" t="s">
        <v>478</v>
      </c>
      <c r="C66" s="132" t="s">
        <v>479</v>
      </c>
    </row>
    <row r="67" spans="1:9" x14ac:dyDescent="0.2">
      <c r="A67" s="132" t="s">
        <v>480</v>
      </c>
      <c r="C67" s="133" t="s">
        <v>450</v>
      </c>
    </row>
    <row r="68" spans="1:9" x14ac:dyDescent="0.2">
      <c r="A68" s="132" t="s">
        <v>481</v>
      </c>
      <c r="C68" s="133" t="s">
        <v>567</v>
      </c>
    </row>
    <row r="70" spans="1:9" x14ac:dyDescent="0.2">
      <c r="A70" s="132" t="s">
        <v>482</v>
      </c>
    </row>
    <row r="71" spans="1:9" x14ac:dyDescent="0.2">
      <c r="A71" s="132" t="s">
        <v>483</v>
      </c>
    </row>
    <row r="72" spans="1:9" x14ac:dyDescent="0.2">
      <c r="A72" s="326" t="s">
        <v>484</v>
      </c>
      <c r="B72" s="326"/>
      <c r="C72" s="326"/>
      <c r="D72" s="326"/>
      <c r="E72" s="326"/>
      <c r="F72" s="326"/>
      <c r="G72" s="326"/>
      <c r="H72" s="326"/>
      <c r="I72" s="326"/>
    </row>
    <row r="73" spans="1:9" x14ac:dyDescent="0.2">
      <c r="A73" s="132" t="s">
        <v>568</v>
      </c>
    </row>
    <row r="75" spans="1:9" x14ac:dyDescent="0.2">
      <c r="A75" s="132" t="s">
        <v>485</v>
      </c>
    </row>
    <row r="76" spans="1:9" x14ac:dyDescent="0.2">
      <c r="A76" s="132" t="s">
        <v>572</v>
      </c>
    </row>
    <row r="78" spans="1:9" x14ac:dyDescent="0.2">
      <c r="A78" s="132" t="s">
        <v>486</v>
      </c>
    </row>
    <row r="79" spans="1:9" x14ac:dyDescent="0.2">
      <c r="A79" s="132" t="s">
        <v>569</v>
      </c>
    </row>
    <row r="81" spans="1:7" x14ac:dyDescent="0.2">
      <c r="A81" s="132" t="s">
        <v>487</v>
      </c>
    </row>
    <row r="82" spans="1:7" x14ac:dyDescent="0.2">
      <c r="A82" t="s">
        <v>488</v>
      </c>
    </row>
    <row r="83" spans="1:7" x14ac:dyDescent="0.2">
      <c r="A83" t="s">
        <v>489</v>
      </c>
    </row>
    <row r="85" spans="1:7" x14ac:dyDescent="0.2">
      <c r="A85" s="132" t="s">
        <v>490</v>
      </c>
    </row>
    <row r="86" spans="1:7" x14ac:dyDescent="0.2">
      <c r="A86" t="s">
        <v>491</v>
      </c>
      <c r="G86">
        <v>25</v>
      </c>
    </row>
    <row r="88" spans="1:7" x14ac:dyDescent="0.2">
      <c r="A88" s="132" t="s">
        <v>492</v>
      </c>
    </row>
    <row r="89" spans="1:7" x14ac:dyDescent="0.2">
      <c r="A89" t="s">
        <v>493</v>
      </c>
    </row>
    <row r="91" spans="1:7" x14ac:dyDescent="0.2">
      <c r="A91" s="132" t="s">
        <v>494</v>
      </c>
    </row>
    <row r="92" spans="1:7" x14ac:dyDescent="0.2">
      <c r="A92" s="132" t="s">
        <v>570</v>
      </c>
    </row>
    <row r="94" spans="1:7" x14ac:dyDescent="0.2">
      <c r="A94" s="132" t="s">
        <v>495</v>
      </c>
    </row>
    <row r="95" spans="1:7" x14ac:dyDescent="0.2">
      <c r="A95" s="132" t="s">
        <v>571</v>
      </c>
    </row>
    <row r="97" spans="1:1" x14ac:dyDescent="0.2">
      <c r="A97" s="132" t="s">
        <v>496</v>
      </c>
    </row>
    <row r="98" spans="1:1" x14ac:dyDescent="0.2">
      <c r="A98" s="132" t="s">
        <v>581</v>
      </c>
    </row>
    <row r="100" spans="1:1" x14ac:dyDescent="0.2">
      <c r="A100" s="132" t="s">
        <v>497</v>
      </c>
    </row>
    <row r="101" spans="1:1" x14ac:dyDescent="0.2">
      <c r="A101" t="s">
        <v>498</v>
      </c>
    </row>
    <row r="103" spans="1:1" x14ac:dyDescent="0.2">
      <c r="A103" s="132" t="s">
        <v>499</v>
      </c>
    </row>
    <row r="104" spans="1:1" x14ac:dyDescent="0.2">
      <c r="A104" t="s">
        <v>500</v>
      </c>
    </row>
    <row r="106" spans="1:1" x14ac:dyDescent="0.2">
      <c r="A106" s="132" t="s">
        <v>501</v>
      </c>
    </row>
    <row r="107" spans="1:1" x14ac:dyDescent="0.2">
      <c r="A107" t="s">
        <v>502</v>
      </c>
    </row>
    <row r="108" spans="1:1" x14ac:dyDescent="0.2">
      <c r="A108" s="132" t="s">
        <v>503</v>
      </c>
    </row>
    <row r="110" spans="1:1" x14ac:dyDescent="0.2">
      <c r="A110" s="132" t="s">
        <v>504</v>
      </c>
    </row>
    <row r="111" spans="1:1" x14ac:dyDescent="0.2">
      <c r="A111" t="s">
        <v>502</v>
      </c>
    </row>
    <row r="112" spans="1:1" x14ac:dyDescent="0.2">
      <c r="A112" s="132" t="s">
        <v>503</v>
      </c>
    </row>
    <row r="114" spans="1:1" x14ac:dyDescent="0.2">
      <c r="A114" s="132" t="s">
        <v>505</v>
      </c>
    </row>
    <row r="115" spans="1:1" x14ac:dyDescent="0.2">
      <c r="A115" s="132" t="s">
        <v>506</v>
      </c>
    </row>
    <row r="117" spans="1:1" x14ac:dyDescent="0.2">
      <c r="A117" s="132" t="s">
        <v>507</v>
      </c>
    </row>
    <row r="118" spans="1:1" x14ac:dyDescent="0.2">
      <c r="A118" s="132" t="s">
        <v>508</v>
      </c>
    </row>
    <row r="120" spans="1:1" x14ac:dyDescent="0.2">
      <c r="A120" s="132" t="s">
        <v>509</v>
      </c>
    </row>
    <row r="121" spans="1:1" x14ac:dyDescent="0.2">
      <c r="A121" s="132" t="s">
        <v>576</v>
      </c>
    </row>
    <row r="122" spans="1:1" x14ac:dyDescent="0.2">
      <c r="A122" s="132" t="s">
        <v>577</v>
      </c>
    </row>
    <row r="123" spans="1:1" x14ac:dyDescent="0.2">
      <c r="A123" s="132" t="s">
        <v>578</v>
      </c>
    </row>
    <row r="124" spans="1:1" x14ac:dyDescent="0.2">
      <c r="A124" s="132" t="s">
        <v>579</v>
      </c>
    </row>
    <row r="125" spans="1:1" x14ac:dyDescent="0.2">
      <c r="A125" s="132" t="s">
        <v>580</v>
      </c>
    </row>
    <row r="128" spans="1:1" x14ac:dyDescent="0.2">
      <c r="A128" s="134" t="s">
        <v>510</v>
      </c>
    </row>
    <row r="129" spans="1:9" x14ac:dyDescent="0.2">
      <c r="D129" s="135"/>
    </row>
    <row r="130" spans="1:9" x14ac:dyDescent="0.2">
      <c r="A130" s="136" t="s">
        <v>511</v>
      </c>
      <c r="B130" s="137"/>
      <c r="C130" s="137"/>
      <c r="D130" s="138" t="s">
        <v>512</v>
      </c>
      <c r="E130" s="136" t="s">
        <v>513</v>
      </c>
      <c r="F130" s="137"/>
      <c r="G130" s="137"/>
      <c r="H130" s="137"/>
      <c r="I130" s="138" t="s">
        <v>512</v>
      </c>
    </row>
    <row r="131" spans="1:9" x14ac:dyDescent="0.2">
      <c r="A131" s="327" t="s">
        <v>514</v>
      </c>
      <c r="B131" s="327"/>
      <c r="C131" s="327"/>
      <c r="D131" s="329">
        <v>1296</v>
      </c>
      <c r="E131" s="331" t="s">
        <v>515</v>
      </c>
      <c r="F131" s="331"/>
      <c r="G131" s="331"/>
      <c r="H131" s="331"/>
      <c r="I131" s="139">
        <f>ROUND((RDG!J9/1000),0)</f>
        <v>1186</v>
      </c>
    </row>
    <row r="132" spans="1:9" x14ac:dyDescent="0.2">
      <c r="A132" s="328"/>
      <c r="B132" s="328"/>
      <c r="C132" s="328"/>
      <c r="D132" s="330"/>
      <c r="E132" s="137" t="s">
        <v>516</v>
      </c>
      <c r="F132" s="137"/>
      <c r="G132" s="137"/>
      <c r="H132" s="137"/>
      <c r="I132" s="140">
        <f>ROUND((RDG!J10/1000),0)</f>
        <v>110</v>
      </c>
    </row>
    <row r="133" spans="1:9" x14ac:dyDescent="0.2">
      <c r="A133" s="141" t="s">
        <v>517</v>
      </c>
      <c r="B133" s="141"/>
      <c r="C133" s="141"/>
      <c r="D133" s="139">
        <v>35</v>
      </c>
      <c r="E133" s="327" t="s">
        <v>518</v>
      </c>
      <c r="F133" s="327"/>
      <c r="G133" s="327"/>
      <c r="H133" s="327"/>
      <c r="I133" s="329">
        <f>ROUND((RDG!J13/1000),0)</f>
        <v>35</v>
      </c>
    </row>
    <row r="134" spans="1:9" hidden="1" x14ac:dyDescent="0.2">
      <c r="A134" s="137" t="s">
        <v>519</v>
      </c>
      <c r="B134" s="137"/>
      <c r="C134" s="137"/>
      <c r="D134" s="140">
        <v>0</v>
      </c>
      <c r="E134" s="328"/>
      <c r="F134" s="328"/>
      <c r="G134" s="328"/>
      <c r="H134" s="328"/>
      <c r="I134" s="330"/>
    </row>
    <row r="135" spans="1:9" x14ac:dyDescent="0.2">
      <c r="A135" s="327" t="s">
        <v>520</v>
      </c>
      <c r="B135" s="327"/>
      <c r="C135" s="327"/>
      <c r="D135" s="329">
        <v>573</v>
      </c>
      <c r="E135" s="141" t="s">
        <v>521</v>
      </c>
      <c r="F135" s="141"/>
      <c r="G135" s="141"/>
      <c r="H135" s="141"/>
      <c r="I135" s="139">
        <f>ROUND((RDG!J20/1000),0)</f>
        <v>573</v>
      </c>
    </row>
    <row r="136" spans="1:9" hidden="1" x14ac:dyDescent="0.2">
      <c r="A136" s="328"/>
      <c r="B136" s="328"/>
      <c r="C136" s="328"/>
      <c r="D136" s="330"/>
      <c r="E136" s="332" t="s">
        <v>522</v>
      </c>
      <c r="F136" s="332"/>
      <c r="G136" s="332"/>
      <c r="H136" s="332"/>
      <c r="I136" s="140">
        <f>ROUND((RDG!J30/1000),0)</f>
        <v>0</v>
      </c>
    </row>
    <row r="137" spans="1:9" x14ac:dyDescent="0.2">
      <c r="A137" s="141" t="s">
        <v>523</v>
      </c>
      <c r="B137" s="141"/>
      <c r="C137" s="141"/>
      <c r="D137" s="139">
        <v>764</v>
      </c>
      <c r="E137" s="141" t="s">
        <v>524</v>
      </c>
      <c r="F137" s="141"/>
      <c r="G137" s="141"/>
      <c r="H137" s="141"/>
      <c r="I137" s="139">
        <f>ROUND((RDG!J25/1000),0)</f>
        <v>764</v>
      </c>
    </row>
    <row r="138" spans="1:9" hidden="1" x14ac:dyDescent="0.2">
      <c r="A138" t="s">
        <v>525</v>
      </c>
      <c r="D138" s="142">
        <v>0</v>
      </c>
      <c r="E138" t="s">
        <v>526</v>
      </c>
      <c r="I138" s="142">
        <f>ROUND((RDG!J35/1000),0)</f>
        <v>0</v>
      </c>
    </row>
    <row r="139" spans="1:9" hidden="1" x14ac:dyDescent="0.2">
      <c r="A139" s="137"/>
      <c r="B139" s="137"/>
      <c r="C139" s="137"/>
      <c r="D139" s="140"/>
      <c r="E139" s="137" t="s">
        <v>523</v>
      </c>
      <c r="F139" s="137"/>
      <c r="G139" s="137"/>
      <c r="H139" s="137"/>
      <c r="I139" s="140">
        <f>ROUND((RDG!J36/1000),0)</f>
        <v>0</v>
      </c>
    </row>
    <row r="140" spans="1:9" x14ac:dyDescent="0.2">
      <c r="A140" s="141"/>
      <c r="B140" s="141"/>
      <c r="C140" s="141"/>
      <c r="D140" s="141"/>
      <c r="E140" s="141"/>
      <c r="F140" s="141"/>
      <c r="G140" s="141"/>
      <c r="H140" s="141"/>
      <c r="I140" s="141"/>
    </row>
    <row r="141" spans="1:9" x14ac:dyDescent="0.2">
      <c r="A141" s="136" t="s">
        <v>527</v>
      </c>
      <c r="B141" s="137"/>
      <c r="C141" s="137"/>
      <c r="D141" s="138" t="s">
        <v>512</v>
      </c>
      <c r="E141" s="136" t="s">
        <v>528</v>
      </c>
      <c r="F141" s="137"/>
      <c r="G141" s="137"/>
      <c r="H141" s="137"/>
      <c r="I141" s="138" t="s">
        <v>512</v>
      </c>
    </row>
    <row r="142" spans="1:9" x14ac:dyDescent="0.2">
      <c r="A142" t="s">
        <v>529</v>
      </c>
      <c r="B142" s="142"/>
      <c r="D142" s="142">
        <v>12523</v>
      </c>
      <c r="E142" s="327" t="s">
        <v>530</v>
      </c>
      <c r="F142" s="327"/>
      <c r="G142" s="327"/>
      <c r="H142" s="327"/>
      <c r="I142" s="329">
        <f>ROUND((Bilanca!I17/1000),0)</f>
        <v>51811</v>
      </c>
    </row>
    <row r="143" spans="1:9" x14ac:dyDescent="0.2">
      <c r="A143" s="137" t="s">
        <v>531</v>
      </c>
      <c r="B143" s="140"/>
      <c r="C143" s="137"/>
      <c r="D143" s="140">
        <v>39288</v>
      </c>
      <c r="E143" s="328"/>
      <c r="F143" s="328"/>
      <c r="G143" s="328"/>
      <c r="H143" s="328"/>
      <c r="I143" s="330"/>
    </row>
    <row r="144" spans="1:9" x14ac:dyDescent="0.2">
      <c r="A144" s="141" t="s">
        <v>532</v>
      </c>
      <c r="B144" s="139"/>
      <c r="C144" s="141"/>
      <c r="D144" s="139">
        <v>721014</v>
      </c>
      <c r="E144" s="327" t="s">
        <v>533</v>
      </c>
      <c r="F144" s="327"/>
      <c r="G144" s="327"/>
      <c r="H144" s="327"/>
      <c r="I144" s="329">
        <f>ROUND((Bilanca!I27/1000),0)</f>
        <v>761098</v>
      </c>
    </row>
    <row r="145" spans="1:9" x14ac:dyDescent="0.2">
      <c r="A145" s="339" t="s">
        <v>575</v>
      </c>
      <c r="B145" s="336"/>
      <c r="C145" s="335"/>
      <c r="D145" s="336">
        <v>6556</v>
      </c>
      <c r="E145" s="337"/>
      <c r="F145" s="337"/>
      <c r="G145" s="337"/>
      <c r="H145" s="337"/>
      <c r="I145" s="338"/>
    </row>
    <row r="146" spans="1:9" x14ac:dyDescent="0.2">
      <c r="A146" s="332" t="s">
        <v>534</v>
      </c>
      <c r="B146" s="332"/>
      <c r="C146" s="332"/>
      <c r="D146" s="140">
        <v>33528</v>
      </c>
      <c r="E146" s="328"/>
      <c r="F146" s="328"/>
      <c r="G146" s="328"/>
      <c r="H146" s="328"/>
      <c r="I146" s="330"/>
    </row>
    <row r="147" spans="1:9" x14ac:dyDescent="0.2">
      <c r="A147" s="143" t="s">
        <v>535</v>
      </c>
      <c r="B147" s="144"/>
      <c r="C147" s="144"/>
      <c r="D147" s="150">
        <v>2080</v>
      </c>
      <c r="E147" s="141" t="s">
        <v>536</v>
      </c>
      <c r="F147" s="139"/>
      <c r="G147" s="141"/>
      <c r="H147" s="141"/>
      <c r="I147" s="139">
        <f>ROUND((Bilanca!I53/1000),0)</f>
        <v>1827</v>
      </c>
    </row>
    <row r="148" spans="1:9" x14ac:dyDescent="0.2">
      <c r="A148" s="137" t="s">
        <v>537</v>
      </c>
      <c r="B148" s="137"/>
      <c r="C148" s="137"/>
      <c r="D148" s="140">
        <v>0</v>
      </c>
      <c r="E148" t="s">
        <v>538</v>
      </c>
      <c r="I148" s="142">
        <f>ROUND((Bilanca!I71/1000),0)</f>
        <v>253</v>
      </c>
    </row>
    <row r="149" spans="1:9" x14ac:dyDescent="0.2">
      <c r="A149" s="141" t="s">
        <v>539</v>
      </c>
      <c r="B149" s="139"/>
      <c r="C149" s="141"/>
      <c r="D149" s="139">
        <v>23564</v>
      </c>
      <c r="E149" s="327" t="s">
        <v>540</v>
      </c>
      <c r="F149" s="327"/>
      <c r="G149" s="327"/>
      <c r="H149" s="327"/>
      <c r="I149" s="329">
        <f>ROUND((Bilanca!I60/1000),0)</f>
        <v>147488</v>
      </c>
    </row>
    <row r="150" spans="1:9" x14ac:dyDescent="0.2">
      <c r="A150" t="s">
        <v>573</v>
      </c>
      <c r="B150" s="142"/>
      <c r="D150" s="142">
        <v>16000</v>
      </c>
      <c r="E150" s="333"/>
      <c r="F150" s="333"/>
      <c r="G150" s="333"/>
      <c r="H150" s="333"/>
      <c r="I150" s="334"/>
    </row>
    <row r="151" spans="1:9" x14ac:dyDescent="0.2">
      <c r="A151" s="137" t="s">
        <v>541</v>
      </c>
      <c r="B151" s="140"/>
      <c r="C151" s="137"/>
      <c r="D151" s="140">
        <v>107924</v>
      </c>
      <c r="E151" s="328"/>
      <c r="F151" s="328"/>
      <c r="G151" s="328"/>
      <c r="H151" s="328"/>
      <c r="I151" s="330"/>
    </row>
    <row r="152" spans="1:9" x14ac:dyDescent="0.2">
      <c r="A152" s="141" t="s">
        <v>542</v>
      </c>
      <c r="B152" s="139"/>
      <c r="C152" s="141"/>
      <c r="D152" s="139">
        <v>1264</v>
      </c>
      <c r="E152" s="327" t="s">
        <v>543</v>
      </c>
      <c r="F152" s="327"/>
      <c r="G152" s="327"/>
      <c r="H152" s="327"/>
      <c r="I152" s="329">
        <f>ROUND((Bilanca!I98/1000),0)</f>
        <v>2596</v>
      </c>
    </row>
    <row r="153" spans="1:9" x14ac:dyDescent="0.2">
      <c r="A153" s="137" t="s">
        <v>544</v>
      </c>
      <c r="B153" s="140"/>
      <c r="C153" s="137"/>
      <c r="D153" s="140">
        <v>1332</v>
      </c>
      <c r="E153" s="328"/>
      <c r="F153" s="328"/>
      <c r="G153" s="328"/>
      <c r="H153" s="328"/>
      <c r="I153" s="330"/>
    </row>
    <row r="154" spans="1:9" hidden="1" x14ac:dyDescent="0.2">
      <c r="A154" s="137" t="s">
        <v>545</v>
      </c>
      <c r="B154" s="140"/>
      <c r="C154" s="137"/>
      <c r="D154" s="140">
        <v>0</v>
      </c>
      <c r="E154" s="137" t="s">
        <v>546</v>
      </c>
      <c r="F154" s="140"/>
      <c r="G154" s="137"/>
      <c r="H154" s="137"/>
      <c r="I154" s="140">
        <f>ROUND((Bilanca!I119/1000),0)</f>
        <v>0</v>
      </c>
    </row>
    <row r="155" spans="1:9" ht="12.75" customHeight="1" x14ac:dyDescent="0.2">
      <c r="A155" s="143" t="s">
        <v>547</v>
      </c>
      <c r="B155" s="144"/>
      <c r="C155" s="144"/>
      <c r="D155" s="151">
        <v>4316</v>
      </c>
      <c r="E155" s="141" t="s">
        <v>548</v>
      </c>
      <c r="F155" s="141"/>
      <c r="G155" s="141"/>
      <c r="H155" s="141"/>
      <c r="I155" s="139">
        <f>ROUND((Bilanca!I118/1000),0)</f>
        <v>83</v>
      </c>
    </row>
    <row r="156" spans="1:9" x14ac:dyDescent="0.2">
      <c r="A156" s="152" t="s">
        <v>574</v>
      </c>
      <c r="B156" s="145"/>
      <c r="C156" s="145"/>
      <c r="D156" s="148">
        <v>114</v>
      </c>
      <c r="E156" t="s">
        <v>549</v>
      </c>
      <c r="F156" s="142"/>
      <c r="I156" s="142">
        <f>ROUND((Bilanca!I125/1000),0)</f>
        <v>838</v>
      </c>
    </row>
    <row r="157" spans="1:9" x14ac:dyDescent="0.2">
      <c r="A157" s="147" t="s">
        <v>556</v>
      </c>
      <c r="B157" s="145"/>
      <c r="C157" s="145"/>
      <c r="D157" s="148">
        <v>1120</v>
      </c>
      <c r="E157" t="s">
        <v>550</v>
      </c>
      <c r="I157" s="142">
        <f>ROUND((Bilanca!I124/1000),0)</f>
        <v>119</v>
      </c>
    </row>
    <row r="158" spans="1:9" x14ac:dyDescent="0.2">
      <c r="A158" s="145"/>
      <c r="B158" s="145"/>
      <c r="C158" s="145"/>
      <c r="D158" s="148"/>
      <c r="E158" t="s">
        <v>551</v>
      </c>
      <c r="F158" s="142"/>
      <c r="I158" s="142">
        <f>ROUND((Bilanca!I127/1000),0)</f>
        <v>264</v>
      </c>
    </row>
    <row r="159" spans="1:9" x14ac:dyDescent="0.2">
      <c r="A159" s="145"/>
      <c r="B159" s="145"/>
      <c r="C159" s="145"/>
      <c r="D159" s="148"/>
      <c r="E159" t="s">
        <v>552</v>
      </c>
      <c r="I159" s="142">
        <f>ROUND((Bilanca!I128/1000),0)</f>
        <v>108</v>
      </c>
    </row>
    <row r="160" spans="1:9" x14ac:dyDescent="0.2">
      <c r="A160" s="145"/>
      <c r="B160" s="145"/>
      <c r="C160" s="145"/>
      <c r="D160" s="148"/>
      <c r="E160" t="s">
        <v>553</v>
      </c>
      <c r="F160" s="142"/>
      <c r="I160" s="142">
        <f>ROUND((Bilanca!I129/1000),0)</f>
        <v>2410</v>
      </c>
    </row>
    <row r="161" spans="1:9" x14ac:dyDescent="0.2">
      <c r="A161" s="145"/>
      <c r="B161" s="145"/>
      <c r="C161" s="145"/>
      <c r="D161" s="148"/>
      <c r="E161" t="s">
        <v>554</v>
      </c>
      <c r="F161" s="142"/>
      <c r="I161" s="142">
        <f>ROUND((Bilanca!I131/1000),0)</f>
        <v>1642</v>
      </c>
    </row>
    <row r="162" spans="1:9" x14ac:dyDescent="0.2">
      <c r="A162" s="146"/>
      <c r="B162" s="146"/>
      <c r="C162" s="146"/>
      <c r="D162" s="149"/>
      <c r="E162" s="137" t="s">
        <v>555</v>
      </c>
      <c r="F162" s="140"/>
      <c r="G162" s="137"/>
      <c r="H162" s="137"/>
      <c r="I162" s="140">
        <f>ROUND((Bilanca!I132/1000),0)</f>
        <v>85</v>
      </c>
    </row>
  </sheetData>
  <mergeCells count="24">
    <mergeCell ref="E152:H153"/>
    <mergeCell ref="I152:I153"/>
    <mergeCell ref="E144:H146"/>
    <mergeCell ref="I144:I146"/>
    <mergeCell ref="A146:C146"/>
    <mergeCell ref="E149:H151"/>
    <mergeCell ref="I149:I151"/>
    <mergeCell ref="A135:C136"/>
    <mergeCell ref="D135:D136"/>
    <mergeCell ref="E136:H136"/>
    <mergeCell ref="E142:H143"/>
    <mergeCell ref="I142:I143"/>
    <mergeCell ref="A72:I72"/>
    <mergeCell ref="A131:C132"/>
    <mergeCell ref="D131:D132"/>
    <mergeCell ref="E131:H131"/>
    <mergeCell ref="E133:H134"/>
    <mergeCell ref="I133:I134"/>
    <mergeCell ref="A1:I40"/>
    <mergeCell ref="A45:I45"/>
    <mergeCell ref="A49:I49"/>
    <mergeCell ref="A52:I52"/>
    <mergeCell ref="A58:I58"/>
    <mergeCell ref="A46:I46"/>
  </mergeCells>
  <pageMargins left="0.7" right="0.7" top="0.75" bottom="0.75" header="0.3" footer="0.3"/>
  <pageSetup paperSize="9" scale="48" orientation="portrait" r:id="rId1"/>
  <rowBreaks count="1" manualBreakCount="1">
    <brk id="9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Aleksandar Radulović</cp:lastModifiedBy>
  <cp:lastPrinted>2018-04-25T06:49:36Z</cp:lastPrinted>
  <dcterms:created xsi:type="dcterms:W3CDTF">2008-10-17T11:51:54Z</dcterms:created>
  <dcterms:modified xsi:type="dcterms:W3CDTF">2025-04-30T08:48:19Z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