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fuma\RiF\Izvjestaji\HANFA\HANFA_GFI-POD\2024\"/>
    </mc:Choice>
  </mc:AlternateContent>
  <xr:revisionPtr revIDLastSave="0" documentId="13_ncr:1_{73780C8C-2270-430B-8FC2-C64D99032311}"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Bilješke!$A$1:$L$187</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6" i="24" l="1"/>
  <c r="I147" i="24" l="1"/>
  <c r="J147" i="24" s="1"/>
  <c r="E147" i="24"/>
  <c r="K147" i="24" l="1"/>
  <c r="P14" i="22"/>
  <c r="P7" i="22"/>
  <c r="E173" i="24" l="1"/>
  <c r="E162" i="24"/>
  <c r="I182" i="24" l="1"/>
  <c r="I181" i="24"/>
  <c r="I180" i="24"/>
  <c r="J180" i="24" s="1"/>
  <c r="I179" i="24"/>
  <c r="J179" i="24" s="1"/>
  <c r="I177" i="24"/>
  <c r="J177" i="24" s="1"/>
  <c r="I172" i="24"/>
  <c r="I171" i="24"/>
  <c r="I163" i="24"/>
  <c r="E180" i="24"/>
  <c r="E179" i="24"/>
  <c r="E177" i="24"/>
  <c r="E171" i="24"/>
  <c r="E166" i="24"/>
  <c r="E153" i="24"/>
  <c r="E133" i="24"/>
  <c r="E131" i="24"/>
  <c r="K179" i="24" l="1"/>
  <c r="K177" i="24"/>
  <c r="K180" i="24"/>
  <c r="J171" i="24"/>
  <c r="K171" i="24" s="1"/>
  <c r="E149" i="24" l="1"/>
  <c r="E144" i="24"/>
  <c r="E142" i="24"/>
  <c r="E140" i="24"/>
  <c r="E136" i="24"/>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H84" i="19"/>
  <c r="H69" i="19"/>
  <c r="I117" i="18"/>
  <c r="H117" i="18"/>
  <c r="I105" i="18"/>
  <c r="H105" i="18"/>
  <c r="I98" i="18"/>
  <c r="I173" i="24" s="1"/>
  <c r="J173" i="24" s="1"/>
  <c r="K173" i="24" s="1"/>
  <c r="H98" i="18"/>
  <c r="I91" i="18"/>
  <c r="H91" i="18"/>
  <c r="I94" i="18"/>
  <c r="H94" i="18"/>
  <c r="I60" i="18"/>
  <c r="I166" i="24" s="1"/>
  <c r="J166" i="24" s="1"/>
  <c r="K166" i="24" s="1"/>
  <c r="H60" i="18"/>
  <c r="H53" i="18"/>
  <c r="I53" i="18"/>
  <c r="I162" i="24" s="1"/>
  <c r="J162" i="24" s="1"/>
  <c r="K162" i="24" s="1"/>
  <c r="I45" i="18"/>
  <c r="H45" i="18"/>
  <c r="H17" i="18"/>
  <c r="I57" i="20" l="1"/>
  <c r="I59" i="20" s="1"/>
  <c r="H57" i="20"/>
  <c r="H59" i="20" s="1"/>
  <c r="H75" i="18"/>
  <c r="H133" i="18" s="1"/>
  <c r="H44" i="18"/>
  <c r="I75" i="18"/>
  <c r="I133" i="18" s="1"/>
  <c r="I44" i="18"/>
  <c r="I38" i="18"/>
  <c r="H38" i="18"/>
  <c r="I27" i="18"/>
  <c r="I156" i="24" s="1"/>
  <c r="J156" i="24" s="1"/>
  <c r="K156" i="24" s="1"/>
  <c r="H27" i="18"/>
  <c r="I17" i="18"/>
  <c r="I153" i="24" s="1"/>
  <c r="J153" i="24" s="1"/>
  <c r="K153" i="24" s="1"/>
  <c r="H10" i="18"/>
  <c r="I10" i="18"/>
  <c r="H9" i="18" l="1"/>
  <c r="H72" i="18" s="1"/>
  <c r="I9" i="18"/>
  <c r="I72" i="18" s="1"/>
  <c r="H110" i="19" l="1"/>
  <c r="I84" i="19" l="1"/>
  <c r="I149" i="24"/>
  <c r="I150" i="24"/>
  <c r="I47" i="19"/>
  <c r="I145" i="24"/>
  <c r="I19" i="19"/>
  <c r="I140" i="24" s="1"/>
  <c r="I144" i="24"/>
  <c r="I142" i="24"/>
  <c r="I137" i="24"/>
  <c r="I131" i="24"/>
  <c r="J131" i="24" s="1"/>
  <c r="K131" i="24" s="1"/>
  <c r="I133" i="24"/>
  <c r="J133" i="24" s="1"/>
  <c r="K133" i="24" s="1"/>
  <c r="J144" i="24" l="1"/>
  <c r="K144" i="24" s="1"/>
  <c r="J149" i="24"/>
  <c r="K149" i="24" s="1"/>
  <c r="I36" i="19"/>
  <c r="I141" i="24"/>
  <c r="J140" i="24" s="1"/>
  <c r="K140" i="24" s="1"/>
  <c r="I28" i="19"/>
  <c r="I143" i="24"/>
  <c r="J142" i="24" s="1"/>
  <c r="K142" i="24" s="1"/>
  <c r="I25" i="19"/>
  <c r="I136" i="24"/>
  <c r="J136" i="24" s="1"/>
  <c r="K136" i="24" s="1"/>
  <c r="I15" i="19"/>
  <c r="I7" i="19"/>
  <c r="I59" i="19" l="1"/>
  <c r="I13" i="19"/>
  <c r="I60" i="19" s="1"/>
  <c r="I62" i="19" l="1"/>
  <c r="I61" i="19"/>
  <c r="I66" i="19" s="1"/>
  <c r="I63" i="19"/>
  <c r="I65" i="19" l="1"/>
  <c r="I67" i="19"/>
  <c r="I110" i="19" l="1"/>
  <c r="H15" i="19" l="1"/>
  <c r="H47" i="19" l="1"/>
  <c r="H28" i="19"/>
  <c r="H25" i="19"/>
  <c r="H19" i="19"/>
  <c r="H7" i="19"/>
  <c r="H13" i="19" l="1"/>
  <c r="H60" i="19" s="1"/>
  <c r="H36" i="19" l="1"/>
  <c r="H59" i="19" l="1"/>
  <c r="H63" i="19" s="1"/>
  <c r="H62" i="19" l="1"/>
  <c r="H61" i="19"/>
  <c r="H65" i="19" s="1"/>
  <c r="H67" i="19" l="1"/>
  <c r="H66" i="19"/>
</calcChain>
</file>

<file path=xl/sharedStrings.xml><?xml version="1.0" encoding="utf-8"?>
<sst xmlns="http://schemas.openxmlformats.org/spreadsheetml/2006/main" count="735" uniqueCount="649">
  <si>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</si>
  <si>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</si>
  <si>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</si>
  <si>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</si>
  <si>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</si>
  <si>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</si>
  <si>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</si>
  <si>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</si>
  <si>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</si>
  <si>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</si>
  <si>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</si>
  <si>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</si>
  <si>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</si>
  <si>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</si>
  <si>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</si>
  <si>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</si>
  <si>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</si>
  <si>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</si>
  <si>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</si>
  <si>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</si>
  <si>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</si>
  <si>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</si>
  <si>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</si>
  <si>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</si>
  <si>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</si>
  <si>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</si>
  <si>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</si>
  <si>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</si>
  <si>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</si>
  <si>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</si>
  <si>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</si>
  <si>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</si>
  <si>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</si>
  <si>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</si>
  <si>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</si>
  <si>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</si>
  <si>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</si>
  <si>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</si>
  <si>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</si>
  <si>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</si>
  <si>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</si>
  <si>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</si>
  <si>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</si>
  <si>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</si>
  <si>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</si>
  <si>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</si>
  <si>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</si>
  <si>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</si>
  <si>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</si>
  <si>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</si>
  <si>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</si>
  <si>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</si>
  <si>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</si>
  <si>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</si>
  <si>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</si>
  <si>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</si>
  <si>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</si>
  <si>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</si>
  <si>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</si>
  <si>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</si>
  <si>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</si>
  <si>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</si>
  <si>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</si>
  <si>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</si>
  <si>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</si>
  <si>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</si>
  <si>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</si>
  <si>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</si>
  <si>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</si>
  <si>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</si>
  <si>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</si>
  <si>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</si>
  <si>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</si>
  <si>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</si>
  <si>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</si>
  <si>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</si>
  <si>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</si>
  <si>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</si>
  <si>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</si>
  <si>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</si>
  <si>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</si>
  <si>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</si>
  <si>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</si>
  <si>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</si>
  <si>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</si>
  <si>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</si>
  <si>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</si>
  <si>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</si>
  <si>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</si>
  <si>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</si>
  <si>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</si>
  <si>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</si>
  <si>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</si>
  <si>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</si>
  <si>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</si>
  <si>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</si>
  <si>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</si>
  <si>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</si>
  <si>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</si>
  <si>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</si>
  <si>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</si>
  <si>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</si>
  <si>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</si>
  <si>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</si>
  <si>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</si>
  <si>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</si>
  <si>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</si>
  <si>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</si>
  <si>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</si>
  <si>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</si>
  <si>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</si>
  <si>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</si>
  <si>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</si>
  <si>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</si>
  <si>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</si>
  <si>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</si>
  <si>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</si>
  <si>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</si>
  <si>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</si>
  <si>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</si>
  <si>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</si>
  <si>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</si>
  <si>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</si>
  <si>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</si>
  <si>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</si>
  <si>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</si>
  <si>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</si>
  <si>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</si>
  <si>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</si>
  <si>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</si>
  <si>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</si>
  <si>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</si>
  <si>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</si>
  <si>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</si>
  <si>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</si>
  <si>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</si>
  <si>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</si>
  <si>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</si>
  <si>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</si>
  <si>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</si>
  <si>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</si>
  <si>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</si>
  <si>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</si>
  <si>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</si>
  <si>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</si>
  <si>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</si>
  <si>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</si>
  <si>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</si>
  <si>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</si>
  <si>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</si>
  <si>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</si>
  <si>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</si>
  <si>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</si>
  <si>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</si>
  <si>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</si>
  <si>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</si>
  <si>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</si>
  <si>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</si>
  <si>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</si>
  <si>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</si>
  <si>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</si>
  <si>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</si>
  <si>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</si>
  <si>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</si>
  <si>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</si>
  <si>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</si>
  <si>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</si>
  <si>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</si>
  <si>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</si>
  <si>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</si>
  <si>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</si>
  <si>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</si>
  <si>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</si>
  <si>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</si>
  <si>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</si>
  <si>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</si>
  <si>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</si>
  <si>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</si>
  <si>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</si>
  <si>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</si>
  <si>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</si>
  <si>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</si>
  <si>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</si>
  <si>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</si>
  <si>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</si>
  <si>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</si>
  <si>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</si>
  <si>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</si>
  <si>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</si>
  <si>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</si>
  <si>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</si>
  <si>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</si>
  <si>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</si>
  <si>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</si>
  <si>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</si>
  <si>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</si>
  <si>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</si>
  <si>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</si>
  <si>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</si>
  <si>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</si>
  <si>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</si>
  <si>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</si>
  <si>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</si>
  <si>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</si>
  <si>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</si>
  <si>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</si>
  <si>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</si>
  <si>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</si>
  <si>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</si>
  <si>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</si>
  <si>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</si>
  <si>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</si>
  <si>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</si>
  <si>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</si>
  <si>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</si>
  <si>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</si>
  <si>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</si>
  <si>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</si>
  <si>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</si>
  <si>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</si>
  <si>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</si>
  <si>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</si>
  <si>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</si>
  <si>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</si>
  <si>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</si>
  <si>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</si>
  <si>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</si>
  <si>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</si>
  <si>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</si>
  <si>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</si>
  <si>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</si>
  <si>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</si>
  <si>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</si>
  <si>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</si>
  <si>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</si>
  <si>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</si>
  <si>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</si>
  <si>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</si>
  <si>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</si>
  <si>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</si>
  <si>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</si>
  <si>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</si>
  <si>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</si>
  <si>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</si>
  <si>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</si>
  <si>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</si>
  <si>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</si>
  <si>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</si>
  <si>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</si>
  <si>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</si>
  <si>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</si>
  <si>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</si>
  <si>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</si>
  <si>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</si>
  <si>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</si>
  <si>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</si>
  <si>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</si>
  <si>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</si>
  <si>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</si>
  <si>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</si>
  <si>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</si>
  <si>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</si>
  <si>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</si>
  <si>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</si>
  <si>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</si>
  <si>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</si>
  <si>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</si>
  <si>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</si>
  <si>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</si>
  <si>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</si>
  <si>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</si>
  <si>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</si>
  <si>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</si>
  <si>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</si>
  <si>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</si>
  <si>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</si>
  <si>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</si>
  <si>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</si>
  <si>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</si>
  <si>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</si>
  <si>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</si>
  <si>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</si>
  <si>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</si>
  <si>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</si>
  <si>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</si>
  <si>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</si>
  <si>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</si>
  <si>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</si>
  <si>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</si>
  <si>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</si>
  <si>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</si>
  <si>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</si>
  <si>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</si>
  <si>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</si>
  <si>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</si>
  <si>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</si>
  <si>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</si>
  <si>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</si>
  <si>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</si>
  <si>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</si>
  <si>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</si>
  <si>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</si>
  <si>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</si>
  <si>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</si>
  <si>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</si>
  <si>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</si>
  <si>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</si>
  <si>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</si>
  <si>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</si>
  <si>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</si>
  <si>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</si>
  <si>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</si>
  <si>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</si>
  <si>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</si>
  <si>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</si>
  <si>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</si>
  <si>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</si>
  <si>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</si>
  <si>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</si>
  <si>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</si>
  <si>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</si>
  <si>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</si>
  <si>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</si>
  <si>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</si>
  <si>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</si>
  <si>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</si>
  <si>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</si>
  <si>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</si>
  <si>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</si>
  <si>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</si>
  <si>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</si>
  <si>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</si>
  <si>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</si>
  <si>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</si>
  <si>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</si>
  <si>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</si>
  <si>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</si>
  <si>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</si>
  <si>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</si>
  <si>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</si>
  <si>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</si>
  <si>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</si>
  <si>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</si>
  <si>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</si>
  <si>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</si>
  <si>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</si>
  <si>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</si>
  <si>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</si>
  <si>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</si>
  <si>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</si>
  <si>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</si>
  <si>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</si>
  <si>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</si>
  <si>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</si>
  <si>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</si>
  <si>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</si>
  <si>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</si>
  <si>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</si>
  <si>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</si>
  <si>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</si>
  <si>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</si>
  <si>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</si>
  <si>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</si>
  <si>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</si>
  <si>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</si>
  <si>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</si>
  <si>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</si>
  <si>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</si>
  <si>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</si>
  <si>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</si>
  <si>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</si>
  <si>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</si>
  <si>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</si>
  <si>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</si>
  <si>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</si>
  <si>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</si>
  <si>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</si>
  <si>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</si>
  <si>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</si>
  <si>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</si>
  <si>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</si>
  <si>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</si>
  <si>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</si>
  <si>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</si>
  <si>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</si>
  <si>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</si>
  <si>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</si>
  <si>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</si>
  <si>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</si>
  <si>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</si>
  <si>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</si>
  <si>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</si>
  <si>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</si>
  <si>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</si>
  <si>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</si>
  <si>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</si>
  <si>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</si>
  <si>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</si>
  <si>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</si>
  <si>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</si>
  <si>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</si>
  <si>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</si>
  <si>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</si>
  <si>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</si>
  <si>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</si>
  <si>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</si>
  <si>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</si>
  <si>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</si>
  <si>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</si>
  <si>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</si>
  <si>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</si>
  <si>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</si>
  <si>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</si>
  <si>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</si>
  <si>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</si>
  <si>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</si>
  <si>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</si>
  <si>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</si>
  <si>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</si>
  <si>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</si>
  <si>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</si>
  <si>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</si>
  <si>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</si>
  <si>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</si>
  <si>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</si>
  <si>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</si>
  <si>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</si>
  <si>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</si>
  <si>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</si>
  <si>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</si>
  <si>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</si>
  <si>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</si>
  <si>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</si>
  <si>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</si>
  <si>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</si>
  <si>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</si>
  <si>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</si>
  <si>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</si>
  <si>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</si>
  <si>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</si>
  <si>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</si>
  <si>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</si>
  <si>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</si>
  <si>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</si>
  <si>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03075281</t>
  </si>
  <si>
    <t>040001061</t>
  </si>
  <si>
    <t>82023167977</t>
  </si>
  <si>
    <t>3309</t>
  </si>
  <si>
    <t>ADRIS GRUPA d. d.</t>
  </si>
  <si>
    <t>3157003OO9IA06S5FS61</t>
  </si>
  <si>
    <t>Rovinj</t>
  </si>
  <si>
    <t>Obala Vladimira Nazora 1</t>
  </si>
  <si>
    <t>postmaster@adris.hr</t>
  </si>
  <si>
    <t>www.adris.hr</t>
  </si>
  <si>
    <t>MAISTRA d. d.</t>
  </si>
  <si>
    <t>CROMARIS d. d.</t>
  </si>
  <si>
    <t>CROATIA osiguranje d. d.</t>
  </si>
  <si>
    <t>ABILIA d. o. o.</t>
  </si>
  <si>
    <t>Rovinj, Obala Vladimira Nazora 6</t>
  </si>
  <si>
    <t>Zadar, Gaženička cesta 4/b</t>
  </si>
  <si>
    <t>Zagreb, Vatroslava Jagića 33</t>
  </si>
  <si>
    <t>Rovinj, Obala Vladimira Nazora 1</t>
  </si>
  <si>
    <t>Zagreb, Trg Krešimira Ćosića 9</t>
  </si>
  <si>
    <t>HUP-ZAGREB d.d.</t>
  </si>
  <si>
    <t>01919016</t>
  </si>
  <si>
    <t>02561077</t>
  </si>
  <si>
    <t>03276147</t>
  </si>
  <si>
    <t>01788493</t>
  </si>
  <si>
    <t>Palinec, Vitomir</t>
  </si>
  <si>
    <t>052 801 118</t>
  </si>
  <si>
    <t>03283291</t>
  </si>
  <si>
    <t>Obveznik: ADRIS GRUPA d. d.</t>
  </si>
  <si>
    <t>BILJEŠKE UZ FINANCIJSKE IZVJEŠTAJE - GFI</t>
  </si>
  <si>
    <t>1.</t>
  </si>
  <si>
    <t>Naziv:</t>
  </si>
  <si>
    <t>Obala Vladimira Nazora 1, Rovinj</t>
  </si>
  <si>
    <t>Pravni oblik:</t>
  </si>
  <si>
    <t>dioničko društvo</t>
  </si>
  <si>
    <t>Država osnivanja:</t>
  </si>
  <si>
    <t>Republika Hrvatska</t>
  </si>
  <si>
    <t>MBS:</t>
  </si>
  <si>
    <t>OIB:</t>
  </si>
  <si>
    <t>2.</t>
  </si>
  <si>
    <t>3.</t>
  </si>
  <si>
    <t>4.</t>
  </si>
  <si>
    <t>Nije bilo predujmova niti odobrenih kredita članovima administrativnih, upravljačkih i nadzornih tijela, kao niti obveza dogovorenih u njihovu korist preko bilo kakvih jamstava.</t>
  </si>
  <si>
    <t>5.</t>
  </si>
  <si>
    <t xml:space="preserve">6. </t>
  </si>
  <si>
    <t>7.</t>
  </si>
  <si>
    <t>Prosječan broj zaposlenih tijekom poslovne godine:</t>
  </si>
  <si>
    <t>8.</t>
  </si>
  <si>
    <t>9.</t>
  </si>
  <si>
    <t>10.</t>
  </si>
  <si>
    <t>Prosječan broj zaposlenika tijekom godine raščlanjen po segmentima:</t>
  </si>
  <si>
    <t>Segment</t>
  </si>
  <si>
    <t>Broj zaposlenika</t>
  </si>
  <si>
    <t>Osiguranje</t>
  </si>
  <si>
    <t>Turizam</t>
  </si>
  <si>
    <t>Zdrava hrana</t>
  </si>
  <si>
    <t>Ostali</t>
  </si>
  <si>
    <t>11.</t>
  </si>
  <si>
    <t>12.</t>
  </si>
  <si>
    <t>13.</t>
  </si>
  <si>
    <t>Nije bilo upisa dionica niti udjela tijekom poslovne godine u okviru odobrenog kapitala.</t>
  </si>
  <si>
    <t>14.</t>
  </si>
  <si>
    <t>Rod dionice</t>
  </si>
  <si>
    <t>Broj dionica</t>
  </si>
  <si>
    <t>Redovne dionice</t>
  </si>
  <si>
    <t>Povlaštene dionice</t>
  </si>
  <si>
    <t>15.</t>
  </si>
  <si>
    <t>Grupa nema potvrda o sudjelovanju, konvertibilnih zadužnica, jamstava, opcija ili sličnih vrijednosnica ili prava.</t>
  </si>
  <si>
    <t>16.</t>
  </si>
  <si>
    <t>Grupa nema udjela u društvima s neograničenom odgovornosti.</t>
  </si>
  <si>
    <t>17.</t>
  </si>
  <si>
    <t>Izdavatelj je krajnja matica te nije kontrolirani član druge grupe.</t>
  </si>
  <si>
    <t>Izdavatelj kao krajnja matica sastavlja konsolidirane financijske izvještaje koji su objavljeni na Internet stranicama www.adris.hr i zse.hr.</t>
  </si>
  <si>
    <t>18.</t>
  </si>
  <si>
    <t>19.</t>
  </si>
  <si>
    <t>Izdavatelj sastavlja konsolidirane financijske izvještaje koji su objavljeni na Internet stranicama www.adris.hr i zse.hr.</t>
  </si>
  <si>
    <t>20.</t>
  </si>
  <si>
    <t>21.</t>
  </si>
  <si>
    <t>22.</t>
  </si>
  <si>
    <t>23.</t>
  </si>
  <si>
    <t>24.</t>
  </si>
  <si>
    <t>Stavka RDG-a u MSFI</t>
  </si>
  <si>
    <t>Iznos</t>
  </si>
  <si>
    <t>Stavka RDG-a u GFI</t>
  </si>
  <si>
    <t>Poslovni prihodi</t>
  </si>
  <si>
    <t>Prihodi od prodaje (izvan grupe)</t>
  </si>
  <si>
    <t>Ostali poslovni prihodi (izvan grupe)</t>
  </si>
  <si>
    <t>Ostali dobici</t>
  </si>
  <si>
    <t>Ostali vanjski troškovi</t>
  </si>
  <si>
    <t>Ukupno vanjske usluge</t>
  </si>
  <si>
    <t>Troškovi zaposlenih</t>
  </si>
  <si>
    <t>Troškovi osoblja</t>
  </si>
  <si>
    <t>Rezerviranja za mirovine, otpremnine i slične obveze</t>
  </si>
  <si>
    <t>Amortizacija i vrijednosna usklađenja</t>
  </si>
  <si>
    <t>Amortizacija</t>
  </si>
  <si>
    <t>Vrijednosna usklađenja dugotrajne imovine osim financijske imovine</t>
  </si>
  <si>
    <t>Ostali poslovni rashodi</t>
  </si>
  <si>
    <t>Ostali troškovi</t>
  </si>
  <si>
    <t>Ostali gubici</t>
  </si>
  <si>
    <t>Udio u dobiti pridruženih društava i zajedničkih poduhvata</t>
  </si>
  <si>
    <t>Udio u dobiti od društava povezanih sudjelujućim interesom</t>
  </si>
  <si>
    <t>Udio u dobiti od zajedničkih pothvata</t>
  </si>
  <si>
    <t>Stavka bilance u MSFI</t>
  </si>
  <si>
    <t>Stavka bilance stanja u GFI</t>
  </si>
  <si>
    <t>Nekretnine, postrojenja i oprema</t>
  </si>
  <si>
    <t>Materijalna imovina</t>
  </si>
  <si>
    <t>Ulaganja u nekretnine</t>
  </si>
  <si>
    <t>Biološka imovina</t>
  </si>
  <si>
    <t>Dugotrajni dužnički VP po amortiziranom trošku</t>
  </si>
  <si>
    <t>Dugotrajna financijska imovina</t>
  </si>
  <si>
    <t>Dugotrajna financijska imovina po FV kroz OSD</t>
  </si>
  <si>
    <t>Dugotrajna financijska imovina po FV kroz RDG</t>
  </si>
  <si>
    <t>Ulaganja u pridružena društva i zajedničke poduhvate</t>
  </si>
  <si>
    <t>Dugotrajni depoziti</t>
  </si>
  <si>
    <t>Kratkotrajna potraživanja iz poslovanja i ostala potraživanja</t>
  </si>
  <si>
    <t>Potraživanja (kratkotrajna)</t>
  </si>
  <si>
    <t>Potraživanja po osnovi poreza na dobit</t>
  </si>
  <si>
    <t>Plaćeni troškovi budućeg razdoblja i obračunati prihodi</t>
  </si>
  <si>
    <t>Kratkotrajni dužnički VP po amortiziranom trošku</t>
  </si>
  <si>
    <t>Kratkotrajna financijska imovina</t>
  </si>
  <si>
    <t>Kratkotrajna financijska imovina po FV kroz OSD</t>
  </si>
  <si>
    <t>Kratkotrajna financijska imovina po FV kroz RDG</t>
  </si>
  <si>
    <t>Depoziti</t>
  </si>
  <si>
    <t>Krediti (dugoročni)</t>
  </si>
  <si>
    <t>Obveze za zajmove, depozite i slično (dugoročne)</t>
  </si>
  <si>
    <t>Obveze prema bankama i drugim financijskim institucijama (dugoročne)</t>
  </si>
  <si>
    <t>Dugoročna rezerviranja</t>
  </si>
  <si>
    <t>Rezerviranja</t>
  </si>
  <si>
    <t>Kratkoročna rezerviranja</t>
  </si>
  <si>
    <t>Ostale dugoročne obveze</t>
  </si>
  <si>
    <t>Dugoročne obveze prema dobavljačima i ostale obveze</t>
  </si>
  <si>
    <t>Ostale financijske obveze (dugoročne)</t>
  </si>
  <si>
    <t>Posudbe (kratkoročne)</t>
  </si>
  <si>
    <t>Obveze prema bankama i drugim financijskim institucijama (kratkoročne)</t>
  </si>
  <si>
    <t>Obveze prema dobavljačima i ostale obveze (kratkoročne)</t>
  </si>
  <si>
    <t>Obveze za predujmove</t>
  </si>
  <si>
    <t>Ostale kratkoročne financijske obveze</t>
  </si>
  <si>
    <t>Obveze prema dobavljačima</t>
  </si>
  <si>
    <t>Ugovorne obveze</t>
  </si>
  <si>
    <t>Obveze prema zaposlenicima</t>
  </si>
  <si>
    <t>Obveza za porez na dobit</t>
  </si>
  <si>
    <t>Obveze za poreze, doprinose i slična davanja</t>
  </si>
  <si>
    <t>Obveze s osnove udjela u rezultatu</t>
  </si>
  <si>
    <t>Ostale kratkoročne obveze</t>
  </si>
  <si>
    <t>Odgođeno plaćanje troškova i prihod budućeg razdoblja</t>
  </si>
  <si>
    <t>Iznos ukupno</t>
  </si>
  <si>
    <t xml:space="preserve">Financijski izvještaji Društva i Grupe sastavljeni su sukladno Međunarodnim standardima financijskog izvještavanja (MSFI) koji su usvojeni u EU primjenom metode povijesnog troška, koji su promijenjeni inicijalnim priznavanjem </t>
  </si>
  <si>
    <t>financijskih instrumenata koji se iskazuju po fer vrijednosti i naknadnom revalorizacijom financijskih instrumenata koji se mjere po fer vrijednosti kroz račun dobiti i gubitka te po fer vrijednosti kroz ostalu sveobuhvatnu dobit.</t>
  </si>
  <si>
    <t>1,33 eura/dionici</t>
  </si>
  <si>
    <t>Prihodi od ugovora o osiguranju</t>
  </si>
  <si>
    <t>Neto rezultat ugovora o (pasivnom) reosiguranju</t>
  </si>
  <si>
    <t>Rashodi od ugovora o osiguranju</t>
  </si>
  <si>
    <t>Sirovine i materijal</t>
  </si>
  <si>
    <t>Energija</t>
  </si>
  <si>
    <t>Troškovi sirovina i materijala</t>
  </si>
  <si>
    <t>Razlika</t>
  </si>
  <si>
    <t>Objašnjenje</t>
  </si>
  <si>
    <t>Klasifikacijske razlike u strukturi RDG-a uslijed primjene MSFI 17.</t>
  </si>
  <si>
    <t>Imovina iz ugovora o reosiguranju</t>
  </si>
  <si>
    <t>Imovina iz ugovora o osiguranju</t>
  </si>
  <si>
    <t>Obveze iz ugovora o reosiguranju</t>
  </si>
  <si>
    <t>Obveze iz ugovora o osiguranju</t>
  </si>
  <si>
    <t>Kratkoročne obveze iz ugovora o osiguranju</t>
  </si>
  <si>
    <t>Knjigovodstvena vrijednost</t>
  </si>
  <si>
    <t>ZELOVO d. o. o.</t>
  </si>
  <si>
    <t>Zagreb, Jurišićeva ulica 1/a</t>
  </si>
  <si>
    <t>080761932</t>
  </si>
  <si>
    <t>BABINDUB d. o. o.</t>
  </si>
  <si>
    <t>081271975</t>
  </si>
  <si>
    <t>ENCRO VOŠTANE d. o. o.</t>
  </si>
  <si>
    <t>081077159</t>
  </si>
  <si>
    <t>VRTAČA d. o. o.</t>
  </si>
  <si>
    <t>060359259</t>
  </si>
  <si>
    <t>stanje na dan 31.12.2024</t>
  </si>
  <si>
    <t>u razdoblju 01.01.2024 do 31.12.2024</t>
  </si>
  <si>
    <t>u razdoblju 01.01.2024. do 31.12.2024.</t>
  </si>
  <si>
    <t xml:space="preserve">                   BILJEŠKE UZ FINANCIJSKE IZVJEŠTAJE - GFI
Naziv izdavatelja:   ADRIS GRUPA d. d.
OIB:   82024167977
Izvještajno razdoblje: 01.01.-31.12.2024.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</si>
  <si>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82024167977</t>
  </si>
  <si>
    <t>Dodatne informacije su objavljene u bilješci 2. u sklopu revidiranog financijskog izvještaja 31.12.2024. koji je objavljen na Internet stranicama www.adris.hr i zse.hr.</t>
  </si>
  <si>
    <t>Grupa nema značajnih financijskih obveza, jamstava ili nepredviđenih izdataka koji nisu uključeni u revidirane financijske izvještaje 31.12.2024. objavljene na Internet stranicama www.adris.hr i zse.hr.</t>
  </si>
  <si>
    <t>Detalji su objavljeni u bilješkama 5. do 14. u sklopu revidiranog financijskog izvještaja 31.12.2024. koji je objavljen na Internet stranicama www.adris.hr i zse.hr.</t>
  </si>
  <si>
    <t>Detalji o dugovanjima koja dospijevaju nakon više od pet godina su objavljeni u bilješkama 3.1., 31, 32, 34 i 35 revidiranog financijskog izvještaja 31.12.2024. koji je objavljen na Internet stranicama www.adris.hr i zse.hr.</t>
  </si>
  <si>
    <t>Izvješća o primicima članova uprave i nadzornog odbora za 2024. godinu će biti izrađena i objavljena u skladu sa odredbama Zakona o trgovačkim društvima i ostalim primjenjivim propisima.</t>
  </si>
  <si>
    <t>Detalji su objavljeni u bilješci 26. u sklopu revidiranog financijskog izvještaja 31.12.2024. koji je objavljen na Internet stranicama www.adris.hr i zse.hr.</t>
  </si>
  <si>
    <t>Detalji su objavljeni u bilješkama 1. i 21. u sklopu revidiranog financijskog izvještaja 31.12.2024. koji je objavljen na Internet stranicama www.adris.hr i zse.hr.</t>
  </si>
  <si>
    <t>Detalji su objavljeni u sklopu godišnjeg izvješća 31.12.2024. koje je objavljeno na Internet stranicama www.adris.hr i zse.hr.</t>
  </si>
  <si>
    <t>Grupa nema materijalnih aranžmana sa društvima koji nisu uključeni u revidirane financijske izvještaje 31.12.2024. koji su objavljeni na Internet stranicama www.adris.hr i zse.hr.</t>
  </si>
  <si>
    <t>Detalji su objavljeni u bilješci 5. u sklopu revidiranog financijskog izvještaja 31.12.2024. koji je objavljen na Internet stranicama www.adris.hr i zse.hr.</t>
  </si>
  <si>
    <t>Tablica usklade GFI financijskog izvještaja za 2024. godinu i revidiranog MSFI financijskog izvještaja za 2024. godinu (iznosi su u tisućama eura):</t>
  </si>
  <si>
    <t>Grupa je u tekućem izvještajnom razdoblju nije kapitalizirala troškove plaća.</t>
  </si>
  <si>
    <t>Deloitte d.o.o. za usluge revizije i Forvis Mazars d.o.o. za porezno savjetovanje i reviziju</t>
  </si>
  <si>
    <t>Katarina Kadunc i Mirela Copot Marjanović</t>
  </si>
  <si>
    <t>Neto financijski rezultat od ugovora o osiguranju i reosiguranju</t>
  </si>
  <si>
    <t>Financijski rashodi</t>
  </si>
  <si>
    <t>Događaji nakon datuma bilance su objavljeni u bilješci 41. u sklopu revidiranog financijskog izvještaja 31.12.2024. koji je objavljen na Internet stranicama www.adris.hr i zse.hr.</t>
  </si>
  <si>
    <t>Ukupna naknada Grupe za zakonski propisanu reviziju godišnjih financijskih izvještaja za 2024. godinu iznosi 776 tisuća eura.</t>
  </si>
  <si>
    <t>Ukupna naknada Grupe za ostale usluge (revizija izvještaja o transakcijama sa povezanim društvima, izvješće o primicima članova uprave i nadzornog odbora) pružene od revizora u 2024. godini iznosi 50 tisuća eura.</t>
  </si>
  <si>
    <t>Za osiguranje plaćanja po kreditima odobrenim od strane banaka i ostalih kreditora za nekoliko ovisnih društava upisane su hipoteke na imovinu i to na zemljište i zgrade u vrijednosti od 213.286 tisuća eura</t>
  </si>
  <si>
    <t xml:space="preserve">25. </t>
  </si>
  <si>
    <t>26.</t>
  </si>
  <si>
    <t>te na biološkoj imovini - riba u moru u iznosu od 42.286 tisuća eura.</t>
  </si>
  <si>
    <t>Dugotrajna potraživanja za dane zajmove</t>
  </si>
  <si>
    <t>Kratkotrajna potraživanja za dane zajmove</t>
  </si>
  <si>
    <t>Kratkoročne obveze za najmove</t>
  </si>
  <si>
    <t>Ovo nije službeni format za objavu godišnjeg izvještaja. Godišnji izvještaj u službenom formatu (Jedinstveni europski elektronički format-ESEF) javno je dostupan.</t>
  </si>
  <si>
    <t>Prihodi od kamata i ostali prihodi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</si>
</sst>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_);_(* \(#,##0.0\);_(* &quot;-&quot;?_);@_)"/>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166" fontId="5" fillId="0" borderId="0" applyAlignment="0" applyProtection="0"/>
    <xf numFmtId="0" fontId="2" fillId="0" borderId="0"/>
    <xf numFmtId="0" fontId="1" fillId="0" borderId="0"/>
  </cellStyleXfs>
  <cellXfs count="284">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29" xfId="0" quotePrefix="1" applyFont="1" applyFill="1" applyBorder="1" applyAlignment="1" applyProtection="1">
      <alignment horizontal="center" vertical="center"/>
      <protection locked="0"/>
    </xf>
    <xf numFmtId="0" fontId="4" fillId="11" borderId="4" xfId="0" quotePrefix="1" applyFont="1" applyFill="1" applyBorder="1" applyAlignment="1" applyProtection="1">
      <alignment horizontal="center" vertical="center"/>
      <protection locked="0"/>
    </xf>
    <xf numFmtId="0" fontId="6" fillId="0" borderId="0" xfId="0" applyFont="1"/>
    <xf numFmtId="0" fontId="2" fillId="0" borderId="0" xfId="0" applyFont="1"/>
    <xf numFmtId="0" fontId="2" fillId="0" borderId="0" xfId="0" quotePrefix="1" applyFont="1"/>
    <xf numFmtId="3" fontId="2" fillId="0" borderId="0" xfId="0" quotePrefix="1" applyNumberFormat="1" applyFont="1"/>
    <xf numFmtId="0" fontId="2" fillId="0" borderId="0" xfId="0" applyFont="1" applyAlignment="1">
      <alignment horizontal="left"/>
    </xf>
    <xf numFmtId="0" fontId="0" fillId="0" borderId="0" xfId="0" applyAlignment="1">
      <alignment horizontal="right"/>
    </xf>
    <xf numFmtId="0" fontId="6" fillId="0" borderId="2" xfId="0" applyFont="1" applyBorder="1"/>
    <xf numFmtId="0" fontId="0" fillId="0" borderId="2" xfId="0" applyBorder="1"/>
    <xf numFmtId="0" fontId="6" fillId="0" borderId="2" xfId="0" applyFont="1" applyBorder="1" applyAlignment="1">
      <alignment horizontal="center"/>
    </xf>
    <xf numFmtId="0" fontId="0" fillId="0" borderId="1" xfId="0" applyBorder="1"/>
    <xf numFmtId="0" fontId="0" fillId="0" borderId="6" xfId="0" applyBorder="1"/>
    <xf numFmtId="3" fontId="0" fillId="0" borderId="2" xfId="0" applyNumberFormat="1" applyBorder="1"/>
    <xf numFmtId="3" fontId="0" fillId="0" borderId="1" xfId="0" applyNumberFormat="1" applyBorder="1"/>
    <xf numFmtId="3" fontId="0" fillId="0" borderId="0" xfId="0" applyNumberFormat="1" applyAlignment="1">
      <alignment horizontal="right" vertical="top"/>
    </xf>
    <xf numFmtId="3" fontId="6" fillId="0" borderId="2" xfId="0" applyNumberFormat="1" applyFont="1" applyBorder="1" applyAlignment="1">
      <alignment horizontal="center"/>
    </xf>
    <xf numFmtId="3" fontId="6" fillId="0" borderId="2" xfId="0" applyNumberFormat="1" applyFont="1" applyBorder="1" applyAlignment="1">
      <alignment horizontal="right" vertical="top"/>
    </xf>
    <xf numFmtId="3" fontId="0" fillId="0" borderId="6" xfId="0" applyNumberFormat="1" applyBorder="1" applyAlignment="1">
      <alignment horizontal="right" vertical="top"/>
    </xf>
    <xf numFmtId="3" fontId="0" fillId="0" borderId="6" xfId="0" applyNumberFormat="1" applyBorder="1"/>
    <xf numFmtId="0" fontId="28" fillId="10" borderId="26" xfId="0" applyFont="1" applyFill="1" applyBorder="1" applyAlignment="1" applyProtection="1">
      <alignment vertical="top"/>
      <protection locked="0"/>
    </xf>
    <xf numFmtId="0" fontId="28" fillId="10" borderId="0" xfId="0" applyFont="1" applyFill="1" applyAlignment="1" applyProtection="1">
      <alignment vertical="top"/>
      <protection locked="0"/>
    </xf>
    <xf numFmtId="0" fontId="28" fillId="10" borderId="27" xfId="0" applyFont="1" applyFill="1" applyBorder="1" applyProtection="1">
      <protection locked="0"/>
    </xf>
    <xf numFmtId="0" fontId="4" fillId="11" borderId="29" xfId="7" quotePrefix="1" applyFont="1" applyFill="1" applyBorder="1" applyAlignment="1" applyProtection="1">
      <alignment horizontal="center" vertical="center"/>
      <protection locked="0"/>
    </xf>
    <xf numFmtId="0" fontId="2" fillId="0" borderId="1" xfId="0" applyFont="1" applyBorder="1"/>
    <xf numFmtId="0" fontId="2" fillId="0" borderId="2" xfId="0" applyFont="1" applyBorder="1"/>
    <xf numFmtId="0" fontId="28" fillId="10" borderId="0" xfId="0" applyFont="1" applyFill="1" applyAlignment="1">
      <alignment vertical="top"/>
    </xf>
    <xf numFmtId="0" fontId="4" fillId="11" borderId="3" xfId="7" applyFont="1" applyFill="1" applyBorder="1" applyAlignment="1" applyProtection="1">
      <alignment horizontal="right" vertical="center"/>
      <protection locked="0"/>
    </xf>
    <xf numFmtId="0" fontId="4" fillId="11" borderId="2" xfId="7" applyFont="1" applyFill="1" applyBorder="1" applyAlignment="1" applyProtection="1">
      <alignment horizontal="right" vertical="center"/>
      <protection locked="0"/>
    </xf>
    <xf numFmtId="0" fontId="4" fillId="11" borderId="4" xfId="7" applyFont="1" applyFill="1" applyBorder="1" applyAlignment="1" applyProtection="1">
      <alignment horizontal="right" vertical="center"/>
      <protection locked="0"/>
    </xf>
    <xf numFmtId="0" fontId="28" fillId="10" borderId="0" xfId="0" applyFont="1" applyFill="1" applyAlignment="1" applyProtection="1">
      <alignment vertical="top"/>
      <protection locked="0"/>
    </xf>
    <xf numFmtId="0" fontId="28" fillId="10" borderId="0" xfId="0" applyFont="1" applyFill="1" applyProtection="1">
      <protection locked="0"/>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wrapText="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3" fontId="0" fillId="0" borderId="1" xfId="0" applyNumberFormat="1" applyBorder="1" applyAlignment="1">
      <alignment horizontal="right" vertical="top"/>
    </xf>
    <xf numFmtId="3" fontId="0" fillId="0" borderId="2" xfId="0" applyNumberFormat="1" applyBorder="1" applyAlignment="1">
      <alignment horizontal="right" vertical="top"/>
    </xf>
    <xf numFmtId="3" fontId="0" fillId="0" borderId="0" xfId="0" applyNumberFormat="1" applyAlignment="1">
      <alignment horizontal="right" vertical="top"/>
    </xf>
    <xf numFmtId="3" fontId="0" fillId="0" borderId="1" xfId="0" applyNumberFormat="1" applyBorder="1" applyAlignment="1">
      <alignment horizontal="left" vertical="top" wrapText="1"/>
    </xf>
    <xf numFmtId="3" fontId="0" fillId="0" borderId="2" xfId="0" applyNumberFormat="1" applyBorder="1" applyAlignment="1">
      <alignment horizontal="left" vertical="top" wrapText="1"/>
    </xf>
    <xf numFmtId="3" fontId="0" fillId="0" borderId="0" xfId="0" applyNumberForma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3" fontId="0" fillId="0" borderId="0" xfId="0" applyNumberFormat="1" applyBorder="1"/>
  </cellXfs>
  <cellStyles count="8">
    <cellStyle name="Brand Default" xfId="5" xr:uid="{332BD2F4-43C4-4A28-8723-8027467490BA}"/>
    <cellStyle name="Hyperlink 2" xfId="2" xr:uid="{00000000-0005-0000-0000-000000000000}"/>
    <cellStyle name="Normal 2" xfId="3" xr:uid="{00000000-0005-0000-0000-000002000000}"/>
    <cellStyle name="Normal 2 2" xfId="6" xr:uid="{1F382E34-5C5D-46BE-B395-144F1CBBFDC4}"/>
    <cellStyle name="Normal 2 2 2" xfId="4" xr:uid="{F12E01C3-406D-42C7-A0B4-118C3214C21F}"/>
    <cellStyle name="Normal 3" xfId="7" xr:uid="{9DCF750B-D075-440E-8942-2C0F15589559}"/>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view="pageBreakPreview" zoomScaleNormal="100" zoomScaleSheetLayoutView="100" workbookViewId="0">
      <selection sqref="A1:C1"/>
    </sheetView>
  </sheetViews>
  <sheetFormatPr defaultRowHeight="12.75" x14ac:dyDescent="0.2"/>
  <cols>
    <col min="9" max="9" width="13.42578125" customWidth="1"/>
  </cols>
  <sheetData>
    <row r="1" spans="1:10" ht="15.75" x14ac:dyDescent="0.2">
      <c r="A1" s="167"/>
      <c r="B1" s="168"/>
      <c r="C1" s="168"/>
      <c r="D1" s="15"/>
      <c r="E1" s="15"/>
      <c r="F1" s="15"/>
      <c r="G1" s="15"/>
      <c r="H1" s="15"/>
      <c r="I1" s="15"/>
      <c r="J1" s="16"/>
    </row>
    <row r="2" spans="1:10" ht="14.45" customHeight="1" x14ac:dyDescent="0.2">
      <c r="A2" s="169" t="s">
        <v>316</v>
      </c>
      <c r="B2" s="170"/>
      <c r="C2" s="170"/>
      <c r="D2" s="170"/>
      <c r="E2" s="170"/>
      <c r="F2" s="170"/>
      <c r="G2" s="170"/>
      <c r="H2" s="170"/>
      <c r="I2" s="170"/>
      <c r="J2" s="171"/>
    </row>
    <row r="3" spans="1:10" ht="15" x14ac:dyDescent="0.2">
      <c r="A3" s="50"/>
      <c r="B3" s="51"/>
      <c r="C3" s="51"/>
      <c r="D3" s="51"/>
      <c r="E3" s="51"/>
      <c r="F3" s="51"/>
      <c r="G3" s="51"/>
      <c r="H3" s="51"/>
      <c r="I3" s="51"/>
      <c r="J3" s="52"/>
    </row>
    <row r="4" spans="1:10" ht="33.6" customHeight="1" x14ac:dyDescent="0.2">
      <c r="A4" s="172" t="s">
        <v>301</v>
      </c>
      <c r="B4" s="173"/>
      <c r="C4" s="173"/>
      <c r="D4" s="173"/>
      <c r="E4" s="174">
        <v>45292</v>
      </c>
      <c r="F4" s="175"/>
      <c r="G4" s="58" t="s">
        <v>0</v>
      </c>
      <c r="H4" s="174">
        <v>45657</v>
      </c>
      <c r="I4" s="175"/>
      <c r="J4" s="17"/>
    </row>
    <row r="5" spans="1:10" s="63" customFormat="1" ht="10.15" customHeight="1" x14ac:dyDescent="0.25">
      <c r="A5" s="176"/>
      <c r="B5" s="177"/>
      <c r="C5" s="177"/>
      <c r="D5" s="177"/>
      <c r="E5" s="177"/>
      <c r="F5" s="177"/>
      <c r="G5" s="177"/>
      <c r="H5" s="177"/>
      <c r="I5" s="177"/>
      <c r="J5" s="178"/>
    </row>
    <row r="6" spans="1:10" ht="20.45" customHeight="1" x14ac:dyDescent="0.2">
      <c r="A6" s="53"/>
      <c r="B6" s="64" t="s">
        <v>321</v>
      </c>
      <c r="C6" s="54"/>
      <c r="D6" s="54"/>
      <c r="E6" s="76">
        <v>2024</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80" t="s">
        <v>322</v>
      </c>
      <c r="B8" s="181"/>
      <c r="C8" s="181"/>
      <c r="D8" s="181"/>
      <c r="E8" s="181"/>
      <c r="F8" s="181"/>
      <c r="G8" s="181"/>
      <c r="H8" s="181"/>
      <c r="I8" s="181"/>
      <c r="J8" s="18"/>
    </row>
    <row r="9" spans="1:10" ht="14.25" x14ac:dyDescent="0.2">
      <c r="A9" s="19"/>
      <c r="B9" s="47"/>
      <c r="C9" s="47"/>
      <c r="D9" s="47"/>
      <c r="E9" s="179"/>
      <c r="F9" s="179"/>
      <c r="G9" s="129"/>
      <c r="H9" s="129"/>
      <c r="I9" s="56"/>
      <c r="J9" s="57"/>
    </row>
    <row r="10" spans="1:10" ht="25.9" customHeight="1" x14ac:dyDescent="0.2">
      <c r="A10" s="147" t="s">
        <v>302</v>
      </c>
      <c r="B10" s="148"/>
      <c r="C10" s="159" t="s">
        <v>444</v>
      </c>
      <c r="D10" s="160"/>
      <c r="E10" s="48"/>
      <c r="F10" s="182" t="s">
        <v>323</v>
      </c>
      <c r="G10" s="183"/>
      <c r="H10" s="138"/>
      <c r="I10" s="139"/>
      <c r="J10" s="20"/>
    </row>
    <row r="11" spans="1:10" ht="15.6" customHeight="1" x14ac:dyDescent="0.2">
      <c r="A11" s="19"/>
      <c r="B11" s="47"/>
      <c r="C11" s="47"/>
      <c r="D11" s="47"/>
      <c r="E11" s="166"/>
      <c r="F11" s="166"/>
      <c r="G11" s="166"/>
      <c r="H11" s="166"/>
      <c r="I11" s="49"/>
      <c r="J11" s="20"/>
    </row>
    <row r="12" spans="1:10" ht="21" customHeight="1" x14ac:dyDescent="0.2">
      <c r="A12" s="131" t="s">
        <v>317</v>
      </c>
      <c r="B12" s="148"/>
      <c r="C12" s="159" t="s">
        <v>445</v>
      </c>
      <c r="D12" s="160"/>
      <c r="E12" s="165"/>
      <c r="F12" s="166"/>
      <c r="G12" s="166"/>
      <c r="H12" s="166"/>
      <c r="I12" s="49"/>
      <c r="J12" s="20"/>
    </row>
    <row r="13" spans="1:10" ht="10.9" customHeight="1" x14ac:dyDescent="0.2">
      <c r="A13" s="48"/>
      <c r="B13" s="49"/>
      <c r="C13" s="47"/>
      <c r="D13" s="47"/>
      <c r="E13" s="129"/>
      <c r="F13" s="129"/>
      <c r="G13" s="129"/>
      <c r="H13" s="129"/>
      <c r="I13" s="47"/>
      <c r="J13" s="21"/>
    </row>
    <row r="14" spans="1:10" ht="22.9" customHeight="1" x14ac:dyDescent="0.2">
      <c r="A14" s="131" t="s">
        <v>303</v>
      </c>
      <c r="B14" s="158"/>
      <c r="C14" s="159" t="s">
        <v>446</v>
      </c>
      <c r="D14" s="160"/>
      <c r="E14" s="164"/>
      <c r="F14" s="149"/>
      <c r="G14" s="62" t="s">
        <v>324</v>
      </c>
      <c r="H14" s="138" t="s">
        <v>449</v>
      </c>
      <c r="I14" s="139"/>
      <c r="J14" s="59"/>
    </row>
    <row r="15" spans="1:10" ht="14.45" customHeight="1" x14ac:dyDescent="0.2">
      <c r="A15" s="48"/>
      <c r="B15" s="49"/>
      <c r="C15" s="47"/>
      <c r="D15" s="47"/>
      <c r="E15" s="129"/>
      <c r="F15" s="129"/>
      <c r="G15" s="129"/>
      <c r="H15" s="129"/>
      <c r="I15" s="47"/>
      <c r="J15" s="21"/>
    </row>
    <row r="16" spans="1:10" ht="13.15" customHeight="1" x14ac:dyDescent="0.2">
      <c r="A16" s="131" t="s">
        <v>325</v>
      </c>
      <c r="B16" s="158"/>
      <c r="C16" s="159" t="s">
        <v>447</v>
      </c>
      <c r="D16" s="160"/>
      <c r="E16" s="55"/>
      <c r="F16" s="55"/>
      <c r="G16" s="55"/>
      <c r="H16" s="55"/>
      <c r="I16" s="55"/>
      <c r="J16" s="59"/>
    </row>
    <row r="17" spans="1:10" ht="14.45" customHeight="1" x14ac:dyDescent="0.2">
      <c r="A17" s="161"/>
      <c r="B17" s="162"/>
      <c r="C17" s="162"/>
      <c r="D17" s="162"/>
      <c r="E17" s="162"/>
      <c r="F17" s="162"/>
      <c r="G17" s="162"/>
      <c r="H17" s="162"/>
      <c r="I17" s="162"/>
      <c r="J17" s="163"/>
    </row>
    <row r="18" spans="1:10" x14ac:dyDescent="0.2">
      <c r="A18" s="147" t="s">
        <v>304</v>
      </c>
      <c r="B18" s="148"/>
      <c r="C18" s="133" t="s">
        <v>448</v>
      </c>
      <c r="D18" s="134"/>
      <c r="E18" s="134"/>
      <c r="F18" s="134"/>
      <c r="G18" s="134"/>
      <c r="H18" s="134"/>
      <c r="I18" s="134"/>
      <c r="J18" s="135"/>
    </row>
    <row r="19" spans="1:10" ht="14.25" x14ac:dyDescent="0.2">
      <c r="A19" s="19"/>
      <c r="B19" s="47"/>
      <c r="C19" s="61"/>
      <c r="D19" s="47"/>
      <c r="E19" s="129"/>
      <c r="F19" s="129"/>
      <c r="G19" s="129"/>
      <c r="H19" s="129"/>
      <c r="I19" s="47"/>
      <c r="J19" s="21"/>
    </row>
    <row r="20" spans="1:10" ht="14.25" x14ac:dyDescent="0.2">
      <c r="A20" s="147" t="s">
        <v>305</v>
      </c>
      <c r="B20" s="148"/>
      <c r="C20" s="138">
        <v>52210</v>
      </c>
      <c r="D20" s="139"/>
      <c r="E20" s="129"/>
      <c r="F20" s="129"/>
      <c r="G20" s="133" t="s">
        <v>450</v>
      </c>
      <c r="H20" s="134"/>
      <c r="I20" s="134"/>
      <c r="J20" s="135"/>
    </row>
    <row r="21" spans="1:10" ht="14.25" x14ac:dyDescent="0.2">
      <c r="A21" s="19"/>
      <c r="B21" s="47"/>
      <c r="C21" s="47"/>
      <c r="D21" s="47"/>
      <c r="E21" s="129"/>
      <c r="F21" s="129"/>
      <c r="G21" s="129"/>
      <c r="H21" s="129"/>
      <c r="I21" s="47"/>
      <c r="J21" s="21"/>
    </row>
    <row r="22" spans="1:10" x14ac:dyDescent="0.2">
      <c r="A22" s="147" t="s">
        <v>306</v>
      </c>
      <c r="B22" s="148"/>
      <c r="C22" s="133" t="s">
        <v>451</v>
      </c>
      <c r="D22" s="134"/>
      <c r="E22" s="134"/>
      <c r="F22" s="134"/>
      <c r="G22" s="134"/>
      <c r="H22" s="134"/>
      <c r="I22" s="134"/>
      <c r="J22" s="135"/>
    </row>
    <row r="23" spans="1:10" ht="14.25" x14ac:dyDescent="0.2">
      <c r="A23" s="19"/>
      <c r="B23" s="47"/>
      <c r="C23" s="47"/>
      <c r="D23" s="47"/>
      <c r="E23" s="129"/>
      <c r="F23" s="129"/>
      <c r="G23" s="129"/>
      <c r="H23" s="129"/>
      <c r="I23" s="47"/>
      <c r="J23" s="21"/>
    </row>
    <row r="24" spans="1:10" ht="14.25" x14ac:dyDescent="0.2">
      <c r="A24" s="147" t="s">
        <v>307</v>
      </c>
      <c r="B24" s="148"/>
      <c r="C24" s="153" t="s">
        <v>452</v>
      </c>
      <c r="D24" s="154"/>
      <c r="E24" s="154"/>
      <c r="F24" s="154"/>
      <c r="G24" s="154"/>
      <c r="H24" s="154"/>
      <c r="I24" s="154"/>
      <c r="J24" s="155"/>
    </row>
    <row r="25" spans="1:10" ht="14.25" x14ac:dyDescent="0.2">
      <c r="A25" s="19"/>
      <c r="B25" s="47"/>
      <c r="C25" s="61"/>
      <c r="D25" s="47"/>
      <c r="E25" s="129"/>
      <c r="F25" s="129"/>
      <c r="G25" s="129"/>
      <c r="H25" s="129"/>
      <c r="I25" s="47"/>
      <c r="J25" s="21"/>
    </row>
    <row r="26" spans="1:10" ht="14.25" x14ac:dyDescent="0.2">
      <c r="A26" s="147" t="s">
        <v>308</v>
      </c>
      <c r="B26" s="148"/>
      <c r="C26" s="153" t="s">
        <v>453</v>
      </c>
      <c r="D26" s="154"/>
      <c r="E26" s="154"/>
      <c r="F26" s="154"/>
      <c r="G26" s="154"/>
      <c r="H26" s="154"/>
      <c r="I26" s="154"/>
      <c r="J26" s="155"/>
    </row>
    <row r="27" spans="1:10" ht="13.9" customHeight="1" x14ac:dyDescent="0.2">
      <c r="A27" s="19"/>
      <c r="B27" s="47"/>
      <c r="C27" s="61"/>
      <c r="D27" s="47"/>
      <c r="E27" s="129"/>
      <c r="F27" s="129"/>
      <c r="G27" s="129"/>
      <c r="H27" s="129"/>
      <c r="I27" s="47"/>
      <c r="J27" s="21"/>
    </row>
    <row r="28" spans="1:10" ht="22.9" customHeight="1" x14ac:dyDescent="0.2">
      <c r="A28" s="131" t="s">
        <v>318</v>
      </c>
      <c r="B28" s="148"/>
      <c r="C28" s="34">
        <v>7473</v>
      </c>
      <c r="D28" s="22"/>
      <c r="E28" s="152"/>
      <c r="F28" s="152"/>
      <c r="G28" s="152"/>
      <c r="H28" s="152"/>
      <c r="I28" s="156"/>
      <c r="J28" s="157"/>
    </row>
    <row r="29" spans="1:10" ht="14.25" x14ac:dyDescent="0.2">
      <c r="A29" s="19"/>
      <c r="B29" s="47"/>
      <c r="C29" s="47"/>
      <c r="D29" s="47"/>
      <c r="E29" s="129"/>
      <c r="F29" s="129"/>
      <c r="G29" s="129"/>
      <c r="H29" s="129"/>
      <c r="I29" s="47"/>
      <c r="J29" s="21"/>
    </row>
    <row r="30" spans="1:10" ht="15" x14ac:dyDescent="0.2">
      <c r="A30" s="147" t="s">
        <v>309</v>
      </c>
      <c r="B30" s="148"/>
      <c r="C30" s="75" t="s">
        <v>328</v>
      </c>
      <c r="D30" s="140" t="s">
        <v>326</v>
      </c>
      <c r="E30" s="141"/>
      <c r="F30" s="141"/>
      <c r="G30" s="141"/>
      <c r="H30" s="68" t="s">
        <v>327</v>
      </c>
      <c r="I30" s="69" t="s">
        <v>328</v>
      </c>
      <c r="J30" s="70"/>
    </row>
    <row r="31" spans="1:10" x14ac:dyDescent="0.2">
      <c r="A31" s="147"/>
      <c r="B31" s="148"/>
      <c r="C31" s="23"/>
      <c r="D31" s="58"/>
      <c r="E31" s="149"/>
      <c r="F31" s="149"/>
      <c r="G31" s="149"/>
      <c r="H31" s="149"/>
      <c r="I31" s="150"/>
      <c r="J31" s="151"/>
    </row>
    <row r="32" spans="1:10" x14ac:dyDescent="0.2">
      <c r="A32" s="147" t="s">
        <v>319</v>
      </c>
      <c r="B32" s="148"/>
      <c r="C32" s="34" t="s">
        <v>331</v>
      </c>
      <c r="D32" s="140" t="s">
        <v>329</v>
      </c>
      <c r="E32" s="141"/>
      <c r="F32" s="141"/>
      <c r="G32" s="141"/>
      <c r="H32" s="71" t="s">
        <v>330</v>
      </c>
      <c r="I32" s="72" t="s">
        <v>331</v>
      </c>
      <c r="J32" s="73"/>
    </row>
    <row r="33" spans="1:10" ht="14.25" x14ac:dyDescent="0.2">
      <c r="A33" s="19"/>
      <c r="B33" s="47"/>
      <c r="C33" s="47"/>
      <c r="D33" s="47"/>
      <c r="E33" s="129"/>
      <c r="F33" s="129"/>
      <c r="G33" s="129"/>
      <c r="H33" s="129"/>
      <c r="I33" s="47"/>
      <c r="J33" s="21"/>
    </row>
    <row r="34" spans="1:10" x14ac:dyDescent="0.2">
      <c r="A34" s="140" t="s">
        <v>320</v>
      </c>
      <c r="B34" s="141"/>
      <c r="C34" s="141"/>
      <c r="D34" s="141"/>
      <c r="E34" s="141" t="s">
        <v>310</v>
      </c>
      <c r="F34" s="141"/>
      <c r="G34" s="141"/>
      <c r="H34" s="141"/>
      <c r="I34" s="141"/>
      <c r="J34" s="24" t="s">
        <v>311</v>
      </c>
    </row>
    <row r="35" spans="1:10" ht="14.25" x14ac:dyDescent="0.2">
      <c r="A35" s="19"/>
      <c r="B35" s="47"/>
      <c r="C35" s="47"/>
      <c r="D35" s="47"/>
      <c r="E35" s="129"/>
      <c r="F35" s="129"/>
      <c r="G35" s="129"/>
      <c r="H35" s="129"/>
      <c r="I35" s="47"/>
      <c r="J35" s="57"/>
    </row>
    <row r="36" spans="1:10" x14ac:dyDescent="0.2">
      <c r="A36" s="142" t="s">
        <v>454</v>
      </c>
      <c r="B36" s="143"/>
      <c r="C36" s="143"/>
      <c r="D36" s="143"/>
      <c r="E36" s="142" t="s">
        <v>458</v>
      </c>
      <c r="F36" s="143"/>
      <c r="G36" s="143"/>
      <c r="H36" s="143"/>
      <c r="I36" s="144"/>
      <c r="J36" s="98" t="s">
        <v>464</v>
      </c>
    </row>
    <row r="37" spans="1:10" ht="14.25" x14ac:dyDescent="0.2">
      <c r="A37" s="19"/>
      <c r="B37" s="47"/>
      <c r="C37" s="61"/>
      <c r="D37" s="146"/>
      <c r="E37" s="146"/>
      <c r="F37" s="146"/>
      <c r="G37" s="146"/>
      <c r="H37" s="146"/>
      <c r="I37" s="146"/>
      <c r="J37" s="21"/>
    </row>
    <row r="38" spans="1:10" x14ac:dyDescent="0.2">
      <c r="A38" s="142" t="s">
        <v>455</v>
      </c>
      <c r="B38" s="143"/>
      <c r="C38" s="143"/>
      <c r="D38" s="144"/>
      <c r="E38" s="142" t="s">
        <v>459</v>
      </c>
      <c r="F38" s="143"/>
      <c r="G38" s="143"/>
      <c r="H38" s="143"/>
      <c r="I38" s="144"/>
      <c r="J38" s="97" t="s">
        <v>465</v>
      </c>
    </row>
    <row r="39" spans="1:10" ht="14.25" x14ac:dyDescent="0.2">
      <c r="A39" s="19"/>
      <c r="B39" s="47"/>
      <c r="C39" s="61"/>
      <c r="D39" s="60"/>
      <c r="E39" s="146"/>
      <c r="F39" s="146"/>
      <c r="G39" s="146"/>
      <c r="H39" s="146"/>
      <c r="I39" s="49"/>
      <c r="J39" s="21"/>
    </row>
    <row r="40" spans="1:10" x14ac:dyDescent="0.2">
      <c r="A40" s="142" t="s">
        <v>456</v>
      </c>
      <c r="B40" s="143"/>
      <c r="C40" s="143"/>
      <c r="D40" s="144"/>
      <c r="E40" s="142" t="s">
        <v>460</v>
      </c>
      <c r="F40" s="143"/>
      <c r="G40" s="143"/>
      <c r="H40" s="143"/>
      <c r="I40" s="144"/>
      <c r="J40" s="97" t="s">
        <v>466</v>
      </c>
    </row>
    <row r="41" spans="1:10" ht="14.25" x14ac:dyDescent="0.2">
      <c r="A41" s="19"/>
      <c r="B41" s="47"/>
      <c r="C41" s="61"/>
      <c r="D41" s="60"/>
      <c r="E41" s="60"/>
      <c r="F41" s="60"/>
      <c r="G41" s="60"/>
      <c r="H41" s="60"/>
      <c r="I41" s="49"/>
      <c r="J41" s="21"/>
    </row>
    <row r="42" spans="1:10" x14ac:dyDescent="0.2">
      <c r="A42" s="142" t="s">
        <v>457</v>
      </c>
      <c r="B42" s="143"/>
      <c r="C42" s="143"/>
      <c r="D42" s="144"/>
      <c r="E42" s="142" t="s">
        <v>461</v>
      </c>
      <c r="F42" s="143"/>
      <c r="G42" s="143"/>
      <c r="H42" s="143"/>
      <c r="I42" s="144"/>
      <c r="J42" s="97" t="s">
        <v>467</v>
      </c>
    </row>
    <row r="43" spans="1:10" ht="14.25" x14ac:dyDescent="0.2">
      <c r="A43" s="25"/>
      <c r="B43" s="61"/>
      <c r="C43" s="123"/>
      <c r="D43" s="123"/>
      <c r="E43" s="129"/>
      <c r="F43" s="129"/>
      <c r="G43" s="123"/>
      <c r="H43" s="123"/>
      <c r="I43" s="123"/>
      <c r="J43" s="21"/>
    </row>
    <row r="44" spans="1:10" x14ac:dyDescent="0.2">
      <c r="A44" s="145" t="s">
        <v>463</v>
      </c>
      <c r="B44" s="143"/>
      <c r="C44" s="143"/>
      <c r="D44" s="144"/>
      <c r="E44" s="142" t="s">
        <v>462</v>
      </c>
      <c r="F44" s="143"/>
      <c r="G44" s="143"/>
      <c r="H44" s="143"/>
      <c r="I44" s="144"/>
      <c r="J44" s="97" t="s">
        <v>470</v>
      </c>
    </row>
    <row r="45" spans="1:10" ht="14.25" x14ac:dyDescent="0.2">
      <c r="A45" s="117"/>
      <c r="B45" s="118"/>
      <c r="C45" s="127"/>
      <c r="D45" s="127"/>
      <c r="E45" s="128"/>
      <c r="F45" s="128"/>
      <c r="G45" s="127"/>
      <c r="H45" s="127"/>
      <c r="I45" s="127"/>
      <c r="J45" s="119"/>
    </row>
    <row r="46" spans="1:10" x14ac:dyDescent="0.2">
      <c r="A46" s="124" t="s">
        <v>607</v>
      </c>
      <c r="B46" s="125"/>
      <c r="C46" s="125"/>
      <c r="D46" s="126"/>
      <c r="E46" s="124" t="s">
        <v>608</v>
      </c>
      <c r="F46" s="125"/>
      <c r="G46" s="125"/>
      <c r="H46" s="125"/>
      <c r="I46" s="126"/>
      <c r="J46" s="120" t="s">
        <v>609</v>
      </c>
    </row>
    <row r="47" spans="1:10" ht="14.25" x14ac:dyDescent="0.2">
      <c r="A47" s="117"/>
      <c r="B47" s="118"/>
      <c r="C47" s="127"/>
      <c r="D47" s="127"/>
      <c r="E47" s="128"/>
      <c r="F47" s="128"/>
      <c r="G47" s="127"/>
      <c r="H47" s="127"/>
      <c r="I47" s="127"/>
      <c r="J47" s="119"/>
    </row>
    <row r="48" spans="1:10" x14ac:dyDescent="0.2">
      <c r="A48" s="124" t="s">
        <v>610</v>
      </c>
      <c r="B48" s="125"/>
      <c r="C48" s="125"/>
      <c r="D48" s="126"/>
      <c r="E48" s="124" t="s">
        <v>608</v>
      </c>
      <c r="F48" s="125"/>
      <c r="G48" s="125"/>
      <c r="H48" s="125"/>
      <c r="I48" s="126"/>
      <c r="J48" s="120" t="s">
        <v>611</v>
      </c>
    </row>
    <row r="49" spans="1:10" ht="14.25" x14ac:dyDescent="0.2">
      <c r="A49" s="117"/>
      <c r="B49" s="118"/>
      <c r="C49" s="127"/>
      <c r="D49" s="127"/>
      <c r="E49" s="128"/>
      <c r="F49" s="128"/>
      <c r="G49" s="127"/>
      <c r="H49" s="127"/>
      <c r="I49" s="127"/>
      <c r="J49" s="119"/>
    </row>
    <row r="50" spans="1:10" x14ac:dyDescent="0.2">
      <c r="A50" s="124" t="s">
        <v>612</v>
      </c>
      <c r="B50" s="125"/>
      <c r="C50" s="125"/>
      <c r="D50" s="126"/>
      <c r="E50" s="124" t="s">
        <v>608</v>
      </c>
      <c r="F50" s="125"/>
      <c r="G50" s="125"/>
      <c r="H50" s="125"/>
      <c r="I50" s="126"/>
      <c r="J50" s="120" t="s">
        <v>613</v>
      </c>
    </row>
    <row r="51" spans="1:10" ht="14.25" customHeight="1" x14ac:dyDescent="0.2">
      <c r="A51" s="25"/>
      <c r="B51" s="61"/>
      <c r="C51" s="123"/>
      <c r="D51" s="123"/>
      <c r="E51" s="128"/>
      <c r="F51" s="128"/>
      <c r="G51" s="123"/>
      <c r="H51" s="123"/>
      <c r="I51" s="123"/>
      <c r="J51" s="21"/>
    </row>
    <row r="52" spans="1:10" x14ac:dyDescent="0.2">
      <c r="A52" s="124" t="s">
        <v>614</v>
      </c>
      <c r="B52" s="125"/>
      <c r="C52" s="125"/>
      <c r="D52" s="126"/>
      <c r="E52" s="124" t="s">
        <v>608</v>
      </c>
      <c r="F52" s="125"/>
      <c r="G52" s="125"/>
      <c r="H52" s="125"/>
      <c r="I52" s="126"/>
      <c r="J52" s="120" t="s">
        <v>615</v>
      </c>
    </row>
    <row r="53" spans="1:10" ht="14.25" x14ac:dyDescent="0.2">
      <c r="A53" s="25"/>
      <c r="B53" s="61"/>
      <c r="C53" s="61"/>
      <c r="D53" s="47"/>
      <c r="E53" s="129"/>
      <c r="F53" s="129"/>
      <c r="G53" s="123"/>
      <c r="H53" s="123"/>
      <c r="I53" s="47"/>
      <c r="J53" s="74" t="s">
        <v>332</v>
      </c>
    </row>
    <row r="54" spans="1:10" ht="14.25" x14ac:dyDescent="0.2">
      <c r="A54" s="25"/>
      <c r="B54" s="61"/>
      <c r="C54" s="61"/>
      <c r="D54" s="47"/>
      <c r="E54" s="129"/>
      <c r="F54" s="129"/>
      <c r="G54" s="123"/>
      <c r="H54" s="123"/>
      <c r="I54" s="47"/>
      <c r="J54" s="74" t="s">
        <v>333</v>
      </c>
    </row>
    <row r="55" spans="1:10" ht="14.45" customHeight="1" x14ac:dyDescent="0.2">
      <c r="A55" s="131" t="s">
        <v>312</v>
      </c>
      <c r="B55" s="132"/>
      <c r="C55" s="138" t="s">
        <v>333</v>
      </c>
      <c r="D55" s="139"/>
      <c r="E55" s="136" t="s">
        <v>334</v>
      </c>
      <c r="F55" s="137"/>
      <c r="G55" s="133"/>
      <c r="H55" s="134"/>
      <c r="I55" s="134"/>
      <c r="J55" s="135"/>
    </row>
    <row r="56" spans="1:10" ht="14.25" x14ac:dyDescent="0.2">
      <c r="A56" s="25"/>
      <c r="B56" s="61"/>
      <c r="C56" s="123"/>
      <c r="D56" s="123"/>
      <c r="E56" s="129"/>
      <c r="F56" s="129"/>
      <c r="G56" s="130" t="s">
        <v>335</v>
      </c>
      <c r="H56" s="130"/>
      <c r="I56" s="130"/>
      <c r="J56" s="26"/>
    </row>
    <row r="57" spans="1:10" ht="13.9" customHeight="1" x14ac:dyDescent="0.2">
      <c r="A57" s="131" t="s">
        <v>313</v>
      </c>
      <c r="B57" s="132"/>
      <c r="C57" s="133" t="s">
        <v>468</v>
      </c>
      <c r="D57" s="134"/>
      <c r="E57" s="134"/>
      <c r="F57" s="134"/>
      <c r="G57" s="134"/>
      <c r="H57" s="134"/>
      <c r="I57" s="134"/>
      <c r="J57" s="135"/>
    </row>
    <row r="58" spans="1:10" ht="14.25" x14ac:dyDescent="0.2">
      <c r="A58" s="19"/>
      <c r="B58" s="47"/>
      <c r="C58" s="152" t="s">
        <v>314</v>
      </c>
      <c r="D58" s="152"/>
      <c r="E58" s="152"/>
      <c r="F58" s="152"/>
      <c r="G58" s="152"/>
      <c r="H58" s="152"/>
      <c r="I58" s="152"/>
      <c r="J58" s="21"/>
    </row>
    <row r="59" spans="1:10" ht="14.25" x14ac:dyDescent="0.2">
      <c r="A59" s="131" t="s">
        <v>315</v>
      </c>
      <c r="B59" s="132"/>
      <c r="C59" s="188" t="s">
        <v>469</v>
      </c>
      <c r="D59" s="189"/>
      <c r="E59" s="190"/>
      <c r="F59" s="129"/>
      <c r="G59" s="129"/>
      <c r="H59" s="141"/>
      <c r="I59" s="141"/>
      <c r="J59" s="191"/>
    </row>
    <row r="60" spans="1:10" ht="14.25" x14ac:dyDescent="0.2">
      <c r="A60" s="19"/>
      <c r="B60" s="47"/>
      <c r="C60" s="61"/>
      <c r="D60" s="47"/>
      <c r="E60" s="129"/>
      <c r="F60" s="129"/>
      <c r="G60" s="129"/>
      <c r="H60" s="129"/>
      <c r="I60" s="47"/>
      <c r="J60" s="21"/>
    </row>
    <row r="61" spans="1:10" ht="14.45" customHeight="1" x14ac:dyDescent="0.2">
      <c r="A61" s="131" t="s">
        <v>307</v>
      </c>
      <c r="B61" s="132"/>
      <c r="C61" s="184" t="s">
        <v>452</v>
      </c>
      <c r="D61" s="185"/>
      <c r="E61" s="185"/>
      <c r="F61" s="185"/>
      <c r="G61" s="185"/>
      <c r="H61" s="185"/>
      <c r="I61" s="185"/>
      <c r="J61" s="186"/>
    </row>
    <row r="62" spans="1:10" ht="14.25" x14ac:dyDescent="0.2">
      <c r="A62" s="19"/>
      <c r="B62" s="47"/>
      <c r="C62" s="47"/>
      <c r="D62" s="47"/>
      <c r="E62" s="129"/>
      <c r="F62" s="129"/>
      <c r="G62" s="129"/>
      <c r="H62" s="129"/>
      <c r="I62" s="47"/>
      <c r="J62" s="21"/>
    </row>
    <row r="63" spans="1:10" ht="14.25" x14ac:dyDescent="0.2">
      <c r="A63" s="131" t="s">
        <v>336</v>
      </c>
      <c r="B63" s="132"/>
      <c r="C63" s="184" t="s">
        <v>633</v>
      </c>
      <c r="D63" s="185"/>
      <c r="E63" s="185"/>
      <c r="F63" s="185"/>
      <c r="G63" s="185"/>
      <c r="H63" s="185"/>
      <c r="I63" s="185"/>
      <c r="J63" s="186"/>
    </row>
    <row r="64" spans="1:10" ht="14.45" customHeight="1" x14ac:dyDescent="0.2">
      <c r="A64" s="19"/>
      <c r="B64" s="47"/>
      <c r="C64" s="130" t="s">
        <v>337</v>
      </c>
      <c r="D64" s="130"/>
      <c r="E64" s="130"/>
      <c r="F64" s="130"/>
      <c r="G64" s="47"/>
      <c r="H64" s="47"/>
      <c r="I64" s="47"/>
      <c r="J64" s="21"/>
    </row>
    <row r="65" spans="1:10" ht="14.25" x14ac:dyDescent="0.2">
      <c r="A65" s="131" t="s">
        <v>338</v>
      </c>
      <c r="B65" s="132"/>
      <c r="C65" s="184" t="s">
        <v>634</v>
      </c>
      <c r="D65" s="185"/>
      <c r="E65" s="185"/>
      <c r="F65" s="185"/>
      <c r="G65" s="185"/>
      <c r="H65" s="185"/>
      <c r="I65" s="185"/>
      <c r="J65" s="186"/>
    </row>
    <row r="66" spans="1:10" ht="14.45" customHeight="1" x14ac:dyDescent="0.2">
      <c r="A66" s="27"/>
      <c r="B66" s="28"/>
      <c r="C66" s="187" t="s">
        <v>339</v>
      </c>
      <c r="D66" s="187"/>
      <c r="E66" s="187"/>
      <c r="F66" s="187"/>
      <c r="G66" s="187"/>
      <c r="H66" s="28"/>
      <c r="I66" s="28"/>
      <c r="J66" s="29"/>
    </row>
    <row r="73" spans="1:10" ht="27" customHeight="1" x14ac:dyDescent="0.2"/>
    <row r="77" spans="1:10"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38">
    <mergeCell ref="E62:F62"/>
    <mergeCell ref="G62:H62"/>
    <mergeCell ref="A63:B63"/>
    <mergeCell ref="C63:J63"/>
    <mergeCell ref="C64:F64"/>
    <mergeCell ref="A65:B65"/>
    <mergeCell ref="C65:J65"/>
    <mergeCell ref="C66:G66"/>
    <mergeCell ref="C58:I58"/>
    <mergeCell ref="A59:B59"/>
    <mergeCell ref="C59:E59"/>
    <mergeCell ref="F59:G59"/>
    <mergeCell ref="H59:J59"/>
    <mergeCell ref="E60:F60"/>
    <mergeCell ref="G60:H60"/>
    <mergeCell ref="A61:B61"/>
    <mergeCell ref="C61:J61"/>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51:F51"/>
    <mergeCell ref="E43:F43"/>
    <mergeCell ref="A42:D42"/>
    <mergeCell ref="E42:I42"/>
    <mergeCell ref="C43:D43"/>
    <mergeCell ref="G43:I43"/>
    <mergeCell ref="A44:D44"/>
    <mergeCell ref="E44:I44"/>
    <mergeCell ref="E36:I36"/>
    <mergeCell ref="D37:I37"/>
    <mergeCell ref="A38:D38"/>
    <mergeCell ref="E38:I38"/>
    <mergeCell ref="E39:F39"/>
    <mergeCell ref="G39:H39"/>
    <mergeCell ref="A40:D40"/>
    <mergeCell ref="E40:I40"/>
    <mergeCell ref="A46:D46"/>
    <mergeCell ref="E46:I46"/>
    <mergeCell ref="C51:D51"/>
    <mergeCell ref="C56:D56"/>
    <mergeCell ref="E56:F56"/>
    <mergeCell ref="G56:I56"/>
    <mergeCell ref="A57:B57"/>
    <mergeCell ref="C57:J57"/>
    <mergeCell ref="A52:D52"/>
    <mergeCell ref="E52:I52"/>
    <mergeCell ref="E55:F55"/>
    <mergeCell ref="E53:F53"/>
    <mergeCell ref="G53:H53"/>
    <mergeCell ref="E54:F54"/>
    <mergeCell ref="G54:H54"/>
    <mergeCell ref="A55:B55"/>
    <mergeCell ref="C55:D55"/>
    <mergeCell ref="G55:J55"/>
    <mergeCell ref="G51:I51"/>
    <mergeCell ref="A48:D48"/>
    <mergeCell ref="E48:I48"/>
    <mergeCell ref="A50:D50"/>
    <mergeCell ref="E50:I50"/>
    <mergeCell ref="C45:D45"/>
    <mergeCell ref="E45:F45"/>
    <mergeCell ref="G45:I45"/>
    <mergeCell ref="C47:D47"/>
    <mergeCell ref="E47:F47"/>
    <mergeCell ref="G47:I47"/>
    <mergeCell ref="C49:D49"/>
    <mergeCell ref="E49:F49"/>
    <mergeCell ref="G49:I49"/>
  </mergeCells>
  <dataValidations disablePrompts="1"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5:D55" xr:uid="{00000000-0002-0000-0000-000002000000}">
      <formula1>$J$53:$J$54</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pane ySplit="7" topLeftCell="A8" activePane="bottomLeft" state="frozen"/>
      <selection sqref="A1:C1"/>
      <selection pane="bottomLeft" activeCell="A8" sqref="A8:F8"/>
    </sheetView>
  </sheetViews>
  <sheetFormatPr defaultColWidth="8.85546875" defaultRowHeight="12.75" x14ac:dyDescent="0.2"/>
  <cols>
    <col min="8" max="9" width="15.7109375" style="33" customWidth="1"/>
    <col min="10" max="10" width="10.28515625" bestFit="1" customWidth="1"/>
  </cols>
  <sheetData>
    <row r="1" spans="1:9" x14ac:dyDescent="0.2">
      <c r="A1" s="196" t="s">
        <v>1</v>
      </c>
      <c r="B1" s="197"/>
      <c r="C1" s="197"/>
      <c r="D1" s="197"/>
      <c r="E1" s="197"/>
      <c r="F1" s="197"/>
      <c r="G1" s="197"/>
      <c r="H1" s="197"/>
      <c r="I1" s="197"/>
    </row>
    <row r="2" spans="1:9" x14ac:dyDescent="0.2">
      <c r="A2" s="198" t="s">
        <v>616</v>
      </c>
      <c r="B2" s="199"/>
      <c r="C2" s="199"/>
      <c r="D2" s="199"/>
      <c r="E2" s="199"/>
      <c r="F2" s="199"/>
      <c r="G2" s="199"/>
      <c r="H2" s="199"/>
      <c r="I2" s="199"/>
    </row>
    <row r="3" spans="1:9" x14ac:dyDescent="0.2">
      <c r="A3" s="200" t="s">
        <v>443</v>
      </c>
      <c r="B3" s="200"/>
      <c r="C3" s="200"/>
      <c r="D3" s="200"/>
      <c r="E3" s="200"/>
      <c r="F3" s="200"/>
      <c r="G3" s="200"/>
      <c r="H3" s="200"/>
      <c r="I3" s="200"/>
    </row>
    <row r="4" spans="1:9" x14ac:dyDescent="0.2">
      <c r="A4" s="201" t="s">
        <v>471</v>
      </c>
      <c r="B4" s="202"/>
      <c r="C4" s="202"/>
      <c r="D4" s="202"/>
      <c r="E4" s="202"/>
      <c r="F4" s="202"/>
      <c r="G4" s="202"/>
      <c r="H4" s="202"/>
      <c r="I4" s="203"/>
    </row>
    <row r="5" spans="1:9" ht="34.5" thickBot="1" x14ac:dyDescent="0.25">
      <c r="A5" s="207" t="s">
        <v>2</v>
      </c>
      <c r="B5" s="208"/>
      <c r="C5" s="208"/>
      <c r="D5" s="208"/>
      <c r="E5" s="208"/>
      <c r="F5" s="209"/>
      <c r="G5" s="12" t="s">
        <v>104</v>
      </c>
      <c r="H5" s="31" t="s">
        <v>291</v>
      </c>
      <c r="I5" s="32" t="s">
        <v>296</v>
      </c>
    </row>
    <row r="6" spans="1:9" x14ac:dyDescent="0.2">
      <c r="A6" s="204">
        <v>1</v>
      </c>
      <c r="B6" s="205"/>
      <c r="C6" s="205"/>
      <c r="D6" s="205"/>
      <c r="E6" s="205"/>
      <c r="F6" s="206"/>
      <c r="G6" s="13">
        <v>2</v>
      </c>
      <c r="H6" s="14">
        <v>3</v>
      </c>
      <c r="I6" s="14">
        <v>4</v>
      </c>
    </row>
    <row r="7" spans="1:9" x14ac:dyDescent="0.2">
      <c r="A7" s="210"/>
      <c r="B7" s="210"/>
      <c r="C7" s="210"/>
      <c r="D7" s="210"/>
      <c r="E7" s="210"/>
      <c r="F7" s="210"/>
      <c r="G7" s="210"/>
      <c r="H7" s="210"/>
      <c r="I7" s="211"/>
    </row>
    <row r="8" spans="1:9" ht="12.75" customHeight="1" x14ac:dyDescent="0.2">
      <c r="A8" s="212" t="s">
        <v>4</v>
      </c>
      <c r="B8" s="212"/>
      <c r="C8" s="212"/>
      <c r="D8" s="212"/>
      <c r="E8" s="212"/>
      <c r="F8" s="212"/>
      <c r="G8" s="77">
        <v>1</v>
      </c>
      <c r="H8" s="78">
        <v>0</v>
      </c>
      <c r="I8" s="78">
        <v>0</v>
      </c>
    </row>
    <row r="9" spans="1:9" ht="12.75" customHeight="1" x14ac:dyDescent="0.2">
      <c r="A9" s="194" t="s">
        <v>5</v>
      </c>
      <c r="B9" s="194"/>
      <c r="C9" s="194"/>
      <c r="D9" s="194"/>
      <c r="E9" s="194"/>
      <c r="F9" s="194"/>
      <c r="G9" s="79">
        <v>2</v>
      </c>
      <c r="H9" s="80">
        <f>H10+H17+H27+H38+H43</f>
        <v>2250603275</v>
      </c>
      <c r="I9" s="80">
        <f>I10+I17+I27+I38+I43</f>
        <v>2334493101</v>
      </c>
    </row>
    <row r="10" spans="1:9" ht="12.75" customHeight="1" x14ac:dyDescent="0.2">
      <c r="A10" s="193" t="s">
        <v>6</v>
      </c>
      <c r="B10" s="193"/>
      <c r="C10" s="193"/>
      <c r="D10" s="193"/>
      <c r="E10" s="193"/>
      <c r="F10" s="193"/>
      <c r="G10" s="79">
        <v>3</v>
      </c>
      <c r="H10" s="80">
        <f>H11+H12+H13+H14+H15+H16</f>
        <v>100739552</v>
      </c>
      <c r="I10" s="80">
        <f>I11+I12+I13+I14+I15+I16</f>
        <v>111401983</v>
      </c>
    </row>
    <row r="11" spans="1:9" ht="12.75" customHeight="1" x14ac:dyDescent="0.2">
      <c r="A11" s="192" t="s">
        <v>7</v>
      </c>
      <c r="B11" s="192"/>
      <c r="C11" s="192"/>
      <c r="D11" s="192"/>
      <c r="E11" s="192"/>
      <c r="F11" s="192"/>
      <c r="G11" s="77">
        <v>4</v>
      </c>
      <c r="H11" s="78">
        <v>0</v>
      </c>
      <c r="I11" s="78">
        <v>0</v>
      </c>
    </row>
    <row r="12" spans="1:9" ht="23.45" customHeight="1" x14ac:dyDescent="0.2">
      <c r="A12" s="192" t="s">
        <v>8</v>
      </c>
      <c r="B12" s="192"/>
      <c r="C12" s="192"/>
      <c r="D12" s="192"/>
      <c r="E12" s="192"/>
      <c r="F12" s="192"/>
      <c r="G12" s="77">
        <v>5</v>
      </c>
      <c r="H12" s="78">
        <v>39936417</v>
      </c>
      <c r="I12" s="78">
        <v>35927271</v>
      </c>
    </row>
    <row r="13" spans="1:9" ht="12.75" customHeight="1" x14ac:dyDescent="0.2">
      <c r="A13" s="192" t="s">
        <v>9</v>
      </c>
      <c r="B13" s="192"/>
      <c r="C13" s="192"/>
      <c r="D13" s="192"/>
      <c r="E13" s="192"/>
      <c r="F13" s="192"/>
      <c r="G13" s="77">
        <v>6</v>
      </c>
      <c r="H13" s="78">
        <v>56630245</v>
      </c>
      <c r="I13" s="78">
        <v>69002997</v>
      </c>
    </row>
    <row r="14" spans="1:9" ht="12.75" customHeight="1" x14ac:dyDescent="0.2">
      <c r="A14" s="192" t="s">
        <v>10</v>
      </c>
      <c r="B14" s="192"/>
      <c r="C14" s="192"/>
      <c r="D14" s="192"/>
      <c r="E14" s="192"/>
      <c r="F14" s="192"/>
      <c r="G14" s="77">
        <v>7</v>
      </c>
      <c r="H14" s="78">
        <v>7532</v>
      </c>
      <c r="I14" s="78">
        <v>7532</v>
      </c>
    </row>
    <row r="15" spans="1:9" ht="12.75" customHeight="1" x14ac:dyDescent="0.2">
      <c r="A15" s="192" t="s">
        <v>11</v>
      </c>
      <c r="B15" s="192"/>
      <c r="C15" s="192"/>
      <c r="D15" s="192"/>
      <c r="E15" s="192"/>
      <c r="F15" s="192"/>
      <c r="G15" s="77">
        <v>8</v>
      </c>
      <c r="H15" s="78">
        <v>3229669</v>
      </c>
      <c r="I15" s="78">
        <v>2133472</v>
      </c>
    </row>
    <row r="16" spans="1:9" ht="12.75" customHeight="1" x14ac:dyDescent="0.2">
      <c r="A16" s="192" t="s">
        <v>12</v>
      </c>
      <c r="B16" s="192"/>
      <c r="C16" s="192"/>
      <c r="D16" s="192"/>
      <c r="E16" s="192"/>
      <c r="F16" s="192"/>
      <c r="G16" s="77">
        <v>9</v>
      </c>
      <c r="H16" s="78">
        <v>935689</v>
      </c>
      <c r="I16" s="78">
        <v>4330711</v>
      </c>
    </row>
    <row r="17" spans="1:9" ht="12.75" customHeight="1" x14ac:dyDescent="0.2">
      <c r="A17" s="193" t="s">
        <v>13</v>
      </c>
      <c r="B17" s="193"/>
      <c r="C17" s="193"/>
      <c r="D17" s="193"/>
      <c r="E17" s="193"/>
      <c r="F17" s="193"/>
      <c r="G17" s="79">
        <v>10</v>
      </c>
      <c r="H17" s="80">
        <f>H18+H19+H20+H21+H22+H23+H24+H25+H26</f>
        <v>1006723344</v>
      </c>
      <c r="I17" s="80">
        <f>I18+I19+I20+I21+I22+I23+I24+I25+I26</f>
        <v>1178821294</v>
      </c>
    </row>
    <row r="18" spans="1:9" ht="12.75" customHeight="1" x14ac:dyDescent="0.2">
      <c r="A18" s="192" t="s">
        <v>14</v>
      </c>
      <c r="B18" s="192"/>
      <c r="C18" s="192"/>
      <c r="D18" s="192"/>
      <c r="E18" s="192"/>
      <c r="F18" s="192"/>
      <c r="G18" s="77">
        <v>11</v>
      </c>
      <c r="H18" s="78">
        <v>122200873</v>
      </c>
      <c r="I18" s="78">
        <v>159690210</v>
      </c>
    </row>
    <row r="19" spans="1:9" ht="12.75" customHeight="1" x14ac:dyDescent="0.2">
      <c r="A19" s="192" t="s">
        <v>15</v>
      </c>
      <c r="B19" s="192"/>
      <c r="C19" s="192"/>
      <c r="D19" s="192"/>
      <c r="E19" s="192"/>
      <c r="F19" s="192"/>
      <c r="G19" s="77">
        <v>12</v>
      </c>
      <c r="H19" s="78">
        <v>511959959</v>
      </c>
      <c r="I19" s="78">
        <v>505166583</v>
      </c>
    </row>
    <row r="20" spans="1:9" ht="12.75" customHeight="1" x14ac:dyDescent="0.2">
      <c r="A20" s="192" t="s">
        <v>16</v>
      </c>
      <c r="B20" s="192"/>
      <c r="C20" s="192"/>
      <c r="D20" s="192"/>
      <c r="E20" s="192"/>
      <c r="F20" s="192"/>
      <c r="G20" s="77">
        <v>13</v>
      </c>
      <c r="H20" s="78">
        <v>92733225</v>
      </c>
      <c r="I20" s="78">
        <v>94752756</v>
      </c>
    </row>
    <row r="21" spans="1:9" ht="12.75" customHeight="1" x14ac:dyDescent="0.2">
      <c r="A21" s="192" t="s">
        <v>17</v>
      </c>
      <c r="B21" s="192"/>
      <c r="C21" s="192"/>
      <c r="D21" s="192"/>
      <c r="E21" s="192"/>
      <c r="F21" s="192"/>
      <c r="G21" s="77">
        <v>14</v>
      </c>
      <c r="H21" s="78">
        <v>31566877</v>
      </c>
      <c r="I21" s="78">
        <v>37939231</v>
      </c>
    </row>
    <row r="22" spans="1:9" ht="12.75" customHeight="1" x14ac:dyDescent="0.2">
      <c r="A22" s="192" t="s">
        <v>18</v>
      </c>
      <c r="B22" s="192"/>
      <c r="C22" s="192"/>
      <c r="D22" s="192"/>
      <c r="E22" s="192"/>
      <c r="F22" s="192"/>
      <c r="G22" s="77">
        <v>15</v>
      </c>
      <c r="H22" s="78">
        <v>4487451</v>
      </c>
      <c r="I22" s="78">
        <v>8764403</v>
      </c>
    </row>
    <row r="23" spans="1:9" ht="12.75" customHeight="1" x14ac:dyDescent="0.2">
      <c r="A23" s="192" t="s">
        <v>19</v>
      </c>
      <c r="B23" s="192"/>
      <c r="C23" s="192"/>
      <c r="D23" s="192"/>
      <c r="E23" s="192"/>
      <c r="F23" s="192"/>
      <c r="G23" s="77">
        <v>16</v>
      </c>
      <c r="H23" s="78">
        <v>6722635</v>
      </c>
      <c r="I23" s="78">
        <v>1091520</v>
      </c>
    </row>
    <row r="24" spans="1:9" ht="12.75" customHeight="1" x14ac:dyDescent="0.2">
      <c r="A24" s="192" t="s">
        <v>20</v>
      </c>
      <c r="B24" s="192"/>
      <c r="C24" s="192"/>
      <c r="D24" s="192"/>
      <c r="E24" s="192"/>
      <c r="F24" s="192"/>
      <c r="G24" s="77">
        <v>17</v>
      </c>
      <c r="H24" s="78">
        <v>74435301</v>
      </c>
      <c r="I24" s="78">
        <v>203039020</v>
      </c>
    </row>
    <row r="25" spans="1:9" ht="12.75" customHeight="1" x14ac:dyDescent="0.2">
      <c r="A25" s="192" t="s">
        <v>21</v>
      </c>
      <c r="B25" s="192"/>
      <c r="C25" s="192"/>
      <c r="D25" s="192"/>
      <c r="E25" s="192"/>
      <c r="F25" s="192"/>
      <c r="G25" s="77">
        <v>18</v>
      </c>
      <c r="H25" s="78">
        <v>8523388</v>
      </c>
      <c r="I25" s="78">
        <v>8077512</v>
      </c>
    </row>
    <row r="26" spans="1:9" ht="12.75" customHeight="1" x14ac:dyDescent="0.2">
      <c r="A26" s="192" t="s">
        <v>22</v>
      </c>
      <c r="B26" s="192"/>
      <c r="C26" s="192"/>
      <c r="D26" s="192"/>
      <c r="E26" s="192"/>
      <c r="F26" s="192"/>
      <c r="G26" s="77">
        <v>19</v>
      </c>
      <c r="H26" s="78">
        <v>154093635</v>
      </c>
      <c r="I26" s="78">
        <v>160300059</v>
      </c>
    </row>
    <row r="27" spans="1:9" ht="12.75" customHeight="1" x14ac:dyDescent="0.2">
      <c r="A27" s="193" t="s">
        <v>23</v>
      </c>
      <c r="B27" s="193"/>
      <c r="C27" s="193"/>
      <c r="D27" s="193"/>
      <c r="E27" s="193"/>
      <c r="F27" s="193"/>
      <c r="G27" s="79">
        <v>20</v>
      </c>
      <c r="H27" s="80">
        <f>SUM(H28:H37)</f>
        <v>1107475076</v>
      </c>
      <c r="I27" s="80">
        <f>SUM(I28:I37)</f>
        <v>1018219530</v>
      </c>
    </row>
    <row r="28" spans="1:9" ht="12.75" customHeight="1" x14ac:dyDescent="0.2">
      <c r="A28" s="192" t="s">
        <v>24</v>
      </c>
      <c r="B28" s="192"/>
      <c r="C28" s="192"/>
      <c r="D28" s="192"/>
      <c r="E28" s="192"/>
      <c r="F28" s="192"/>
      <c r="G28" s="77">
        <v>21</v>
      </c>
      <c r="H28" s="78">
        <v>0</v>
      </c>
      <c r="I28" s="78">
        <v>0</v>
      </c>
    </row>
    <row r="29" spans="1:9" ht="12.75" customHeight="1" x14ac:dyDescent="0.2">
      <c r="A29" s="192" t="s">
        <v>25</v>
      </c>
      <c r="B29" s="192"/>
      <c r="C29" s="192"/>
      <c r="D29" s="192"/>
      <c r="E29" s="192"/>
      <c r="F29" s="192"/>
      <c r="G29" s="77">
        <v>22</v>
      </c>
      <c r="H29" s="78">
        <v>0</v>
      </c>
      <c r="I29" s="78">
        <v>0</v>
      </c>
    </row>
    <row r="30" spans="1:9" ht="12.75" customHeight="1" x14ac:dyDescent="0.2">
      <c r="A30" s="192" t="s">
        <v>26</v>
      </c>
      <c r="B30" s="192"/>
      <c r="C30" s="192"/>
      <c r="D30" s="192"/>
      <c r="E30" s="192"/>
      <c r="F30" s="192"/>
      <c r="G30" s="77">
        <v>23</v>
      </c>
      <c r="H30" s="78">
        <v>0</v>
      </c>
      <c r="I30" s="78">
        <v>0</v>
      </c>
    </row>
    <row r="31" spans="1:9" ht="24.6" customHeight="1" x14ac:dyDescent="0.2">
      <c r="A31" s="192" t="s">
        <v>27</v>
      </c>
      <c r="B31" s="192"/>
      <c r="C31" s="192"/>
      <c r="D31" s="192"/>
      <c r="E31" s="192"/>
      <c r="F31" s="192"/>
      <c r="G31" s="77">
        <v>24</v>
      </c>
      <c r="H31" s="78">
        <v>11715313</v>
      </c>
      <c r="I31" s="78">
        <v>11461210</v>
      </c>
    </row>
    <row r="32" spans="1:9" ht="24" customHeight="1" x14ac:dyDescent="0.2">
      <c r="A32" s="192" t="s">
        <v>28</v>
      </c>
      <c r="B32" s="192"/>
      <c r="C32" s="192"/>
      <c r="D32" s="192"/>
      <c r="E32" s="192"/>
      <c r="F32" s="192"/>
      <c r="G32" s="77">
        <v>25</v>
      </c>
      <c r="H32" s="78">
        <v>0</v>
      </c>
      <c r="I32" s="78">
        <v>0</v>
      </c>
    </row>
    <row r="33" spans="1:9" ht="26.45" customHeight="1" x14ac:dyDescent="0.2">
      <c r="A33" s="192" t="s">
        <v>29</v>
      </c>
      <c r="B33" s="192"/>
      <c r="C33" s="192"/>
      <c r="D33" s="192"/>
      <c r="E33" s="192"/>
      <c r="F33" s="192"/>
      <c r="G33" s="77">
        <v>26</v>
      </c>
      <c r="H33" s="78">
        <v>0</v>
      </c>
      <c r="I33" s="78">
        <v>0</v>
      </c>
    </row>
    <row r="34" spans="1:9" ht="12.75" customHeight="1" x14ac:dyDescent="0.2">
      <c r="A34" s="192" t="s">
        <v>30</v>
      </c>
      <c r="B34" s="192"/>
      <c r="C34" s="192"/>
      <c r="D34" s="192"/>
      <c r="E34" s="192"/>
      <c r="F34" s="192"/>
      <c r="G34" s="77">
        <v>27</v>
      </c>
      <c r="H34" s="78">
        <v>1052024299</v>
      </c>
      <c r="I34" s="78">
        <v>958745009</v>
      </c>
    </row>
    <row r="35" spans="1:9" ht="12.75" customHeight="1" x14ac:dyDescent="0.2">
      <c r="A35" s="192" t="s">
        <v>31</v>
      </c>
      <c r="B35" s="192"/>
      <c r="C35" s="192"/>
      <c r="D35" s="192"/>
      <c r="E35" s="192"/>
      <c r="F35" s="192"/>
      <c r="G35" s="77">
        <v>28</v>
      </c>
      <c r="H35" s="78">
        <v>43735464</v>
      </c>
      <c r="I35" s="78">
        <v>48013311</v>
      </c>
    </row>
    <row r="36" spans="1:9" ht="12.75" customHeight="1" x14ac:dyDescent="0.2">
      <c r="A36" s="192" t="s">
        <v>32</v>
      </c>
      <c r="B36" s="192"/>
      <c r="C36" s="192"/>
      <c r="D36" s="192"/>
      <c r="E36" s="192"/>
      <c r="F36" s="192"/>
      <c r="G36" s="77">
        <v>29</v>
      </c>
      <c r="H36" s="78">
        <v>0</v>
      </c>
      <c r="I36" s="78">
        <v>0</v>
      </c>
    </row>
    <row r="37" spans="1:9" ht="12.75" customHeight="1" x14ac:dyDescent="0.2">
      <c r="A37" s="192" t="s">
        <v>33</v>
      </c>
      <c r="B37" s="192"/>
      <c r="C37" s="192"/>
      <c r="D37" s="192"/>
      <c r="E37" s="192"/>
      <c r="F37" s="192"/>
      <c r="G37" s="77">
        <v>30</v>
      </c>
      <c r="H37" s="78">
        <v>0</v>
      </c>
      <c r="I37" s="78">
        <v>0</v>
      </c>
    </row>
    <row r="38" spans="1:9" ht="12.75" customHeight="1" x14ac:dyDescent="0.2">
      <c r="A38" s="193" t="s">
        <v>34</v>
      </c>
      <c r="B38" s="193"/>
      <c r="C38" s="193"/>
      <c r="D38" s="193"/>
      <c r="E38" s="193"/>
      <c r="F38" s="193"/>
      <c r="G38" s="79">
        <v>31</v>
      </c>
      <c r="H38" s="80">
        <f>H39+H40+H41+H42</f>
        <v>12323704</v>
      </c>
      <c r="I38" s="80">
        <f>I39+I40+I41+I42</f>
        <v>103720</v>
      </c>
    </row>
    <row r="39" spans="1:9" ht="12.75" customHeight="1" x14ac:dyDescent="0.2">
      <c r="A39" s="192" t="s">
        <v>35</v>
      </c>
      <c r="B39" s="192"/>
      <c r="C39" s="192"/>
      <c r="D39" s="192"/>
      <c r="E39" s="192"/>
      <c r="F39" s="192"/>
      <c r="G39" s="77">
        <v>32</v>
      </c>
      <c r="H39" s="78">
        <v>0</v>
      </c>
      <c r="I39" s="78">
        <v>0</v>
      </c>
    </row>
    <row r="40" spans="1:9" ht="12.75" customHeight="1" x14ac:dyDescent="0.2">
      <c r="A40" s="192" t="s">
        <v>36</v>
      </c>
      <c r="B40" s="192"/>
      <c r="C40" s="192"/>
      <c r="D40" s="192"/>
      <c r="E40" s="192"/>
      <c r="F40" s="192"/>
      <c r="G40" s="77">
        <v>33</v>
      </c>
      <c r="H40" s="78">
        <v>0</v>
      </c>
      <c r="I40" s="78">
        <v>0</v>
      </c>
    </row>
    <row r="41" spans="1:9" ht="12.75" customHeight="1" x14ac:dyDescent="0.2">
      <c r="A41" s="192" t="s">
        <v>37</v>
      </c>
      <c r="B41" s="192"/>
      <c r="C41" s="192"/>
      <c r="D41" s="192"/>
      <c r="E41" s="192"/>
      <c r="F41" s="192"/>
      <c r="G41" s="77">
        <v>34</v>
      </c>
      <c r="H41" s="78">
        <v>0</v>
      </c>
      <c r="I41" s="78">
        <v>0</v>
      </c>
    </row>
    <row r="42" spans="1:9" ht="12.75" customHeight="1" x14ac:dyDescent="0.2">
      <c r="A42" s="192" t="s">
        <v>38</v>
      </c>
      <c r="B42" s="192"/>
      <c r="C42" s="192"/>
      <c r="D42" s="192"/>
      <c r="E42" s="192"/>
      <c r="F42" s="192"/>
      <c r="G42" s="77">
        <v>35</v>
      </c>
      <c r="H42" s="78">
        <v>12323704</v>
      </c>
      <c r="I42" s="78">
        <v>103720</v>
      </c>
    </row>
    <row r="43" spans="1:9" ht="12.75" customHeight="1" x14ac:dyDescent="0.2">
      <c r="A43" s="195" t="s">
        <v>39</v>
      </c>
      <c r="B43" s="195"/>
      <c r="C43" s="195"/>
      <c r="D43" s="195"/>
      <c r="E43" s="195"/>
      <c r="F43" s="195"/>
      <c r="G43" s="77">
        <v>36</v>
      </c>
      <c r="H43" s="78">
        <v>23341599</v>
      </c>
      <c r="I43" s="78">
        <v>25946574</v>
      </c>
    </row>
    <row r="44" spans="1:9" ht="12.75" customHeight="1" x14ac:dyDescent="0.2">
      <c r="A44" s="194" t="s">
        <v>40</v>
      </c>
      <c r="B44" s="194"/>
      <c r="C44" s="194"/>
      <c r="D44" s="194"/>
      <c r="E44" s="194"/>
      <c r="F44" s="194"/>
      <c r="G44" s="79">
        <v>37</v>
      </c>
      <c r="H44" s="80">
        <f>H45+H53+H60+H70</f>
        <v>558204212</v>
      </c>
      <c r="I44" s="80">
        <f>I45+I53+I60+I70</f>
        <v>755446770</v>
      </c>
    </row>
    <row r="45" spans="1:9" ht="12.75" customHeight="1" x14ac:dyDescent="0.2">
      <c r="A45" s="193" t="s">
        <v>41</v>
      </c>
      <c r="B45" s="193"/>
      <c r="C45" s="193"/>
      <c r="D45" s="193"/>
      <c r="E45" s="193"/>
      <c r="F45" s="193"/>
      <c r="G45" s="79">
        <v>38</v>
      </c>
      <c r="H45" s="80">
        <f>SUM(H46:H52)</f>
        <v>109738030</v>
      </c>
      <c r="I45" s="80">
        <f>SUM(I46:I52)</f>
        <v>105976166</v>
      </c>
    </row>
    <row r="46" spans="1:9" ht="12.75" customHeight="1" x14ac:dyDescent="0.2">
      <c r="A46" s="192" t="s">
        <v>42</v>
      </c>
      <c r="B46" s="192"/>
      <c r="C46" s="192"/>
      <c r="D46" s="192"/>
      <c r="E46" s="192"/>
      <c r="F46" s="192"/>
      <c r="G46" s="77">
        <v>39</v>
      </c>
      <c r="H46" s="78">
        <v>9915794</v>
      </c>
      <c r="I46" s="78">
        <v>8820166</v>
      </c>
    </row>
    <row r="47" spans="1:9" ht="12.75" customHeight="1" x14ac:dyDescent="0.2">
      <c r="A47" s="192" t="s">
        <v>43</v>
      </c>
      <c r="B47" s="192"/>
      <c r="C47" s="192"/>
      <c r="D47" s="192"/>
      <c r="E47" s="192"/>
      <c r="F47" s="192"/>
      <c r="G47" s="77">
        <v>40</v>
      </c>
      <c r="H47" s="78">
        <v>98950126</v>
      </c>
      <c r="I47" s="78">
        <v>0</v>
      </c>
    </row>
    <row r="48" spans="1:9" ht="12.75" customHeight="1" x14ac:dyDescent="0.2">
      <c r="A48" s="192" t="s">
        <v>44</v>
      </c>
      <c r="B48" s="192"/>
      <c r="C48" s="192"/>
      <c r="D48" s="192"/>
      <c r="E48" s="192"/>
      <c r="F48" s="192"/>
      <c r="G48" s="77">
        <v>41</v>
      </c>
      <c r="H48" s="78">
        <v>132427</v>
      </c>
      <c r="I48" s="78">
        <v>152121</v>
      </c>
    </row>
    <row r="49" spans="1:9" ht="12.75" customHeight="1" x14ac:dyDescent="0.2">
      <c r="A49" s="192" t="s">
        <v>45</v>
      </c>
      <c r="B49" s="192"/>
      <c r="C49" s="192"/>
      <c r="D49" s="192"/>
      <c r="E49" s="192"/>
      <c r="F49" s="192"/>
      <c r="G49" s="77">
        <v>42</v>
      </c>
      <c r="H49" s="78">
        <v>465798</v>
      </c>
      <c r="I49" s="78">
        <v>680651</v>
      </c>
    </row>
    <row r="50" spans="1:9" ht="12.75" customHeight="1" x14ac:dyDescent="0.2">
      <c r="A50" s="192" t="s">
        <v>46</v>
      </c>
      <c r="B50" s="192"/>
      <c r="C50" s="192"/>
      <c r="D50" s="192"/>
      <c r="E50" s="192"/>
      <c r="F50" s="192"/>
      <c r="G50" s="77">
        <v>43</v>
      </c>
      <c r="H50" s="78">
        <v>6832</v>
      </c>
      <c r="I50" s="78">
        <v>6171</v>
      </c>
    </row>
    <row r="51" spans="1:9" ht="12.75" customHeight="1" x14ac:dyDescent="0.2">
      <c r="A51" s="192" t="s">
        <v>47</v>
      </c>
      <c r="B51" s="192"/>
      <c r="C51" s="192"/>
      <c r="D51" s="192"/>
      <c r="E51" s="192"/>
      <c r="F51" s="192"/>
      <c r="G51" s="77">
        <v>44</v>
      </c>
      <c r="H51" s="78">
        <v>267053</v>
      </c>
      <c r="I51" s="78">
        <v>273867</v>
      </c>
    </row>
    <row r="52" spans="1:9" ht="12.75" customHeight="1" x14ac:dyDescent="0.2">
      <c r="A52" s="192" t="s">
        <v>48</v>
      </c>
      <c r="B52" s="192"/>
      <c r="C52" s="192"/>
      <c r="D52" s="192"/>
      <c r="E52" s="192"/>
      <c r="F52" s="192"/>
      <c r="G52" s="77">
        <v>45</v>
      </c>
      <c r="H52" s="78">
        <v>0</v>
      </c>
      <c r="I52" s="78">
        <v>96043190</v>
      </c>
    </row>
    <row r="53" spans="1:9" ht="12.75" customHeight="1" x14ac:dyDescent="0.2">
      <c r="A53" s="193" t="s">
        <v>49</v>
      </c>
      <c r="B53" s="193"/>
      <c r="C53" s="193"/>
      <c r="D53" s="193"/>
      <c r="E53" s="193"/>
      <c r="F53" s="193"/>
      <c r="G53" s="79">
        <v>46</v>
      </c>
      <c r="H53" s="80">
        <f>SUM(H54:H59)</f>
        <v>77998080</v>
      </c>
      <c r="I53" s="80">
        <f>SUM(I54:I59)</f>
        <v>102771294</v>
      </c>
    </row>
    <row r="54" spans="1:9" ht="12.75" customHeight="1" x14ac:dyDescent="0.2">
      <c r="A54" s="192" t="s">
        <v>50</v>
      </c>
      <c r="B54" s="192"/>
      <c r="C54" s="192"/>
      <c r="D54" s="192"/>
      <c r="E54" s="192"/>
      <c r="F54" s="192"/>
      <c r="G54" s="77">
        <v>47</v>
      </c>
      <c r="H54" s="78">
        <v>0</v>
      </c>
      <c r="I54" s="78">
        <v>0</v>
      </c>
    </row>
    <row r="55" spans="1:9" ht="12.75" customHeight="1" x14ac:dyDescent="0.2">
      <c r="A55" s="192" t="s">
        <v>51</v>
      </c>
      <c r="B55" s="192"/>
      <c r="C55" s="192"/>
      <c r="D55" s="192"/>
      <c r="E55" s="192"/>
      <c r="F55" s="192"/>
      <c r="G55" s="77">
        <v>48</v>
      </c>
      <c r="H55" s="78">
        <v>0</v>
      </c>
      <c r="I55" s="78">
        <v>0</v>
      </c>
    </row>
    <row r="56" spans="1:9" ht="12.75" customHeight="1" x14ac:dyDescent="0.2">
      <c r="A56" s="192" t="s">
        <v>52</v>
      </c>
      <c r="B56" s="192"/>
      <c r="C56" s="192"/>
      <c r="D56" s="192"/>
      <c r="E56" s="192"/>
      <c r="F56" s="192"/>
      <c r="G56" s="77">
        <v>49</v>
      </c>
      <c r="H56" s="78">
        <v>23795668</v>
      </c>
      <c r="I56" s="78">
        <v>24730310</v>
      </c>
    </row>
    <row r="57" spans="1:9" ht="12.75" customHeight="1" x14ac:dyDescent="0.2">
      <c r="A57" s="192" t="s">
        <v>53</v>
      </c>
      <c r="B57" s="192"/>
      <c r="C57" s="192"/>
      <c r="D57" s="192"/>
      <c r="E57" s="192"/>
      <c r="F57" s="192"/>
      <c r="G57" s="77">
        <v>50</v>
      </c>
      <c r="H57" s="78">
        <v>1486598</v>
      </c>
      <c r="I57" s="78">
        <v>1297507</v>
      </c>
    </row>
    <row r="58" spans="1:9" ht="12.75" customHeight="1" x14ac:dyDescent="0.2">
      <c r="A58" s="192" t="s">
        <v>54</v>
      </c>
      <c r="B58" s="192"/>
      <c r="C58" s="192"/>
      <c r="D58" s="192"/>
      <c r="E58" s="192"/>
      <c r="F58" s="192"/>
      <c r="G58" s="77">
        <v>51</v>
      </c>
      <c r="H58" s="78">
        <v>4154986</v>
      </c>
      <c r="I58" s="78">
        <v>11447168</v>
      </c>
    </row>
    <row r="59" spans="1:9" ht="12.75" customHeight="1" x14ac:dyDescent="0.2">
      <c r="A59" s="192" t="s">
        <v>55</v>
      </c>
      <c r="B59" s="192"/>
      <c r="C59" s="192"/>
      <c r="D59" s="192"/>
      <c r="E59" s="192"/>
      <c r="F59" s="192"/>
      <c r="G59" s="77">
        <v>52</v>
      </c>
      <c r="H59" s="78">
        <v>48560828</v>
      </c>
      <c r="I59" s="78">
        <v>65296309</v>
      </c>
    </row>
    <row r="60" spans="1:9" ht="12.75" customHeight="1" x14ac:dyDescent="0.2">
      <c r="A60" s="193" t="s">
        <v>56</v>
      </c>
      <c r="B60" s="193"/>
      <c r="C60" s="193"/>
      <c r="D60" s="193"/>
      <c r="E60" s="193"/>
      <c r="F60" s="193"/>
      <c r="G60" s="79">
        <v>53</v>
      </c>
      <c r="H60" s="80">
        <f>SUM(H61:H69)</f>
        <v>236396786</v>
      </c>
      <c r="I60" s="80">
        <f>SUM(I61:I69)</f>
        <v>415051996</v>
      </c>
    </row>
    <row r="61" spans="1:9" ht="12.75" customHeight="1" x14ac:dyDescent="0.2">
      <c r="A61" s="192" t="s">
        <v>24</v>
      </c>
      <c r="B61" s="192"/>
      <c r="C61" s="192"/>
      <c r="D61" s="192"/>
      <c r="E61" s="192"/>
      <c r="F61" s="192"/>
      <c r="G61" s="77">
        <v>54</v>
      </c>
      <c r="H61" s="78">
        <v>0</v>
      </c>
      <c r="I61" s="78">
        <v>0</v>
      </c>
    </row>
    <row r="62" spans="1:9" ht="12.75" customHeight="1" x14ac:dyDescent="0.2">
      <c r="A62" s="192" t="s">
        <v>25</v>
      </c>
      <c r="B62" s="192"/>
      <c r="C62" s="192"/>
      <c r="D62" s="192"/>
      <c r="E62" s="192"/>
      <c r="F62" s="192"/>
      <c r="G62" s="77">
        <v>55</v>
      </c>
      <c r="H62" s="78">
        <v>0</v>
      </c>
      <c r="I62" s="78">
        <v>0</v>
      </c>
    </row>
    <row r="63" spans="1:9" ht="12.75" customHeight="1" x14ac:dyDescent="0.2">
      <c r="A63" s="192" t="s">
        <v>26</v>
      </c>
      <c r="B63" s="192"/>
      <c r="C63" s="192"/>
      <c r="D63" s="192"/>
      <c r="E63" s="192"/>
      <c r="F63" s="192"/>
      <c r="G63" s="77">
        <v>56</v>
      </c>
      <c r="H63" s="78">
        <v>0</v>
      </c>
      <c r="I63" s="78">
        <v>0</v>
      </c>
    </row>
    <row r="64" spans="1:9" ht="23.45" customHeight="1" x14ac:dyDescent="0.2">
      <c r="A64" s="192" t="s">
        <v>57</v>
      </c>
      <c r="B64" s="192"/>
      <c r="C64" s="192"/>
      <c r="D64" s="192"/>
      <c r="E64" s="192"/>
      <c r="F64" s="192"/>
      <c r="G64" s="77">
        <v>57</v>
      </c>
      <c r="H64" s="78">
        <v>0</v>
      </c>
      <c r="I64" s="78">
        <v>0</v>
      </c>
    </row>
    <row r="65" spans="1:9" ht="21" customHeight="1" x14ac:dyDescent="0.2">
      <c r="A65" s="192" t="s">
        <v>28</v>
      </c>
      <c r="B65" s="192"/>
      <c r="C65" s="192"/>
      <c r="D65" s="192"/>
      <c r="E65" s="192"/>
      <c r="F65" s="192"/>
      <c r="G65" s="77">
        <v>58</v>
      </c>
      <c r="H65" s="78">
        <v>0</v>
      </c>
      <c r="I65" s="78">
        <v>0</v>
      </c>
    </row>
    <row r="66" spans="1:9" ht="22.9" customHeight="1" x14ac:dyDescent="0.2">
      <c r="A66" s="192" t="s">
        <v>29</v>
      </c>
      <c r="B66" s="192"/>
      <c r="C66" s="192"/>
      <c r="D66" s="192"/>
      <c r="E66" s="192"/>
      <c r="F66" s="192"/>
      <c r="G66" s="77">
        <v>59</v>
      </c>
      <c r="H66" s="78">
        <v>0</v>
      </c>
      <c r="I66" s="78">
        <v>0</v>
      </c>
    </row>
    <row r="67" spans="1:9" ht="12.75" customHeight="1" x14ac:dyDescent="0.2">
      <c r="A67" s="192" t="s">
        <v>30</v>
      </c>
      <c r="B67" s="192"/>
      <c r="C67" s="192"/>
      <c r="D67" s="192"/>
      <c r="E67" s="192"/>
      <c r="F67" s="192"/>
      <c r="G67" s="77">
        <v>60</v>
      </c>
      <c r="H67" s="78">
        <v>206127214</v>
      </c>
      <c r="I67" s="78">
        <v>240604673</v>
      </c>
    </row>
    <row r="68" spans="1:9" ht="12.75" customHeight="1" x14ac:dyDescent="0.2">
      <c r="A68" s="192" t="s">
        <v>31</v>
      </c>
      <c r="B68" s="192"/>
      <c r="C68" s="192"/>
      <c r="D68" s="192"/>
      <c r="E68" s="192"/>
      <c r="F68" s="192"/>
      <c r="G68" s="77">
        <v>61</v>
      </c>
      <c r="H68" s="78">
        <v>30269572</v>
      </c>
      <c r="I68" s="78">
        <v>174447323</v>
      </c>
    </row>
    <row r="69" spans="1:9" ht="12.75" customHeight="1" x14ac:dyDescent="0.2">
      <c r="A69" s="192" t="s">
        <v>58</v>
      </c>
      <c r="B69" s="192"/>
      <c r="C69" s="192"/>
      <c r="D69" s="192"/>
      <c r="E69" s="192"/>
      <c r="F69" s="192"/>
      <c r="G69" s="77">
        <v>62</v>
      </c>
      <c r="H69" s="78">
        <v>0</v>
      </c>
      <c r="I69" s="78">
        <v>0</v>
      </c>
    </row>
    <row r="70" spans="1:9" ht="12.75" customHeight="1" x14ac:dyDescent="0.2">
      <c r="A70" s="195" t="s">
        <v>59</v>
      </c>
      <c r="B70" s="195"/>
      <c r="C70" s="195"/>
      <c r="D70" s="195"/>
      <c r="E70" s="195"/>
      <c r="F70" s="195"/>
      <c r="G70" s="77">
        <v>63</v>
      </c>
      <c r="H70" s="78">
        <v>134071316</v>
      </c>
      <c r="I70" s="78">
        <v>131647314</v>
      </c>
    </row>
    <row r="71" spans="1:9" ht="12.75" customHeight="1" x14ac:dyDescent="0.2">
      <c r="A71" s="212" t="s">
        <v>60</v>
      </c>
      <c r="B71" s="212"/>
      <c r="C71" s="212"/>
      <c r="D71" s="212"/>
      <c r="E71" s="212"/>
      <c r="F71" s="212"/>
      <c r="G71" s="77">
        <v>64</v>
      </c>
      <c r="H71" s="78">
        <v>82864319</v>
      </c>
      <c r="I71" s="78">
        <v>85972540</v>
      </c>
    </row>
    <row r="72" spans="1:9" ht="12.75" customHeight="1" x14ac:dyDescent="0.2">
      <c r="A72" s="194" t="s">
        <v>61</v>
      </c>
      <c r="B72" s="194"/>
      <c r="C72" s="194"/>
      <c r="D72" s="194"/>
      <c r="E72" s="194"/>
      <c r="F72" s="194"/>
      <c r="G72" s="79">
        <v>65</v>
      </c>
      <c r="H72" s="80">
        <f>H8+H9+H44+H71</f>
        <v>2891671806</v>
      </c>
      <c r="I72" s="80">
        <f>I8+I9+I44+I71</f>
        <v>3175912411</v>
      </c>
    </row>
    <row r="73" spans="1:9" ht="12.75" customHeight="1" x14ac:dyDescent="0.2">
      <c r="A73" s="212" t="s">
        <v>62</v>
      </c>
      <c r="B73" s="212"/>
      <c r="C73" s="212"/>
      <c r="D73" s="212"/>
      <c r="E73" s="212"/>
      <c r="F73" s="212"/>
      <c r="G73" s="77">
        <v>66</v>
      </c>
      <c r="H73" s="78">
        <v>0</v>
      </c>
      <c r="I73" s="78">
        <v>0</v>
      </c>
    </row>
    <row r="74" spans="1:9" x14ac:dyDescent="0.2">
      <c r="A74" s="214" t="s">
        <v>63</v>
      </c>
      <c r="B74" s="215"/>
      <c r="C74" s="215"/>
      <c r="D74" s="215"/>
      <c r="E74" s="215"/>
      <c r="F74" s="215"/>
      <c r="G74" s="215"/>
      <c r="H74" s="215"/>
      <c r="I74" s="215"/>
    </row>
    <row r="75" spans="1:9" ht="12.75" customHeight="1" x14ac:dyDescent="0.2">
      <c r="A75" s="194" t="s">
        <v>348</v>
      </c>
      <c r="B75" s="194"/>
      <c r="C75" s="194"/>
      <c r="D75" s="194"/>
      <c r="E75" s="194"/>
      <c r="F75" s="194"/>
      <c r="G75" s="79">
        <v>67</v>
      </c>
      <c r="H75" s="80">
        <f>H76+H77+H78+H84+H85+H91+H94+H97</f>
        <v>1575192575</v>
      </c>
      <c r="I75" s="80">
        <f>I76+I77+I78+I84+I85+I91+I94+I97</f>
        <v>1629235699</v>
      </c>
    </row>
    <row r="76" spans="1:9" ht="12.75" customHeight="1" x14ac:dyDescent="0.2">
      <c r="A76" s="195" t="s">
        <v>64</v>
      </c>
      <c r="B76" s="195"/>
      <c r="C76" s="195"/>
      <c r="D76" s="195"/>
      <c r="E76" s="195"/>
      <c r="F76" s="195"/>
      <c r="G76" s="77">
        <v>68</v>
      </c>
      <c r="H76" s="81">
        <v>21766541</v>
      </c>
      <c r="I76" s="81">
        <v>21766541</v>
      </c>
    </row>
    <row r="77" spans="1:9" ht="12.75" customHeight="1" x14ac:dyDescent="0.2">
      <c r="A77" s="195" t="s">
        <v>65</v>
      </c>
      <c r="B77" s="195"/>
      <c r="C77" s="195"/>
      <c r="D77" s="195"/>
      <c r="E77" s="195"/>
      <c r="F77" s="195"/>
      <c r="G77" s="77">
        <v>69</v>
      </c>
      <c r="H77" s="81">
        <v>8039064</v>
      </c>
      <c r="I77" s="81">
        <v>8265694</v>
      </c>
    </row>
    <row r="78" spans="1:9" ht="12.75" customHeight="1" x14ac:dyDescent="0.2">
      <c r="A78" s="193" t="s">
        <v>66</v>
      </c>
      <c r="B78" s="193"/>
      <c r="C78" s="193"/>
      <c r="D78" s="193"/>
      <c r="E78" s="193"/>
      <c r="F78" s="193"/>
      <c r="G78" s="79">
        <v>70</v>
      </c>
      <c r="H78" s="80">
        <f>SUM(H79:H83)</f>
        <v>1652223</v>
      </c>
      <c r="I78" s="80">
        <f>SUM(I79:I83)</f>
        <v>1652223</v>
      </c>
    </row>
    <row r="79" spans="1:9" ht="12.75" customHeight="1" x14ac:dyDescent="0.2">
      <c r="A79" s="192" t="s">
        <v>67</v>
      </c>
      <c r="B79" s="192"/>
      <c r="C79" s="192"/>
      <c r="D79" s="192"/>
      <c r="E79" s="192"/>
      <c r="F79" s="192"/>
      <c r="G79" s="77">
        <v>71</v>
      </c>
      <c r="H79" s="81">
        <v>1652223</v>
      </c>
      <c r="I79" s="81">
        <v>1652223</v>
      </c>
    </row>
    <row r="80" spans="1:9" ht="12.75" customHeight="1" x14ac:dyDescent="0.2">
      <c r="A80" s="192" t="s">
        <v>68</v>
      </c>
      <c r="B80" s="192"/>
      <c r="C80" s="192"/>
      <c r="D80" s="192"/>
      <c r="E80" s="192"/>
      <c r="F80" s="192"/>
      <c r="G80" s="77">
        <v>72</v>
      </c>
      <c r="H80" s="81">
        <v>38952003</v>
      </c>
      <c r="I80" s="81">
        <v>33136594</v>
      </c>
    </row>
    <row r="81" spans="1:9" ht="12.75" customHeight="1" x14ac:dyDescent="0.2">
      <c r="A81" s="192" t="s">
        <v>69</v>
      </c>
      <c r="B81" s="192"/>
      <c r="C81" s="192"/>
      <c r="D81" s="192"/>
      <c r="E81" s="192"/>
      <c r="F81" s="192"/>
      <c r="G81" s="77">
        <v>73</v>
      </c>
      <c r="H81" s="81">
        <v>-38952003</v>
      </c>
      <c r="I81" s="81">
        <v>-33136594</v>
      </c>
    </row>
    <row r="82" spans="1:9" ht="12.75" customHeight="1" x14ac:dyDescent="0.2">
      <c r="A82" s="192" t="s">
        <v>70</v>
      </c>
      <c r="B82" s="192"/>
      <c r="C82" s="192"/>
      <c r="D82" s="192"/>
      <c r="E82" s="192"/>
      <c r="F82" s="192"/>
      <c r="G82" s="77">
        <v>74</v>
      </c>
      <c r="H82" s="81">
        <v>0</v>
      </c>
      <c r="I82" s="81">
        <v>0</v>
      </c>
    </row>
    <row r="83" spans="1:9" ht="12.75" customHeight="1" x14ac:dyDescent="0.2">
      <c r="A83" s="192" t="s">
        <v>71</v>
      </c>
      <c r="B83" s="192"/>
      <c r="C83" s="192"/>
      <c r="D83" s="192"/>
      <c r="E83" s="192"/>
      <c r="F83" s="192"/>
      <c r="G83" s="77">
        <v>75</v>
      </c>
      <c r="H83" s="81">
        <v>0</v>
      </c>
      <c r="I83" s="81">
        <v>0</v>
      </c>
    </row>
    <row r="84" spans="1:9" ht="12.75" customHeight="1" x14ac:dyDescent="0.2">
      <c r="A84" s="195" t="s">
        <v>72</v>
      </c>
      <c r="B84" s="195"/>
      <c r="C84" s="195"/>
      <c r="D84" s="195"/>
      <c r="E84" s="195"/>
      <c r="F84" s="195"/>
      <c r="G84" s="77">
        <v>76</v>
      </c>
      <c r="H84" s="81">
        <v>0</v>
      </c>
      <c r="I84" s="81">
        <v>0</v>
      </c>
    </row>
    <row r="85" spans="1:9" ht="12.75" customHeight="1" x14ac:dyDescent="0.2">
      <c r="A85" s="213" t="s">
        <v>442</v>
      </c>
      <c r="B85" s="213"/>
      <c r="C85" s="213"/>
      <c r="D85" s="213"/>
      <c r="E85" s="213"/>
      <c r="F85" s="213"/>
      <c r="G85" s="79">
        <v>77</v>
      </c>
      <c r="H85" s="80">
        <f>H86+H87+H88+H89+H90</f>
        <v>66419303</v>
      </c>
      <c r="I85" s="80">
        <f>I86+I87+I88+I89+I90</f>
        <v>102336820</v>
      </c>
    </row>
    <row r="86" spans="1:9" ht="25.5" customHeight="1" x14ac:dyDescent="0.2">
      <c r="A86" s="192" t="s">
        <v>441</v>
      </c>
      <c r="B86" s="192"/>
      <c r="C86" s="192"/>
      <c r="D86" s="192"/>
      <c r="E86" s="192"/>
      <c r="F86" s="192"/>
      <c r="G86" s="77">
        <v>78</v>
      </c>
      <c r="H86" s="78">
        <v>36870394</v>
      </c>
      <c r="I86" s="78">
        <v>83812950</v>
      </c>
    </row>
    <row r="87" spans="1:9" ht="12.75" customHeight="1" x14ac:dyDescent="0.2">
      <c r="A87" s="192" t="s">
        <v>73</v>
      </c>
      <c r="B87" s="192"/>
      <c r="C87" s="192"/>
      <c r="D87" s="192"/>
      <c r="E87" s="192"/>
      <c r="F87" s="192"/>
      <c r="G87" s="77">
        <v>79</v>
      </c>
      <c r="H87" s="78">
        <v>0</v>
      </c>
      <c r="I87" s="78">
        <v>0</v>
      </c>
    </row>
    <row r="88" spans="1:9" ht="12.75" customHeight="1" x14ac:dyDescent="0.2">
      <c r="A88" s="192" t="s">
        <v>74</v>
      </c>
      <c r="B88" s="192"/>
      <c r="C88" s="192"/>
      <c r="D88" s="192"/>
      <c r="E88" s="192"/>
      <c r="F88" s="192"/>
      <c r="G88" s="77">
        <v>80</v>
      </c>
      <c r="H88" s="78">
        <v>0</v>
      </c>
      <c r="I88" s="78">
        <v>0</v>
      </c>
    </row>
    <row r="89" spans="1:9" ht="12.75" customHeight="1" x14ac:dyDescent="0.2">
      <c r="A89" s="192" t="s">
        <v>340</v>
      </c>
      <c r="B89" s="192"/>
      <c r="C89" s="192"/>
      <c r="D89" s="192"/>
      <c r="E89" s="192"/>
      <c r="F89" s="192"/>
      <c r="G89" s="77">
        <v>81</v>
      </c>
      <c r="H89" s="78">
        <v>29548909</v>
      </c>
      <c r="I89" s="78">
        <v>18523870</v>
      </c>
    </row>
    <row r="90" spans="1:9" ht="24" customHeight="1" x14ac:dyDescent="0.2">
      <c r="A90" s="192" t="s">
        <v>341</v>
      </c>
      <c r="B90" s="192"/>
      <c r="C90" s="192"/>
      <c r="D90" s="192"/>
      <c r="E90" s="192"/>
      <c r="F90" s="192"/>
      <c r="G90" s="77">
        <v>82</v>
      </c>
      <c r="H90" s="78">
        <v>0</v>
      </c>
      <c r="I90" s="78">
        <v>0</v>
      </c>
    </row>
    <row r="91" spans="1:9" ht="12.75" customHeight="1" x14ac:dyDescent="0.2">
      <c r="A91" s="193" t="s">
        <v>342</v>
      </c>
      <c r="B91" s="193"/>
      <c r="C91" s="193"/>
      <c r="D91" s="193"/>
      <c r="E91" s="193"/>
      <c r="F91" s="193"/>
      <c r="G91" s="79">
        <v>83</v>
      </c>
      <c r="H91" s="80">
        <f>H92-H93</f>
        <v>1134622832</v>
      </c>
      <c r="I91" s="80">
        <f>I92-I93</f>
        <v>1159726903</v>
      </c>
    </row>
    <row r="92" spans="1:9" ht="12.75" customHeight="1" x14ac:dyDescent="0.2">
      <c r="A92" s="192" t="s">
        <v>75</v>
      </c>
      <c r="B92" s="192"/>
      <c r="C92" s="192"/>
      <c r="D92" s="192"/>
      <c r="E92" s="192"/>
      <c r="F92" s="192"/>
      <c r="G92" s="77">
        <v>84</v>
      </c>
      <c r="H92" s="81">
        <v>1134622832</v>
      </c>
      <c r="I92" s="81">
        <v>1159726903</v>
      </c>
    </row>
    <row r="93" spans="1:9" ht="12.75" customHeight="1" x14ac:dyDescent="0.2">
      <c r="A93" s="192" t="s">
        <v>76</v>
      </c>
      <c r="B93" s="192"/>
      <c r="C93" s="192"/>
      <c r="D93" s="192"/>
      <c r="E93" s="192"/>
      <c r="F93" s="192"/>
      <c r="G93" s="77">
        <v>85</v>
      </c>
      <c r="H93" s="81">
        <v>0</v>
      </c>
      <c r="I93" s="81">
        <v>0</v>
      </c>
    </row>
    <row r="94" spans="1:9" ht="12.75" customHeight="1" x14ac:dyDescent="0.2">
      <c r="A94" s="193" t="s">
        <v>343</v>
      </c>
      <c r="B94" s="193"/>
      <c r="C94" s="193"/>
      <c r="D94" s="193"/>
      <c r="E94" s="193"/>
      <c r="F94" s="193"/>
      <c r="G94" s="79">
        <v>86</v>
      </c>
      <c r="H94" s="80">
        <f>H95-H96</f>
        <v>62996442</v>
      </c>
      <c r="I94" s="80">
        <f>I95-I96</f>
        <v>66584967</v>
      </c>
    </row>
    <row r="95" spans="1:9" ht="12.75" customHeight="1" x14ac:dyDescent="0.2">
      <c r="A95" s="192" t="s">
        <v>77</v>
      </c>
      <c r="B95" s="192"/>
      <c r="C95" s="192"/>
      <c r="D95" s="192"/>
      <c r="E95" s="192"/>
      <c r="F95" s="192"/>
      <c r="G95" s="77">
        <v>87</v>
      </c>
      <c r="H95" s="81">
        <v>62996442</v>
      </c>
      <c r="I95" s="81">
        <v>66584967</v>
      </c>
    </row>
    <row r="96" spans="1:9" ht="12.75" customHeight="1" x14ac:dyDescent="0.2">
      <c r="A96" s="192" t="s">
        <v>78</v>
      </c>
      <c r="B96" s="192"/>
      <c r="C96" s="192"/>
      <c r="D96" s="192"/>
      <c r="E96" s="192"/>
      <c r="F96" s="192"/>
      <c r="G96" s="77">
        <v>88</v>
      </c>
      <c r="H96" s="81">
        <v>0</v>
      </c>
      <c r="I96" s="81">
        <v>0</v>
      </c>
    </row>
    <row r="97" spans="1:9" ht="12.75" customHeight="1" x14ac:dyDescent="0.2">
      <c r="A97" s="195" t="s">
        <v>79</v>
      </c>
      <c r="B97" s="195"/>
      <c r="C97" s="195"/>
      <c r="D97" s="195"/>
      <c r="E97" s="195"/>
      <c r="F97" s="195"/>
      <c r="G97" s="77">
        <v>89</v>
      </c>
      <c r="H97" s="81">
        <v>279696170</v>
      </c>
      <c r="I97" s="81">
        <v>268902551</v>
      </c>
    </row>
    <row r="98" spans="1:9" ht="12.75" customHeight="1" x14ac:dyDescent="0.2">
      <c r="A98" s="194" t="s">
        <v>344</v>
      </c>
      <c r="B98" s="194"/>
      <c r="C98" s="194"/>
      <c r="D98" s="194"/>
      <c r="E98" s="194"/>
      <c r="F98" s="194"/>
      <c r="G98" s="79">
        <v>90</v>
      </c>
      <c r="H98" s="80">
        <f>SUM(H99:H104)</f>
        <v>908078268</v>
      </c>
      <c r="I98" s="80">
        <f>SUM(I99:I104)</f>
        <v>904458785</v>
      </c>
    </row>
    <row r="99" spans="1:9" ht="12.75" customHeight="1" x14ac:dyDescent="0.2">
      <c r="A99" s="192" t="s">
        <v>80</v>
      </c>
      <c r="B99" s="192"/>
      <c r="C99" s="192"/>
      <c r="D99" s="192"/>
      <c r="E99" s="192"/>
      <c r="F99" s="192"/>
      <c r="G99" s="77">
        <v>91</v>
      </c>
      <c r="H99" s="81">
        <v>2603132</v>
      </c>
      <c r="I99" s="81">
        <v>2943287</v>
      </c>
    </row>
    <row r="100" spans="1:9" ht="12.75" customHeight="1" x14ac:dyDescent="0.2">
      <c r="A100" s="192" t="s">
        <v>81</v>
      </c>
      <c r="B100" s="192"/>
      <c r="C100" s="192"/>
      <c r="D100" s="192"/>
      <c r="E100" s="192"/>
      <c r="F100" s="192"/>
      <c r="G100" s="77">
        <v>92</v>
      </c>
      <c r="H100" s="81">
        <v>0</v>
      </c>
      <c r="I100" s="81">
        <v>0</v>
      </c>
    </row>
    <row r="101" spans="1:9" ht="12.75" customHeight="1" x14ac:dyDescent="0.2">
      <c r="A101" s="192" t="s">
        <v>82</v>
      </c>
      <c r="B101" s="192"/>
      <c r="C101" s="192"/>
      <c r="D101" s="192"/>
      <c r="E101" s="192"/>
      <c r="F101" s="192"/>
      <c r="G101" s="77">
        <v>93</v>
      </c>
      <c r="H101" s="81">
        <v>11473736</v>
      </c>
      <c r="I101" s="81">
        <v>10586473</v>
      </c>
    </row>
    <row r="102" spans="1:9" ht="12.75" customHeight="1" x14ac:dyDescent="0.2">
      <c r="A102" s="192" t="s">
        <v>83</v>
      </c>
      <c r="B102" s="192"/>
      <c r="C102" s="192"/>
      <c r="D102" s="192"/>
      <c r="E102" s="192"/>
      <c r="F102" s="192"/>
      <c r="G102" s="77">
        <v>94</v>
      </c>
      <c r="H102" s="78">
        <v>0</v>
      </c>
      <c r="I102" s="78">
        <v>0</v>
      </c>
    </row>
    <row r="103" spans="1:9" ht="12.75" customHeight="1" x14ac:dyDescent="0.2">
      <c r="A103" s="192" t="s">
        <v>84</v>
      </c>
      <c r="B103" s="192"/>
      <c r="C103" s="192"/>
      <c r="D103" s="192"/>
      <c r="E103" s="192"/>
      <c r="F103" s="192"/>
      <c r="G103" s="77">
        <v>95</v>
      </c>
      <c r="H103" s="78">
        <v>0</v>
      </c>
      <c r="I103" s="78">
        <v>0</v>
      </c>
    </row>
    <row r="104" spans="1:9" ht="12.75" customHeight="1" x14ac:dyDescent="0.2">
      <c r="A104" s="192" t="s">
        <v>85</v>
      </c>
      <c r="B104" s="192"/>
      <c r="C104" s="192"/>
      <c r="D104" s="192"/>
      <c r="E104" s="192"/>
      <c r="F104" s="192"/>
      <c r="G104" s="77">
        <v>96</v>
      </c>
      <c r="H104" s="78">
        <v>894001400</v>
      </c>
      <c r="I104" s="78">
        <v>890929025</v>
      </c>
    </row>
    <row r="105" spans="1:9" ht="12.75" customHeight="1" x14ac:dyDescent="0.2">
      <c r="A105" s="194" t="s">
        <v>345</v>
      </c>
      <c r="B105" s="194"/>
      <c r="C105" s="194"/>
      <c r="D105" s="194"/>
      <c r="E105" s="194"/>
      <c r="F105" s="194"/>
      <c r="G105" s="79">
        <v>97</v>
      </c>
      <c r="H105" s="80">
        <f>SUM(H106:H116)</f>
        <v>257181668</v>
      </c>
      <c r="I105" s="80">
        <f>SUM(I106:I116)</f>
        <v>458813401</v>
      </c>
    </row>
    <row r="106" spans="1:9" ht="12.75" customHeight="1" x14ac:dyDescent="0.2">
      <c r="A106" s="192" t="s">
        <v>86</v>
      </c>
      <c r="B106" s="192"/>
      <c r="C106" s="192"/>
      <c r="D106" s="192"/>
      <c r="E106" s="192"/>
      <c r="F106" s="192"/>
      <c r="G106" s="77">
        <v>98</v>
      </c>
      <c r="H106" s="82">
        <v>0</v>
      </c>
      <c r="I106" s="82">
        <v>0</v>
      </c>
    </row>
    <row r="107" spans="1:9" ht="12.75" customHeight="1" x14ac:dyDescent="0.2">
      <c r="A107" s="192" t="s">
        <v>87</v>
      </c>
      <c r="B107" s="192"/>
      <c r="C107" s="192"/>
      <c r="D107" s="192"/>
      <c r="E107" s="192"/>
      <c r="F107" s="192"/>
      <c r="G107" s="77">
        <v>99</v>
      </c>
      <c r="H107" s="81">
        <v>0</v>
      </c>
      <c r="I107" s="81">
        <v>0</v>
      </c>
    </row>
    <row r="108" spans="1:9" ht="12.75" customHeight="1" x14ac:dyDescent="0.2">
      <c r="A108" s="192" t="s">
        <v>88</v>
      </c>
      <c r="B108" s="192"/>
      <c r="C108" s="192"/>
      <c r="D108" s="192"/>
      <c r="E108" s="192"/>
      <c r="F108" s="192"/>
      <c r="G108" s="77">
        <v>100</v>
      </c>
      <c r="H108" s="81">
        <v>0</v>
      </c>
      <c r="I108" s="81">
        <v>0</v>
      </c>
    </row>
    <row r="109" spans="1:9" ht="22.15" customHeight="1" x14ac:dyDescent="0.2">
      <c r="A109" s="192" t="s">
        <v>89</v>
      </c>
      <c r="B109" s="192"/>
      <c r="C109" s="192"/>
      <c r="D109" s="192"/>
      <c r="E109" s="192"/>
      <c r="F109" s="192"/>
      <c r="G109" s="77">
        <v>101</v>
      </c>
      <c r="H109" s="81">
        <v>0</v>
      </c>
      <c r="I109" s="81">
        <v>0</v>
      </c>
    </row>
    <row r="110" spans="1:9" ht="12.75" customHeight="1" x14ac:dyDescent="0.2">
      <c r="A110" s="192" t="s">
        <v>90</v>
      </c>
      <c r="B110" s="192"/>
      <c r="C110" s="192"/>
      <c r="D110" s="192"/>
      <c r="E110" s="192"/>
      <c r="F110" s="192"/>
      <c r="G110" s="77">
        <v>102</v>
      </c>
      <c r="H110" s="81">
        <v>3746033</v>
      </c>
      <c r="I110" s="81">
        <v>7444028</v>
      </c>
    </row>
    <row r="111" spans="1:9" ht="12.75" customHeight="1" x14ac:dyDescent="0.2">
      <c r="A111" s="192" t="s">
        <v>91</v>
      </c>
      <c r="B111" s="192"/>
      <c r="C111" s="192"/>
      <c r="D111" s="192"/>
      <c r="E111" s="192"/>
      <c r="F111" s="192"/>
      <c r="G111" s="77">
        <v>103</v>
      </c>
      <c r="H111" s="81">
        <v>198167206</v>
      </c>
      <c r="I111" s="81">
        <v>347544002</v>
      </c>
    </row>
    <row r="112" spans="1:9" ht="12.75" customHeight="1" x14ac:dyDescent="0.2">
      <c r="A112" s="192" t="s">
        <v>92</v>
      </c>
      <c r="B112" s="192"/>
      <c r="C112" s="192"/>
      <c r="D112" s="192"/>
      <c r="E112" s="192"/>
      <c r="F112" s="192"/>
      <c r="G112" s="77">
        <v>104</v>
      </c>
      <c r="H112" s="81">
        <v>0</v>
      </c>
      <c r="I112" s="81">
        <v>0</v>
      </c>
    </row>
    <row r="113" spans="1:9" ht="12.75" customHeight="1" x14ac:dyDescent="0.2">
      <c r="A113" s="192" t="s">
        <v>93</v>
      </c>
      <c r="B113" s="192"/>
      <c r="C113" s="192"/>
      <c r="D113" s="192"/>
      <c r="E113" s="192"/>
      <c r="F113" s="192"/>
      <c r="G113" s="77">
        <v>105</v>
      </c>
      <c r="H113" s="82">
        <v>0</v>
      </c>
      <c r="I113" s="82">
        <v>0</v>
      </c>
    </row>
    <row r="114" spans="1:9" ht="12.75" customHeight="1" x14ac:dyDescent="0.2">
      <c r="A114" s="192" t="s">
        <v>94</v>
      </c>
      <c r="B114" s="192"/>
      <c r="C114" s="192"/>
      <c r="D114" s="192"/>
      <c r="E114" s="192"/>
      <c r="F114" s="192"/>
      <c r="G114" s="77">
        <v>106</v>
      </c>
      <c r="H114" s="81">
        <v>0</v>
      </c>
      <c r="I114" s="81">
        <v>0</v>
      </c>
    </row>
    <row r="115" spans="1:9" ht="12.75" customHeight="1" x14ac:dyDescent="0.2">
      <c r="A115" s="192" t="s">
        <v>95</v>
      </c>
      <c r="B115" s="192"/>
      <c r="C115" s="192"/>
      <c r="D115" s="192"/>
      <c r="E115" s="192"/>
      <c r="F115" s="192"/>
      <c r="G115" s="77">
        <v>107</v>
      </c>
      <c r="H115" s="78">
        <v>27403916</v>
      </c>
      <c r="I115" s="78">
        <v>63057733</v>
      </c>
    </row>
    <row r="116" spans="1:9" ht="12.75" customHeight="1" x14ac:dyDescent="0.2">
      <c r="A116" s="192" t="s">
        <v>96</v>
      </c>
      <c r="B116" s="192"/>
      <c r="C116" s="192"/>
      <c r="D116" s="192"/>
      <c r="E116" s="192"/>
      <c r="F116" s="192"/>
      <c r="G116" s="77">
        <v>108</v>
      </c>
      <c r="H116" s="78">
        <v>27864513</v>
      </c>
      <c r="I116" s="78">
        <v>40767638</v>
      </c>
    </row>
    <row r="117" spans="1:9" ht="12.75" customHeight="1" x14ac:dyDescent="0.2">
      <c r="A117" s="194" t="s">
        <v>346</v>
      </c>
      <c r="B117" s="194"/>
      <c r="C117" s="194"/>
      <c r="D117" s="194"/>
      <c r="E117" s="194"/>
      <c r="F117" s="194"/>
      <c r="G117" s="79">
        <v>109</v>
      </c>
      <c r="H117" s="80">
        <f>SUM(H118:H131)</f>
        <v>136068438</v>
      </c>
      <c r="I117" s="80">
        <f>SUM(I118:I131)</f>
        <v>158592954</v>
      </c>
    </row>
    <row r="118" spans="1:9" ht="12.75" customHeight="1" x14ac:dyDescent="0.2">
      <c r="A118" s="192" t="s">
        <v>86</v>
      </c>
      <c r="B118" s="192"/>
      <c r="C118" s="192"/>
      <c r="D118" s="192"/>
      <c r="E118" s="192"/>
      <c r="F118" s="192"/>
      <c r="G118" s="77">
        <v>110</v>
      </c>
      <c r="H118" s="81">
        <v>0</v>
      </c>
      <c r="I118" s="81">
        <v>0</v>
      </c>
    </row>
    <row r="119" spans="1:9" ht="12.75" customHeight="1" x14ac:dyDescent="0.2">
      <c r="A119" s="192" t="s">
        <v>87</v>
      </c>
      <c r="B119" s="192"/>
      <c r="C119" s="192"/>
      <c r="D119" s="192"/>
      <c r="E119" s="192"/>
      <c r="F119" s="192"/>
      <c r="G119" s="77">
        <v>111</v>
      </c>
      <c r="H119" s="81">
        <v>0</v>
      </c>
      <c r="I119" s="81">
        <v>0</v>
      </c>
    </row>
    <row r="120" spans="1:9" ht="12.75" customHeight="1" x14ac:dyDescent="0.2">
      <c r="A120" s="192" t="s">
        <v>88</v>
      </c>
      <c r="B120" s="192"/>
      <c r="C120" s="192"/>
      <c r="D120" s="192"/>
      <c r="E120" s="192"/>
      <c r="F120" s="192"/>
      <c r="G120" s="77">
        <v>112</v>
      </c>
      <c r="H120" s="81">
        <v>0</v>
      </c>
      <c r="I120" s="81">
        <v>0</v>
      </c>
    </row>
    <row r="121" spans="1:9" ht="25.9" customHeight="1" x14ac:dyDescent="0.2">
      <c r="A121" s="192" t="s">
        <v>89</v>
      </c>
      <c r="B121" s="192"/>
      <c r="C121" s="192"/>
      <c r="D121" s="192"/>
      <c r="E121" s="192"/>
      <c r="F121" s="192"/>
      <c r="G121" s="77">
        <v>113</v>
      </c>
      <c r="H121" s="81">
        <v>0</v>
      </c>
      <c r="I121" s="81">
        <v>0</v>
      </c>
    </row>
    <row r="122" spans="1:9" ht="12.75" customHeight="1" x14ac:dyDescent="0.2">
      <c r="A122" s="192" t="s">
        <v>90</v>
      </c>
      <c r="B122" s="192"/>
      <c r="C122" s="192"/>
      <c r="D122" s="192"/>
      <c r="E122" s="192"/>
      <c r="F122" s="192"/>
      <c r="G122" s="77">
        <v>114</v>
      </c>
      <c r="H122" s="81">
        <v>0</v>
      </c>
      <c r="I122" s="81">
        <v>0</v>
      </c>
    </row>
    <row r="123" spans="1:9" ht="12.75" customHeight="1" x14ac:dyDescent="0.2">
      <c r="A123" s="192" t="s">
        <v>91</v>
      </c>
      <c r="B123" s="192"/>
      <c r="C123" s="192"/>
      <c r="D123" s="192"/>
      <c r="E123" s="192"/>
      <c r="F123" s="192"/>
      <c r="G123" s="77">
        <v>115</v>
      </c>
      <c r="H123" s="81">
        <v>30514317</v>
      </c>
      <c r="I123" s="81">
        <v>34909433</v>
      </c>
    </row>
    <row r="124" spans="1:9" ht="12.75" customHeight="1" x14ac:dyDescent="0.2">
      <c r="A124" s="192" t="s">
        <v>92</v>
      </c>
      <c r="B124" s="192"/>
      <c r="C124" s="192"/>
      <c r="D124" s="192"/>
      <c r="E124" s="192"/>
      <c r="F124" s="192"/>
      <c r="G124" s="77">
        <v>116</v>
      </c>
      <c r="H124" s="81">
        <v>5079950</v>
      </c>
      <c r="I124" s="81">
        <v>5909549</v>
      </c>
    </row>
    <row r="125" spans="1:9" ht="12.75" customHeight="1" x14ac:dyDescent="0.2">
      <c r="A125" s="192" t="s">
        <v>93</v>
      </c>
      <c r="B125" s="192"/>
      <c r="C125" s="192"/>
      <c r="D125" s="192"/>
      <c r="E125" s="192"/>
      <c r="F125" s="192"/>
      <c r="G125" s="77">
        <v>117</v>
      </c>
      <c r="H125" s="81">
        <v>31774699</v>
      </c>
      <c r="I125" s="81">
        <v>47654567</v>
      </c>
    </row>
    <row r="126" spans="1:9" x14ac:dyDescent="0.2">
      <c r="A126" s="192" t="s">
        <v>94</v>
      </c>
      <c r="B126" s="192"/>
      <c r="C126" s="192"/>
      <c r="D126" s="192"/>
      <c r="E126" s="192"/>
      <c r="F126" s="192"/>
      <c r="G126" s="77">
        <v>118</v>
      </c>
      <c r="H126" s="81">
        <v>0</v>
      </c>
      <c r="I126" s="81">
        <v>0</v>
      </c>
    </row>
    <row r="127" spans="1:9" x14ac:dyDescent="0.2">
      <c r="A127" s="192" t="s">
        <v>97</v>
      </c>
      <c r="B127" s="192"/>
      <c r="C127" s="192"/>
      <c r="D127" s="192"/>
      <c r="E127" s="192"/>
      <c r="F127" s="192"/>
      <c r="G127" s="77">
        <v>119</v>
      </c>
      <c r="H127" s="81">
        <v>14895495</v>
      </c>
      <c r="I127" s="81">
        <v>15896679</v>
      </c>
    </row>
    <row r="128" spans="1:9" x14ac:dyDescent="0.2">
      <c r="A128" s="192" t="s">
        <v>98</v>
      </c>
      <c r="B128" s="192"/>
      <c r="C128" s="192"/>
      <c r="D128" s="192"/>
      <c r="E128" s="192"/>
      <c r="F128" s="192"/>
      <c r="G128" s="77">
        <v>120</v>
      </c>
      <c r="H128" s="81">
        <v>26702626</v>
      </c>
      <c r="I128" s="81">
        <v>22382731</v>
      </c>
    </row>
    <row r="129" spans="1:9" x14ac:dyDescent="0.2">
      <c r="A129" s="192" t="s">
        <v>99</v>
      </c>
      <c r="B129" s="192"/>
      <c r="C129" s="192"/>
      <c r="D129" s="192"/>
      <c r="E129" s="192"/>
      <c r="F129" s="192"/>
      <c r="G129" s="77">
        <v>121</v>
      </c>
      <c r="H129" s="81">
        <v>3085243</v>
      </c>
      <c r="I129" s="81">
        <v>2702412</v>
      </c>
    </row>
    <row r="130" spans="1:9" x14ac:dyDescent="0.2">
      <c r="A130" s="192" t="s">
        <v>100</v>
      </c>
      <c r="B130" s="192"/>
      <c r="C130" s="192"/>
      <c r="D130" s="192"/>
      <c r="E130" s="192"/>
      <c r="F130" s="192"/>
      <c r="G130" s="77">
        <v>122</v>
      </c>
      <c r="H130" s="78">
        <v>0</v>
      </c>
      <c r="I130" s="78">
        <v>0</v>
      </c>
    </row>
    <row r="131" spans="1:9" x14ac:dyDescent="0.2">
      <c r="A131" s="192" t="s">
        <v>101</v>
      </c>
      <c r="B131" s="192"/>
      <c r="C131" s="192"/>
      <c r="D131" s="192"/>
      <c r="E131" s="192"/>
      <c r="F131" s="192"/>
      <c r="G131" s="77">
        <v>123</v>
      </c>
      <c r="H131" s="78">
        <v>24016108</v>
      </c>
      <c r="I131" s="78">
        <v>29137583</v>
      </c>
    </row>
    <row r="132" spans="1:9" ht="22.15" customHeight="1" x14ac:dyDescent="0.2">
      <c r="A132" s="212" t="s">
        <v>102</v>
      </c>
      <c r="B132" s="212"/>
      <c r="C132" s="212"/>
      <c r="D132" s="212"/>
      <c r="E132" s="212"/>
      <c r="F132" s="212"/>
      <c r="G132" s="77">
        <v>124</v>
      </c>
      <c r="H132" s="78">
        <v>15150857</v>
      </c>
      <c r="I132" s="78">
        <v>24811572</v>
      </c>
    </row>
    <row r="133" spans="1:9" x14ac:dyDescent="0.2">
      <c r="A133" s="194" t="s">
        <v>347</v>
      </c>
      <c r="B133" s="194"/>
      <c r="C133" s="194"/>
      <c r="D133" s="194"/>
      <c r="E133" s="194"/>
      <c r="F133" s="194"/>
      <c r="G133" s="79">
        <v>125</v>
      </c>
      <c r="H133" s="80">
        <f>H75+H98+H105+H117+H132</f>
        <v>2891671806</v>
      </c>
      <c r="I133" s="80">
        <f>I75+I98+I105+I117+I132</f>
        <v>3175912411</v>
      </c>
    </row>
    <row r="134" spans="1:9" x14ac:dyDescent="0.2">
      <c r="A134" s="212" t="s">
        <v>103</v>
      </c>
      <c r="B134" s="212"/>
      <c r="C134" s="212"/>
      <c r="D134" s="212"/>
      <c r="E134" s="212"/>
      <c r="F134" s="212"/>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pane ySplit="6" topLeftCell="A7" activePane="bottomLeft" state="frozen"/>
      <selection sqref="A1:C1"/>
      <selection pane="bottomLeft" activeCell="A7" sqref="A7:F7"/>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3" t="s">
        <v>105</v>
      </c>
      <c r="B1" s="197"/>
      <c r="C1" s="197"/>
      <c r="D1" s="197"/>
      <c r="E1" s="197"/>
      <c r="F1" s="197"/>
      <c r="G1" s="197"/>
      <c r="H1" s="197"/>
      <c r="I1" s="197"/>
    </row>
    <row r="2" spans="1:9" x14ac:dyDescent="0.2">
      <c r="A2" s="222" t="s">
        <v>617</v>
      </c>
      <c r="B2" s="199"/>
      <c r="C2" s="199"/>
      <c r="D2" s="199"/>
      <c r="E2" s="199"/>
      <c r="F2" s="199"/>
      <c r="G2" s="199"/>
      <c r="H2" s="199"/>
      <c r="I2" s="199"/>
    </row>
    <row r="3" spans="1:9" x14ac:dyDescent="0.2">
      <c r="A3" s="231" t="s">
        <v>443</v>
      </c>
      <c r="B3" s="232"/>
      <c r="C3" s="232"/>
      <c r="D3" s="232"/>
      <c r="E3" s="232"/>
      <c r="F3" s="232"/>
      <c r="G3" s="232"/>
      <c r="H3" s="232"/>
      <c r="I3" s="232"/>
    </row>
    <row r="4" spans="1:9" x14ac:dyDescent="0.2">
      <c r="A4" s="221" t="s">
        <v>471</v>
      </c>
      <c r="B4" s="202"/>
      <c r="C4" s="202"/>
      <c r="D4" s="202"/>
      <c r="E4" s="202"/>
      <c r="F4" s="202"/>
      <c r="G4" s="202"/>
      <c r="H4" s="202"/>
      <c r="I4" s="203"/>
    </row>
    <row r="5" spans="1:9" ht="23.25" x14ac:dyDescent="0.2">
      <c r="A5" s="217" t="s">
        <v>2</v>
      </c>
      <c r="B5" s="218"/>
      <c r="C5" s="218"/>
      <c r="D5" s="218"/>
      <c r="E5" s="218"/>
      <c r="F5" s="218"/>
      <c r="G5" s="83" t="s">
        <v>106</v>
      </c>
      <c r="H5" s="84" t="s">
        <v>292</v>
      </c>
      <c r="I5" s="84" t="s">
        <v>276</v>
      </c>
    </row>
    <row r="6" spans="1:9" x14ac:dyDescent="0.2">
      <c r="A6" s="219">
        <v>1</v>
      </c>
      <c r="B6" s="220"/>
      <c r="C6" s="220"/>
      <c r="D6" s="220"/>
      <c r="E6" s="220"/>
      <c r="F6" s="220"/>
      <c r="G6" s="85">
        <v>2</v>
      </c>
      <c r="H6" s="84">
        <v>3</v>
      </c>
      <c r="I6" s="84">
        <v>4</v>
      </c>
    </row>
    <row r="7" spans="1:9" x14ac:dyDescent="0.2">
      <c r="A7" s="194" t="s">
        <v>363</v>
      </c>
      <c r="B7" s="194"/>
      <c r="C7" s="194"/>
      <c r="D7" s="194"/>
      <c r="E7" s="194"/>
      <c r="F7" s="194"/>
      <c r="G7" s="79">
        <v>1</v>
      </c>
      <c r="H7" s="80">
        <f>SUM(H8:H12)</f>
        <v>981421688</v>
      </c>
      <c r="I7" s="80">
        <f>SUM(I8:I12)</f>
        <v>1083088883</v>
      </c>
    </row>
    <row r="8" spans="1:9" x14ac:dyDescent="0.2">
      <c r="A8" s="192" t="s">
        <v>118</v>
      </c>
      <c r="B8" s="192"/>
      <c r="C8" s="192"/>
      <c r="D8" s="192"/>
      <c r="E8" s="192"/>
      <c r="F8" s="192"/>
      <c r="G8" s="77">
        <v>2</v>
      </c>
      <c r="H8" s="78">
        <v>0</v>
      </c>
      <c r="I8" s="78">
        <v>0</v>
      </c>
    </row>
    <row r="9" spans="1:9" x14ac:dyDescent="0.2">
      <c r="A9" s="192" t="s">
        <v>119</v>
      </c>
      <c r="B9" s="192"/>
      <c r="C9" s="192"/>
      <c r="D9" s="192"/>
      <c r="E9" s="192"/>
      <c r="F9" s="192"/>
      <c r="G9" s="77">
        <v>3</v>
      </c>
      <c r="H9" s="78">
        <v>921156314</v>
      </c>
      <c r="I9" s="78">
        <v>1014500371</v>
      </c>
    </row>
    <row r="10" spans="1:9" x14ac:dyDescent="0.2">
      <c r="A10" s="192" t="s">
        <v>120</v>
      </c>
      <c r="B10" s="192"/>
      <c r="C10" s="192"/>
      <c r="D10" s="192"/>
      <c r="E10" s="192"/>
      <c r="F10" s="192"/>
      <c r="G10" s="77">
        <v>4</v>
      </c>
      <c r="H10" s="78">
        <v>0</v>
      </c>
      <c r="I10" s="78">
        <v>0</v>
      </c>
    </row>
    <row r="11" spans="1:9" x14ac:dyDescent="0.2">
      <c r="A11" s="192" t="s">
        <v>121</v>
      </c>
      <c r="B11" s="192"/>
      <c r="C11" s="192"/>
      <c r="D11" s="192"/>
      <c r="E11" s="192"/>
      <c r="F11" s="192"/>
      <c r="G11" s="77">
        <v>5</v>
      </c>
      <c r="H11" s="78">
        <v>0</v>
      </c>
      <c r="I11" s="78">
        <v>0</v>
      </c>
    </row>
    <row r="12" spans="1:9" x14ac:dyDescent="0.2">
      <c r="A12" s="192" t="s">
        <v>122</v>
      </c>
      <c r="B12" s="192"/>
      <c r="C12" s="192"/>
      <c r="D12" s="192"/>
      <c r="E12" s="192"/>
      <c r="F12" s="192"/>
      <c r="G12" s="77">
        <v>6</v>
      </c>
      <c r="H12" s="78">
        <v>60265374</v>
      </c>
      <c r="I12" s="78">
        <v>68588512</v>
      </c>
    </row>
    <row r="13" spans="1:9" ht="16.5" customHeight="1" x14ac:dyDescent="0.2">
      <c r="A13" s="194" t="s">
        <v>364</v>
      </c>
      <c r="B13" s="194"/>
      <c r="C13" s="194"/>
      <c r="D13" s="194"/>
      <c r="E13" s="194"/>
      <c r="F13" s="194"/>
      <c r="G13" s="79">
        <v>7</v>
      </c>
      <c r="H13" s="80">
        <f>H14+H15+H19+H23+H24+H25+H28+H35</f>
        <v>875416162</v>
      </c>
      <c r="I13" s="80">
        <f>I14+I15+I19+I23+I24+I25+I28+I35</f>
        <v>970169128</v>
      </c>
    </row>
    <row r="14" spans="1:9" x14ac:dyDescent="0.2">
      <c r="A14" s="192" t="s">
        <v>107</v>
      </c>
      <c r="B14" s="192"/>
      <c r="C14" s="192"/>
      <c r="D14" s="192"/>
      <c r="E14" s="192"/>
      <c r="F14" s="192"/>
      <c r="G14" s="77">
        <v>8</v>
      </c>
      <c r="H14" s="78">
        <v>-5571178</v>
      </c>
      <c r="I14" s="78">
        <v>-6006121</v>
      </c>
    </row>
    <row r="15" spans="1:9" x14ac:dyDescent="0.2">
      <c r="A15" s="230" t="s">
        <v>435</v>
      </c>
      <c r="B15" s="230"/>
      <c r="C15" s="230"/>
      <c r="D15" s="230"/>
      <c r="E15" s="230"/>
      <c r="F15" s="230"/>
      <c r="G15" s="79">
        <v>9</v>
      </c>
      <c r="H15" s="80">
        <f>SUM(H16:H18)</f>
        <v>533684357</v>
      </c>
      <c r="I15" s="80">
        <f>SUM(I16:I18)</f>
        <v>588205251</v>
      </c>
    </row>
    <row r="16" spans="1:9" x14ac:dyDescent="0.2">
      <c r="A16" s="224" t="s">
        <v>123</v>
      </c>
      <c r="B16" s="224"/>
      <c r="C16" s="224"/>
      <c r="D16" s="224"/>
      <c r="E16" s="224"/>
      <c r="F16" s="224"/>
      <c r="G16" s="77">
        <v>10</v>
      </c>
      <c r="H16" s="78">
        <v>130686550</v>
      </c>
      <c r="I16" s="78">
        <v>133185684</v>
      </c>
    </row>
    <row r="17" spans="1:9" x14ac:dyDescent="0.2">
      <c r="A17" s="224" t="s">
        <v>124</v>
      </c>
      <c r="B17" s="224"/>
      <c r="C17" s="224"/>
      <c r="D17" s="224"/>
      <c r="E17" s="224"/>
      <c r="F17" s="224"/>
      <c r="G17" s="77">
        <v>11</v>
      </c>
      <c r="H17" s="78">
        <v>2752156</v>
      </c>
      <c r="I17" s="78">
        <v>2987605</v>
      </c>
    </row>
    <row r="18" spans="1:9" x14ac:dyDescent="0.2">
      <c r="A18" s="224" t="s">
        <v>125</v>
      </c>
      <c r="B18" s="224"/>
      <c r="C18" s="224"/>
      <c r="D18" s="224"/>
      <c r="E18" s="224"/>
      <c r="F18" s="224"/>
      <c r="G18" s="77">
        <v>12</v>
      </c>
      <c r="H18" s="78">
        <v>400245651</v>
      </c>
      <c r="I18" s="78">
        <v>452031962</v>
      </c>
    </row>
    <row r="19" spans="1:9" x14ac:dyDescent="0.2">
      <c r="A19" s="230" t="s">
        <v>436</v>
      </c>
      <c r="B19" s="230"/>
      <c r="C19" s="230"/>
      <c r="D19" s="230"/>
      <c r="E19" s="230"/>
      <c r="F19" s="230"/>
      <c r="G19" s="79">
        <v>13</v>
      </c>
      <c r="H19" s="80">
        <f>SUM(H20:H22)</f>
        <v>205988125</v>
      </c>
      <c r="I19" s="80">
        <f>SUM(I20:I22)</f>
        <v>230714692</v>
      </c>
    </row>
    <row r="20" spans="1:9" x14ac:dyDescent="0.2">
      <c r="A20" s="224" t="s">
        <v>108</v>
      </c>
      <c r="B20" s="224"/>
      <c r="C20" s="224"/>
      <c r="D20" s="224"/>
      <c r="E20" s="224"/>
      <c r="F20" s="224"/>
      <c r="G20" s="77">
        <v>14</v>
      </c>
      <c r="H20" s="78">
        <v>135844395</v>
      </c>
      <c r="I20" s="78">
        <v>154103083</v>
      </c>
    </row>
    <row r="21" spans="1:9" x14ac:dyDescent="0.2">
      <c r="A21" s="224" t="s">
        <v>109</v>
      </c>
      <c r="B21" s="224"/>
      <c r="C21" s="224"/>
      <c r="D21" s="224"/>
      <c r="E21" s="224"/>
      <c r="F21" s="224"/>
      <c r="G21" s="77">
        <v>15</v>
      </c>
      <c r="H21" s="78">
        <v>46933669</v>
      </c>
      <c r="I21" s="78">
        <v>50998848</v>
      </c>
    </row>
    <row r="22" spans="1:9" x14ac:dyDescent="0.2">
      <c r="A22" s="224" t="s">
        <v>110</v>
      </c>
      <c r="B22" s="224"/>
      <c r="C22" s="224"/>
      <c r="D22" s="224"/>
      <c r="E22" s="224"/>
      <c r="F22" s="224"/>
      <c r="G22" s="77">
        <v>16</v>
      </c>
      <c r="H22" s="78">
        <v>23210061</v>
      </c>
      <c r="I22" s="78">
        <v>25612761</v>
      </c>
    </row>
    <row r="23" spans="1:9" x14ac:dyDescent="0.2">
      <c r="A23" s="192" t="s">
        <v>111</v>
      </c>
      <c r="B23" s="192"/>
      <c r="C23" s="192"/>
      <c r="D23" s="192"/>
      <c r="E23" s="192"/>
      <c r="F23" s="192"/>
      <c r="G23" s="77">
        <v>17</v>
      </c>
      <c r="H23" s="78">
        <v>75942535</v>
      </c>
      <c r="I23" s="78">
        <v>81184094</v>
      </c>
    </row>
    <row r="24" spans="1:9" x14ac:dyDescent="0.2">
      <c r="A24" s="192" t="s">
        <v>112</v>
      </c>
      <c r="B24" s="192"/>
      <c r="C24" s="192"/>
      <c r="D24" s="192"/>
      <c r="E24" s="192"/>
      <c r="F24" s="192"/>
      <c r="G24" s="77">
        <v>18</v>
      </c>
      <c r="H24" s="78">
        <v>42842936</v>
      </c>
      <c r="I24" s="78">
        <v>42872267</v>
      </c>
    </row>
    <row r="25" spans="1:9" x14ac:dyDescent="0.2">
      <c r="A25" s="230" t="s">
        <v>437</v>
      </c>
      <c r="B25" s="230"/>
      <c r="C25" s="230"/>
      <c r="D25" s="230"/>
      <c r="E25" s="230"/>
      <c r="F25" s="230"/>
      <c r="G25" s="79">
        <v>19</v>
      </c>
      <c r="H25" s="80">
        <f>H26+H27</f>
        <v>388265</v>
      </c>
      <c r="I25" s="80">
        <f>I26+I27</f>
        <v>1855886</v>
      </c>
    </row>
    <row r="26" spans="1:9" x14ac:dyDescent="0.2">
      <c r="A26" s="224" t="s">
        <v>126</v>
      </c>
      <c r="B26" s="224"/>
      <c r="C26" s="224"/>
      <c r="D26" s="224"/>
      <c r="E26" s="224"/>
      <c r="F26" s="224"/>
      <c r="G26" s="77">
        <v>20</v>
      </c>
      <c r="H26" s="78">
        <v>388265</v>
      </c>
      <c r="I26" s="78">
        <v>1855886</v>
      </c>
    </row>
    <row r="27" spans="1:9" x14ac:dyDescent="0.2">
      <c r="A27" s="224" t="s">
        <v>127</v>
      </c>
      <c r="B27" s="224"/>
      <c r="C27" s="224"/>
      <c r="D27" s="224"/>
      <c r="E27" s="224"/>
      <c r="F27" s="224"/>
      <c r="G27" s="77">
        <v>21</v>
      </c>
      <c r="H27" s="78">
        <v>0</v>
      </c>
      <c r="I27" s="78">
        <v>0</v>
      </c>
    </row>
    <row r="28" spans="1:9" x14ac:dyDescent="0.2">
      <c r="A28" s="230" t="s">
        <v>438</v>
      </c>
      <c r="B28" s="230"/>
      <c r="C28" s="230"/>
      <c r="D28" s="230"/>
      <c r="E28" s="230"/>
      <c r="F28" s="230"/>
      <c r="G28" s="79">
        <v>22</v>
      </c>
      <c r="H28" s="80">
        <f>SUM(H29:H34)</f>
        <v>2022269</v>
      </c>
      <c r="I28" s="80">
        <f>SUM(I29:I34)</f>
        <v>1160874</v>
      </c>
    </row>
    <row r="29" spans="1:9" x14ac:dyDescent="0.2">
      <c r="A29" s="224" t="s">
        <v>128</v>
      </c>
      <c r="B29" s="224"/>
      <c r="C29" s="224"/>
      <c r="D29" s="224"/>
      <c r="E29" s="224"/>
      <c r="F29" s="224"/>
      <c r="G29" s="77">
        <v>23</v>
      </c>
      <c r="H29" s="78">
        <v>2022269</v>
      </c>
      <c r="I29" s="78">
        <v>1160874</v>
      </c>
    </row>
    <row r="30" spans="1:9" x14ac:dyDescent="0.2">
      <c r="A30" s="224" t="s">
        <v>129</v>
      </c>
      <c r="B30" s="224"/>
      <c r="C30" s="224"/>
      <c r="D30" s="224"/>
      <c r="E30" s="224"/>
      <c r="F30" s="224"/>
      <c r="G30" s="77">
        <v>24</v>
      </c>
      <c r="H30" s="78">
        <v>0</v>
      </c>
      <c r="I30" s="78">
        <v>0</v>
      </c>
    </row>
    <row r="31" spans="1:9" x14ac:dyDescent="0.2">
      <c r="A31" s="224" t="s">
        <v>130</v>
      </c>
      <c r="B31" s="224"/>
      <c r="C31" s="224"/>
      <c r="D31" s="224"/>
      <c r="E31" s="224"/>
      <c r="F31" s="224"/>
      <c r="G31" s="77">
        <v>25</v>
      </c>
      <c r="H31" s="78">
        <v>0</v>
      </c>
      <c r="I31" s="78">
        <v>0</v>
      </c>
    </row>
    <row r="32" spans="1:9" x14ac:dyDescent="0.2">
      <c r="A32" s="224" t="s">
        <v>131</v>
      </c>
      <c r="B32" s="224"/>
      <c r="C32" s="224"/>
      <c r="D32" s="224"/>
      <c r="E32" s="224"/>
      <c r="F32" s="224"/>
      <c r="G32" s="77">
        <v>26</v>
      </c>
      <c r="H32" s="78">
        <v>0</v>
      </c>
      <c r="I32" s="78">
        <v>0</v>
      </c>
    </row>
    <row r="33" spans="1:9" x14ac:dyDescent="0.2">
      <c r="A33" s="224" t="s">
        <v>132</v>
      </c>
      <c r="B33" s="224"/>
      <c r="C33" s="224"/>
      <c r="D33" s="224"/>
      <c r="E33" s="224"/>
      <c r="F33" s="224"/>
      <c r="G33" s="77">
        <v>27</v>
      </c>
      <c r="H33" s="78">
        <v>0</v>
      </c>
      <c r="I33" s="78">
        <v>0</v>
      </c>
    </row>
    <row r="34" spans="1:9" x14ac:dyDescent="0.2">
      <c r="A34" s="224" t="s">
        <v>133</v>
      </c>
      <c r="B34" s="224"/>
      <c r="C34" s="224"/>
      <c r="D34" s="224"/>
      <c r="E34" s="224"/>
      <c r="F34" s="224"/>
      <c r="G34" s="77">
        <v>28</v>
      </c>
      <c r="H34" s="78">
        <v>0</v>
      </c>
      <c r="I34" s="78">
        <v>0</v>
      </c>
    </row>
    <row r="35" spans="1:9" x14ac:dyDescent="0.2">
      <c r="A35" s="192" t="s">
        <v>113</v>
      </c>
      <c r="B35" s="192"/>
      <c r="C35" s="192"/>
      <c r="D35" s="192"/>
      <c r="E35" s="192"/>
      <c r="F35" s="192"/>
      <c r="G35" s="77">
        <v>29</v>
      </c>
      <c r="H35" s="78">
        <v>20118853</v>
      </c>
      <c r="I35" s="78">
        <v>30182185</v>
      </c>
    </row>
    <row r="36" spans="1:9" x14ac:dyDescent="0.2">
      <c r="A36" s="194" t="s">
        <v>365</v>
      </c>
      <c r="B36" s="194"/>
      <c r="C36" s="194"/>
      <c r="D36" s="194"/>
      <c r="E36" s="194"/>
      <c r="F36" s="194"/>
      <c r="G36" s="79">
        <v>30</v>
      </c>
      <c r="H36" s="80">
        <f>SUM(H37:H46)</f>
        <v>5223667</v>
      </c>
      <c r="I36" s="80">
        <f>SUM(I37:I46)</f>
        <v>4548997</v>
      </c>
    </row>
    <row r="37" spans="1:9" x14ac:dyDescent="0.2">
      <c r="A37" s="192" t="s">
        <v>134</v>
      </c>
      <c r="B37" s="192"/>
      <c r="C37" s="192"/>
      <c r="D37" s="192"/>
      <c r="E37" s="192"/>
      <c r="F37" s="192"/>
      <c r="G37" s="77">
        <v>31</v>
      </c>
      <c r="H37" s="78">
        <v>0</v>
      </c>
      <c r="I37" s="78">
        <v>0</v>
      </c>
    </row>
    <row r="38" spans="1:9" ht="25.15" customHeight="1" x14ac:dyDescent="0.2">
      <c r="A38" s="192" t="s">
        <v>135</v>
      </c>
      <c r="B38" s="192"/>
      <c r="C38" s="192"/>
      <c r="D38" s="192"/>
      <c r="E38" s="192"/>
      <c r="F38" s="192"/>
      <c r="G38" s="77">
        <v>32</v>
      </c>
      <c r="H38" s="78">
        <v>0</v>
      </c>
      <c r="I38" s="78">
        <v>0</v>
      </c>
    </row>
    <row r="39" spans="1:9" ht="28.15" customHeight="1" x14ac:dyDescent="0.2">
      <c r="A39" s="192" t="s">
        <v>136</v>
      </c>
      <c r="B39" s="192"/>
      <c r="C39" s="192"/>
      <c r="D39" s="192"/>
      <c r="E39" s="192"/>
      <c r="F39" s="192"/>
      <c r="G39" s="77">
        <v>33</v>
      </c>
      <c r="H39" s="78">
        <v>0</v>
      </c>
      <c r="I39" s="78">
        <v>0</v>
      </c>
    </row>
    <row r="40" spans="1:9" ht="28.15" customHeight="1" x14ac:dyDescent="0.2">
      <c r="A40" s="192" t="s">
        <v>137</v>
      </c>
      <c r="B40" s="192"/>
      <c r="C40" s="192"/>
      <c r="D40" s="192"/>
      <c r="E40" s="192"/>
      <c r="F40" s="192"/>
      <c r="G40" s="77">
        <v>34</v>
      </c>
      <c r="H40" s="78">
        <v>0</v>
      </c>
      <c r="I40" s="78">
        <v>0</v>
      </c>
    </row>
    <row r="41" spans="1:9" ht="22.9" customHeight="1" x14ac:dyDescent="0.2">
      <c r="A41" s="192" t="s">
        <v>138</v>
      </c>
      <c r="B41" s="192"/>
      <c r="C41" s="192"/>
      <c r="D41" s="192"/>
      <c r="E41" s="192"/>
      <c r="F41" s="192"/>
      <c r="G41" s="77">
        <v>35</v>
      </c>
      <c r="H41" s="78">
        <v>4791</v>
      </c>
      <c r="I41" s="78">
        <v>0</v>
      </c>
    </row>
    <row r="42" spans="1:9" x14ac:dyDescent="0.2">
      <c r="A42" s="192" t="s">
        <v>139</v>
      </c>
      <c r="B42" s="192"/>
      <c r="C42" s="192"/>
      <c r="D42" s="192"/>
      <c r="E42" s="192"/>
      <c r="F42" s="192"/>
      <c r="G42" s="77">
        <v>36</v>
      </c>
      <c r="H42" s="78">
        <v>0</v>
      </c>
      <c r="I42" s="78">
        <v>0</v>
      </c>
    </row>
    <row r="43" spans="1:9" x14ac:dyDescent="0.2">
      <c r="A43" s="192" t="s">
        <v>140</v>
      </c>
      <c r="B43" s="192"/>
      <c r="C43" s="192"/>
      <c r="D43" s="192"/>
      <c r="E43" s="192"/>
      <c r="F43" s="192"/>
      <c r="G43" s="77">
        <v>37</v>
      </c>
      <c r="H43" s="78">
        <v>5218876</v>
      </c>
      <c r="I43" s="78">
        <v>4548997</v>
      </c>
    </row>
    <row r="44" spans="1:9" x14ac:dyDescent="0.2">
      <c r="A44" s="192" t="s">
        <v>141</v>
      </c>
      <c r="B44" s="192"/>
      <c r="C44" s="192"/>
      <c r="D44" s="192"/>
      <c r="E44" s="192"/>
      <c r="F44" s="192"/>
      <c r="G44" s="77">
        <v>38</v>
      </c>
      <c r="H44" s="78">
        <v>0</v>
      </c>
      <c r="I44" s="78">
        <v>0</v>
      </c>
    </row>
    <row r="45" spans="1:9" x14ac:dyDescent="0.2">
      <c r="A45" s="192" t="s">
        <v>142</v>
      </c>
      <c r="B45" s="192"/>
      <c r="C45" s="192"/>
      <c r="D45" s="192"/>
      <c r="E45" s="192"/>
      <c r="F45" s="192"/>
      <c r="G45" s="77">
        <v>39</v>
      </c>
      <c r="H45" s="78">
        <v>0</v>
      </c>
      <c r="I45" s="78">
        <v>0</v>
      </c>
    </row>
    <row r="46" spans="1:9" x14ac:dyDescent="0.2">
      <c r="A46" s="192" t="s">
        <v>143</v>
      </c>
      <c r="B46" s="192"/>
      <c r="C46" s="192"/>
      <c r="D46" s="192"/>
      <c r="E46" s="192"/>
      <c r="F46" s="192"/>
      <c r="G46" s="77">
        <v>40</v>
      </c>
      <c r="H46" s="78">
        <v>0</v>
      </c>
      <c r="I46" s="78">
        <v>0</v>
      </c>
    </row>
    <row r="47" spans="1:9" x14ac:dyDescent="0.2">
      <c r="A47" s="194" t="s">
        <v>366</v>
      </c>
      <c r="B47" s="194"/>
      <c r="C47" s="194"/>
      <c r="D47" s="194"/>
      <c r="E47" s="194"/>
      <c r="F47" s="194"/>
      <c r="G47" s="79">
        <v>41</v>
      </c>
      <c r="H47" s="80">
        <f>SUM(H48:H54)</f>
        <v>11717238</v>
      </c>
      <c r="I47" s="80">
        <f>SUM(I48:I54)</f>
        <v>16392899</v>
      </c>
    </row>
    <row r="48" spans="1:9" ht="23.45" customHeight="1" x14ac:dyDescent="0.2">
      <c r="A48" s="192" t="s">
        <v>144</v>
      </c>
      <c r="B48" s="192"/>
      <c r="C48" s="192"/>
      <c r="D48" s="192"/>
      <c r="E48" s="192"/>
      <c r="F48" s="192"/>
      <c r="G48" s="77">
        <v>42</v>
      </c>
      <c r="H48" s="78">
        <v>0</v>
      </c>
      <c r="I48" s="78">
        <v>0</v>
      </c>
    </row>
    <row r="49" spans="1:9" x14ac:dyDescent="0.2">
      <c r="A49" s="216" t="s">
        <v>145</v>
      </c>
      <c r="B49" s="216"/>
      <c r="C49" s="216"/>
      <c r="D49" s="216"/>
      <c r="E49" s="216"/>
      <c r="F49" s="216"/>
      <c r="G49" s="77">
        <v>43</v>
      </c>
      <c r="H49" s="78">
        <v>0</v>
      </c>
      <c r="I49" s="78">
        <v>0</v>
      </c>
    </row>
    <row r="50" spans="1:9" x14ac:dyDescent="0.2">
      <c r="A50" s="216" t="s">
        <v>146</v>
      </c>
      <c r="B50" s="216"/>
      <c r="C50" s="216"/>
      <c r="D50" s="216"/>
      <c r="E50" s="216"/>
      <c r="F50" s="216"/>
      <c r="G50" s="77">
        <v>44</v>
      </c>
      <c r="H50" s="78">
        <v>5600497</v>
      </c>
      <c r="I50" s="78">
        <v>7132076</v>
      </c>
    </row>
    <row r="51" spans="1:9" x14ac:dyDescent="0.2">
      <c r="A51" s="216" t="s">
        <v>147</v>
      </c>
      <c r="B51" s="216"/>
      <c r="C51" s="216"/>
      <c r="D51" s="216"/>
      <c r="E51" s="216"/>
      <c r="F51" s="216"/>
      <c r="G51" s="77">
        <v>45</v>
      </c>
      <c r="H51" s="78">
        <v>0</v>
      </c>
      <c r="I51" s="78">
        <v>0</v>
      </c>
    </row>
    <row r="52" spans="1:9" x14ac:dyDescent="0.2">
      <c r="A52" s="216" t="s">
        <v>148</v>
      </c>
      <c r="B52" s="216"/>
      <c r="C52" s="216"/>
      <c r="D52" s="216"/>
      <c r="E52" s="216"/>
      <c r="F52" s="216"/>
      <c r="G52" s="77">
        <v>46</v>
      </c>
      <c r="H52" s="78">
        <v>0</v>
      </c>
      <c r="I52" s="78">
        <v>0</v>
      </c>
    </row>
    <row r="53" spans="1:9" x14ac:dyDescent="0.2">
      <c r="A53" s="216" t="s">
        <v>149</v>
      </c>
      <c r="B53" s="216"/>
      <c r="C53" s="216"/>
      <c r="D53" s="216"/>
      <c r="E53" s="216"/>
      <c r="F53" s="216"/>
      <c r="G53" s="77">
        <v>47</v>
      </c>
      <c r="H53" s="78">
        <v>0</v>
      </c>
      <c r="I53" s="78">
        <v>0</v>
      </c>
    </row>
    <row r="54" spans="1:9" x14ac:dyDescent="0.2">
      <c r="A54" s="216" t="s">
        <v>150</v>
      </c>
      <c r="B54" s="216"/>
      <c r="C54" s="216"/>
      <c r="D54" s="216"/>
      <c r="E54" s="216"/>
      <c r="F54" s="216"/>
      <c r="G54" s="77">
        <v>48</v>
      </c>
      <c r="H54" s="78">
        <v>6116741</v>
      </c>
      <c r="I54" s="78">
        <v>9260823</v>
      </c>
    </row>
    <row r="55" spans="1:9" ht="30.6" customHeight="1" x14ac:dyDescent="0.2">
      <c r="A55" s="212" t="s">
        <v>151</v>
      </c>
      <c r="B55" s="212"/>
      <c r="C55" s="212"/>
      <c r="D55" s="212"/>
      <c r="E55" s="212"/>
      <c r="F55" s="212"/>
      <c r="G55" s="77">
        <v>49</v>
      </c>
      <c r="H55" s="78">
        <v>0</v>
      </c>
      <c r="I55" s="78">
        <v>0</v>
      </c>
    </row>
    <row r="56" spans="1:9" x14ac:dyDescent="0.2">
      <c r="A56" s="212" t="s">
        <v>152</v>
      </c>
      <c r="B56" s="212"/>
      <c r="C56" s="212"/>
      <c r="D56" s="212"/>
      <c r="E56" s="212"/>
      <c r="F56" s="212"/>
      <c r="G56" s="77">
        <v>50</v>
      </c>
      <c r="H56" s="78">
        <v>1781169</v>
      </c>
      <c r="I56" s="78">
        <v>1430408</v>
      </c>
    </row>
    <row r="57" spans="1:9" ht="28.9" customHeight="1" x14ac:dyDescent="0.2">
      <c r="A57" s="212" t="s">
        <v>153</v>
      </c>
      <c r="B57" s="212"/>
      <c r="C57" s="212"/>
      <c r="D57" s="212"/>
      <c r="E57" s="212"/>
      <c r="F57" s="212"/>
      <c r="G57" s="77">
        <v>51</v>
      </c>
      <c r="H57" s="78">
        <v>0</v>
      </c>
      <c r="I57" s="78">
        <v>0</v>
      </c>
    </row>
    <row r="58" spans="1:9" x14ac:dyDescent="0.2">
      <c r="A58" s="212" t="s">
        <v>154</v>
      </c>
      <c r="B58" s="212"/>
      <c r="C58" s="212"/>
      <c r="D58" s="212"/>
      <c r="E58" s="212"/>
      <c r="F58" s="212"/>
      <c r="G58" s="77">
        <v>52</v>
      </c>
      <c r="H58" s="78">
        <v>0</v>
      </c>
      <c r="I58" s="78">
        <v>0</v>
      </c>
    </row>
    <row r="59" spans="1:9" x14ac:dyDescent="0.2">
      <c r="A59" s="194" t="s">
        <v>367</v>
      </c>
      <c r="B59" s="194"/>
      <c r="C59" s="194"/>
      <c r="D59" s="194"/>
      <c r="E59" s="194"/>
      <c r="F59" s="194"/>
      <c r="G59" s="79">
        <v>53</v>
      </c>
      <c r="H59" s="80">
        <f>H7+H36+H55+H56</f>
        <v>988426524</v>
      </c>
      <c r="I59" s="80">
        <f>I7+I36+I55+I56</f>
        <v>1089068288</v>
      </c>
    </row>
    <row r="60" spans="1:9" x14ac:dyDescent="0.2">
      <c r="A60" s="194" t="s">
        <v>368</v>
      </c>
      <c r="B60" s="194"/>
      <c r="C60" s="194"/>
      <c r="D60" s="194"/>
      <c r="E60" s="194"/>
      <c r="F60" s="194"/>
      <c r="G60" s="79">
        <v>54</v>
      </c>
      <c r="H60" s="80">
        <f>H13+H47+H57+H58</f>
        <v>887133400</v>
      </c>
      <c r="I60" s="80">
        <f>I13+I47+I57+I58</f>
        <v>986562027</v>
      </c>
    </row>
    <row r="61" spans="1:9" x14ac:dyDescent="0.2">
      <c r="A61" s="194" t="s">
        <v>370</v>
      </c>
      <c r="B61" s="194"/>
      <c r="C61" s="194"/>
      <c r="D61" s="194"/>
      <c r="E61" s="194"/>
      <c r="F61" s="194"/>
      <c r="G61" s="79">
        <v>55</v>
      </c>
      <c r="H61" s="80">
        <f>H59-H60</f>
        <v>101293124</v>
      </c>
      <c r="I61" s="80">
        <f>I59-I60</f>
        <v>102506261</v>
      </c>
    </row>
    <row r="62" spans="1:9" x14ac:dyDescent="0.2">
      <c r="A62" s="225" t="s">
        <v>371</v>
      </c>
      <c r="B62" s="225"/>
      <c r="C62" s="225"/>
      <c r="D62" s="225"/>
      <c r="E62" s="225"/>
      <c r="F62" s="225"/>
      <c r="G62" s="79">
        <v>56</v>
      </c>
      <c r="H62" s="80">
        <f>+IF((H59-H60)&gt;0,(H59-H60),0)</f>
        <v>101293124</v>
      </c>
      <c r="I62" s="80">
        <f>+IF((I59-I60)&gt;0,(I59-I60),0)</f>
        <v>102506261</v>
      </c>
    </row>
    <row r="63" spans="1:9" x14ac:dyDescent="0.2">
      <c r="A63" s="225" t="s">
        <v>372</v>
      </c>
      <c r="B63" s="225"/>
      <c r="C63" s="225"/>
      <c r="D63" s="225"/>
      <c r="E63" s="225"/>
      <c r="F63" s="225"/>
      <c r="G63" s="79">
        <v>57</v>
      </c>
      <c r="H63" s="80">
        <f>+IF((H59-H60)&lt;0,(H59-H60),0)</f>
        <v>0</v>
      </c>
      <c r="I63" s="80">
        <f>+IF((I59-I60)&lt;0,(I59-I60),0)</f>
        <v>0</v>
      </c>
    </row>
    <row r="64" spans="1:9" x14ac:dyDescent="0.2">
      <c r="A64" s="212" t="s">
        <v>114</v>
      </c>
      <c r="B64" s="212"/>
      <c r="C64" s="212"/>
      <c r="D64" s="212"/>
      <c r="E64" s="212"/>
      <c r="F64" s="212"/>
      <c r="G64" s="77">
        <v>58</v>
      </c>
      <c r="H64" s="78">
        <v>19035758</v>
      </c>
      <c r="I64" s="78">
        <v>15432182</v>
      </c>
    </row>
    <row r="65" spans="1:9" x14ac:dyDescent="0.2">
      <c r="A65" s="194" t="s">
        <v>373</v>
      </c>
      <c r="B65" s="194"/>
      <c r="C65" s="194"/>
      <c r="D65" s="194"/>
      <c r="E65" s="194"/>
      <c r="F65" s="194"/>
      <c r="G65" s="79">
        <v>59</v>
      </c>
      <c r="H65" s="80">
        <f>H61-H64</f>
        <v>82257366</v>
      </c>
      <c r="I65" s="80">
        <f>I61-I64</f>
        <v>87074079</v>
      </c>
    </row>
    <row r="66" spans="1:9" x14ac:dyDescent="0.2">
      <c r="A66" s="225" t="s">
        <v>374</v>
      </c>
      <c r="B66" s="225"/>
      <c r="C66" s="225"/>
      <c r="D66" s="225"/>
      <c r="E66" s="225"/>
      <c r="F66" s="225"/>
      <c r="G66" s="79">
        <v>60</v>
      </c>
      <c r="H66" s="80">
        <f>+IF((H61-H64)&gt;0,(H61-H64),0)</f>
        <v>82257366</v>
      </c>
      <c r="I66" s="80">
        <f>+IF((I61-I64)&gt;0,(I61-I64),0)</f>
        <v>87074079</v>
      </c>
    </row>
    <row r="67" spans="1:9" x14ac:dyDescent="0.2">
      <c r="A67" s="225" t="s">
        <v>375</v>
      </c>
      <c r="B67" s="225"/>
      <c r="C67" s="225"/>
      <c r="D67" s="225"/>
      <c r="E67" s="225"/>
      <c r="F67" s="225"/>
      <c r="G67" s="79">
        <v>61</v>
      </c>
      <c r="H67" s="80">
        <f>+IF((H61-H64)&lt;0,(H61-H64),0)</f>
        <v>0</v>
      </c>
      <c r="I67" s="80">
        <f>+IF((I61-I64)&lt;0,(I61-I64),0)</f>
        <v>0</v>
      </c>
    </row>
    <row r="68" spans="1:9" x14ac:dyDescent="0.2">
      <c r="A68" s="214" t="s">
        <v>155</v>
      </c>
      <c r="B68" s="214"/>
      <c r="C68" s="214"/>
      <c r="D68" s="214"/>
      <c r="E68" s="214"/>
      <c r="F68" s="214"/>
      <c r="G68" s="226"/>
      <c r="H68" s="226"/>
      <c r="I68" s="226"/>
    </row>
    <row r="69" spans="1:9" ht="25.9" customHeight="1" x14ac:dyDescent="0.2">
      <c r="A69" s="194" t="s">
        <v>376</v>
      </c>
      <c r="B69" s="194"/>
      <c r="C69" s="194"/>
      <c r="D69" s="194"/>
      <c r="E69" s="194"/>
      <c r="F69" s="194"/>
      <c r="G69" s="79">
        <v>62</v>
      </c>
      <c r="H69" s="80">
        <f>H70-H71</f>
        <v>0</v>
      </c>
      <c r="I69" s="80">
        <f>I70-I71</f>
        <v>0</v>
      </c>
    </row>
    <row r="70" spans="1:9" x14ac:dyDescent="0.2">
      <c r="A70" s="216" t="s">
        <v>156</v>
      </c>
      <c r="B70" s="216"/>
      <c r="C70" s="216"/>
      <c r="D70" s="216"/>
      <c r="E70" s="216"/>
      <c r="F70" s="216"/>
      <c r="G70" s="77">
        <v>63</v>
      </c>
      <c r="H70" s="78">
        <v>0</v>
      </c>
      <c r="I70" s="78">
        <v>0</v>
      </c>
    </row>
    <row r="71" spans="1:9" x14ac:dyDescent="0.2">
      <c r="A71" s="216" t="s">
        <v>157</v>
      </c>
      <c r="B71" s="216"/>
      <c r="C71" s="216"/>
      <c r="D71" s="216"/>
      <c r="E71" s="216"/>
      <c r="F71" s="216"/>
      <c r="G71" s="77">
        <v>64</v>
      </c>
      <c r="H71" s="78">
        <v>0</v>
      </c>
      <c r="I71" s="78">
        <v>0</v>
      </c>
    </row>
    <row r="72" spans="1:9" x14ac:dyDescent="0.2">
      <c r="A72" s="212" t="s">
        <v>158</v>
      </c>
      <c r="B72" s="212"/>
      <c r="C72" s="212"/>
      <c r="D72" s="212"/>
      <c r="E72" s="212"/>
      <c r="F72" s="212"/>
      <c r="G72" s="77">
        <v>65</v>
      </c>
      <c r="H72" s="78">
        <v>0</v>
      </c>
      <c r="I72" s="78">
        <v>0</v>
      </c>
    </row>
    <row r="73" spans="1:9" x14ac:dyDescent="0.2">
      <c r="A73" s="225" t="s">
        <v>377</v>
      </c>
      <c r="B73" s="225"/>
      <c r="C73" s="225"/>
      <c r="D73" s="225"/>
      <c r="E73" s="225"/>
      <c r="F73" s="225"/>
      <c r="G73" s="79">
        <v>66</v>
      </c>
      <c r="H73" s="86">
        <v>0</v>
      </c>
      <c r="I73" s="86">
        <v>0</v>
      </c>
    </row>
    <row r="74" spans="1:9" x14ac:dyDescent="0.2">
      <c r="A74" s="225" t="s">
        <v>378</v>
      </c>
      <c r="B74" s="225"/>
      <c r="C74" s="225"/>
      <c r="D74" s="225"/>
      <c r="E74" s="225"/>
      <c r="F74" s="225"/>
      <c r="G74" s="79">
        <v>67</v>
      </c>
      <c r="H74" s="86">
        <v>0</v>
      </c>
      <c r="I74" s="86">
        <v>0</v>
      </c>
    </row>
    <row r="75" spans="1:9" x14ac:dyDescent="0.2">
      <c r="A75" s="214" t="s">
        <v>159</v>
      </c>
      <c r="B75" s="214"/>
      <c r="C75" s="214"/>
      <c r="D75" s="214"/>
      <c r="E75" s="214"/>
      <c r="F75" s="214"/>
      <c r="G75" s="226"/>
      <c r="H75" s="226"/>
      <c r="I75" s="226"/>
    </row>
    <row r="76" spans="1:9" x14ac:dyDescent="0.2">
      <c r="A76" s="194" t="s">
        <v>379</v>
      </c>
      <c r="B76" s="194"/>
      <c r="C76" s="194"/>
      <c r="D76" s="194"/>
      <c r="E76" s="194"/>
      <c r="F76" s="194"/>
      <c r="G76" s="79">
        <v>68</v>
      </c>
      <c r="H76" s="86">
        <v>0</v>
      </c>
      <c r="I76" s="86">
        <v>0</v>
      </c>
    </row>
    <row r="77" spans="1:9" x14ac:dyDescent="0.2">
      <c r="A77" s="237" t="s">
        <v>380</v>
      </c>
      <c r="B77" s="237"/>
      <c r="C77" s="237"/>
      <c r="D77" s="237"/>
      <c r="E77" s="237"/>
      <c r="F77" s="237"/>
      <c r="G77" s="87">
        <v>69</v>
      </c>
      <c r="H77" s="88">
        <v>0</v>
      </c>
      <c r="I77" s="88">
        <v>0</v>
      </c>
    </row>
    <row r="78" spans="1:9" x14ac:dyDescent="0.2">
      <c r="A78" s="237" t="s">
        <v>381</v>
      </c>
      <c r="B78" s="237"/>
      <c r="C78" s="237"/>
      <c r="D78" s="237"/>
      <c r="E78" s="237"/>
      <c r="F78" s="237"/>
      <c r="G78" s="87">
        <v>70</v>
      </c>
      <c r="H78" s="88">
        <v>0</v>
      </c>
      <c r="I78" s="88">
        <v>0</v>
      </c>
    </row>
    <row r="79" spans="1:9" x14ac:dyDescent="0.2">
      <c r="A79" s="194" t="s">
        <v>382</v>
      </c>
      <c r="B79" s="194"/>
      <c r="C79" s="194"/>
      <c r="D79" s="194"/>
      <c r="E79" s="194"/>
      <c r="F79" s="194"/>
      <c r="G79" s="79">
        <v>71</v>
      </c>
      <c r="H79" s="86">
        <v>0</v>
      </c>
      <c r="I79" s="86">
        <v>0</v>
      </c>
    </row>
    <row r="80" spans="1:9" x14ac:dyDescent="0.2">
      <c r="A80" s="194" t="s">
        <v>383</v>
      </c>
      <c r="B80" s="194"/>
      <c r="C80" s="194"/>
      <c r="D80" s="194"/>
      <c r="E80" s="194"/>
      <c r="F80" s="194"/>
      <c r="G80" s="79">
        <v>72</v>
      </c>
      <c r="H80" s="86">
        <v>0</v>
      </c>
      <c r="I80" s="86">
        <v>0</v>
      </c>
    </row>
    <row r="81" spans="1:9" x14ac:dyDescent="0.2">
      <c r="A81" s="225" t="s">
        <v>384</v>
      </c>
      <c r="B81" s="225"/>
      <c r="C81" s="225"/>
      <c r="D81" s="225"/>
      <c r="E81" s="225"/>
      <c r="F81" s="225"/>
      <c r="G81" s="79">
        <v>73</v>
      </c>
      <c r="H81" s="86">
        <v>0</v>
      </c>
      <c r="I81" s="86">
        <v>0</v>
      </c>
    </row>
    <row r="82" spans="1:9" x14ac:dyDescent="0.2">
      <c r="A82" s="225" t="s">
        <v>385</v>
      </c>
      <c r="B82" s="225"/>
      <c r="C82" s="225"/>
      <c r="D82" s="225"/>
      <c r="E82" s="225"/>
      <c r="F82" s="225"/>
      <c r="G82" s="79">
        <v>74</v>
      </c>
      <c r="H82" s="86">
        <v>0</v>
      </c>
      <c r="I82" s="86">
        <v>0</v>
      </c>
    </row>
    <row r="83" spans="1:9" x14ac:dyDescent="0.2">
      <c r="A83" s="214" t="s">
        <v>115</v>
      </c>
      <c r="B83" s="214"/>
      <c r="C83" s="214"/>
      <c r="D83" s="214"/>
      <c r="E83" s="214"/>
      <c r="F83" s="214"/>
      <c r="G83" s="226"/>
      <c r="H83" s="226"/>
      <c r="I83" s="226"/>
    </row>
    <row r="84" spans="1:9" x14ac:dyDescent="0.2">
      <c r="A84" s="227" t="s">
        <v>386</v>
      </c>
      <c r="B84" s="227"/>
      <c r="C84" s="227"/>
      <c r="D84" s="227"/>
      <c r="E84" s="227"/>
      <c r="F84" s="227"/>
      <c r="G84" s="79">
        <v>75</v>
      </c>
      <c r="H84" s="89">
        <f>H85+H86</f>
        <v>82257366</v>
      </c>
      <c r="I84" s="89">
        <f>I85+I86</f>
        <v>87074079</v>
      </c>
    </row>
    <row r="85" spans="1:9" x14ac:dyDescent="0.2">
      <c r="A85" s="228" t="s">
        <v>160</v>
      </c>
      <c r="B85" s="228"/>
      <c r="C85" s="228"/>
      <c r="D85" s="228"/>
      <c r="E85" s="228"/>
      <c r="F85" s="228"/>
      <c r="G85" s="77">
        <v>76</v>
      </c>
      <c r="H85" s="90">
        <v>62996442</v>
      </c>
      <c r="I85" s="90">
        <v>66584967</v>
      </c>
    </row>
    <row r="86" spans="1:9" x14ac:dyDescent="0.2">
      <c r="A86" s="228" t="s">
        <v>161</v>
      </c>
      <c r="B86" s="228"/>
      <c r="C86" s="228"/>
      <c r="D86" s="228"/>
      <c r="E86" s="228"/>
      <c r="F86" s="228"/>
      <c r="G86" s="77">
        <v>77</v>
      </c>
      <c r="H86" s="90">
        <v>19260924</v>
      </c>
      <c r="I86" s="90">
        <v>20489112</v>
      </c>
    </row>
    <row r="87" spans="1:9" x14ac:dyDescent="0.2">
      <c r="A87" s="234" t="s">
        <v>117</v>
      </c>
      <c r="B87" s="234"/>
      <c r="C87" s="234"/>
      <c r="D87" s="234"/>
      <c r="E87" s="234"/>
      <c r="F87" s="234"/>
      <c r="G87" s="235"/>
      <c r="H87" s="235"/>
      <c r="I87" s="235"/>
    </row>
    <row r="88" spans="1:9" x14ac:dyDescent="0.2">
      <c r="A88" s="236" t="s">
        <v>162</v>
      </c>
      <c r="B88" s="236"/>
      <c r="C88" s="236"/>
      <c r="D88" s="236"/>
      <c r="E88" s="236"/>
      <c r="F88" s="236"/>
      <c r="G88" s="77">
        <v>78</v>
      </c>
      <c r="H88" s="90">
        <v>82257366</v>
      </c>
      <c r="I88" s="90">
        <v>87074079</v>
      </c>
    </row>
    <row r="89" spans="1:9" ht="29.25" customHeight="1" x14ac:dyDescent="0.2">
      <c r="A89" s="233" t="s">
        <v>431</v>
      </c>
      <c r="B89" s="233"/>
      <c r="C89" s="233"/>
      <c r="D89" s="233"/>
      <c r="E89" s="233"/>
      <c r="F89" s="233"/>
      <c r="G89" s="79">
        <v>79</v>
      </c>
      <c r="H89" s="89">
        <f>H90+H97</f>
        <v>-384676</v>
      </c>
      <c r="I89" s="89">
        <f>I90+I97</f>
        <v>59149464</v>
      </c>
    </row>
    <row r="90" spans="1:9" ht="24.6" customHeight="1" x14ac:dyDescent="0.2">
      <c r="A90" s="229" t="s">
        <v>439</v>
      </c>
      <c r="B90" s="229"/>
      <c r="C90" s="229"/>
      <c r="D90" s="229"/>
      <c r="E90" s="229"/>
      <c r="F90" s="229"/>
      <c r="G90" s="79">
        <v>80</v>
      </c>
      <c r="H90" s="89">
        <f>SUM(H91:H95)</f>
        <v>27982278</v>
      </c>
      <c r="I90" s="89">
        <f>SUM(I91:I95)</f>
        <v>59055103</v>
      </c>
    </row>
    <row r="91" spans="1:9" ht="24.6" customHeight="1" x14ac:dyDescent="0.2">
      <c r="A91" s="216" t="s">
        <v>349</v>
      </c>
      <c r="B91" s="216"/>
      <c r="C91" s="216"/>
      <c r="D91" s="216"/>
      <c r="E91" s="216"/>
      <c r="F91" s="216"/>
      <c r="G91" s="79">
        <v>81</v>
      </c>
      <c r="H91" s="90">
        <v>0</v>
      </c>
      <c r="I91" s="90">
        <v>0</v>
      </c>
    </row>
    <row r="92" spans="1:9" ht="39" customHeight="1" x14ac:dyDescent="0.2">
      <c r="A92" s="216" t="s">
        <v>350</v>
      </c>
      <c r="B92" s="216"/>
      <c r="C92" s="216"/>
      <c r="D92" s="216"/>
      <c r="E92" s="216"/>
      <c r="F92" s="216"/>
      <c r="G92" s="79">
        <v>82</v>
      </c>
      <c r="H92" s="90">
        <v>27982278</v>
      </c>
      <c r="I92" s="90">
        <v>59055103</v>
      </c>
    </row>
    <row r="93" spans="1:9" ht="44.25" customHeight="1" x14ac:dyDescent="0.2">
      <c r="A93" s="216" t="s">
        <v>351</v>
      </c>
      <c r="B93" s="216"/>
      <c r="C93" s="216"/>
      <c r="D93" s="216"/>
      <c r="E93" s="216"/>
      <c r="F93" s="216"/>
      <c r="G93" s="79">
        <v>83</v>
      </c>
      <c r="H93" s="90">
        <v>0</v>
      </c>
      <c r="I93" s="90">
        <v>0</v>
      </c>
    </row>
    <row r="94" spans="1:9" ht="16.5" customHeight="1" x14ac:dyDescent="0.2">
      <c r="A94" s="216" t="s">
        <v>352</v>
      </c>
      <c r="B94" s="216"/>
      <c r="C94" s="216"/>
      <c r="D94" s="216"/>
      <c r="E94" s="216"/>
      <c r="F94" s="216"/>
      <c r="G94" s="79">
        <v>84</v>
      </c>
      <c r="H94" s="90">
        <v>0</v>
      </c>
      <c r="I94" s="90">
        <v>0</v>
      </c>
    </row>
    <row r="95" spans="1:9" ht="13.5" customHeight="1" x14ac:dyDescent="0.2">
      <c r="A95" s="216" t="s">
        <v>353</v>
      </c>
      <c r="B95" s="216"/>
      <c r="C95" s="216"/>
      <c r="D95" s="216"/>
      <c r="E95" s="216"/>
      <c r="F95" s="216"/>
      <c r="G95" s="79">
        <v>85</v>
      </c>
      <c r="H95" s="90">
        <v>0</v>
      </c>
      <c r="I95" s="90">
        <v>0</v>
      </c>
    </row>
    <row r="96" spans="1:9" ht="24.6" customHeight="1" x14ac:dyDescent="0.2">
      <c r="A96" s="216" t="s">
        <v>354</v>
      </c>
      <c r="B96" s="216"/>
      <c r="C96" s="216"/>
      <c r="D96" s="216"/>
      <c r="E96" s="216"/>
      <c r="F96" s="216"/>
      <c r="G96" s="79">
        <v>86</v>
      </c>
      <c r="H96" s="90">
        <v>5036811</v>
      </c>
      <c r="I96" s="90">
        <v>10629918</v>
      </c>
    </row>
    <row r="97" spans="1:9" ht="24.6" customHeight="1" x14ac:dyDescent="0.2">
      <c r="A97" s="229" t="s">
        <v>432</v>
      </c>
      <c r="B97" s="229"/>
      <c r="C97" s="229"/>
      <c r="D97" s="229"/>
      <c r="E97" s="229"/>
      <c r="F97" s="229"/>
      <c r="G97" s="79">
        <v>87</v>
      </c>
      <c r="H97" s="89">
        <f>SUM(H98:H105)</f>
        <v>-28366954</v>
      </c>
      <c r="I97" s="89">
        <f>SUM(I98:I105)</f>
        <v>94361</v>
      </c>
    </row>
    <row r="98" spans="1:9" x14ac:dyDescent="0.2">
      <c r="A98" s="216" t="s">
        <v>163</v>
      </c>
      <c r="B98" s="216"/>
      <c r="C98" s="216"/>
      <c r="D98" s="216"/>
      <c r="E98" s="216"/>
      <c r="F98" s="216"/>
      <c r="G98" s="77">
        <v>88</v>
      </c>
      <c r="H98" s="90">
        <v>-6775</v>
      </c>
      <c r="I98" s="90">
        <v>37890</v>
      </c>
    </row>
    <row r="99" spans="1:9" ht="35.25" customHeight="1" x14ac:dyDescent="0.2">
      <c r="A99" s="216" t="s">
        <v>355</v>
      </c>
      <c r="B99" s="216"/>
      <c r="C99" s="216"/>
      <c r="D99" s="216"/>
      <c r="E99" s="216"/>
      <c r="F99" s="216"/>
      <c r="G99" s="77">
        <v>89</v>
      </c>
      <c r="H99" s="90">
        <v>19667786</v>
      </c>
      <c r="I99" s="90">
        <v>20068458</v>
      </c>
    </row>
    <row r="100" spans="1:9" x14ac:dyDescent="0.2">
      <c r="A100" s="216" t="s">
        <v>356</v>
      </c>
      <c r="B100" s="216"/>
      <c r="C100" s="216"/>
      <c r="D100" s="216"/>
      <c r="E100" s="216"/>
      <c r="F100" s="216"/>
      <c r="G100" s="77">
        <v>90</v>
      </c>
      <c r="H100" s="90">
        <v>0</v>
      </c>
      <c r="I100" s="90">
        <v>0</v>
      </c>
    </row>
    <row r="101" spans="1:9" ht="33.75" customHeight="1" x14ac:dyDescent="0.2">
      <c r="A101" s="216" t="s">
        <v>357</v>
      </c>
      <c r="B101" s="216"/>
      <c r="C101" s="216"/>
      <c r="D101" s="216"/>
      <c r="E101" s="216"/>
      <c r="F101" s="216"/>
      <c r="G101" s="77">
        <v>91</v>
      </c>
      <c r="H101" s="90">
        <v>0</v>
      </c>
      <c r="I101" s="90">
        <v>0</v>
      </c>
    </row>
    <row r="102" spans="1:9" ht="29.25" customHeight="1" x14ac:dyDescent="0.2">
      <c r="A102" s="216" t="s">
        <v>358</v>
      </c>
      <c r="B102" s="216"/>
      <c r="C102" s="216"/>
      <c r="D102" s="216"/>
      <c r="E102" s="216"/>
      <c r="F102" s="216"/>
      <c r="G102" s="77">
        <v>92</v>
      </c>
      <c r="H102" s="90">
        <v>0</v>
      </c>
      <c r="I102" s="90">
        <v>0</v>
      </c>
    </row>
    <row r="103" spans="1:9" x14ac:dyDescent="0.2">
      <c r="A103" s="216" t="s">
        <v>359</v>
      </c>
      <c r="B103" s="216"/>
      <c r="C103" s="216"/>
      <c r="D103" s="216"/>
      <c r="E103" s="216"/>
      <c r="F103" s="216"/>
      <c r="G103" s="77">
        <v>93</v>
      </c>
      <c r="H103" s="90">
        <v>0</v>
      </c>
      <c r="I103" s="90">
        <v>0</v>
      </c>
    </row>
    <row r="104" spans="1:9" ht="24.75" customHeight="1" x14ac:dyDescent="0.2">
      <c r="A104" s="216" t="s">
        <v>360</v>
      </c>
      <c r="B104" s="216"/>
      <c r="C104" s="216"/>
      <c r="D104" s="216"/>
      <c r="E104" s="216"/>
      <c r="F104" s="216"/>
      <c r="G104" s="77">
        <v>94</v>
      </c>
      <c r="H104" s="90">
        <v>0</v>
      </c>
      <c r="I104" s="90">
        <v>0</v>
      </c>
    </row>
    <row r="105" spans="1:9" ht="15.75" customHeight="1" x14ac:dyDescent="0.2">
      <c r="A105" s="216" t="s">
        <v>361</v>
      </c>
      <c r="B105" s="216"/>
      <c r="C105" s="216"/>
      <c r="D105" s="216"/>
      <c r="E105" s="216"/>
      <c r="F105" s="216"/>
      <c r="G105" s="77">
        <v>95</v>
      </c>
      <c r="H105" s="90">
        <v>-48027965</v>
      </c>
      <c r="I105" s="90">
        <v>-20011987</v>
      </c>
    </row>
    <row r="106" spans="1:9" ht="24.75" customHeight="1" x14ac:dyDescent="0.2">
      <c r="A106" s="216" t="s">
        <v>362</v>
      </c>
      <c r="B106" s="216"/>
      <c r="C106" s="216"/>
      <c r="D106" s="216"/>
      <c r="E106" s="216"/>
      <c r="F106" s="216"/>
      <c r="G106" s="77">
        <v>96</v>
      </c>
      <c r="H106" s="90">
        <v>-4992360</v>
      </c>
      <c r="I106" s="90">
        <v>-33663</v>
      </c>
    </row>
    <row r="107" spans="1:9" ht="27.6" customHeight="1" x14ac:dyDescent="0.2">
      <c r="A107" s="233" t="s">
        <v>434</v>
      </c>
      <c r="B107" s="233"/>
      <c r="C107" s="233"/>
      <c r="D107" s="233"/>
      <c r="E107" s="233"/>
      <c r="F107" s="233"/>
      <c r="G107" s="79">
        <v>97</v>
      </c>
      <c r="H107" s="89">
        <f>H90+H97-H106-H96</f>
        <v>-429127</v>
      </c>
      <c r="I107" s="89">
        <f>I90+I97-I106-I96</f>
        <v>48553209</v>
      </c>
    </row>
    <row r="108" spans="1:9" x14ac:dyDescent="0.2">
      <c r="A108" s="233" t="s">
        <v>369</v>
      </c>
      <c r="B108" s="233"/>
      <c r="C108" s="233"/>
      <c r="D108" s="233"/>
      <c r="E108" s="233"/>
      <c r="F108" s="233"/>
      <c r="G108" s="79">
        <v>98</v>
      </c>
      <c r="H108" s="89">
        <f>H88+H107</f>
        <v>81828239</v>
      </c>
      <c r="I108" s="89">
        <f>I88+I107</f>
        <v>135627288</v>
      </c>
    </row>
    <row r="109" spans="1:9" x14ac:dyDescent="0.2">
      <c r="A109" s="214" t="s">
        <v>164</v>
      </c>
      <c r="B109" s="214"/>
      <c r="C109" s="214"/>
      <c r="D109" s="214"/>
      <c r="E109" s="214"/>
      <c r="F109" s="214"/>
      <c r="G109" s="226"/>
      <c r="H109" s="226"/>
      <c r="I109" s="226"/>
    </row>
    <row r="110" spans="1:9" ht="24.75" customHeight="1" x14ac:dyDescent="0.2">
      <c r="A110" s="227" t="s">
        <v>433</v>
      </c>
      <c r="B110" s="227"/>
      <c r="C110" s="227"/>
      <c r="D110" s="227"/>
      <c r="E110" s="227"/>
      <c r="F110" s="227"/>
      <c r="G110" s="79">
        <v>99</v>
      </c>
      <c r="H110" s="89">
        <f>H111+H112</f>
        <v>81828239</v>
      </c>
      <c r="I110" s="89">
        <f>I111+I112</f>
        <v>135627288</v>
      </c>
    </row>
    <row r="111" spans="1:9" x14ac:dyDescent="0.2">
      <c r="A111" s="228" t="s">
        <v>116</v>
      </c>
      <c r="B111" s="228"/>
      <c r="C111" s="228"/>
      <c r="D111" s="228"/>
      <c r="E111" s="228"/>
      <c r="F111" s="228"/>
      <c r="G111" s="77">
        <v>100</v>
      </c>
      <c r="H111" s="90">
        <v>63980809</v>
      </c>
      <c r="I111" s="90">
        <v>101545250</v>
      </c>
    </row>
    <row r="112" spans="1:9" x14ac:dyDescent="0.2">
      <c r="A112" s="228" t="s">
        <v>165</v>
      </c>
      <c r="B112" s="228"/>
      <c r="C112" s="228"/>
      <c r="D112" s="228"/>
      <c r="E112" s="228"/>
      <c r="F112" s="228"/>
      <c r="G112" s="77">
        <v>101</v>
      </c>
      <c r="H112" s="90">
        <v>17847430</v>
      </c>
      <c r="I112" s="90">
        <v>34082038</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3" orientation="portrait" r:id="rId1"/>
  <headerFooter alignWithMargins="0"/>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ySplit="6" topLeftCell="A7" activePane="bottomLeft" state="frozen"/>
      <selection sqref="A1:C1"/>
      <selection pane="bottomLeft" activeCell="A7" sqref="A7:I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3" t="s">
        <v>166</v>
      </c>
      <c r="B1" s="238"/>
      <c r="C1" s="238"/>
      <c r="D1" s="238"/>
      <c r="E1" s="238"/>
      <c r="F1" s="238"/>
      <c r="G1" s="238"/>
      <c r="H1" s="238"/>
      <c r="I1" s="238"/>
    </row>
    <row r="2" spans="1:9" x14ac:dyDescent="0.2">
      <c r="A2" s="222" t="s">
        <v>618</v>
      </c>
      <c r="B2" s="199"/>
      <c r="C2" s="199"/>
      <c r="D2" s="199"/>
      <c r="E2" s="199"/>
      <c r="F2" s="199"/>
      <c r="G2" s="199"/>
      <c r="H2" s="199"/>
      <c r="I2" s="199"/>
    </row>
    <row r="3" spans="1:9" x14ac:dyDescent="0.2">
      <c r="A3" s="231" t="s">
        <v>443</v>
      </c>
      <c r="B3" s="241"/>
      <c r="C3" s="241"/>
      <c r="D3" s="241"/>
      <c r="E3" s="241"/>
      <c r="F3" s="241"/>
      <c r="G3" s="241"/>
      <c r="H3" s="241"/>
      <c r="I3" s="241"/>
    </row>
    <row r="4" spans="1:9" x14ac:dyDescent="0.2">
      <c r="A4" s="239" t="s">
        <v>471</v>
      </c>
      <c r="B4" s="202"/>
      <c r="C4" s="202"/>
      <c r="D4" s="202"/>
      <c r="E4" s="202"/>
      <c r="F4" s="202"/>
      <c r="G4" s="202"/>
      <c r="H4" s="202"/>
      <c r="I4" s="203"/>
    </row>
    <row r="5" spans="1:9" ht="22.5" x14ac:dyDescent="0.2">
      <c r="A5" s="217" t="s">
        <v>2</v>
      </c>
      <c r="B5" s="218"/>
      <c r="C5" s="218"/>
      <c r="D5" s="218"/>
      <c r="E5" s="218"/>
      <c r="F5" s="218"/>
      <c r="G5" s="91" t="s">
        <v>106</v>
      </c>
      <c r="H5" s="84" t="s">
        <v>292</v>
      </c>
      <c r="I5" s="84" t="s">
        <v>276</v>
      </c>
    </row>
    <row r="6" spans="1:9" x14ac:dyDescent="0.2">
      <c r="A6" s="242">
        <v>1</v>
      </c>
      <c r="B6" s="218"/>
      <c r="C6" s="218"/>
      <c r="D6" s="218"/>
      <c r="E6" s="218"/>
      <c r="F6" s="218"/>
      <c r="G6" s="84">
        <v>2</v>
      </c>
      <c r="H6" s="84" t="s">
        <v>167</v>
      </c>
      <c r="I6" s="84" t="s">
        <v>168</v>
      </c>
    </row>
    <row r="7" spans="1:9" x14ac:dyDescent="0.2">
      <c r="A7" s="243" t="s">
        <v>169</v>
      </c>
      <c r="B7" s="243"/>
      <c r="C7" s="243"/>
      <c r="D7" s="243"/>
      <c r="E7" s="243"/>
      <c r="F7" s="243"/>
      <c r="G7" s="243"/>
      <c r="H7" s="243"/>
      <c r="I7" s="243"/>
    </row>
    <row r="8" spans="1:9" ht="12.75" customHeight="1" x14ac:dyDescent="0.2">
      <c r="A8" s="216" t="s">
        <v>170</v>
      </c>
      <c r="B8" s="216"/>
      <c r="C8" s="216"/>
      <c r="D8" s="216"/>
      <c r="E8" s="216"/>
      <c r="F8" s="216"/>
      <c r="G8" s="87">
        <v>1</v>
      </c>
      <c r="H8" s="92">
        <v>101293124</v>
      </c>
      <c r="I8" s="92">
        <v>102506260</v>
      </c>
    </row>
    <row r="9" spans="1:9" ht="12.75" customHeight="1" x14ac:dyDescent="0.2">
      <c r="A9" s="225" t="s">
        <v>171</v>
      </c>
      <c r="B9" s="225"/>
      <c r="C9" s="225"/>
      <c r="D9" s="225"/>
      <c r="E9" s="225"/>
      <c r="F9" s="225"/>
      <c r="G9" s="79">
        <v>2</v>
      </c>
      <c r="H9" s="93">
        <f>H10+H11+H12+H13+H14+H15+H16+H17</f>
        <v>36159227</v>
      </c>
      <c r="I9" s="93">
        <f>I10+I11+I12+I13+I14+I15+I16+I17</f>
        <v>40309258</v>
      </c>
    </row>
    <row r="10" spans="1:9" ht="12.75" customHeight="1" x14ac:dyDescent="0.2">
      <c r="A10" s="240" t="s">
        <v>172</v>
      </c>
      <c r="B10" s="240"/>
      <c r="C10" s="240"/>
      <c r="D10" s="240"/>
      <c r="E10" s="240"/>
      <c r="F10" s="240"/>
      <c r="G10" s="87">
        <v>3</v>
      </c>
      <c r="H10" s="92">
        <v>75942535</v>
      </c>
      <c r="I10" s="92">
        <v>81184094</v>
      </c>
    </row>
    <row r="11" spans="1:9" ht="31.15" customHeight="1" x14ac:dyDescent="0.2">
      <c r="A11" s="240" t="s">
        <v>297</v>
      </c>
      <c r="B11" s="240"/>
      <c r="C11" s="240"/>
      <c r="D11" s="240"/>
      <c r="E11" s="240"/>
      <c r="F11" s="240"/>
      <c r="G11" s="87">
        <v>4</v>
      </c>
      <c r="H11" s="92">
        <v>4446105</v>
      </c>
      <c r="I11" s="92">
        <v>667301</v>
      </c>
    </row>
    <row r="12" spans="1:9" ht="28.15" customHeight="1" x14ac:dyDescent="0.2">
      <c r="A12" s="240" t="s">
        <v>298</v>
      </c>
      <c r="B12" s="240"/>
      <c r="C12" s="240"/>
      <c r="D12" s="240"/>
      <c r="E12" s="240"/>
      <c r="F12" s="240"/>
      <c r="G12" s="87">
        <v>5</v>
      </c>
      <c r="H12" s="92">
        <v>-7948888</v>
      </c>
      <c r="I12" s="92">
        <v>-3676926</v>
      </c>
    </row>
    <row r="13" spans="1:9" ht="12.75" customHeight="1" x14ac:dyDescent="0.2">
      <c r="A13" s="240" t="s">
        <v>173</v>
      </c>
      <c r="B13" s="240"/>
      <c r="C13" s="240"/>
      <c r="D13" s="240"/>
      <c r="E13" s="240"/>
      <c r="F13" s="240"/>
      <c r="G13" s="87">
        <v>6</v>
      </c>
      <c r="H13" s="92">
        <v>-43062619</v>
      </c>
      <c r="I13" s="92">
        <v>-44394341</v>
      </c>
    </row>
    <row r="14" spans="1:9" ht="12.75" customHeight="1" x14ac:dyDescent="0.2">
      <c r="A14" s="240" t="s">
        <v>174</v>
      </c>
      <c r="B14" s="240"/>
      <c r="C14" s="240"/>
      <c r="D14" s="240"/>
      <c r="E14" s="240"/>
      <c r="F14" s="240"/>
      <c r="G14" s="87">
        <v>7</v>
      </c>
      <c r="H14" s="92">
        <v>5594973</v>
      </c>
      <c r="I14" s="92">
        <v>7132076</v>
      </c>
    </row>
    <row r="15" spans="1:9" ht="12.75" customHeight="1" x14ac:dyDescent="0.2">
      <c r="A15" s="240" t="s">
        <v>175</v>
      </c>
      <c r="B15" s="240"/>
      <c r="C15" s="240"/>
      <c r="D15" s="240"/>
      <c r="E15" s="240"/>
      <c r="F15" s="240"/>
      <c r="G15" s="87">
        <v>8</v>
      </c>
      <c r="H15" s="92">
        <v>-436020</v>
      </c>
      <c r="I15" s="92">
        <v>-3041320</v>
      </c>
    </row>
    <row r="16" spans="1:9" ht="12.75" customHeight="1" x14ac:dyDescent="0.2">
      <c r="A16" s="240" t="s">
        <v>176</v>
      </c>
      <c r="B16" s="240"/>
      <c r="C16" s="240"/>
      <c r="D16" s="240"/>
      <c r="E16" s="240"/>
      <c r="F16" s="240"/>
      <c r="G16" s="87">
        <v>9</v>
      </c>
      <c r="H16" s="92">
        <v>0</v>
      </c>
      <c r="I16" s="92">
        <v>0</v>
      </c>
    </row>
    <row r="17" spans="1:9" ht="27.6" customHeight="1" x14ac:dyDescent="0.2">
      <c r="A17" s="240" t="s">
        <v>177</v>
      </c>
      <c r="B17" s="240"/>
      <c r="C17" s="240"/>
      <c r="D17" s="240"/>
      <c r="E17" s="240"/>
      <c r="F17" s="240"/>
      <c r="G17" s="87">
        <v>10</v>
      </c>
      <c r="H17" s="92">
        <v>1623141</v>
      </c>
      <c r="I17" s="92">
        <v>2438374</v>
      </c>
    </row>
    <row r="18" spans="1:9" ht="29.45" customHeight="1" x14ac:dyDescent="0.2">
      <c r="A18" s="233" t="s">
        <v>300</v>
      </c>
      <c r="B18" s="233"/>
      <c r="C18" s="233"/>
      <c r="D18" s="233"/>
      <c r="E18" s="233"/>
      <c r="F18" s="233"/>
      <c r="G18" s="79">
        <v>11</v>
      </c>
      <c r="H18" s="93">
        <f>H8+H9</f>
        <v>137452351</v>
      </c>
      <c r="I18" s="93">
        <f>I8+I9</f>
        <v>142815518</v>
      </c>
    </row>
    <row r="19" spans="1:9" ht="12.75" customHeight="1" x14ac:dyDescent="0.2">
      <c r="A19" s="225" t="s">
        <v>178</v>
      </c>
      <c r="B19" s="225"/>
      <c r="C19" s="225"/>
      <c r="D19" s="225"/>
      <c r="E19" s="225"/>
      <c r="F19" s="225"/>
      <c r="G19" s="79">
        <v>12</v>
      </c>
      <c r="H19" s="93">
        <f>H20+H21+H22+H23</f>
        <v>-30466873</v>
      </c>
      <c r="I19" s="93">
        <f>I20+I21+I22+I23</f>
        <v>-7841106</v>
      </c>
    </row>
    <row r="20" spans="1:9" ht="12.75" customHeight="1" x14ac:dyDescent="0.2">
      <c r="A20" s="240" t="s">
        <v>179</v>
      </c>
      <c r="B20" s="240"/>
      <c r="C20" s="240"/>
      <c r="D20" s="240"/>
      <c r="E20" s="240"/>
      <c r="F20" s="240"/>
      <c r="G20" s="87">
        <v>13</v>
      </c>
      <c r="H20" s="92">
        <v>3498269</v>
      </c>
      <c r="I20" s="92">
        <v>71988406</v>
      </c>
    </row>
    <row r="21" spans="1:9" ht="12.75" customHeight="1" x14ac:dyDescent="0.2">
      <c r="A21" s="240" t="s">
        <v>180</v>
      </c>
      <c r="B21" s="240"/>
      <c r="C21" s="240"/>
      <c r="D21" s="240"/>
      <c r="E21" s="240"/>
      <c r="F21" s="240"/>
      <c r="G21" s="87">
        <v>14</v>
      </c>
      <c r="H21" s="92">
        <v>-20642721</v>
      </c>
      <c r="I21" s="92">
        <v>-19442747</v>
      </c>
    </row>
    <row r="22" spans="1:9" ht="12.75" customHeight="1" x14ac:dyDescent="0.2">
      <c r="A22" s="240" t="s">
        <v>181</v>
      </c>
      <c r="B22" s="240"/>
      <c r="C22" s="240"/>
      <c r="D22" s="240"/>
      <c r="E22" s="240"/>
      <c r="F22" s="240"/>
      <c r="G22" s="87">
        <v>15</v>
      </c>
      <c r="H22" s="92">
        <v>-4272636</v>
      </c>
      <c r="I22" s="92">
        <v>3761864</v>
      </c>
    </row>
    <row r="23" spans="1:9" ht="12.75" customHeight="1" x14ac:dyDescent="0.2">
      <c r="A23" s="240" t="s">
        <v>182</v>
      </c>
      <c r="B23" s="240"/>
      <c r="C23" s="240"/>
      <c r="D23" s="240"/>
      <c r="E23" s="240"/>
      <c r="F23" s="240"/>
      <c r="G23" s="87">
        <v>16</v>
      </c>
      <c r="H23" s="92">
        <v>-9049785</v>
      </c>
      <c r="I23" s="92">
        <v>-64148629</v>
      </c>
    </row>
    <row r="24" spans="1:9" ht="12.75" customHeight="1" x14ac:dyDescent="0.2">
      <c r="A24" s="233" t="s">
        <v>183</v>
      </c>
      <c r="B24" s="233"/>
      <c r="C24" s="233"/>
      <c r="D24" s="233"/>
      <c r="E24" s="233"/>
      <c r="F24" s="233"/>
      <c r="G24" s="79">
        <v>17</v>
      </c>
      <c r="H24" s="93">
        <f>H18+H19</f>
        <v>106985478</v>
      </c>
      <c r="I24" s="93">
        <f>I18+I19</f>
        <v>134974412</v>
      </c>
    </row>
    <row r="25" spans="1:9" ht="12.75" customHeight="1" x14ac:dyDescent="0.2">
      <c r="A25" s="216" t="s">
        <v>184</v>
      </c>
      <c r="B25" s="216"/>
      <c r="C25" s="216"/>
      <c r="D25" s="216"/>
      <c r="E25" s="216"/>
      <c r="F25" s="216"/>
      <c r="G25" s="87">
        <v>18</v>
      </c>
      <c r="H25" s="92">
        <v>-5386819</v>
      </c>
      <c r="I25" s="92">
        <v>-6793106</v>
      </c>
    </row>
    <row r="26" spans="1:9" ht="12.75" customHeight="1" x14ac:dyDescent="0.2">
      <c r="A26" s="216" t="s">
        <v>185</v>
      </c>
      <c r="B26" s="216"/>
      <c r="C26" s="216"/>
      <c r="D26" s="216"/>
      <c r="E26" s="216"/>
      <c r="F26" s="216"/>
      <c r="G26" s="87">
        <v>19</v>
      </c>
      <c r="H26" s="92">
        <v>-10766661</v>
      </c>
      <c r="I26" s="92">
        <v>-26346903</v>
      </c>
    </row>
    <row r="27" spans="1:9" ht="28.9" customHeight="1" x14ac:dyDescent="0.2">
      <c r="A27" s="227" t="s">
        <v>186</v>
      </c>
      <c r="B27" s="227"/>
      <c r="C27" s="227"/>
      <c r="D27" s="227"/>
      <c r="E27" s="227"/>
      <c r="F27" s="227"/>
      <c r="G27" s="79">
        <v>20</v>
      </c>
      <c r="H27" s="93">
        <f>H24+H25+H26</f>
        <v>90831998</v>
      </c>
      <c r="I27" s="93">
        <f>I24+I25+I26</f>
        <v>101834403</v>
      </c>
    </row>
    <row r="28" spans="1:9" x14ac:dyDescent="0.2">
      <c r="A28" s="243" t="s">
        <v>187</v>
      </c>
      <c r="B28" s="243"/>
      <c r="C28" s="243"/>
      <c r="D28" s="243"/>
      <c r="E28" s="243"/>
      <c r="F28" s="243"/>
      <c r="G28" s="243"/>
      <c r="H28" s="243"/>
      <c r="I28" s="243"/>
    </row>
    <row r="29" spans="1:9" ht="23.45" customHeight="1" x14ac:dyDescent="0.2">
      <c r="A29" s="216" t="s">
        <v>188</v>
      </c>
      <c r="B29" s="216"/>
      <c r="C29" s="216"/>
      <c r="D29" s="216"/>
      <c r="E29" s="216"/>
      <c r="F29" s="216"/>
      <c r="G29" s="87">
        <v>21</v>
      </c>
      <c r="H29" s="90">
        <v>3490710</v>
      </c>
      <c r="I29" s="90">
        <v>782135</v>
      </c>
    </row>
    <row r="30" spans="1:9" ht="12.75" customHeight="1" x14ac:dyDescent="0.2">
      <c r="A30" s="216" t="s">
        <v>189</v>
      </c>
      <c r="B30" s="216"/>
      <c r="C30" s="216"/>
      <c r="D30" s="216"/>
      <c r="E30" s="216"/>
      <c r="F30" s="216"/>
      <c r="G30" s="87">
        <v>22</v>
      </c>
      <c r="H30" s="90">
        <v>329352441</v>
      </c>
      <c r="I30" s="90">
        <v>736642208</v>
      </c>
    </row>
    <row r="31" spans="1:9" ht="12.75" customHeight="1" x14ac:dyDescent="0.2">
      <c r="A31" s="216" t="s">
        <v>190</v>
      </c>
      <c r="B31" s="216"/>
      <c r="C31" s="216"/>
      <c r="D31" s="216"/>
      <c r="E31" s="216"/>
      <c r="F31" s="216"/>
      <c r="G31" s="87">
        <v>23</v>
      </c>
      <c r="H31" s="90">
        <v>27343428</v>
      </c>
      <c r="I31" s="90">
        <v>28154848</v>
      </c>
    </row>
    <row r="32" spans="1:9" ht="12.75" customHeight="1" x14ac:dyDescent="0.2">
      <c r="A32" s="216" t="s">
        <v>191</v>
      </c>
      <c r="B32" s="216"/>
      <c r="C32" s="216"/>
      <c r="D32" s="216"/>
      <c r="E32" s="216"/>
      <c r="F32" s="216"/>
      <c r="G32" s="87">
        <v>24</v>
      </c>
      <c r="H32" s="90">
        <v>9286411</v>
      </c>
      <c r="I32" s="90">
        <v>11555235</v>
      </c>
    </row>
    <row r="33" spans="1:9" ht="12.75" customHeight="1" x14ac:dyDescent="0.2">
      <c r="A33" s="216" t="s">
        <v>192</v>
      </c>
      <c r="B33" s="216"/>
      <c r="C33" s="216"/>
      <c r="D33" s="216"/>
      <c r="E33" s="216"/>
      <c r="F33" s="216"/>
      <c r="G33" s="87">
        <v>25</v>
      </c>
      <c r="H33" s="90">
        <v>347526034</v>
      </c>
      <c r="I33" s="90">
        <v>717369060</v>
      </c>
    </row>
    <row r="34" spans="1:9" ht="12.75" customHeight="1" x14ac:dyDescent="0.2">
      <c r="A34" s="216" t="s">
        <v>193</v>
      </c>
      <c r="B34" s="216"/>
      <c r="C34" s="216"/>
      <c r="D34" s="216"/>
      <c r="E34" s="216"/>
      <c r="F34" s="216"/>
      <c r="G34" s="87">
        <v>26</v>
      </c>
      <c r="H34" s="90">
        <v>17372</v>
      </c>
      <c r="I34" s="90">
        <v>0</v>
      </c>
    </row>
    <row r="35" spans="1:9" ht="27.6" customHeight="1" x14ac:dyDescent="0.2">
      <c r="A35" s="233" t="s">
        <v>194</v>
      </c>
      <c r="B35" s="233"/>
      <c r="C35" s="233"/>
      <c r="D35" s="233"/>
      <c r="E35" s="233"/>
      <c r="F35" s="233"/>
      <c r="G35" s="79">
        <v>27</v>
      </c>
      <c r="H35" s="89">
        <f>H29+H30+H31+H32+H33+H34</f>
        <v>717016396</v>
      </c>
      <c r="I35" s="89">
        <f>I29+I30+I31+I32+I33+I34</f>
        <v>1494503486</v>
      </c>
    </row>
    <row r="36" spans="1:9" ht="26.45" customHeight="1" x14ac:dyDescent="0.2">
      <c r="A36" s="216" t="s">
        <v>195</v>
      </c>
      <c r="B36" s="216"/>
      <c r="C36" s="216"/>
      <c r="D36" s="216"/>
      <c r="E36" s="216"/>
      <c r="F36" s="216"/>
      <c r="G36" s="87">
        <v>28</v>
      </c>
      <c r="H36" s="90">
        <v>-104906208</v>
      </c>
      <c r="I36" s="90">
        <v>-145145630</v>
      </c>
    </row>
    <row r="37" spans="1:9" ht="12.75" customHeight="1" x14ac:dyDescent="0.2">
      <c r="A37" s="216" t="s">
        <v>196</v>
      </c>
      <c r="B37" s="216"/>
      <c r="C37" s="216"/>
      <c r="D37" s="216"/>
      <c r="E37" s="216"/>
      <c r="F37" s="216"/>
      <c r="G37" s="87">
        <v>29</v>
      </c>
      <c r="H37" s="90">
        <v>-409841578</v>
      </c>
      <c r="I37" s="90">
        <v>-593212689</v>
      </c>
    </row>
    <row r="38" spans="1:9" ht="12.75" customHeight="1" x14ac:dyDescent="0.2">
      <c r="A38" s="216" t="s">
        <v>197</v>
      </c>
      <c r="B38" s="216"/>
      <c r="C38" s="216"/>
      <c r="D38" s="216"/>
      <c r="E38" s="216"/>
      <c r="F38" s="216"/>
      <c r="G38" s="87">
        <v>30</v>
      </c>
      <c r="H38" s="90">
        <v>-356158348</v>
      </c>
      <c r="I38" s="90">
        <v>-841643654</v>
      </c>
    </row>
    <row r="39" spans="1:9" ht="12.75" customHeight="1" x14ac:dyDescent="0.2">
      <c r="A39" s="216" t="s">
        <v>198</v>
      </c>
      <c r="B39" s="216"/>
      <c r="C39" s="216"/>
      <c r="D39" s="216"/>
      <c r="E39" s="216"/>
      <c r="F39" s="216"/>
      <c r="G39" s="87">
        <v>31</v>
      </c>
      <c r="H39" s="90">
        <v>-11319518</v>
      </c>
      <c r="I39" s="90">
        <v>-10539945</v>
      </c>
    </row>
    <row r="40" spans="1:9" ht="12.75" customHeight="1" x14ac:dyDescent="0.2">
      <c r="A40" s="216" t="s">
        <v>199</v>
      </c>
      <c r="B40" s="216"/>
      <c r="C40" s="216"/>
      <c r="D40" s="216"/>
      <c r="E40" s="216"/>
      <c r="F40" s="216"/>
      <c r="G40" s="87">
        <v>32</v>
      </c>
      <c r="H40" s="90">
        <v>0</v>
      </c>
      <c r="I40" s="90">
        <v>0</v>
      </c>
    </row>
    <row r="41" spans="1:9" ht="22.9" customHeight="1" x14ac:dyDescent="0.2">
      <c r="A41" s="233" t="s">
        <v>200</v>
      </c>
      <c r="B41" s="233"/>
      <c r="C41" s="233"/>
      <c r="D41" s="233"/>
      <c r="E41" s="233"/>
      <c r="F41" s="233"/>
      <c r="G41" s="79">
        <v>33</v>
      </c>
      <c r="H41" s="89">
        <f>H36+H37+H38+H39+H40</f>
        <v>-882225652</v>
      </c>
      <c r="I41" s="89">
        <f>I36+I37+I38+I39+I40</f>
        <v>-1590541918</v>
      </c>
    </row>
    <row r="42" spans="1:9" ht="30.6" customHeight="1" x14ac:dyDescent="0.2">
      <c r="A42" s="227" t="s">
        <v>201</v>
      </c>
      <c r="B42" s="227"/>
      <c r="C42" s="227"/>
      <c r="D42" s="227"/>
      <c r="E42" s="227"/>
      <c r="F42" s="227"/>
      <c r="G42" s="79">
        <v>34</v>
      </c>
      <c r="H42" s="89">
        <f>H35+H41</f>
        <v>-165209256</v>
      </c>
      <c r="I42" s="89">
        <f>I35+I41</f>
        <v>-96038432</v>
      </c>
    </row>
    <row r="43" spans="1:9" x14ac:dyDescent="0.2">
      <c r="A43" s="243" t="s">
        <v>202</v>
      </c>
      <c r="B43" s="243"/>
      <c r="C43" s="243"/>
      <c r="D43" s="243"/>
      <c r="E43" s="243"/>
      <c r="F43" s="243"/>
      <c r="G43" s="243"/>
      <c r="H43" s="243"/>
      <c r="I43" s="243"/>
    </row>
    <row r="44" spans="1:9" ht="12.75" customHeight="1" x14ac:dyDescent="0.2">
      <c r="A44" s="216" t="s">
        <v>203</v>
      </c>
      <c r="B44" s="216"/>
      <c r="C44" s="216"/>
      <c r="D44" s="216"/>
      <c r="E44" s="216"/>
      <c r="F44" s="216"/>
      <c r="G44" s="87">
        <v>35</v>
      </c>
      <c r="H44" s="90">
        <v>0</v>
      </c>
      <c r="I44" s="90">
        <v>0</v>
      </c>
    </row>
    <row r="45" spans="1:9" ht="27.6" customHeight="1" x14ac:dyDescent="0.2">
      <c r="A45" s="216" t="s">
        <v>204</v>
      </c>
      <c r="B45" s="216"/>
      <c r="C45" s="216"/>
      <c r="D45" s="216"/>
      <c r="E45" s="216"/>
      <c r="F45" s="216"/>
      <c r="G45" s="87">
        <v>36</v>
      </c>
      <c r="H45" s="90">
        <v>2159400</v>
      </c>
      <c r="I45" s="90">
        <v>0</v>
      </c>
    </row>
    <row r="46" spans="1:9" ht="12.75" customHeight="1" x14ac:dyDescent="0.2">
      <c r="A46" s="216" t="s">
        <v>205</v>
      </c>
      <c r="B46" s="216"/>
      <c r="C46" s="216"/>
      <c r="D46" s="216"/>
      <c r="E46" s="216"/>
      <c r="F46" s="216"/>
      <c r="G46" s="87">
        <v>37</v>
      </c>
      <c r="H46" s="90">
        <v>18734202</v>
      </c>
      <c r="I46" s="90">
        <v>133431659</v>
      </c>
    </row>
    <row r="47" spans="1:9" ht="12.75" customHeight="1" x14ac:dyDescent="0.2">
      <c r="A47" s="216" t="s">
        <v>206</v>
      </c>
      <c r="B47" s="216"/>
      <c r="C47" s="216"/>
      <c r="D47" s="216"/>
      <c r="E47" s="216"/>
      <c r="F47" s="216"/>
      <c r="G47" s="87">
        <v>38</v>
      </c>
      <c r="H47" s="90">
        <v>0</v>
      </c>
      <c r="I47" s="90">
        <v>2167325</v>
      </c>
    </row>
    <row r="48" spans="1:9" ht="25.9" customHeight="1" x14ac:dyDescent="0.2">
      <c r="A48" s="233" t="s">
        <v>207</v>
      </c>
      <c r="B48" s="233"/>
      <c r="C48" s="233"/>
      <c r="D48" s="233"/>
      <c r="E48" s="233"/>
      <c r="F48" s="233"/>
      <c r="G48" s="79">
        <v>39</v>
      </c>
      <c r="H48" s="89">
        <f>H44+H45+H46+H47</f>
        <v>20893602</v>
      </c>
      <c r="I48" s="89">
        <f>I44+I45+I46+I47</f>
        <v>135598984</v>
      </c>
    </row>
    <row r="49" spans="1:9" ht="24.6" customHeight="1" x14ac:dyDescent="0.2">
      <c r="A49" s="216" t="s">
        <v>299</v>
      </c>
      <c r="B49" s="216"/>
      <c r="C49" s="216"/>
      <c r="D49" s="216"/>
      <c r="E49" s="216"/>
      <c r="F49" s="216"/>
      <c r="G49" s="87">
        <v>40</v>
      </c>
      <c r="H49" s="90">
        <v>-42324765</v>
      </c>
      <c r="I49" s="90">
        <v>-54630506</v>
      </c>
    </row>
    <row r="50" spans="1:9" ht="12.75" customHeight="1" x14ac:dyDescent="0.2">
      <c r="A50" s="216" t="s">
        <v>208</v>
      </c>
      <c r="B50" s="216"/>
      <c r="C50" s="216"/>
      <c r="D50" s="216"/>
      <c r="E50" s="216"/>
      <c r="F50" s="216"/>
      <c r="G50" s="87">
        <v>41</v>
      </c>
      <c r="H50" s="90">
        <v>-37546715</v>
      </c>
      <c r="I50" s="90">
        <v>-78439887</v>
      </c>
    </row>
    <row r="51" spans="1:9" ht="12.75" customHeight="1" x14ac:dyDescent="0.2">
      <c r="A51" s="216" t="s">
        <v>209</v>
      </c>
      <c r="B51" s="216"/>
      <c r="C51" s="216"/>
      <c r="D51" s="216"/>
      <c r="E51" s="216"/>
      <c r="F51" s="216"/>
      <c r="G51" s="87">
        <v>42</v>
      </c>
      <c r="H51" s="90">
        <v>0</v>
      </c>
      <c r="I51" s="90">
        <v>-7136021</v>
      </c>
    </row>
    <row r="52" spans="1:9" ht="26.45" customHeight="1" x14ac:dyDescent="0.2">
      <c r="A52" s="216" t="s">
        <v>210</v>
      </c>
      <c r="B52" s="216"/>
      <c r="C52" s="216"/>
      <c r="D52" s="216"/>
      <c r="E52" s="216"/>
      <c r="F52" s="216"/>
      <c r="G52" s="87">
        <v>43</v>
      </c>
      <c r="H52" s="90">
        <v>0</v>
      </c>
      <c r="I52" s="90">
        <v>0</v>
      </c>
    </row>
    <row r="53" spans="1:9" ht="12.75" customHeight="1" x14ac:dyDescent="0.2">
      <c r="A53" s="216" t="s">
        <v>211</v>
      </c>
      <c r="B53" s="216"/>
      <c r="C53" s="216"/>
      <c r="D53" s="216"/>
      <c r="E53" s="216"/>
      <c r="F53" s="216"/>
      <c r="G53" s="87">
        <v>44</v>
      </c>
      <c r="H53" s="90">
        <v>-5865957</v>
      </c>
      <c r="I53" s="90">
        <v>-3612543</v>
      </c>
    </row>
    <row r="54" spans="1:9" ht="27.6" customHeight="1" x14ac:dyDescent="0.2">
      <c r="A54" s="233" t="s">
        <v>212</v>
      </c>
      <c r="B54" s="233"/>
      <c r="C54" s="233"/>
      <c r="D54" s="233"/>
      <c r="E54" s="233"/>
      <c r="F54" s="233"/>
      <c r="G54" s="79">
        <v>45</v>
      </c>
      <c r="H54" s="89">
        <f>H49+H50+H51+H52+H53</f>
        <v>-85737437</v>
      </c>
      <c r="I54" s="89">
        <f>I49+I50+I51+I52+I53</f>
        <v>-143818957</v>
      </c>
    </row>
    <row r="55" spans="1:9" ht="27.6" customHeight="1" x14ac:dyDescent="0.2">
      <c r="A55" s="227" t="s">
        <v>213</v>
      </c>
      <c r="B55" s="227"/>
      <c r="C55" s="227"/>
      <c r="D55" s="227"/>
      <c r="E55" s="227"/>
      <c r="F55" s="227"/>
      <c r="G55" s="79">
        <v>46</v>
      </c>
      <c r="H55" s="89">
        <f>H48+H54</f>
        <v>-64843835</v>
      </c>
      <c r="I55" s="89">
        <f>I48+I54</f>
        <v>-8219973</v>
      </c>
    </row>
    <row r="56" spans="1:9" x14ac:dyDescent="0.2">
      <c r="A56" s="192" t="s">
        <v>214</v>
      </c>
      <c r="B56" s="192"/>
      <c r="C56" s="192"/>
      <c r="D56" s="192"/>
      <c r="E56" s="192"/>
      <c r="F56" s="192"/>
      <c r="G56" s="87">
        <v>47</v>
      </c>
      <c r="H56" s="90">
        <v>0</v>
      </c>
      <c r="I56" s="90">
        <v>0</v>
      </c>
    </row>
    <row r="57" spans="1:9" ht="27" customHeight="1" x14ac:dyDescent="0.2">
      <c r="A57" s="227" t="s">
        <v>215</v>
      </c>
      <c r="B57" s="227"/>
      <c r="C57" s="227"/>
      <c r="D57" s="227"/>
      <c r="E57" s="227"/>
      <c r="F57" s="227"/>
      <c r="G57" s="79">
        <v>48</v>
      </c>
      <c r="H57" s="89">
        <f>H27+H42+H55+H56</f>
        <v>-139221093</v>
      </c>
      <c r="I57" s="89">
        <f>I27+I42+I55+I56</f>
        <v>-2424002</v>
      </c>
    </row>
    <row r="58" spans="1:9" ht="15.6" customHeight="1" x14ac:dyDescent="0.2">
      <c r="A58" s="244" t="s">
        <v>216</v>
      </c>
      <c r="B58" s="244"/>
      <c r="C58" s="244"/>
      <c r="D58" s="244"/>
      <c r="E58" s="244"/>
      <c r="F58" s="244"/>
      <c r="G58" s="87">
        <v>49</v>
      </c>
      <c r="H58" s="90">
        <v>273292409</v>
      </c>
      <c r="I58" s="90">
        <v>134071316</v>
      </c>
    </row>
    <row r="59" spans="1:9" ht="28.9" customHeight="1" x14ac:dyDescent="0.2">
      <c r="A59" s="227" t="s">
        <v>217</v>
      </c>
      <c r="B59" s="227"/>
      <c r="C59" s="227"/>
      <c r="D59" s="227"/>
      <c r="E59" s="227"/>
      <c r="F59" s="227"/>
      <c r="G59" s="79">
        <v>50</v>
      </c>
      <c r="H59" s="89">
        <f>H57+H58</f>
        <v>134071316</v>
      </c>
      <c r="I59" s="89">
        <f>I57+I58</f>
        <v>131647314</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rowBreaks count="1" manualBreakCount="1">
    <brk id="4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pane ySplit="6" topLeftCell="A7" activePane="bottomLeft" state="frozen"/>
      <selection sqref="A1:C1"/>
      <selection pane="bottomLeft" activeCell="A7" sqref="A7:I7"/>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3" t="s">
        <v>218</v>
      </c>
      <c r="B1" s="238"/>
      <c r="C1" s="238"/>
      <c r="D1" s="238"/>
      <c r="E1" s="238"/>
      <c r="F1" s="238"/>
      <c r="G1" s="238"/>
      <c r="H1" s="238"/>
      <c r="I1" s="238"/>
    </row>
    <row r="2" spans="1:9" ht="12.75" customHeight="1" x14ac:dyDescent="0.2">
      <c r="A2" s="222" t="s">
        <v>617</v>
      </c>
      <c r="B2" s="199"/>
      <c r="C2" s="199"/>
      <c r="D2" s="199"/>
      <c r="E2" s="199"/>
      <c r="F2" s="199"/>
      <c r="G2" s="199"/>
      <c r="H2" s="199"/>
      <c r="I2" s="199"/>
    </row>
    <row r="3" spans="1:9" x14ac:dyDescent="0.2">
      <c r="A3" s="231" t="s">
        <v>443</v>
      </c>
      <c r="B3" s="246"/>
      <c r="C3" s="246"/>
      <c r="D3" s="246"/>
      <c r="E3" s="246"/>
      <c r="F3" s="246"/>
      <c r="G3" s="246"/>
      <c r="H3" s="246"/>
      <c r="I3" s="246"/>
    </row>
    <row r="4" spans="1:9" x14ac:dyDescent="0.2">
      <c r="A4" s="239" t="s">
        <v>471</v>
      </c>
      <c r="B4" s="202"/>
      <c r="C4" s="202"/>
      <c r="D4" s="202"/>
      <c r="E4" s="202"/>
      <c r="F4" s="202"/>
      <c r="G4" s="202"/>
      <c r="H4" s="202"/>
      <c r="I4" s="203"/>
    </row>
    <row r="5" spans="1:9" ht="33.75" x14ac:dyDescent="0.2">
      <c r="A5" s="217" t="s">
        <v>2</v>
      </c>
      <c r="B5" s="218"/>
      <c r="C5" s="218"/>
      <c r="D5" s="218"/>
      <c r="E5" s="218"/>
      <c r="F5" s="218"/>
      <c r="G5" s="83" t="s">
        <v>106</v>
      </c>
      <c r="H5" s="84" t="s">
        <v>292</v>
      </c>
      <c r="I5" s="84" t="s">
        <v>276</v>
      </c>
    </row>
    <row r="6" spans="1:9" x14ac:dyDescent="0.2">
      <c r="A6" s="242">
        <v>1</v>
      </c>
      <c r="B6" s="218"/>
      <c r="C6" s="218"/>
      <c r="D6" s="218"/>
      <c r="E6" s="218"/>
      <c r="F6" s="218"/>
      <c r="G6" s="85">
        <v>2</v>
      </c>
      <c r="H6" s="84" t="s">
        <v>167</v>
      </c>
      <c r="I6" s="84" t="s">
        <v>168</v>
      </c>
    </row>
    <row r="7" spans="1:9" x14ac:dyDescent="0.2">
      <c r="A7" s="243" t="s">
        <v>169</v>
      </c>
      <c r="B7" s="245"/>
      <c r="C7" s="245"/>
      <c r="D7" s="245"/>
      <c r="E7" s="245"/>
      <c r="F7" s="245"/>
      <c r="G7" s="245"/>
      <c r="H7" s="245"/>
      <c r="I7" s="245"/>
    </row>
    <row r="8" spans="1:9" x14ac:dyDescent="0.2">
      <c r="A8" s="216" t="s">
        <v>219</v>
      </c>
      <c r="B8" s="216"/>
      <c r="C8" s="216"/>
      <c r="D8" s="216"/>
      <c r="E8" s="216"/>
      <c r="F8" s="216"/>
      <c r="G8" s="77">
        <v>1</v>
      </c>
      <c r="H8" s="90">
        <v>0</v>
      </c>
      <c r="I8" s="90">
        <v>0</v>
      </c>
    </row>
    <row r="9" spans="1:9" x14ac:dyDescent="0.2">
      <c r="A9" s="216" t="s">
        <v>220</v>
      </c>
      <c r="B9" s="216"/>
      <c r="C9" s="216"/>
      <c r="D9" s="216"/>
      <c r="E9" s="216"/>
      <c r="F9" s="216"/>
      <c r="G9" s="77">
        <v>2</v>
      </c>
      <c r="H9" s="90">
        <v>0</v>
      </c>
      <c r="I9" s="90">
        <v>0</v>
      </c>
    </row>
    <row r="10" spans="1:9" x14ac:dyDescent="0.2">
      <c r="A10" s="216" t="s">
        <v>221</v>
      </c>
      <c r="B10" s="216"/>
      <c r="C10" s="216"/>
      <c r="D10" s="216"/>
      <c r="E10" s="216"/>
      <c r="F10" s="216"/>
      <c r="G10" s="77">
        <v>3</v>
      </c>
      <c r="H10" s="90">
        <v>0</v>
      </c>
      <c r="I10" s="90">
        <v>0</v>
      </c>
    </row>
    <row r="11" spans="1:9" x14ac:dyDescent="0.2">
      <c r="A11" s="216" t="s">
        <v>222</v>
      </c>
      <c r="B11" s="216"/>
      <c r="C11" s="216"/>
      <c r="D11" s="216"/>
      <c r="E11" s="216"/>
      <c r="F11" s="216"/>
      <c r="G11" s="77">
        <v>4</v>
      </c>
      <c r="H11" s="90">
        <v>0</v>
      </c>
      <c r="I11" s="90">
        <v>0</v>
      </c>
    </row>
    <row r="12" spans="1:9" x14ac:dyDescent="0.2">
      <c r="A12" s="216" t="s">
        <v>387</v>
      </c>
      <c r="B12" s="216"/>
      <c r="C12" s="216"/>
      <c r="D12" s="216"/>
      <c r="E12" s="216"/>
      <c r="F12" s="216"/>
      <c r="G12" s="77">
        <v>5</v>
      </c>
      <c r="H12" s="90">
        <v>0</v>
      </c>
      <c r="I12" s="90">
        <v>0</v>
      </c>
    </row>
    <row r="13" spans="1:9" ht="24" customHeight="1" x14ac:dyDescent="0.2">
      <c r="A13" s="229" t="s">
        <v>395</v>
      </c>
      <c r="B13" s="229"/>
      <c r="C13" s="229"/>
      <c r="D13" s="229"/>
      <c r="E13" s="229"/>
      <c r="F13" s="229"/>
      <c r="G13" s="79">
        <v>6</v>
      </c>
      <c r="H13" s="94">
        <f>SUM(H8:H12)</f>
        <v>0</v>
      </c>
      <c r="I13" s="94">
        <f>SUM(I8:I12)</f>
        <v>0</v>
      </c>
    </row>
    <row r="14" spans="1:9" x14ac:dyDescent="0.2">
      <c r="A14" s="216" t="s">
        <v>388</v>
      </c>
      <c r="B14" s="216"/>
      <c r="C14" s="216"/>
      <c r="D14" s="216"/>
      <c r="E14" s="216"/>
      <c r="F14" s="216"/>
      <c r="G14" s="77">
        <v>7</v>
      </c>
      <c r="H14" s="90">
        <v>0</v>
      </c>
      <c r="I14" s="90">
        <v>0</v>
      </c>
    </row>
    <row r="15" spans="1:9" x14ac:dyDescent="0.2">
      <c r="A15" s="216" t="s">
        <v>389</v>
      </c>
      <c r="B15" s="216"/>
      <c r="C15" s="216"/>
      <c r="D15" s="216"/>
      <c r="E15" s="216"/>
      <c r="F15" s="216"/>
      <c r="G15" s="77">
        <v>8</v>
      </c>
      <c r="H15" s="90">
        <v>0</v>
      </c>
      <c r="I15" s="90">
        <v>0</v>
      </c>
    </row>
    <row r="16" spans="1:9" x14ac:dyDescent="0.2">
      <c r="A16" s="216" t="s">
        <v>390</v>
      </c>
      <c r="B16" s="216"/>
      <c r="C16" s="216"/>
      <c r="D16" s="216"/>
      <c r="E16" s="216"/>
      <c r="F16" s="216"/>
      <c r="G16" s="77">
        <v>9</v>
      </c>
      <c r="H16" s="90">
        <v>0</v>
      </c>
      <c r="I16" s="90">
        <v>0</v>
      </c>
    </row>
    <row r="17" spans="1:9" x14ac:dyDescent="0.2">
      <c r="A17" s="216" t="s">
        <v>391</v>
      </c>
      <c r="B17" s="216"/>
      <c r="C17" s="216"/>
      <c r="D17" s="216"/>
      <c r="E17" s="216"/>
      <c r="F17" s="216"/>
      <c r="G17" s="77">
        <v>10</v>
      </c>
      <c r="H17" s="90">
        <v>0</v>
      </c>
      <c r="I17" s="90">
        <v>0</v>
      </c>
    </row>
    <row r="18" spans="1:9" x14ac:dyDescent="0.2">
      <c r="A18" s="216" t="s">
        <v>392</v>
      </c>
      <c r="B18" s="216"/>
      <c r="C18" s="216"/>
      <c r="D18" s="216"/>
      <c r="E18" s="216"/>
      <c r="F18" s="216"/>
      <c r="G18" s="77">
        <v>11</v>
      </c>
      <c r="H18" s="90">
        <v>0</v>
      </c>
      <c r="I18" s="90">
        <v>0</v>
      </c>
    </row>
    <row r="19" spans="1:9" x14ac:dyDescent="0.2">
      <c r="A19" s="216" t="s">
        <v>393</v>
      </c>
      <c r="B19" s="216"/>
      <c r="C19" s="216"/>
      <c r="D19" s="216"/>
      <c r="E19" s="216"/>
      <c r="F19" s="216"/>
      <c r="G19" s="77">
        <v>12</v>
      </c>
      <c r="H19" s="90">
        <v>0</v>
      </c>
      <c r="I19" s="90">
        <v>0</v>
      </c>
    </row>
    <row r="20" spans="1:9" ht="26.25" customHeight="1" x14ac:dyDescent="0.2">
      <c r="A20" s="229" t="s">
        <v>396</v>
      </c>
      <c r="B20" s="229"/>
      <c r="C20" s="229"/>
      <c r="D20" s="229"/>
      <c r="E20" s="229"/>
      <c r="F20" s="229"/>
      <c r="G20" s="79">
        <v>13</v>
      </c>
      <c r="H20" s="94">
        <f>SUM(H14:H19)</f>
        <v>0</v>
      </c>
      <c r="I20" s="94">
        <f>SUM(I14:I19)</f>
        <v>0</v>
      </c>
    </row>
    <row r="21" spans="1:9" ht="25.9" customHeight="1" x14ac:dyDescent="0.2">
      <c r="A21" s="227" t="s">
        <v>397</v>
      </c>
      <c r="B21" s="227"/>
      <c r="C21" s="227"/>
      <c r="D21" s="227"/>
      <c r="E21" s="227"/>
      <c r="F21" s="227"/>
      <c r="G21" s="79">
        <v>14</v>
      </c>
      <c r="H21" s="89">
        <f>H13+H20</f>
        <v>0</v>
      </c>
      <c r="I21" s="89">
        <f>I13+I20</f>
        <v>0</v>
      </c>
    </row>
    <row r="22" spans="1:9" x14ac:dyDescent="0.2">
      <c r="A22" s="243" t="s">
        <v>187</v>
      </c>
      <c r="B22" s="245"/>
      <c r="C22" s="245"/>
      <c r="D22" s="245"/>
      <c r="E22" s="245"/>
      <c r="F22" s="245"/>
      <c r="G22" s="245"/>
      <c r="H22" s="245"/>
      <c r="I22" s="245"/>
    </row>
    <row r="23" spans="1:9" ht="26.45" customHeight="1" x14ac:dyDescent="0.2">
      <c r="A23" s="216" t="s">
        <v>223</v>
      </c>
      <c r="B23" s="216"/>
      <c r="C23" s="216"/>
      <c r="D23" s="216"/>
      <c r="E23" s="216"/>
      <c r="F23" s="216"/>
      <c r="G23" s="77">
        <v>15</v>
      </c>
      <c r="H23" s="90">
        <v>0</v>
      </c>
      <c r="I23" s="90">
        <v>0</v>
      </c>
    </row>
    <row r="24" spans="1:9" x14ac:dyDescent="0.2">
      <c r="A24" s="216" t="s">
        <v>224</v>
      </c>
      <c r="B24" s="216"/>
      <c r="C24" s="216"/>
      <c r="D24" s="216"/>
      <c r="E24" s="216"/>
      <c r="F24" s="216"/>
      <c r="G24" s="77">
        <v>16</v>
      </c>
      <c r="H24" s="90">
        <v>0</v>
      </c>
      <c r="I24" s="90">
        <v>0</v>
      </c>
    </row>
    <row r="25" spans="1:9" x14ac:dyDescent="0.2">
      <c r="A25" s="216" t="s">
        <v>225</v>
      </c>
      <c r="B25" s="216"/>
      <c r="C25" s="216"/>
      <c r="D25" s="216"/>
      <c r="E25" s="216"/>
      <c r="F25" s="216"/>
      <c r="G25" s="77">
        <v>17</v>
      </c>
      <c r="H25" s="90">
        <v>0</v>
      </c>
      <c r="I25" s="90">
        <v>0</v>
      </c>
    </row>
    <row r="26" spans="1:9" x14ac:dyDescent="0.2">
      <c r="A26" s="216" t="s">
        <v>226</v>
      </c>
      <c r="B26" s="216"/>
      <c r="C26" s="216"/>
      <c r="D26" s="216"/>
      <c r="E26" s="216"/>
      <c r="F26" s="216"/>
      <c r="G26" s="77">
        <v>18</v>
      </c>
      <c r="H26" s="90">
        <v>0</v>
      </c>
      <c r="I26" s="90">
        <v>0</v>
      </c>
    </row>
    <row r="27" spans="1:9" x14ac:dyDescent="0.2">
      <c r="A27" s="216" t="s">
        <v>227</v>
      </c>
      <c r="B27" s="216"/>
      <c r="C27" s="216"/>
      <c r="D27" s="216"/>
      <c r="E27" s="216"/>
      <c r="F27" s="216"/>
      <c r="G27" s="77">
        <v>19</v>
      </c>
      <c r="H27" s="90">
        <v>0</v>
      </c>
      <c r="I27" s="90">
        <v>0</v>
      </c>
    </row>
    <row r="28" spans="1:9" x14ac:dyDescent="0.2">
      <c r="A28" s="216" t="s">
        <v>228</v>
      </c>
      <c r="B28" s="216"/>
      <c r="C28" s="216"/>
      <c r="D28" s="216"/>
      <c r="E28" s="216"/>
      <c r="F28" s="216"/>
      <c r="G28" s="77">
        <v>20</v>
      </c>
      <c r="H28" s="90">
        <v>0</v>
      </c>
      <c r="I28" s="90">
        <v>0</v>
      </c>
    </row>
    <row r="29" spans="1:9" ht="25.15" customHeight="1" x14ac:dyDescent="0.2">
      <c r="A29" s="233" t="s">
        <v>427</v>
      </c>
      <c r="B29" s="233"/>
      <c r="C29" s="233"/>
      <c r="D29" s="233"/>
      <c r="E29" s="233"/>
      <c r="F29" s="233"/>
      <c r="G29" s="79">
        <v>21</v>
      </c>
      <c r="H29" s="89">
        <f>SUM(H23:H28)</f>
        <v>0</v>
      </c>
      <c r="I29" s="89">
        <f>SUM(I23:I28)</f>
        <v>0</v>
      </c>
    </row>
    <row r="30" spans="1:9" ht="21" customHeight="1" x14ac:dyDescent="0.2">
      <c r="A30" s="216" t="s">
        <v>229</v>
      </c>
      <c r="B30" s="216"/>
      <c r="C30" s="216"/>
      <c r="D30" s="216"/>
      <c r="E30" s="216"/>
      <c r="F30" s="216"/>
      <c r="G30" s="77">
        <v>22</v>
      </c>
      <c r="H30" s="90">
        <v>0</v>
      </c>
      <c r="I30" s="90">
        <v>0</v>
      </c>
    </row>
    <row r="31" spans="1:9" x14ac:dyDescent="0.2">
      <c r="A31" s="216" t="s">
        <v>230</v>
      </c>
      <c r="B31" s="216"/>
      <c r="C31" s="216"/>
      <c r="D31" s="216"/>
      <c r="E31" s="216"/>
      <c r="F31" s="216"/>
      <c r="G31" s="77">
        <v>23</v>
      </c>
      <c r="H31" s="90">
        <v>0</v>
      </c>
      <c r="I31" s="90">
        <v>0</v>
      </c>
    </row>
    <row r="32" spans="1:9" x14ac:dyDescent="0.2">
      <c r="A32" s="216" t="s">
        <v>394</v>
      </c>
      <c r="B32" s="216"/>
      <c r="C32" s="216"/>
      <c r="D32" s="216"/>
      <c r="E32" s="216"/>
      <c r="F32" s="216"/>
      <c r="G32" s="77">
        <v>24</v>
      </c>
      <c r="H32" s="90">
        <v>0</v>
      </c>
      <c r="I32" s="90">
        <v>0</v>
      </c>
    </row>
    <row r="33" spans="1:9" x14ac:dyDescent="0.2">
      <c r="A33" s="216" t="s">
        <v>231</v>
      </c>
      <c r="B33" s="216"/>
      <c r="C33" s="216"/>
      <c r="D33" s="216"/>
      <c r="E33" s="216"/>
      <c r="F33" s="216"/>
      <c r="G33" s="77">
        <v>25</v>
      </c>
      <c r="H33" s="90">
        <v>0</v>
      </c>
      <c r="I33" s="90">
        <v>0</v>
      </c>
    </row>
    <row r="34" spans="1:9" x14ac:dyDescent="0.2">
      <c r="A34" s="216" t="s">
        <v>232</v>
      </c>
      <c r="B34" s="216"/>
      <c r="C34" s="216"/>
      <c r="D34" s="216"/>
      <c r="E34" s="216"/>
      <c r="F34" s="216"/>
      <c r="G34" s="77">
        <v>26</v>
      </c>
      <c r="H34" s="90">
        <v>0</v>
      </c>
      <c r="I34" s="90">
        <v>0</v>
      </c>
    </row>
    <row r="35" spans="1:9" ht="28.9" customHeight="1" x14ac:dyDescent="0.2">
      <c r="A35" s="233" t="s">
        <v>428</v>
      </c>
      <c r="B35" s="233"/>
      <c r="C35" s="233"/>
      <c r="D35" s="233"/>
      <c r="E35" s="233"/>
      <c r="F35" s="233"/>
      <c r="G35" s="79">
        <v>27</v>
      </c>
      <c r="H35" s="89">
        <f>SUM(H30:H34)</f>
        <v>0</v>
      </c>
      <c r="I35" s="89">
        <f>SUM(I30:I34)</f>
        <v>0</v>
      </c>
    </row>
    <row r="36" spans="1:9" ht="26.45" customHeight="1" x14ac:dyDescent="0.2">
      <c r="A36" s="227" t="s">
        <v>398</v>
      </c>
      <c r="B36" s="227"/>
      <c r="C36" s="227"/>
      <c r="D36" s="227"/>
      <c r="E36" s="227"/>
      <c r="F36" s="227"/>
      <c r="G36" s="79">
        <v>28</v>
      </c>
      <c r="H36" s="89">
        <f>H29+H35</f>
        <v>0</v>
      </c>
      <c r="I36" s="89">
        <f>I29+I35</f>
        <v>0</v>
      </c>
    </row>
    <row r="37" spans="1:9" x14ac:dyDescent="0.2">
      <c r="A37" s="243" t="s">
        <v>202</v>
      </c>
      <c r="B37" s="245"/>
      <c r="C37" s="245"/>
      <c r="D37" s="245"/>
      <c r="E37" s="245"/>
      <c r="F37" s="245"/>
      <c r="G37" s="245">
        <v>0</v>
      </c>
      <c r="H37" s="245"/>
      <c r="I37" s="245"/>
    </row>
    <row r="38" spans="1:9" x14ac:dyDescent="0.2">
      <c r="A38" s="192" t="s">
        <v>233</v>
      </c>
      <c r="B38" s="192"/>
      <c r="C38" s="192"/>
      <c r="D38" s="192"/>
      <c r="E38" s="192"/>
      <c r="F38" s="192"/>
      <c r="G38" s="77">
        <v>29</v>
      </c>
      <c r="H38" s="90">
        <v>0</v>
      </c>
      <c r="I38" s="90">
        <v>0</v>
      </c>
    </row>
    <row r="39" spans="1:9" ht="21.6" customHeight="1" x14ac:dyDescent="0.2">
      <c r="A39" s="192" t="s">
        <v>234</v>
      </c>
      <c r="B39" s="192"/>
      <c r="C39" s="192"/>
      <c r="D39" s="192"/>
      <c r="E39" s="192"/>
      <c r="F39" s="192"/>
      <c r="G39" s="77">
        <v>30</v>
      </c>
      <c r="H39" s="90">
        <v>0</v>
      </c>
      <c r="I39" s="90">
        <v>0</v>
      </c>
    </row>
    <row r="40" spans="1:9" x14ac:dyDescent="0.2">
      <c r="A40" s="192" t="s">
        <v>235</v>
      </c>
      <c r="B40" s="192"/>
      <c r="C40" s="192"/>
      <c r="D40" s="192"/>
      <c r="E40" s="192"/>
      <c r="F40" s="192"/>
      <c r="G40" s="77">
        <v>31</v>
      </c>
      <c r="H40" s="90">
        <v>0</v>
      </c>
      <c r="I40" s="90">
        <v>0</v>
      </c>
    </row>
    <row r="41" spans="1:9" x14ac:dyDescent="0.2">
      <c r="A41" s="192" t="s">
        <v>236</v>
      </c>
      <c r="B41" s="192"/>
      <c r="C41" s="192"/>
      <c r="D41" s="192"/>
      <c r="E41" s="192"/>
      <c r="F41" s="192"/>
      <c r="G41" s="77">
        <v>32</v>
      </c>
      <c r="H41" s="90">
        <v>0</v>
      </c>
      <c r="I41" s="90">
        <v>0</v>
      </c>
    </row>
    <row r="42" spans="1:9" ht="26.45" customHeight="1" x14ac:dyDescent="0.2">
      <c r="A42" s="233" t="s">
        <v>429</v>
      </c>
      <c r="B42" s="233"/>
      <c r="C42" s="233"/>
      <c r="D42" s="233"/>
      <c r="E42" s="233"/>
      <c r="F42" s="233"/>
      <c r="G42" s="79">
        <v>33</v>
      </c>
      <c r="H42" s="89">
        <f>H41+H40+H39+H38</f>
        <v>0</v>
      </c>
      <c r="I42" s="89">
        <f>I41+I40+I39+I38</f>
        <v>0</v>
      </c>
    </row>
    <row r="43" spans="1:9" ht="22.9" customHeight="1" x14ac:dyDescent="0.2">
      <c r="A43" s="192" t="s">
        <v>237</v>
      </c>
      <c r="B43" s="192"/>
      <c r="C43" s="192"/>
      <c r="D43" s="192"/>
      <c r="E43" s="192"/>
      <c r="F43" s="192"/>
      <c r="G43" s="77">
        <v>34</v>
      </c>
      <c r="H43" s="90">
        <v>0</v>
      </c>
      <c r="I43" s="90">
        <v>0</v>
      </c>
    </row>
    <row r="44" spans="1:9" x14ac:dyDescent="0.2">
      <c r="A44" s="192" t="s">
        <v>238</v>
      </c>
      <c r="B44" s="192"/>
      <c r="C44" s="192"/>
      <c r="D44" s="192"/>
      <c r="E44" s="192"/>
      <c r="F44" s="192"/>
      <c r="G44" s="77">
        <v>35</v>
      </c>
      <c r="H44" s="90">
        <v>0</v>
      </c>
      <c r="I44" s="90">
        <v>0</v>
      </c>
    </row>
    <row r="45" spans="1:9" x14ac:dyDescent="0.2">
      <c r="A45" s="192" t="s">
        <v>239</v>
      </c>
      <c r="B45" s="192"/>
      <c r="C45" s="192"/>
      <c r="D45" s="192"/>
      <c r="E45" s="192"/>
      <c r="F45" s="192"/>
      <c r="G45" s="77">
        <v>36</v>
      </c>
      <c r="H45" s="90">
        <v>0</v>
      </c>
      <c r="I45" s="90">
        <v>0</v>
      </c>
    </row>
    <row r="46" spans="1:9" ht="25.15" customHeight="1" x14ac:dyDescent="0.2">
      <c r="A46" s="192" t="s">
        <v>240</v>
      </c>
      <c r="B46" s="192"/>
      <c r="C46" s="192"/>
      <c r="D46" s="192"/>
      <c r="E46" s="192"/>
      <c r="F46" s="192"/>
      <c r="G46" s="77">
        <v>37</v>
      </c>
      <c r="H46" s="90">
        <v>0</v>
      </c>
      <c r="I46" s="90">
        <v>0</v>
      </c>
    </row>
    <row r="47" spans="1:9" x14ac:dyDescent="0.2">
      <c r="A47" s="192" t="s">
        <v>241</v>
      </c>
      <c r="B47" s="192"/>
      <c r="C47" s="192"/>
      <c r="D47" s="192"/>
      <c r="E47" s="192"/>
      <c r="F47" s="192"/>
      <c r="G47" s="77">
        <v>38</v>
      </c>
      <c r="H47" s="90">
        <v>0</v>
      </c>
      <c r="I47" s="90">
        <v>0</v>
      </c>
    </row>
    <row r="48" spans="1:9" ht="25.15" customHeight="1" x14ac:dyDescent="0.2">
      <c r="A48" s="233" t="s">
        <v>430</v>
      </c>
      <c r="B48" s="233"/>
      <c r="C48" s="233"/>
      <c r="D48" s="233"/>
      <c r="E48" s="233"/>
      <c r="F48" s="233"/>
      <c r="G48" s="79">
        <v>39</v>
      </c>
      <c r="H48" s="89">
        <f>H47+H46+H45+H44+H43</f>
        <v>0</v>
      </c>
      <c r="I48" s="89">
        <f>I47+I46+I45+I44+I43</f>
        <v>0</v>
      </c>
    </row>
    <row r="49" spans="1:9" ht="28.15" customHeight="1" x14ac:dyDescent="0.2">
      <c r="A49" s="227" t="s">
        <v>440</v>
      </c>
      <c r="B49" s="227"/>
      <c r="C49" s="227"/>
      <c r="D49" s="227"/>
      <c r="E49" s="227"/>
      <c r="F49" s="227"/>
      <c r="G49" s="79">
        <v>40</v>
      </c>
      <c r="H49" s="89">
        <f>H48+H42</f>
        <v>0</v>
      </c>
      <c r="I49" s="89">
        <f>I48+I42</f>
        <v>0</v>
      </c>
    </row>
    <row r="50" spans="1:9" x14ac:dyDescent="0.2">
      <c r="A50" s="216" t="s">
        <v>242</v>
      </c>
      <c r="B50" s="216"/>
      <c r="C50" s="216"/>
      <c r="D50" s="216"/>
      <c r="E50" s="216"/>
      <c r="F50" s="216"/>
      <c r="G50" s="77">
        <v>41</v>
      </c>
      <c r="H50" s="90">
        <v>0</v>
      </c>
      <c r="I50" s="90">
        <v>0</v>
      </c>
    </row>
    <row r="51" spans="1:9" ht="24.6" customHeight="1" x14ac:dyDescent="0.2">
      <c r="A51" s="227" t="s">
        <v>399</v>
      </c>
      <c r="B51" s="227"/>
      <c r="C51" s="227"/>
      <c r="D51" s="227"/>
      <c r="E51" s="227"/>
      <c r="F51" s="227"/>
      <c r="G51" s="79">
        <v>42</v>
      </c>
      <c r="H51" s="89">
        <f>H21+H36+H49+H50</f>
        <v>0</v>
      </c>
      <c r="I51" s="89">
        <f>I21+I36+I49+I50</f>
        <v>0</v>
      </c>
    </row>
    <row r="52" spans="1:9" x14ac:dyDescent="0.2">
      <c r="A52" s="244" t="s">
        <v>216</v>
      </c>
      <c r="B52" s="244"/>
      <c r="C52" s="244"/>
      <c r="D52" s="244"/>
      <c r="E52" s="244"/>
      <c r="F52" s="244"/>
      <c r="G52" s="77">
        <v>43</v>
      </c>
      <c r="H52" s="90">
        <v>0</v>
      </c>
      <c r="I52" s="90">
        <v>0</v>
      </c>
    </row>
    <row r="53" spans="1:9" ht="28.9" customHeight="1" x14ac:dyDescent="0.2">
      <c r="A53" s="244" t="s">
        <v>400</v>
      </c>
      <c r="B53" s="244"/>
      <c r="C53" s="244"/>
      <c r="D53" s="244"/>
      <c r="E53" s="244"/>
      <c r="F53" s="244"/>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rowBreaks count="1" manualBreakCount="1">
    <brk id="4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5" zoomScaleNormal="100" zoomScaleSheetLayoutView="85" workbookViewId="0">
      <selection sqref="A1:J1"/>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7" t="s">
        <v>243</v>
      </c>
      <c r="B1" s="248"/>
      <c r="C1" s="248"/>
      <c r="D1" s="248"/>
      <c r="E1" s="248"/>
      <c r="F1" s="248"/>
      <c r="G1" s="248"/>
      <c r="H1" s="248"/>
      <c r="I1" s="248"/>
      <c r="J1" s="248"/>
      <c r="K1" s="35"/>
    </row>
    <row r="2" spans="1:25" ht="15.75" x14ac:dyDescent="0.2">
      <c r="A2" s="3"/>
      <c r="B2" s="4"/>
      <c r="C2" s="249" t="s">
        <v>244</v>
      </c>
      <c r="D2" s="249"/>
      <c r="E2" s="5">
        <v>45292</v>
      </c>
      <c r="F2" s="6" t="s">
        <v>0</v>
      </c>
      <c r="G2" s="5">
        <v>45657</v>
      </c>
      <c r="H2" s="36"/>
      <c r="I2" s="36"/>
      <c r="J2" s="36"/>
      <c r="K2" s="35"/>
      <c r="X2" s="37" t="s">
        <v>443</v>
      </c>
    </row>
    <row r="3" spans="1:25" ht="13.5" customHeight="1" thickBot="1" x14ac:dyDescent="0.25">
      <c r="A3" s="252" t="s">
        <v>245</v>
      </c>
      <c r="B3" s="253"/>
      <c r="C3" s="253"/>
      <c r="D3" s="253"/>
      <c r="E3" s="253"/>
      <c r="F3" s="253"/>
      <c r="G3" s="256" t="s">
        <v>3</v>
      </c>
      <c r="H3" s="258" t="s">
        <v>246</v>
      </c>
      <c r="I3" s="258"/>
      <c r="J3" s="258"/>
      <c r="K3" s="258"/>
      <c r="L3" s="258"/>
      <c r="M3" s="258"/>
      <c r="N3" s="258"/>
      <c r="O3" s="258"/>
      <c r="P3" s="258"/>
      <c r="Q3" s="258"/>
      <c r="R3" s="258"/>
      <c r="S3" s="258"/>
      <c r="T3" s="258"/>
      <c r="U3" s="258"/>
      <c r="V3" s="258"/>
      <c r="W3" s="258"/>
      <c r="X3" s="258" t="s">
        <v>404</v>
      </c>
      <c r="Y3" s="260" t="s">
        <v>247</v>
      </c>
    </row>
    <row r="4" spans="1:25" ht="90.75" thickBot="1" x14ac:dyDescent="0.25">
      <c r="A4" s="254"/>
      <c r="B4" s="255"/>
      <c r="C4" s="255"/>
      <c r="D4" s="255"/>
      <c r="E4" s="255"/>
      <c r="F4" s="255"/>
      <c r="G4" s="257"/>
      <c r="H4" s="38" t="s">
        <v>248</v>
      </c>
      <c r="I4" s="38" t="s">
        <v>249</v>
      </c>
      <c r="J4" s="38" t="s">
        <v>250</v>
      </c>
      <c r="K4" s="38" t="s">
        <v>251</v>
      </c>
      <c r="L4" s="38" t="s">
        <v>252</v>
      </c>
      <c r="M4" s="38" t="s">
        <v>253</v>
      </c>
      <c r="N4" s="38" t="s">
        <v>254</v>
      </c>
      <c r="O4" s="38" t="s">
        <v>255</v>
      </c>
      <c r="P4" s="96" t="s">
        <v>401</v>
      </c>
      <c r="Q4" s="38" t="s">
        <v>256</v>
      </c>
      <c r="R4" s="38" t="s">
        <v>257</v>
      </c>
      <c r="S4" s="96" t="s">
        <v>402</v>
      </c>
      <c r="T4" s="96" t="s">
        <v>403</v>
      </c>
      <c r="U4" s="38" t="s">
        <v>258</v>
      </c>
      <c r="V4" s="38" t="s">
        <v>259</v>
      </c>
      <c r="W4" s="38" t="s">
        <v>260</v>
      </c>
      <c r="X4" s="259"/>
      <c r="Y4" s="261"/>
    </row>
    <row r="5" spans="1:25" ht="22.5" x14ac:dyDescent="0.2">
      <c r="A5" s="262">
        <v>1</v>
      </c>
      <c r="B5" s="263"/>
      <c r="C5" s="263"/>
      <c r="D5" s="263"/>
      <c r="E5" s="263"/>
      <c r="F5" s="26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64" t="s">
        <v>261</v>
      </c>
      <c r="B6" s="264"/>
      <c r="C6" s="264"/>
      <c r="D6" s="264"/>
      <c r="E6" s="264"/>
      <c r="F6" s="264"/>
      <c r="G6" s="264"/>
      <c r="H6" s="264"/>
      <c r="I6" s="264"/>
      <c r="J6" s="264"/>
      <c r="K6" s="264"/>
      <c r="L6" s="264"/>
      <c r="M6" s="264"/>
      <c r="N6" s="265"/>
      <c r="O6" s="265"/>
      <c r="P6" s="265"/>
      <c r="Q6" s="265"/>
      <c r="R6" s="265"/>
      <c r="S6" s="265"/>
      <c r="T6" s="265"/>
      <c r="U6" s="265"/>
      <c r="V6" s="265"/>
      <c r="W6" s="265"/>
      <c r="X6" s="265"/>
      <c r="Y6" s="266"/>
    </row>
    <row r="7" spans="1:25" x14ac:dyDescent="0.2">
      <c r="A7" s="267" t="s">
        <v>293</v>
      </c>
      <c r="B7" s="267"/>
      <c r="C7" s="267"/>
      <c r="D7" s="267"/>
      <c r="E7" s="267"/>
      <c r="F7" s="267"/>
      <c r="G7" s="8">
        <v>1</v>
      </c>
      <c r="H7" s="42">
        <v>21766541</v>
      </c>
      <c r="I7" s="42">
        <v>8059488</v>
      </c>
      <c r="J7" s="42">
        <v>1652223</v>
      </c>
      <c r="K7" s="42">
        <v>41131827</v>
      </c>
      <c r="L7" s="42">
        <v>41131827</v>
      </c>
      <c r="M7" s="42">
        <v>0</v>
      </c>
      <c r="N7" s="42">
        <v>0</v>
      </c>
      <c r="O7" s="42">
        <v>0</v>
      </c>
      <c r="P7" s="42">
        <f>68768067-S7</f>
        <v>12821177</v>
      </c>
      <c r="Q7" s="42">
        <v>0</v>
      </c>
      <c r="R7" s="42">
        <v>0</v>
      </c>
      <c r="S7" s="42">
        <v>55946890</v>
      </c>
      <c r="T7" s="42">
        <v>0</v>
      </c>
      <c r="U7" s="42">
        <v>1105963200</v>
      </c>
      <c r="V7" s="42">
        <v>60832512</v>
      </c>
      <c r="W7" s="43">
        <f>H7+I7+J7+K7-L7+M7+N7+O7+P7+Q7+R7+U7+V7+S7+T7</f>
        <v>1267042031</v>
      </c>
      <c r="X7" s="42">
        <v>263417170</v>
      </c>
      <c r="Y7" s="43">
        <f>W7+X7</f>
        <v>1530459201</v>
      </c>
    </row>
    <row r="8" spans="1:25" x14ac:dyDescent="0.2">
      <c r="A8" s="250" t="s">
        <v>262</v>
      </c>
      <c r="B8" s="250"/>
      <c r="C8" s="250"/>
      <c r="D8" s="250"/>
      <c r="E8" s="250"/>
      <c r="F8" s="25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50" t="s">
        <v>263</v>
      </c>
      <c r="B9" s="250"/>
      <c r="C9" s="250"/>
      <c r="D9" s="250"/>
      <c r="E9" s="250"/>
      <c r="F9" s="25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51" t="s">
        <v>294</v>
      </c>
      <c r="B10" s="251"/>
      <c r="C10" s="251"/>
      <c r="D10" s="251"/>
      <c r="E10" s="251"/>
      <c r="F10" s="251"/>
      <c r="G10" s="9">
        <v>4</v>
      </c>
      <c r="H10" s="44">
        <f>H7+H8+H9</f>
        <v>21766541</v>
      </c>
      <c r="I10" s="44">
        <f t="shared" ref="I10:Y10" si="2">I7+I8+I9</f>
        <v>8059488</v>
      </c>
      <c r="J10" s="44">
        <f t="shared" si="2"/>
        <v>1652223</v>
      </c>
      <c r="K10" s="44">
        <f t="shared" si="2"/>
        <v>41131827</v>
      </c>
      <c r="L10" s="44">
        <f t="shared" si="2"/>
        <v>41131827</v>
      </c>
      <c r="M10" s="44">
        <f t="shared" si="2"/>
        <v>0</v>
      </c>
      <c r="N10" s="44">
        <f t="shared" si="2"/>
        <v>0</v>
      </c>
      <c r="O10" s="44">
        <f t="shared" si="2"/>
        <v>0</v>
      </c>
      <c r="P10" s="44">
        <f t="shared" si="2"/>
        <v>12821177</v>
      </c>
      <c r="Q10" s="44">
        <f t="shared" si="2"/>
        <v>0</v>
      </c>
      <c r="R10" s="44">
        <f t="shared" si="2"/>
        <v>0</v>
      </c>
      <c r="S10" s="44">
        <f t="shared" si="2"/>
        <v>55946890</v>
      </c>
      <c r="T10" s="44">
        <f t="shared" si="2"/>
        <v>0</v>
      </c>
      <c r="U10" s="44">
        <f t="shared" si="2"/>
        <v>1105963200</v>
      </c>
      <c r="V10" s="44">
        <f t="shared" si="2"/>
        <v>60832512</v>
      </c>
      <c r="W10" s="44">
        <f t="shared" si="0"/>
        <v>1267042031</v>
      </c>
      <c r="X10" s="44">
        <f t="shared" si="2"/>
        <v>263417170</v>
      </c>
      <c r="Y10" s="44">
        <f t="shared" si="2"/>
        <v>1530459201</v>
      </c>
    </row>
    <row r="11" spans="1:25" x14ac:dyDescent="0.2">
      <c r="A11" s="250" t="s">
        <v>264</v>
      </c>
      <c r="B11" s="250"/>
      <c r="C11" s="250"/>
      <c r="D11" s="250"/>
      <c r="E11" s="250"/>
      <c r="F11" s="250"/>
      <c r="G11" s="8">
        <v>5</v>
      </c>
      <c r="H11" s="46">
        <v>0</v>
      </c>
      <c r="I11" s="46">
        <v>0</v>
      </c>
      <c r="J11" s="46">
        <v>0</v>
      </c>
      <c r="K11" s="46">
        <v>0</v>
      </c>
      <c r="L11" s="46">
        <v>0</v>
      </c>
      <c r="M11" s="46">
        <v>0</v>
      </c>
      <c r="N11" s="46">
        <v>0</v>
      </c>
      <c r="O11" s="46">
        <v>0</v>
      </c>
      <c r="P11" s="46">
        <v>0</v>
      </c>
      <c r="Q11" s="46">
        <v>0</v>
      </c>
      <c r="R11" s="46">
        <v>0</v>
      </c>
      <c r="S11" s="42">
        <v>0</v>
      </c>
      <c r="T11" s="42">
        <v>0</v>
      </c>
      <c r="U11" s="46">
        <v>0</v>
      </c>
      <c r="V11" s="42">
        <v>62996442</v>
      </c>
      <c r="W11" s="43">
        <f t="shared" si="0"/>
        <v>62996442</v>
      </c>
      <c r="X11" s="42">
        <v>19260924</v>
      </c>
      <c r="Y11" s="43">
        <f t="shared" ref="Y11:Y29" si="3">W11+X11</f>
        <v>82257366</v>
      </c>
    </row>
    <row r="12" spans="1:25" x14ac:dyDescent="0.2">
      <c r="A12" s="250" t="s">
        <v>265</v>
      </c>
      <c r="B12" s="250"/>
      <c r="C12" s="250"/>
      <c r="D12" s="250"/>
      <c r="E12" s="250"/>
      <c r="F12" s="25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50" t="s">
        <v>266</v>
      </c>
      <c r="B13" s="250"/>
      <c r="C13" s="250"/>
      <c r="D13" s="250"/>
      <c r="E13" s="250"/>
      <c r="F13" s="250"/>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50" t="s">
        <v>408</v>
      </c>
      <c r="B14" s="250"/>
      <c r="C14" s="250"/>
      <c r="D14" s="250"/>
      <c r="E14" s="250"/>
      <c r="F14" s="250"/>
      <c r="G14" s="8">
        <v>8</v>
      </c>
      <c r="H14" s="46">
        <v>0</v>
      </c>
      <c r="I14" s="46">
        <v>0</v>
      </c>
      <c r="J14" s="46">
        <v>0</v>
      </c>
      <c r="K14" s="46">
        <v>0</v>
      </c>
      <c r="L14" s="46">
        <v>0</v>
      </c>
      <c r="M14" s="46">
        <v>0</v>
      </c>
      <c r="N14" s="46">
        <v>0</v>
      </c>
      <c r="O14" s="46">
        <v>0</v>
      </c>
      <c r="P14" s="42">
        <f>984367-S14</f>
        <v>984367</v>
      </c>
      <c r="Q14" s="46">
        <v>0</v>
      </c>
      <c r="R14" s="46">
        <v>0</v>
      </c>
      <c r="S14" s="42">
        <v>0</v>
      </c>
      <c r="T14" s="42">
        <v>0</v>
      </c>
      <c r="U14" s="42">
        <v>0</v>
      </c>
      <c r="V14" s="42">
        <v>0</v>
      </c>
      <c r="W14" s="43">
        <f t="shared" si="0"/>
        <v>984367</v>
      </c>
      <c r="X14" s="42">
        <v>-1413494</v>
      </c>
      <c r="Y14" s="43">
        <f t="shared" si="3"/>
        <v>-429127</v>
      </c>
    </row>
    <row r="15" spans="1:25" x14ac:dyDescent="0.2">
      <c r="A15" s="250" t="s">
        <v>267</v>
      </c>
      <c r="B15" s="250"/>
      <c r="C15" s="250"/>
      <c r="D15" s="250"/>
      <c r="E15" s="250"/>
      <c r="F15" s="25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50" t="s">
        <v>268</v>
      </c>
      <c r="B16" s="250"/>
      <c r="C16" s="250"/>
      <c r="D16" s="250"/>
      <c r="E16" s="250"/>
      <c r="F16" s="25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50" t="s">
        <v>269</v>
      </c>
      <c r="B17" s="250"/>
      <c r="C17" s="250"/>
      <c r="D17" s="250"/>
      <c r="E17" s="250"/>
      <c r="F17" s="25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50" t="s">
        <v>270</v>
      </c>
      <c r="B18" s="250"/>
      <c r="C18" s="250"/>
      <c r="D18" s="250"/>
      <c r="E18" s="250"/>
      <c r="F18" s="25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50" t="s">
        <v>271</v>
      </c>
      <c r="B19" s="250"/>
      <c r="C19" s="250"/>
      <c r="D19" s="250"/>
      <c r="E19" s="250"/>
      <c r="F19" s="250"/>
      <c r="G19" s="8">
        <v>13</v>
      </c>
      <c r="H19" s="42">
        <v>0</v>
      </c>
      <c r="I19" s="42">
        <v>-20424</v>
      </c>
      <c r="J19" s="42">
        <v>0</v>
      </c>
      <c r="K19" s="42">
        <v>-2179824</v>
      </c>
      <c r="L19" s="42">
        <v>-2179824</v>
      </c>
      <c r="M19" s="42">
        <v>0</v>
      </c>
      <c r="N19" s="42">
        <v>0</v>
      </c>
      <c r="O19" s="42">
        <v>0</v>
      </c>
      <c r="P19" s="42">
        <v>23064850</v>
      </c>
      <c r="Q19" s="42">
        <v>0</v>
      </c>
      <c r="R19" s="42">
        <v>0</v>
      </c>
      <c r="S19" s="42">
        <v>-26397981</v>
      </c>
      <c r="T19" s="42">
        <v>0</v>
      </c>
      <c r="U19" s="42">
        <v>4702690</v>
      </c>
      <c r="V19" s="42">
        <v>0</v>
      </c>
      <c r="W19" s="43">
        <f t="shared" si="0"/>
        <v>1349135</v>
      </c>
      <c r="X19" s="42">
        <v>-1568430</v>
      </c>
      <c r="Y19" s="43">
        <f t="shared" si="3"/>
        <v>-219295</v>
      </c>
    </row>
    <row r="20" spans="1:25" x14ac:dyDescent="0.2">
      <c r="A20" s="250" t="s">
        <v>272</v>
      </c>
      <c r="B20" s="250"/>
      <c r="C20" s="250"/>
      <c r="D20" s="250"/>
      <c r="E20" s="250"/>
      <c r="F20" s="25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50" t="s">
        <v>409</v>
      </c>
      <c r="B21" s="250"/>
      <c r="C21" s="250"/>
      <c r="D21" s="250"/>
      <c r="E21" s="250"/>
      <c r="F21" s="25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50" t="s">
        <v>410</v>
      </c>
      <c r="B22" s="250"/>
      <c r="C22" s="250"/>
      <c r="D22" s="250"/>
      <c r="E22" s="250"/>
      <c r="F22" s="25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50" t="s">
        <v>411</v>
      </c>
      <c r="B23" s="250"/>
      <c r="C23" s="250"/>
      <c r="D23" s="250"/>
      <c r="E23" s="250"/>
      <c r="F23" s="25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50" t="s">
        <v>273</v>
      </c>
      <c r="B24" s="250"/>
      <c r="C24" s="250"/>
      <c r="D24" s="250"/>
      <c r="E24" s="250"/>
      <c r="F24" s="25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50" t="s">
        <v>412</v>
      </c>
      <c r="B25" s="250"/>
      <c r="C25" s="250"/>
      <c r="D25" s="250"/>
      <c r="E25" s="250"/>
      <c r="F25" s="25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50" t="s">
        <v>414</v>
      </c>
      <c r="B26" s="250"/>
      <c r="C26" s="250"/>
      <c r="D26" s="250"/>
      <c r="E26" s="250"/>
      <c r="F26" s="250"/>
      <c r="G26" s="8">
        <v>20</v>
      </c>
      <c r="H26" s="42">
        <v>0</v>
      </c>
      <c r="I26" s="42">
        <v>0</v>
      </c>
      <c r="J26" s="42">
        <v>0</v>
      </c>
      <c r="K26" s="42">
        <v>0</v>
      </c>
      <c r="L26" s="42">
        <v>0</v>
      </c>
      <c r="M26" s="42">
        <v>0</v>
      </c>
      <c r="N26" s="42">
        <v>0</v>
      </c>
      <c r="O26" s="42">
        <v>0</v>
      </c>
      <c r="P26" s="42">
        <v>0</v>
      </c>
      <c r="Q26" s="42">
        <v>0</v>
      </c>
      <c r="R26" s="42">
        <v>0</v>
      </c>
      <c r="S26" s="42">
        <v>0</v>
      </c>
      <c r="T26" s="42">
        <v>0</v>
      </c>
      <c r="U26" s="42">
        <v>-36875570</v>
      </c>
      <c r="V26" s="42">
        <v>0</v>
      </c>
      <c r="W26" s="43">
        <f t="shared" si="0"/>
        <v>-36875570</v>
      </c>
      <c r="X26" s="42">
        <v>0</v>
      </c>
      <c r="Y26" s="43">
        <f t="shared" si="3"/>
        <v>-36875570</v>
      </c>
    </row>
    <row r="27" spans="1:25" x14ac:dyDescent="0.2">
      <c r="A27" s="250" t="s">
        <v>413</v>
      </c>
      <c r="B27" s="250"/>
      <c r="C27" s="250"/>
      <c r="D27" s="250"/>
      <c r="E27" s="250"/>
      <c r="F27" s="25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50" t="s">
        <v>415</v>
      </c>
      <c r="B28" s="250"/>
      <c r="C28" s="250"/>
      <c r="D28" s="250"/>
      <c r="E28" s="250"/>
      <c r="F28" s="250"/>
      <c r="G28" s="8">
        <v>22</v>
      </c>
      <c r="H28" s="42">
        <v>0</v>
      </c>
      <c r="I28" s="42">
        <v>0</v>
      </c>
      <c r="J28" s="42">
        <v>0</v>
      </c>
      <c r="K28" s="42">
        <v>0</v>
      </c>
      <c r="L28" s="42">
        <v>0</v>
      </c>
      <c r="M28" s="42">
        <v>0</v>
      </c>
      <c r="N28" s="42">
        <v>0</v>
      </c>
      <c r="O28" s="42">
        <v>0</v>
      </c>
      <c r="P28" s="42">
        <v>0</v>
      </c>
      <c r="Q28" s="42">
        <v>0</v>
      </c>
      <c r="R28" s="42">
        <v>0</v>
      </c>
      <c r="S28" s="42">
        <v>0</v>
      </c>
      <c r="T28" s="42">
        <v>0</v>
      </c>
      <c r="U28" s="42">
        <v>60832512</v>
      </c>
      <c r="V28" s="42">
        <v>-60832512</v>
      </c>
      <c r="W28" s="43">
        <f t="shared" si="0"/>
        <v>0</v>
      </c>
      <c r="X28" s="42">
        <v>0</v>
      </c>
      <c r="Y28" s="43">
        <f t="shared" si="3"/>
        <v>0</v>
      </c>
    </row>
    <row r="29" spans="1:25" x14ac:dyDescent="0.2">
      <c r="A29" s="250" t="s">
        <v>416</v>
      </c>
      <c r="B29" s="250"/>
      <c r="C29" s="250"/>
      <c r="D29" s="250"/>
      <c r="E29" s="250"/>
      <c r="F29" s="25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68" t="s">
        <v>417</v>
      </c>
      <c r="B30" s="268"/>
      <c r="C30" s="268"/>
      <c r="D30" s="268"/>
      <c r="E30" s="268"/>
      <c r="F30" s="268"/>
      <c r="G30" s="10">
        <v>24</v>
      </c>
      <c r="H30" s="45">
        <f>SUM(H10:H29)</f>
        <v>21766541</v>
      </c>
      <c r="I30" s="45">
        <f t="shared" ref="I30:Y30" si="5">SUM(I10:I29)</f>
        <v>8039064</v>
      </c>
      <c r="J30" s="45">
        <f t="shared" si="5"/>
        <v>1652223</v>
      </c>
      <c r="K30" s="45">
        <f t="shared" si="5"/>
        <v>38952003</v>
      </c>
      <c r="L30" s="45">
        <f t="shared" si="5"/>
        <v>38952003</v>
      </c>
      <c r="M30" s="45">
        <f t="shared" si="5"/>
        <v>0</v>
      </c>
      <c r="N30" s="45">
        <f t="shared" si="5"/>
        <v>0</v>
      </c>
      <c r="O30" s="45">
        <f t="shared" si="5"/>
        <v>0</v>
      </c>
      <c r="P30" s="45">
        <f t="shared" si="5"/>
        <v>36870394</v>
      </c>
      <c r="Q30" s="45">
        <f t="shared" si="5"/>
        <v>0</v>
      </c>
      <c r="R30" s="45">
        <f t="shared" si="5"/>
        <v>0</v>
      </c>
      <c r="S30" s="45">
        <f t="shared" si="5"/>
        <v>29548909</v>
      </c>
      <c r="T30" s="45">
        <f t="shared" si="5"/>
        <v>0</v>
      </c>
      <c r="U30" s="45">
        <f t="shared" si="5"/>
        <v>1134622832</v>
      </c>
      <c r="V30" s="45">
        <f t="shared" si="5"/>
        <v>62996442</v>
      </c>
      <c r="W30" s="45">
        <f t="shared" si="5"/>
        <v>1295496405</v>
      </c>
      <c r="X30" s="45">
        <f t="shared" si="5"/>
        <v>279696170</v>
      </c>
      <c r="Y30" s="45">
        <f t="shared" si="5"/>
        <v>1575192575</v>
      </c>
    </row>
    <row r="31" spans="1:25" x14ac:dyDescent="0.2">
      <c r="A31" s="269" t="s">
        <v>274</v>
      </c>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row>
    <row r="32" spans="1:25" ht="36.75" customHeight="1" x14ac:dyDescent="0.2">
      <c r="A32" s="271" t="s">
        <v>275</v>
      </c>
      <c r="B32" s="271"/>
      <c r="C32" s="271"/>
      <c r="D32" s="271"/>
      <c r="E32" s="271"/>
      <c r="F32" s="271"/>
      <c r="G32" s="9">
        <v>25</v>
      </c>
      <c r="H32" s="44">
        <f>SUM(H12:H20)</f>
        <v>0</v>
      </c>
      <c r="I32" s="44">
        <f t="shared" ref="I32:Y32" si="6">SUM(I12:I20)</f>
        <v>-20424</v>
      </c>
      <c r="J32" s="44">
        <f t="shared" si="6"/>
        <v>0</v>
      </c>
      <c r="K32" s="44">
        <f t="shared" si="6"/>
        <v>-2179824</v>
      </c>
      <c r="L32" s="44">
        <f t="shared" si="6"/>
        <v>-2179824</v>
      </c>
      <c r="M32" s="44">
        <f t="shared" si="6"/>
        <v>0</v>
      </c>
      <c r="N32" s="44">
        <f t="shared" si="6"/>
        <v>0</v>
      </c>
      <c r="O32" s="44">
        <f t="shared" si="6"/>
        <v>0</v>
      </c>
      <c r="P32" s="44">
        <f t="shared" si="6"/>
        <v>24049217</v>
      </c>
      <c r="Q32" s="44">
        <f t="shared" si="6"/>
        <v>0</v>
      </c>
      <c r="R32" s="44">
        <f t="shared" si="6"/>
        <v>0</v>
      </c>
      <c r="S32" s="44">
        <f t="shared" si="6"/>
        <v>-26397981</v>
      </c>
      <c r="T32" s="44">
        <f t="shared" si="6"/>
        <v>0</v>
      </c>
      <c r="U32" s="44">
        <f t="shared" si="6"/>
        <v>4702690</v>
      </c>
      <c r="V32" s="44">
        <f t="shared" si="6"/>
        <v>0</v>
      </c>
      <c r="W32" s="44">
        <f t="shared" si="6"/>
        <v>2333502</v>
      </c>
      <c r="X32" s="44">
        <f t="shared" si="6"/>
        <v>-2981924</v>
      </c>
      <c r="Y32" s="44">
        <f t="shared" si="6"/>
        <v>-648422</v>
      </c>
    </row>
    <row r="33" spans="1:25" ht="31.5" customHeight="1" x14ac:dyDescent="0.2">
      <c r="A33" s="271" t="s">
        <v>418</v>
      </c>
      <c r="B33" s="271"/>
      <c r="C33" s="271"/>
      <c r="D33" s="271"/>
      <c r="E33" s="271"/>
      <c r="F33" s="271"/>
      <c r="G33" s="9">
        <v>26</v>
      </c>
      <c r="H33" s="44">
        <f>H11+H32</f>
        <v>0</v>
      </c>
      <c r="I33" s="44">
        <f t="shared" ref="I33:Y33" si="7">I11+I32</f>
        <v>-20424</v>
      </c>
      <c r="J33" s="44">
        <f t="shared" si="7"/>
        <v>0</v>
      </c>
      <c r="K33" s="44">
        <f t="shared" si="7"/>
        <v>-2179824</v>
      </c>
      <c r="L33" s="44">
        <f t="shared" si="7"/>
        <v>-2179824</v>
      </c>
      <c r="M33" s="44">
        <f t="shared" si="7"/>
        <v>0</v>
      </c>
      <c r="N33" s="44">
        <f t="shared" si="7"/>
        <v>0</v>
      </c>
      <c r="O33" s="44">
        <f t="shared" si="7"/>
        <v>0</v>
      </c>
      <c r="P33" s="44">
        <f t="shared" si="7"/>
        <v>24049217</v>
      </c>
      <c r="Q33" s="44">
        <f t="shared" si="7"/>
        <v>0</v>
      </c>
      <c r="R33" s="44">
        <f t="shared" si="7"/>
        <v>0</v>
      </c>
      <c r="S33" s="44">
        <f t="shared" si="7"/>
        <v>-26397981</v>
      </c>
      <c r="T33" s="44">
        <f t="shared" si="7"/>
        <v>0</v>
      </c>
      <c r="U33" s="44">
        <f t="shared" si="7"/>
        <v>4702690</v>
      </c>
      <c r="V33" s="44">
        <f t="shared" si="7"/>
        <v>62996442</v>
      </c>
      <c r="W33" s="44">
        <f t="shared" si="7"/>
        <v>65329944</v>
      </c>
      <c r="X33" s="44">
        <f t="shared" si="7"/>
        <v>16279000</v>
      </c>
      <c r="Y33" s="44">
        <f t="shared" si="7"/>
        <v>81608944</v>
      </c>
    </row>
    <row r="34" spans="1:25" ht="30.75" customHeight="1" x14ac:dyDescent="0.2">
      <c r="A34" s="272" t="s">
        <v>419</v>
      </c>
      <c r="B34" s="272"/>
      <c r="C34" s="272"/>
      <c r="D34" s="272"/>
      <c r="E34" s="272"/>
      <c r="F34" s="27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23956942</v>
      </c>
      <c r="V34" s="45">
        <f t="shared" si="8"/>
        <v>-60832512</v>
      </c>
      <c r="W34" s="45">
        <f t="shared" si="8"/>
        <v>-36875570</v>
      </c>
      <c r="X34" s="45">
        <f t="shared" si="8"/>
        <v>0</v>
      </c>
      <c r="Y34" s="45">
        <f t="shared" si="8"/>
        <v>-36875570</v>
      </c>
    </row>
    <row r="35" spans="1:25" x14ac:dyDescent="0.2">
      <c r="A35" s="269" t="s">
        <v>276</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x14ac:dyDescent="0.2">
      <c r="A36" s="267" t="s">
        <v>295</v>
      </c>
      <c r="B36" s="267"/>
      <c r="C36" s="267"/>
      <c r="D36" s="267"/>
      <c r="E36" s="267"/>
      <c r="F36" s="267"/>
      <c r="G36" s="8">
        <v>28</v>
      </c>
      <c r="H36" s="42">
        <v>21766541</v>
      </c>
      <c r="I36" s="42">
        <v>8039064</v>
      </c>
      <c r="J36" s="42">
        <v>1652223</v>
      </c>
      <c r="K36" s="42">
        <v>38952003</v>
      </c>
      <c r="L36" s="42">
        <v>38952003</v>
      </c>
      <c r="M36" s="42">
        <v>0</v>
      </c>
      <c r="N36" s="42">
        <v>0</v>
      </c>
      <c r="O36" s="42">
        <v>0</v>
      </c>
      <c r="P36" s="42">
        <v>36870394</v>
      </c>
      <c r="Q36" s="42">
        <v>0</v>
      </c>
      <c r="R36" s="42">
        <v>0</v>
      </c>
      <c r="S36" s="42">
        <v>29548909</v>
      </c>
      <c r="T36" s="42">
        <v>0</v>
      </c>
      <c r="U36" s="42">
        <v>1134622832</v>
      </c>
      <c r="V36" s="42">
        <v>62996442</v>
      </c>
      <c r="W36" s="43">
        <f>H36+I36+J36+K36-L36+M36+N36+O36+P36+Q36+R36+U36+V36+S36+T36</f>
        <v>1295496405</v>
      </c>
      <c r="X36" s="42">
        <v>279696170</v>
      </c>
      <c r="Y36" s="43">
        <f t="shared" ref="Y36:Y38" si="9">W36+X36</f>
        <v>1575192575</v>
      </c>
    </row>
    <row r="37" spans="1:25" x14ac:dyDescent="0.2">
      <c r="A37" s="250" t="s">
        <v>262</v>
      </c>
      <c r="B37" s="250"/>
      <c r="C37" s="250"/>
      <c r="D37" s="250"/>
      <c r="E37" s="250"/>
      <c r="F37" s="25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50" t="s">
        <v>263</v>
      </c>
      <c r="B38" s="250"/>
      <c r="C38" s="250"/>
      <c r="D38" s="250"/>
      <c r="E38" s="250"/>
      <c r="F38" s="25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51" t="s">
        <v>420</v>
      </c>
      <c r="B39" s="251"/>
      <c r="C39" s="251"/>
      <c r="D39" s="251"/>
      <c r="E39" s="251"/>
      <c r="F39" s="251"/>
      <c r="G39" s="9">
        <v>31</v>
      </c>
      <c r="H39" s="44">
        <f>H36+H37+H38</f>
        <v>21766541</v>
      </c>
      <c r="I39" s="44">
        <f t="shared" ref="I39:Y39" si="11">I36+I37+I38</f>
        <v>8039064</v>
      </c>
      <c r="J39" s="44">
        <f t="shared" si="11"/>
        <v>1652223</v>
      </c>
      <c r="K39" s="44">
        <f t="shared" si="11"/>
        <v>38952003</v>
      </c>
      <c r="L39" s="44">
        <f t="shared" si="11"/>
        <v>38952003</v>
      </c>
      <c r="M39" s="44">
        <f t="shared" si="11"/>
        <v>0</v>
      </c>
      <c r="N39" s="44">
        <f t="shared" si="11"/>
        <v>0</v>
      </c>
      <c r="O39" s="44">
        <f t="shared" si="11"/>
        <v>0</v>
      </c>
      <c r="P39" s="44">
        <f t="shared" si="11"/>
        <v>36870394</v>
      </c>
      <c r="Q39" s="44">
        <f t="shared" si="11"/>
        <v>0</v>
      </c>
      <c r="R39" s="44">
        <f t="shared" si="11"/>
        <v>0</v>
      </c>
      <c r="S39" s="44">
        <f t="shared" si="11"/>
        <v>29548909</v>
      </c>
      <c r="T39" s="44">
        <f t="shared" si="11"/>
        <v>0</v>
      </c>
      <c r="U39" s="44">
        <f t="shared" si="11"/>
        <v>1134622832</v>
      </c>
      <c r="V39" s="44">
        <f t="shared" si="11"/>
        <v>62996442</v>
      </c>
      <c r="W39" s="44">
        <f t="shared" si="11"/>
        <v>1295496405</v>
      </c>
      <c r="X39" s="44">
        <f t="shared" si="11"/>
        <v>279696170</v>
      </c>
      <c r="Y39" s="44">
        <f t="shared" si="11"/>
        <v>1575192575</v>
      </c>
    </row>
    <row r="40" spans="1:25" x14ac:dyDescent="0.2">
      <c r="A40" s="250" t="s">
        <v>264</v>
      </c>
      <c r="B40" s="250"/>
      <c r="C40" s="250"/>
      <c r="D40" s="250"/>
      <c r="E40" s="250"/>
      <c r="F40" s="250"/>
      <c r="G40" s="8">
        <v>32</v>
      </c>
      <c r="H40" s="46">
        <v>0</v>
      </c>
      <c r="I40" s="46">
        <v>0</v>
      </c>
      <c r="J40" s="46">
        <v>0</v>
      </c>
      <c r="K40" s="46">
        <v>0</v>
      </c>
      <c r="L40" s="46">
        <v>0</v>
      </c>
      <c r="M40" s="46">
        <v>0</v>
      </c>
      <c r="N40" s="46">
        <v>0</v>
      </c>
      <c r="O40" s="46">
        <v>0</v>
      </c>
      <c r="P40" s="46">
        <v>0</v>
      </c>
      <c r="Q40" s="46">
        <v>0</v>
      </c>
      <c r="R40" s="46">
        <v>0</v>
      </c>
      <c r="S40" s="42">
        <v>0</v>
      </c>
      <c r="T40" s="42">
        <v>0</v>
      </c>
      <c r="U40" s="46">
        <v>0</v>
      </c>
      <c r="V40" s="42">
        <v>66584967</v>
      </c>
      <c r="W40" s="43">
        <f t="shared" si="10"/>
        <v>66584967</v>
      </c>
      <c r="X40" s="42">
        <v>20489112</v>
      </c>
      <c r="Y40" s="43">
        <f t="shared" ref="Y40:Y58" si="12">W40+X40</f>
        <v>87074079</v>
      </c>
    </row>
    <row r="41" spans="1:25" x14ac:dyDescent="0.2">
      <c r="A41" s="250" t="s">
        <v>265</v>
      </c>
      <c r="B41" s="250"/>
      <c r="C41" s="250"/>
      <c r="D41" s="250"/>
      <c r="E41" s="250"/>
      <c r="F41" s="25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50" t="s">
        <v>277</v>
      </c>
      <c r="B42" s="250"/>
      <c r="C42" s="250"/>
      <c r="D42" s="250"/>
      <c r="E42" s="250"/>
      <c r="F42" s="25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50" t="s">
        <v>408</v>
      </c>
      <c r="B43" s="250"/>
      <c r="C43" s="250"/>
      <c r="D43" s="250"/>
      <c r="E43" s="250"/>
      <c r="F43" s="250"/>
      <c r="G43" s="8">
        <v>35</v>
      </c>
      <c r="H43" s="46">
        <v>0</v>
      </c>
      <c r="I43" s="46">
        <v>0</v>
      </c>
      <c r="J43" s="46">
        <v>0</v>
      </c>
      <c r="K43" s="46">
        <v>0</v>
      </c>
      <c r="L43" s="46">
        <v>0</v>
      </c>
      <c r="M43" s="46">
        <v>0</v>
      </c>
      <c r="N43" s="46">
        <v>0</v>
      </c>
      <c r="O43" s="46">
        <v>0</v>
      </c>
      <c r="P43" s="42">
        <v>34960283</v>
      </c>
      <c r="Q43" s="46">
        <v>0</v>
      </c>
      <c r="R43" s="46">
        <v>0</v>
      </c>
      <c r="S43" s="42">
        <v>0</v>
      </c>
      <c r="T43" s="42">
        <v>0</v>
      </c>
      <c r="U43" s="42">
        <v>0</v>
      </c>
      <c r="V43" s="42">
        <v>0</v>
      </c>
      <c r="W43" s="43">
        <f t="shared" si="10"/>
        <v>34960283</v>
      </c>
      <c r="X43" s="42">
        <v>13592926</v>
      </c>
      <c r="Y43" s="43">
        <f t="shared" si="12"/>
        <v>48553209</v>
      </c>
    </row>
    <row r="44" spans="1:25" ht="21" customHeight="1" x14ac:dyDescent="0.2">
      <c r="A44" s="250" t="s">
        <v>267</v>
      </c>
      <c r="B44" s="250"/>
      <c r="C44" s="250"/>
      <c r="D44" s="250"/>
      <c r="E44" s="250"/>
      <c r="F44" s="25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50" t="s">
        <v>268</v>
      </c>
      <c r="B45" s="250"/>
      <c r="C45" s="250"/>
      <c r="D45" s="250"/>
      <c r="E45" s="250"/>
      <c r="F45" s="25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50" t="s">
        <v>278</v>
      </c>
      <c r="B46" s="250"/>
      <c r="C46" s="250"/>
      <c r="D46" s="250"/>
      <c r="E46" s="250"/>
      <c r="F46" s="25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50" t="s">
        <v>270</v>
      </c>
      <c r="B47" s="250"/>
      <c r="C47" s="250"/>
      <c r="D47" s="250"/>
      <c r="E47" s="250"/>
      <c r="F47" s="25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50" t="s">
        <v>271</v>
      </c>
      <c r="B48" s="250"/>
      <c r="C48" s="250"/>
      <c r="D48" s="250"/>
      <c r="E48" s="250"/>
      <c r="F48" s="250"/>
      <c r="G48" s="8">
        <v>40</v>
      </c>
      <c r="H48" s="42">
        <v>0</v>
      </c>
      <c r="I48" s="42">
        <v>226630</v>
      </c>
      <c r="J48" s="42">
        <v>0</v>
      </c>
      <c r="K48" s="42">
        <v>-5815409</v>
      </c>
      <c r="L48" s="42">
        <v>-5815409</v>
      </c>
      <c r="M48" s="42">
        <v>0</v>
      </c>
      <c r="N48" s="42">
        <v>0</v>
      </c>
      <c r="O48" s="42">
        <v>0</v>
      </c>
      <c r="P48" s="42">
        <v>11982273</v>
      </c>
      <c r="Q48" s="42">
        <v>0</v>
      </c>
      <c r="R48" s="42">
        <v>0</v>
      </c>
      <c r="S48" s="42">
        <v>-11025039</v>
      </c>
      <c r="T48" s="42">
        <v>0</v>
      </c>
      <c r="U48" s="42">
        <v>2772975</v>
      </c>
      <c r="V48" s="42">
        <v>0</v>
      </c>
      <c r="W48" s="43">
        <f t="shared" si="10"/>
        <v>3956839</v>
      </c>
      <c r="X48" s="42">
        <v>-7133470</v>
      </c>
      <c r="Y48" s="43">
        <f t="shared" si="12"/>
        <v>-3176631</v>
      </c>
    </row>
    <row r="49" spans="1:25" x14ac:dyDescent="0.2">
      <c r="A49" s="250" t="s">
        <v>272</v>
      </c>
      <c r="B49" s="250"/>
      <c r="C49" s="250"/>
      <c r="D49" s="250"/>
      <c r="E49" s="250"/>
      <c r="F49" s="25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50" t="s">
        <v>409</v>
      </c>
      <c r="B50" s="250"/>
      <c r="C50" s="250"/>
      <c r="D50" s="250"/>
      <c r="E50" s="250"/>
      <c r="F50" s="25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50" t="s">
        <v>410</v>
      </c>
      <c r="B51" s="250"/>
      <c r="C51" s="250"/>
      <c r="D51" s="250"/>
      <c r="E51" s="250"/>
      <c r="F51" s="25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50" t="s">
        <v>411</v>
      </c>
      <c r="B52" s="250"/>
      <c r="C52" s="250"/>
      <c r="D52" s="250"/>
      <c r="E52" s="250"/>
      <c r="F52" s="25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50" t="s">
        <v>273</v>
      </c>
      <c r="B53" s="250"/>
      <c r="C53" s="250"/>
      <c r="D53" s="250"/>
      <c r="E53" s="250"/>
      <c r="F53" s="25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50" t="s">
        <v>412</v>
      </c>
      <c r="B54" s="250"/>
      <c r="C54" s="250"/>
      <c r="D54" s="250"/>
      <c r="E54" s="250"/>
      <c r="F54" s="25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50" t="s">
        <v>421</v>
      </c>
      <c r="B55" s="250"/>
      <c r="C55" s="250"/>
      <c r="D55" s="250"/>
      <c r="E55" s="250"/>
      <c r="F55" s="250"/>
      <c r="G55" s="8">
        <v>47</v>
      </c>
      <c r="H55" s="42">
        <v>0</v>
      </c>
      <c r="I55" s="42">
        <v>0</v>
      </c>
      <c r="J55" s="42">
        <v>0</v>
      </c>
      <c r="K55" s="42">
        <v>0</v>
      </c>
      <c r="L55" s="42">
        <v>0</v>
      </c>
      <c r="M55" s="42">
        <v>0</v>
      </c>
      <c r="N55" s="42">
        <v>0</v>
      </c>
      <c r="O55" s="42">
        <v>0</v>
      </c>
      <c r="P55" s="42">
        <v>0</v>
      </c>
      <c r="Q55" s="42">
        <v>0</v>
      </c>
      <c r="R55" s="42">
        <v>0</v>
      </c>
      <c r="S55" s="42">
        <v>0</v>
      </c>
      <c r="T55" s="42">
        <v>0</v>
      </c>
      <c r="U55" s="42">
        <v>-40665346</v>
      </c>
      <c r="V55" s="42">
        <v>0</v>
      </c>
      <c r="W55" s="43">
        <f t="shared" si="10"/>
        <v>-40665346</v>
      </c>
      <c r="X55" s="42">
        <v>-37742187</v>
      </c>
      <c r="Y55" s="43">
        <f t="shared" si="12"/>
        <v>-78407533</v>
      </c>
    </row>
    <row r="56" spans="1:25" x14ac:dyDescent="0.2">
      <c r="A56" s="250" t="s">
        <v>413</v>
      </c>
      <c r="B56" s="250"/>
      <c r="C56" s="250"/>
      <c r="D56" s="250"/>
      <c r="E56" s="250"/>
      <c r="F56" s="25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50" t="s">
        <v>422</v>
      </c>
      <c r="B57" s="250"/>
      <c r="C57" s="250"/>
      <c r="D57" s="250"/>
      <c r="E57" s="250"/>
      <c r="F57" s="250"/>
      <c r="G57" s="8">
        <v>49</v>
      </c>
      <c r="H57" s="42">
        <v>0</v>
      </c>
      <c r="I57" s="42">
        <v>0</v>
      </c>
      <c r="J57" s="42">
        <v>0</v>
      </c>
      <c r="K57" s="42">
        <v>0</v>
      </c>
      <c r="L57" s="42">
        <v>0</v>
      </c>
      <c r="M57" s="42">
        <v>0</v>
      </c>
      <c r="N57" s="42">
        <v>0</v>
      </c>
      <c r="O57" s="42">
        <v>0</v>
      </c>
      <c r="P57" s="42">
        <v>0</v>
      </c>
      <c r="Q57" s="42">
        <v>0</v>
      </c>
      <c r="R57" s="42">
        <v>0</v>
      </c>
      <c r="S57" s="42">
        <v>0</v>
      </c>
      <c r="T57" s="42">
        <v>0</v>
      </c>
      <c r="U57" s="42">
        <v>62996442</v>
      </c>
      <c r="V57" s="42">
        <v>-62996442</v>
      </c>
      <c r="W57" s="43">
        <f t="shared" si="10"/>
        <v>0</v>
      </c>
      <c r="X57" s="42">
        <v>0</v>
      </c>
      <c r="Y57" s="43">
        <f t="shared" si="12"/>
        <v>0</v>
      </c>
    </row>
    <row r="58" spans="1:25" x14ac:dyDescent="0.2">
      <c r="A58" s="250" t="s">
        <v>416</v>
      </c>
      <c r="B58" s="250"/>
      <c r="C58" s="250"/>
      <c r="D58" s="250"/>
      <c r="E58" s="250"/>
      <c r="F58" s="25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68" t="s">
        <v>423</v>
      </c>
      <c r="B59" s="268"/>
      <c r="C59" s="268"/>
      <c r="D59" s="268"/>
      <c r="E59" s="268"/>
      <c r="F59" s="268"/>
      <c r="G59" s="10">
        <v>51</v>
      </c>
      <c r="H59" s="45">
        <f>SUM(H39:H58)</f>
        <v>21766541</v>
      </c>
      <c r="I59" s="45">
        <f t="shared" ref="I59:Y59" si="13">SUM(I39:I58)</f>
        <v>8265694</v>
      </c>
      <c r="J59" s="45">
        <f t="shared" si="13"/>
        <v>1652223</v>
      </c>
      <c r="K59" s="45">
        <f t="shared" si="13"/>
        <v>33136594</v>
      </c>
      <c r="L59" s="45">
        <f t="shared" si="13"/>
        <v>33136594</v>
      </c>
      <c r="M59" s="45">
        <f t="shared" si="13"/>
        <v>0</v>
      </c>
      <c r="N59" s="45">
        <f t="shared" si="13"/>
        <v>0</v>
      </c>
      <c r="O59" s="45">
        <f t="shared" si="13"/>
        <v>0</v>
      </c>
      <c r="P59" s="45">
        <f t="shared" si="13"/>
        <v>83812950</v>
      </c>
      <c r="Q59" s="45">
        <f t="shared" si="13"/>
        <v>0</v>
      </c>
      <c r="R59" s="45">
        <f t="shared" si="13"/>
        <v>0</v>
      </c>
      <c r="S59" s="45">
        <f t="shared" si="13"/>
        <v>18523870</v>
      </c>
      <c r="T59" s="45">
        <f t="shared" si="13"/>
        <v>0</v>
      </c>
      <c r="U59" s="45">
        <f t="shared" si="13"/>
        <v>1159726903</v>
      </c>
      <c r="V59" s="45">
        <f t="shared" si="13"/>
        <v>66584967</v>
      </c>
      <c r="W59" s="45">
        <f t="shared" si="13"/>
        <v>1360333148</v>
      </c>
      <c r="X59" s="45">
        <f t="shared" si="13"/>
        <v>268902551</v>
      </c>
      <c r="Y59" s="45">
        <f t="shared" si="13"/>
        <v>1629235699</v>
      </c>
    </row>
    <row r="60" spans="1:25" x14ac:dyDescent="0.2">
      <c r="A60" s="269" t="s">
        <v>274</v>
      </c>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row>
    <row r="61" spans="1:25" ht="31.5" customHeight="1" x14ac:dyDescent="0.2">
      <c r="A61" s="271" t="s">
        <v>424</v>
      </c>
      <c r="B61" s="271"/>
      <c r="C61" s="271"/>
      <c r="D61" s="271"/>
      <c r="E61" s="271"/>
      <c r="F61" s="271"/>
      <c r="G61" s="9">
        <v>52</v>
      </c>
      <c r="H61" s="44">
        <f>SUM(H41:H49)</f>
        <v>0</v>
      </c>
      <c r="I61" s="44">
        <f t="shared" ref="I61:Y61" si="14">SUM(I41:I49)</f>
        <v>226630</v>
      </c>
      <c r="J61" s="44">
        <f t="shared" si="14"/>
        <v>0</v>
      </c>
      <c r="K61" s="44">
        <f t="shared" si="14"/>
        <v>-5815409</v>
      </c>
      <c r="L61" s="44">
        <f t="shared" si="14"/>
        <v>-5815409</v>
      </c>
      <c r="M61" s="44">
        <f t="shared" si="14"/>
        <v>0</v>
      </c>
      <c r="N61" s="44">
        <f t="shared" si="14"/>
        <v>0</v>
      </c>
      <c r="O61" s="44">
        <f t="shared" si="14"/>
        <v>0</v>
      </c>
      <c r="P61" s="44">
        <f t="shared" si="14"/>
        <v>46942556</v>
      </c>
      <c r="Q61" s="44">
        <f t="shared" si="14"/>
        <v>0</v>
      </c>
      <c r="R61" s="44">
        <f t="shared" si="14"/>
        <v>0</v>
      </c>
      <c r="S61" s="44">
        <f t="shared" si="14"/>
        <v>-11025039</v>
      </c>
      <c r="T61" s="44">
        <f t="shared" si="14"/>
        <v>0</v>
      </c>
      <c r="U61" s="44">
        <f t="shared" si="14"/>
        <v>2772975</v>
      </c>
      <c r="V61" s="44">
        <f t="shared" si="14"/>
        <v>0</v>
      </c>
      <c r="W61" s="44">
        <f t="shared" si="14"/>
        <v>38917122</v>
      </c>
      <c r="X61" s="44">
        <f t="shared" si="14"/>
        <v>6459456</v>
      </c>
      <c r="Y61" s="44">
        <f t="shared" si="14"/>
        <v>45376578</v>
      </c>
    </row>
    <row r="62" spans="1:25" ht="27.75" customHeight="1" x14ac:dyDescent="0.2">
      <c r="A62" s="271" t="s">
        <v>425</v>
      </c>
      <c r="B62" s="271"/>
      <c r="C62" s="271"/>
      <c r="D62" s="271"/>
      <c r="E62" s="271"/>
      <c r="F62" s="271"/>
      <c r="G62" s="9">
        <v>53</v>
      </c>
      <c r="H62" s="44">
        <f>H40+H61</f>
        <v>0</v>
      </c>
      <c r="I62" s="44">
        <f t="shared" ref="I62:Y62" si="15">I40+I61</f>
        <v>226630</v>
      </c>
      <c r="J62" s="44">
        <f t="shared" si="15"/>
        <v>0</v>
      </c>
      <c r="K62" s="44">
        <f t="shared" si="15"/>
        <v>-5815409</v>
      </c>
      <c r="L62" s="44">
        <f t="shared" si="15"/>
        <v>-5815409</v>
      </c>
      <c r="M62" s="44">
        <f t="shared" si="15"/>
        <v>0</v>
      </c>
      <c r="N62" s="44">
        <f t="shared" si="15"/>
        <v>0</v>
      </c>
      <c r="O62" s="44">
        <f t="shared" si="15"/>
        <v>0</v>
      </c>
      <c r="P62" s="44">
        <f t="shared" si="15"/>
        <v>46942556</v>
      </c>
      <c r="Q62" s="44">
        <f t="shared" si="15"/>
        <v>0</v>
      </c>
      <c r="R62" s="44">
        <f t="shared" si="15"/>
        <v>0</v>
      </c>
      <c r="S62" s="44">
        <f t="shared" si="15"/>
        <v>-11025039</v>
      </c>
      <c r="T62" s="44">
        <f t="shared" si="15"/>
        <v>0</v>
      </c>
      <c r="U62" s="44">
        <f t="shared" si="15"/>
        <v>2772975</v>
      </c>
      <c r="V62" s="44">
        <f t="shared" si="15"/>
        <v>66584967</v>
      </c>
      <c r="W62" s="44">
        <f t="shared" si="15"/>
        <v>105502089</v>
      </c>
      <c r="X62" s="44">
        <f t="shared" si="15"/>
        <v>26948568</v>
      </c>
      <c r="Y62" s="44">
        <f t="shared" si="15"/>
        <v>132450657</v>
      </c>
    </row>
    <row r="63" spans="1:25" ht="29.25" customHeight="1" x14ac:dyDescent="0.2">
      <c r="A63" s="272" t="s">
        <v>426</v>
      </c>
      <c r="B63" s="272"/>
      <c r="C63" s="272"/>
      <c r="D63" s="272"/>
      <c r="E63" s="272"/>
      <c r="F63" s="27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22331096</v>
      </c>
      <c r="V63" s="45">
        <f t="shared" si="16"/>
        <v>-62996442</v>
      </c>
      <c r="W63" s="45">
        <f t="shared" si="16"/>
        <v>-40665346</v>
      </c>
      <c r="X63" s="45">
        <f t="shared" si="16"/>
        <v>-37742187</v>
      </c>
      <c r="Y63" s="45">
        <f t="shared" si="16"/>
        <v>-78407533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7"/>
  <sheetViews>
    <sheetView view="pageBreakPreview" zoomScale="85" zoomScaleNormal="64" zoomScaleSheetLayoutView="85" workbookViewId="0">
      <selection sqref="A1:J30"/>
    </sheetView>
  </sheetViews>
  <sheetFormatPr defaultRowHeight="12.75" x14ac:dyDescent="0.2"/>
  <cols>
    <col min="1" max="11" width="15.140625" customWidth="1"/>
    <col min="12" max="12" width="29" customWidth="1"/>
  </cols>
  <sheetData>
    <row r="1" spans="1:10" x14ac:dyDescent="0.2">
      <c r="A1" s="280" t="s">
        <v>619</v>
      </c>
      <c r="B1" s="281"/>
      <c r="C1" s="281"/>
      <c r="D1" s="281"/>
      <c r="E1" s="281"/>
      <c r="F1" s="281"/>
      <c r="G1" s="281"/>
      <c r="H1" s="281"/>
      <c r="I1" s="281"/>
      <c r="J1" s="281"/>
    </row>
    <row r="2" spans="1:10" x14ac:dyDescent="0.2">
      <c r="A2" s="281"/>
      <c r="B2" s="281"/>
      <c r="C2" s="281"/>
      <c r="D2" s="281"/>
      <c r="E2" s="281"/>
      <c r="F2" s="281"/>
      <c r="G2" s="281"/>
      <c r="H2" s="281"/>
      <c r="I2" s="281"/>
      <c r="J2" s="281"/>
    </row>
    <row r="3" spans="1:10" x14ac:dyDescent="0.2">
      <c r="A3" s="281"/>
      <c r="B3" s="281"/>
      <c r="C3" s="281"/>
      <c r="D3" s="281"/>
      <c r="E3" s="281"/>
      <c r="F3" s="281"/>
      <c r="G3" s="281"/>
      <c r="H3" s="281"/>
      <c r="I3" s="281"/>
      <c r="J3" s="281"/>
    </row>
    <row r="4" spans="1:10" x14ac:dyDescent="0.2">
      <c r="A4" s="281"/>
      <c r="B4" s="281"/>
      <c r="C4" s="281"/>
      <c r="D4" s="281"/>
      <c r="E4" s="281"/>
      <c r="F4" s="281"/>
      <c r="G4" s="281"/>
      <c r="H4" s="281"/>
      <c r="I4" s="281"/>
      <c r="J4" s="281"/>
    </row>
    <row r="5" spans="1:10" x14ac:dyDescent="0.2">
      <c r="A5" s="281"/>
      <c r="B5" s="281"/>
      <c r="C5" s="281"/>
      <c r="D5" s="281"/>
      <c r="E5" s="281"/>
      <c r="F5" s="281"/>
      <c r="G5" s="281"/>
      <c r="H5" s="281"/>
      <c r="I5" s="281"/>
      <c r="J5" s="281"/>
    </row>
    <row r="6" spans="1:10" x14ac:dyDescent="0.2">
      <c r="A6" s="281"/>
      <c r="B6" s="281"/>
      <c r="C6" s="281"/>
      <c r="D6" s="281"/>
      <c r="E6" s="281"/>
      <c r="F6" s="281"/>
      <c r="G6" s="281"/>
      <c r="H6" s="281"/>
      <c r="I6" s="281"/>
      <c r="J6" s="281"/>
    </row>
    <row r="7" spans="1:10" x14ac:dyDescent="0.2">
      <c r="A7" s="281"/>
      <c r="B7" s="281"/>
      <c r="C7" s="281"/>
      <c r="D7" s="281"/>
      <c r="E7" s="281"/>
      <c r="F7" s="281"/>
      <c r="G7" s="281"/>
      <c r="H7" s="281"/>
      <c r="I7" s="281"/>
      <c r="J7" s="281"/>
    </row>
    <row r="8" spans="1:10" x14ac:dyDescent="0.2">
      <c r="A8" s="281"/>
      <c r="B8" s="281"/>
      <c r="C8" s="281"/>
      <c r="D8" s="281"/>
      <c r="E8" s="281"/>
      <c r="F8" s="281"/>
      <c r="G8" s="281"/>
      <c r="H8" s="281"/>
      <c r="I8" s="281"/>
      <c r="J8" s="281"/>
    </row>
    <row r="9" spans="1:10" x14ac:dyDescent="0.2">
      <c r="A9" s="281"/>
      <c r="B9" s="281"/>
      <c r="C9" s="281"/>
      <c r="D9" s="281"/>
      <c r="E9" s="281"/>
      <c r="F9" s="281"/>
      <c r="G9" s="281"/>
      <c r="H9" s="281"/>
      <c r="I9" s="281"/>
      <c r="J9" s="281"/>
    </row>
    <row r="10" spans="1:10" x14ac:dyDescent="0.2">
      <c r="A10" s="281"/>
      <c r="B10" s="281"/>
      <c r="C10" s="281"/>
      <c r="D10" s="281"/>
      <c r="E10" s="281"/>
      <c r="F10" s="281"/>
      <c r="G10" s="281"/>
      <c r="H10" s="281"/>
      <c r="I10" s="281"/>
      <c r="J10" s="281"/>
    </row>
    <row r="11" spans="1:10" x14ac:dyDescent="0.2">
      <c r="A11" s="281"/>
      <c r="B11" s="281"/>
      <c r="C11" s="281"/>
      <c r="D11" s="281"/>
      <c r="E11" s="281"/>
      <c r="F11" s="281"/>
      <c r="G11" s="281"/>
      <c r="H11" s="281"/>
      <c r="I11" s="281"/>
      <c r="J11" s="281"/>
    </row>
    <row r="12" spans="1:10" x14ac:dyDescent="0.2">
      <c r="A12" s="281"/>
      <c r="B12" s="281"/>
      <c r="C12" s="281"/>
      <c r="D12" s="281"/>
      <c r="E12" s="281"/>
      <c r="F12" s="281"/>
      <c r="G12" s="281"/>
      <c r="H12" s="281"/>
      <c r="I12" s="281"/>
      <c r="J12" s="281"/>
    </row>
    <row r="13" spans="1:10" x14ac:dyDescent="0.2">
      <c r="A13" s="281"/>
      <c r="B13" s="281"/>
      <c r="C13" s="281"/>
      <c r="D13" s="281"/>
      <c r="E13" s="281"/>
      <c r="F13" s="281"/>
      <c r="G13" s="281"/>
      <c r="H13" s="281"/>
      <c r="I13" s="281"/>
      <c r="J13" s="281"/>
    </row>
    <row r="14" spans="1:10" x14ac:dyDescent="0.2">
      <c r="A14" s="281"/>
      <c r="B14" s="281"/>
      <c r="C14" s="281"/>
      <c r="D14" s="281"/>
      <c r="E14" s="281"/>
      <c r="F14" s="281"/>
      <c r="G14" s="281"/>
      <c r="H14" s="281"/>
      <c r="I14" s="281"/>
      <c r="J14" s="281"/>
    </row>
    <row r="15" spans="1:10" x14ac:dyDescent="0.2">
      <c r="A15" s="281"/>
      <c r="B15" s="281"/>
      <c r="C15" s="281"/>
      <c r="D15" s="281"/>
      <c r="E15" s="281"/>
      <c r="F15" s="281"/>
      <c r="G15" s="281"/>
      <c r="H15" s="281"/>
      <c r="I15" s="281"/>
      <c r="J15" s="281"/>
    </row>
    <row r="16" spans="1:10" x14ac:dyDescent="0.2">
      <c r="A16" s="281"/>
      <c r="B16" s="281"/>
      <c r="C16" s="281"/>
      <c r="D16" s="281"/>
      <c r="E16" s="281"/>
      <c r="F16" s="281"/>
      <c r="G16" s="281"/>
      <c r="H16" s="281"/>
      <c r="I16" s="281"/>
      <c r="J16" s="281"/>
    </row>
    <row r="17" spans="1:10" x14ac:dyDescent="0.2">
      <c r="A17" s="281"/>
      <c r="B17" s="281"/>
      <c r="C17" s="281"/>
      <c r="D17" s="281"/>
      <c r="E17" s="281"/>
      <c r="F17" s="281"/>
      <c r="G17" s="281"/>
      <c r="H17" s="281"/>
      <c r="I17" s="281"/>
      <c r="J17" s="281"/>
    </row>
    <row r="18" spans="1:10" x14ac:dyDescent="0.2">
      <c r="A18" s="281"/>
      <c r="B18" s="281"/>
      <c r="C18" s="281"/>
      <c r="D18" s="281"/>
      <c r="E18" s="281"/>
      <c r="F18" s="281"/>
      <c r="G18" s="281"/>
      <c r="H18" s="281"/>
      <c r="I18" s="281"/>
      <c r="J18" s="281"/>
    </row>
    <row r="19" spans="1:10" x14ac:dyDescent="0.2">
      <c r="A19" s="281"/>
      <c r="B19" s="281"/>
      <c r="C19" s="281"/>
      <c r="D19" s="281"/>
      <c r="E19" s="281"/>
      <c r="F19" s="281"/>
      <c r="G19" s="281"/>
      <c r="H19" s="281"/>
      <c r="I19" s="281"/>
      <c r="J19" s="281"/>
    </row>
    <row r="20" spans="1:10" x14ac:dyDescent="0.2">
      <c r="A20" s="281"/>
      <c r="B20" s="281"/>
      <c r="C20" s="281"/>
      <c r="D20" s="281"/>
      <c r="E20" s="281"/>
      <c r="F20" s="281"/>
      <c r="G20" s="281"/>
      <c r="H20" s="281"/>
      <c r="I20" s="281"/>
      <c r="J20" s="281"/>
    </row>
    <row r="21" spans="1:10" x14ac:dyDescent="0.2">
      <c r="A21" s="281"/>
      <c r="B21" s="281"/>
      <c r="C21" s="281"/>
      <c r="D21" s="281"/>
      <c r="E21" s="281"/>
      <c r="F21" s="281"/>
      <c r="G21" s="281"/>
      <c r="H21" s="281"/>
      <c r="I21" s="281"/>
      <c r="J21" s="281"/>
    </row>
    <row r="22" spans="1:10" x14ac:dyDescent="0.2">
      <c r="A22" s="281"/>
      <c r="B22" s="281"/>
      <c r="C22" s="281"/>
      <c r="D22" s="281"/>
      <c r="E22" s="281"/>
      <c r="F22" s="281"/>
      <c r="G22" s="281"/>
      <c r="H22" s="281"/>
      <c r="I22" s="281"/>
      <c r="J22" s="281"/>
    </row>
    <row r="23" spans="1:10" x14ac:dyDescent="0.2">
      <c r="A23" s="281"/>
      <c r="B23" s="281"/>
      <c r="C23" s="281"/>
      <c r="D23" s="281"/>
      <c r="E23" s="281"/>
      <c r="F23" s="281"/>
      <c r="G23" s="281"/>
      <c r="H23" s="281"/>
      <c r="I23" s="281"/>
      <c r="J23" s="281"/>
    </row>
    <row r="24" spans="1:10" x14ac:dyDescent="0.2">
      <c r="A24" s="281"/>
      <c r="B24" s="281"/>
      <c r="C24" s="281"/>
      <c r="D24" s="281"/>
      <c r="E24" s="281"/>
      <c r="F24" s="281"/>
      <c r="G24" s="281"/>
      <c r="H24" s="281"/>
      <c r="I24" s="281"/>
      <c r="J24" s="281"/>
    </row>
    <row r="25" spans="1:10" ht="102.75" customHeight="1" x14ac:dyDescent="0.2">
      <c r="A25" s="281"/>
      <c r="B25" s="281"/>
      <c r="C25" s="281"/>
      <c r="D25" s="281"/>
      <c r="E25" s="281"/>
      <c r="F25" s="281"/>
      <c r="G25" s="281"/>
      <c r="H25" s="281"/>
      <c r="I25" s="281"/>
      <c r="J25" s="281"/>
    </row>
    <row r="26" spans="1:10" ht="104.25" customHeight="1" x14ac:dyDescent="0.2">
      <c r="A26" s="281"/>
      <c r="B26" s="281"/>
      <c r="C26" s="281"/>
      <c r="D26" s="281"/>
      <c r="E26" s="281"/>
      <c r="F26" s="281"/>
      <c r="G26" s="281"/>
      <c r="H26" s="281"/>
      <c r="I26" s="281"/>
      <c r="J26" s="281"/>
    </row>
    <row r="27" spans="1:10" ht="75" customHeight="1" x14ac:dyDescent="0.2">
      <c r="A27" s="281"/>
      <c r="B27" s="281"/>
      <c r="C27" s="281"/>
      <c r="D27" s="281"/>
      <c r="E27" s="281"/>
      <c r="F27" s="281"/>
      <c r="G27" s="281"/>
      <c r="H27" s="281"/>
      <c r="I27" s="281"/>
      <c r="J27" s="281"/>
    </row>
    <row r="28" spans="1:10" ht="87.75" customHeight="1" x14ac:dyDescent="0.2">
      <c r="A28" s="281"/>
      <c r="B28" s="281"/>
      <c r="C28" s="281"/>
      <c r="D28" s="281"/>
      <c r="E28" s="281"/>
      <c r="F28" s="281"/>
      <c r="G28" s="281"/>
      <c r="H28" s="281"/>
      <c r="I28" s="281"/>
      <c r="J28" s="281"/>
    </row>
    <row r="29" spans="1:10" ht="85.5" customHeight="1" x14ac:dyDescent="0.2">
      <c r="A29" s="281"/>
      <c r="B29" s="281"/>
      <c r="C29" s="281"/>
      <c r="D29" s="281"/>
      <c r="E29" s="281"/>
      <c r="F29" s="281"/>
      <c r="G29" s="281"/>
      <c r="H29" s="281"/>
      <c r="I29" s="281"/>
      <c r="J29" s="281"/>
    </row>
    <row r="30" spans="1:10" ht="345" customHeight="1" x14ac:dyDescent="0.2">
      <c r="A30" s="281"/>
      <c r="B30" s="281"/>
      <c r="C30" s="281"/>
      <c r="D30" s="281"/>
      <c r="E30" s="281"/>
      <c r="F30" s="281"/>
      <c r="G30" s="281"/>
      <c r="H30" s="281"/>
      <c r="I30" s="281"/>
      <c r="J30" s="281"/>
    </row>
    <row r="31" spans="1:10" x14ac:dyDescent="0.2">
      <c r="A31" s="99" t="s">
        <v>472</v>
      </c>
    </row>
    <row r="33" spans="1:10" x14ac:dyDescent="0.2">
      <c r="A33" s="100" t="s">
        <v>473</v>
      </c>
    </row>
    <row r="34" spans="1:10" x14ac:dyDescent="0.2">
      <c r="A34" s="100" t="s">
        <v>474</v>
      </c>
      <c r="C34" s="100" t="s">
        <v>448</v>
      </c>
    </row>
    <row r="35" spans="1:10" x14ac:dyDescent="0.2">
      <c r="A35" s="100" t="s">
        <v>310</v>
      </c>
      <c r="C35" s="100" t="s">
        <v>475</v>
      </c>
    </row>
    <row r="36" spans="1:10" x14ac:dyDescent="0.2">
      <c r="A36" s="100" t="s">
        <v>476</v>
      </c>
      <c r="C36" s="100" t="s">
        <v>477</v>
      </c>
    </row>
    <row r="37" spans="1:10" x14ac:dyDescent="0.2">
      <c r="A37" s="100" t="s">
        <v>478</v>
      </c>
      <c r="C37" s="100" t="s">
        <v>479</v>
      </c>
    </row>
    <row r="38" spans="1:10" x14ac:dyDescent="0.2">
      <c r="A38" s="100" t="s">
        <v>480</v>
      </c>
      <c r="C38" s="101" t="s">
        <v>445</v>
      </c>
    </row>
    <row r="39" spans="1:10" x14ac:dyDescent="0.2">
      <c r="A39" s="100" t="s">
        <v>481</v>
      </c>
      <c r="C39" s="101" t="s">
        <v>620</v>
      </c>
    </row>
    <row r="41" spans="1:10" x14ac:dyDescent="0.2">
      <c r="A41" s="100" t="s">
        <v>482</v>
      </c>
    </row>
    <row r="42" spans="1:10" x14ac:dyDescent="0.2">
      <c r="A42" s="282" t="s">
        <v>589</v>
      </c>
      <c r="B42" s="282"/>
      <c r="C42" s="282"/>
      <c r="D42" s="282"/>
      <c r="E42" s="282"/>
      <c r="F42" s="282"/>
      <c r="G42" s="282"/>
      <c r="H42" s="282"/>
      <c r="I42" s="282"/>
      <c r="J42" s="282"/>
    </row>
    <row r="43" spans="1:10" x14ac:dyDescent="0.2">
      <c r="A43" s="282" t="s">
        <v>590</v>
      </c>
      <c r="B43" s="282"/>
      <c r="C43" s="282"/>
      <c r="D43" s="282"/>
      <c r="E43" s="282"/>
      <c r="F43" s="282"/>
      <c r="G43" s="282"/>
      <c r="H43" s="282"/>
      <c r="I43" s="282"/>
      <c r="J43" s="282"/>
    </row>
    <row r="44" spans="1:10" x14ac:dyDescent="0.2">
      <c r="A44" s="282" t="s">
        <v>621</v>
      </c>
      <c r="B44" s="282"/>
      <c r="C44" s="282"/>
      <c r="D44" s="282"/>
      <c r="E44" s="282"/>
      <c r="F44" s="282"/>
      <c r="G44" s="282"/>
      <c r="H44" s="282"/>
      <c r="I44" s="282"/>
      <c r="J44" s="282"/>
    </row>
    <row r="46" spans="1:10" x14ac:dyDescent="0.2">
      <c r="A46" s="100" t="s">
        <v>483</v>
      </c>
    </row>
    <row r="47" spans="1:10" x14ac:dyDescent="0.2">
      <c r="A47" s="100" t="s">
        <v>622</v>
      </c>
    </row>
    <row r="49" spans="1:7" x14ac:dyDescent="0.2">
      <c r="A49" s="100" t="s">
        <v>484</v>
      </c>
    </row>
    <row r="50" spans="1:7" x14ac:dyDescent="0.2">
      <c r="A50" s="100" t="s">
        <v>485</v>
      </c>
    </row>
    <row r="52" spans="1:7" x14ac:dyDescent="0.2">
      <c r="A52" s="100" t="s">
        <v>486</v>
      </c>
    </row>
    <row r="53" spans="1:7" x14ac:dyDescent="0.2">
      <c r="A53" s="100" t="s">
        <v>623</v>
      </c>
    </row>
    <row r="55" spans="1:7" x14ac:dyDescent="0.2">
      <c r="A55" s="100" t="s">
        <v>487</v>
      </c>
    </row>
    <row r="56" spans="1:7" x14ac:dyDescent="0.2">
      <c r="A56" s="100" t="s">
        <v>624</v>
      </c>
    </row>
    <row r="57" spans="1:7" x14ac:dyDescent="0.2">
      <c r="A57" s="100" t="s">
        <v>640</v>
      </c>
    </row>
    <row r="58" spans="1:7" x14ac:dyDescent="0.2">
      <c r="A58" s="100" t="s">
        <v>643</v>
      </c>
    </row>
    <row r="60" spans="1:7" x14ac:dyDescent="0.2">
      <c r="A60" s="100" t="s">
        <v>488</v>
      </c>
    </row>
    <row r="61" spans="1:7" x14ac:dyDescent="0.2">
      <c r="A61" s="100" t="s">
        <v>489</v>
      </c>
      <c r="G61" s="33">
        <v>7797</v>
      </c>
    </row>
    <row r="63" spans="1:7" x14ac:dyDescent="0.2">
      <c r="A63" s="100" t="s">
        <v>490</v>
      </c>
    </row>
    <row r="64" spans="1:7" x14ac:dyDescent="0.2">
      <c r="A64" s="103" t="s">
        <v>632</v>
      </c>
    </row>
    <row r="66" spans="1:3" x14ac:dyDescent="0.2">
      <c r="A66" s="100" t="s">
        <v>491</v>
      </c>
    </row>
    <row r="67" spans="1:3" x14ac:dyDescent="0.2">
      <c r="A67" s="100" t="s">
        <v>625</v>
      </c>
    </row>
    <row r="69" spans="1:3" x14ac:dyDescent="0.2">
      <c r="A69" s="100" t="s">
        <v>492</v>
      </c>
    </row>
    <row r="70" spans="1:3" x14ac:dyDescent="0.2">
      <c r="A70" s="100" t="s">
        <v>493</v>
      </c>
    </row>
    <row r="71" spans="1:3" x14ac:dyDescent="0.2">
      <c r="A71" s="99" t="s">
        <v>494</v>
      </c>
      <c r="C71" s="99" t="s">
        <v>495</v>
      </c>
    </row>
    <row r="72" spans="1:3" x14ac:dyDescent="0.2">
      <c r="A72" s="100" t="s">
        <v>496</v>
      </c>
      <c r="C72" s="33">
        <v>3785</v>
      </c>
    </row>
    <row r="73" spans="1:3" x14ac:dyDescent="0.2">
      <c r="A73" s="100" t="s">
        <v>497</v>
      </c>
      <c r="C73" s="33">
        <v>3349</v>
      </c>
    </row>
    <row r="74" spans="1:3" x14ac:dyDescent="0.2">
      <c r="A74" s="100" t="s">
        <v>498</v>
      </c>
      <c r="C74">
        <v>613</v>
      </c>
    </row>
    <row r="75" spans="1:3" x14ac:dyDescent="0.2">
      <c r="A75" s="100" t="s">
        <v>499</v>
      </c>
      <c r="C75">
        <v>51</v>
      </c>
    </row>
    <row r="77" spans="1:3" x14ac:dyDescent="0.2">
      <c r="A77" s="100" t="s">
        <v>500</v>
      </c>
    </row>
    <row r="78" spans="1:3" x14ac:dyDescent="0.2">
      <c r="A78" s="100" t="s">
        <v>626</v>
      </c>
    </row>
    <row r="80" spans="1:3" x14ac:dyDescent="0.2">
      <c r="A80" s="100" t="s">
        <v>501</v>
      </c>
    </row>
    <row r="81" spans="1:5" x14ac:dyDescent="0.2">
      <c r="A81" s="100" t="s">
        <v>627</v>
      </c>
    </row>
    <row r="83" spans="1:5" x14ac:dyDescent="0.2">
      <c r="A83" s="100" t="s">
        <v>502</v>
      </c>
    </row>
    <row r="84" spans="1:5" x14ac:dyDescent="0.2">
      <c r="A84" s="100" t="s">
        <v>503</v>
      </c>
    </row>
    <row r="86" spans="1:5" x14ac:dyDescent="0.2">
      <c r="A86" s="100" t="s">
        <v>504</v>
      </c>
    </row>
    <row r="87" spans="1:5" x14ac:dyDescent="0.2">
      <c r="A87" s="99" t="s">
        <v>505</v>
      </c>
      <c r="C87" s="99" t="s">
        <v>506</v>
      </c>
      <c r="E87" s="99" t="s">
        <v>606</v>
      </c>
    </row>
    <row r="88" spans="1:5" x14ac:dyDescent="0.2">
      <c r="A88" s="100" t="s">
        <v>507</v>
      </c>
      <c r="C88" s="102">
        <v>9615900</v>
      </c>
      <c r="E88" s="100" t="s">
        <v>591</v>
      </c>
    </row>
    <row r="89" spans="1:5" x14ac:dyDescent="0.2">
      <c r="A89" s="100" t="s">
        <v>508</v>
      </c>
      <c r="C89" s="102">
        <v>6784100</v>
      </c>
      <c r="E89" s="100" t="s">
        <v>591</v>
      </c>
    </row>
    <row r="91" spans="1:5" x14ac:dyDescent="0.2">
      <c r="A91" s="100" t="s">
        <v>509</v>
      </c>
    </row>
    <row r="92" spans="1:5" x14ac:dyDescent="0.2">
      <c r="A92" s="100" t="s">
        <v>510</v>
      </c>
    </row>
    <row r="94" spans="1:5" x14ac:dyDescent="0.2">
      <c r="A94" s="100" t="s">
        <v>511</v>
      </c>
    </row>
    <row r="95" spans="1:5" x14ac:dyDescent="0.2">
      <c r="A95" s="100" t="s">
        <v>512</v>
      </c>
    </row>
    <row r="97" spans="1:1" x14ac:dyDescent="0.2">
      <c r="A97" s="100" t="s">
        <v>513</v>
      </c>
    </row>
    <row r="98" spans="1:1" x14ac:dyDescent="0.2">
      <c r="A98" s="100" t="s">
        <v>514</v>
      </c>
    </row>
    <row r="99" spans="1:1" x14ac:dyDescent="0.2">
      <c r="A99" s="100" t="s">
        <v>515</v>
      </c>
    </row>
    <row r="101" spans="1:1" x14ac:dyDescent="0.2">
      <c r="A101" s="100" t="s">
        <v>516</v>
      </c>
    </row>
    <row r="102" spans="1:1" x14ac:dyDescent="0.2">
      <c r="A102" s="100" t="s">
        <v>514</v>
      </c>
    </row>
    <row r="103" spans="1:1" x14ac:dyDescent="0.2">
      <c r="A103" s="100" t="s">
        <v>515</v>
      </c>
    </row>
    <row r="105" spans="1:1" x14ac:dyDescent="0.2">
      <c r="A105" s="100" t="s">
        <v>517</v>
      </c>
    </row>
    <row r="106" spans="1:1" x14ac:dyDescent="0.2">
      <c r="A106" s="100" t="s">
        <v>518</v>
      </c>
    </row>
    <row r="108" spans="1:1" x14ac:dyDescent="0.2">
      <c r="A108" s="100" t="s">
        <v>519</v>
      </c>
    </row>
    <row r="109" spans="1:1" x14ac:dyDescent="0.2">
      <c r="A109" s="100" t="s">
        <v>628</v>
      </c>
    </row>
    <row r="111" spans="1:1" x14ac:dyDescent="0.2">
      <c r="A111" s="100" t="s">
        <v>520</v>
      </c>
    </row>
    <row r="112" spans="1:1" x14ac:dyDescent="0.2">
      <c r="A112" s="100" t="s">
        <v>629</v>
      </c>
    </row>
    <row r="114" spans="1:1" x14ac:dyDescent="0.2">
      <c r="A114" s="100" t="s">
        <v>521</v>
      </c>
    </row>
    <row r="115" spans="1:1" x14ac:dyDescent="0.2">
      <c r="A115" s="100" t="s">
        <v>637</v>
      </c>
    </row>
    <row r="117" spans="1:1" x14ac:dyDescent="0.2">
      <c r="A117" s="100" t="s">
        <v>522</v>
      </c>
    </row>
    <row r="118" spans="1:1" x14ac:dyDescent="0.2">
      <c r="A118" s="100" t="s">
        <v>630</v>
      </c>
    </row>
    <row r="120" spans="1:1" x14ac:dyDescent="0.2">
      <c r="A120" s="100" t="s">
        <v>523</v>
      </c>
    </row>
    <row r="121" spans="1:1" x14ac:dyDescent="0.2">
      <c r="A121" s="100" t="s">
        <v>638</v>
      </c>
    </row>
    <row r="122" spans="1:1" x14ac:dyDescent="0.2">
      <c r="A122" s="100" t="s">
        <v>639</v>
      </c>
    </row>
    <row r="123" spans="1:1" x14ac:dyDescent="0.2">
      <c r="A123" s="100"/>
    </row>
    <row r="124" spans="1:1" x14ac:dyDescent="0.2">
      <c r="A124" s="100" t="s">
        <v>641</v>
      </c>
    </row>
    <row r="125" spans="1:1" x14ac:dyDescent="0.2">
      <c r="A125" s="100" t="s">
        <v>647</v>
      </c>
    </row>
    <row r="127" spans="1:1" x14ac:dyDescent="0.2">
      <c r="A127" t="s">
        <v>642</v>
      </c>
    </row>
    <row r="128" spans="1:1" x14ac:dyDescent="0.2">
      <c r="A128" s="100" t="s">
        <v>631</v>
      </c>
    </row>
    <row r="129" spans="1:12" x14ac:dyDescent="0.2">
      <c r="D129" s="104"/>
    </row>
    <row r="130" spans="1:12" x14ac:dyDescent="0.2">
      <c r="A130" s="105" t="s">
        <v>524</v>
      </c>
      <c r="B130" s="106"/>
      <c r="C130" s="106"/>
      <c r="D130" s="107" t="s">
        <v>525</v>
      </c>
      <c r="E130" s="107" t="s">
        <v>588</v>
      </c>
      <c r="F130" s="105" t="s">
        <v>526</v>
      </c>
      <c r="G130" s="106"/>
      <c r="H130" s="106"/>
      <c r="I130" s="107" t="s">
        <v>525</v>
      </c>
      <c r="J130" s="107" t="s">
        <v>588</v>
      </c>
      <c r="K130" s="107" t="s">
        <v>598</v>
      </c>
      <c r="L130" s="107" t="s">
        <v>599</v>
      </c>
    </row>
    <row r="131" spans="1:12" x14ac:dyDescent="0.2">
      <c r="A131" s="108" t="s">
        <v>527</v>
      </c>
      <c r="B131" s="108"/>
      <c r="C131" s="108"/>
      <c r="D131" s="111">
        <v>477212</v>
      </c>
      <c r="E131" s="274">
        <f>SUM(D131:D132)</f>
        <v>1014501</v>
      </c>
      <c r="F131" s="108" t="s">
        <v>528</v>
      </c>
      <c r="G131" s="108"/>
      <c r="H131" s="108"/>
      <c r="I131" s="111">
        <f>ROUND(RDG!I9/1000,0)</f>
        <v>1014500</v>
      </c>
      <c r="J131" s="274">
        <f>SUM(I131)</f>
        <v>1014500</v>
      </c>
      <c r="K131" s="274">
        <f>E131-J131</f>
        <v>1</v>
      </c>
      <c r="L131" s="274"/>
    </row>
    <row r="132" spans="1:12" x14ac:dyDescent="0.2">
      <c r="A132" s="106" t="s">
        <v>592</v>
      </c>
      <c r="B132" s="106"/>
      <c r="C132" s="106"/>
      <c r="D132" s="110">
        <v>537289</v>
      </c>
      <c r="E132" s="275"/>
      <c r="F132" s="106"/>
      <c r="G132" s="106"/>
      <c r="H132" s="106"/>
      <c r="I132" s="110"/>
      <c r="J132" s="275"/>
      <c r="K132" s="275"/>
      <c r="L132" s="275"/>
    </row>
    <row r="133" spans="1:12" x14ac:dyDescent="0.2">
      <c r="A133" s="108" t="s">
        <v>648</v>
      </c>
      <c r="B133" s="108"/>
      <c r="C133" s="108"/>
      <c r="D133" s="111">
        <v>57847</v>
      </c>
      <c r="E133" s="274">
        <f>SUM(D133:D135)</f>
        <v>68588</v>
      </c>
      <c r="F133" s="108" t="s">
        <v>529</v>
      </c>
      <c r="G133" s="108"/>
      <c r="H133" s="108"/>
      <c r="I133" s="111">
        <f>ROUND(RDG!I12/1000,0)</f>
        <v>68589</v>
      </c>
      <c r="J133" s="274">
        <f>SUM(I133:I135)</f>
        <v>68589</v>
      </c>
      <c r="K133" s="274">
        <f>E133-J133</f>
        <v>-1</v>
      </c>
      <c r="L133" s="274"/>
    </row>
    <row r="134" spans="1:12" hidden="1" x14ac:dyDescent="0.2">
      <c r="A134" t="s">
        <v>593</v>
      </c>
      <c r="D134" s="33">
        <v>0</v>
      </c>
      <c r="E134" s="276"/>
      <c r="I134" s="33"/>
      <c r="J134" s="276"/>
      <c r="K134" s="276"/>
      <c r="L134" s="276"/>
    </row>
    <row r="135" spans="1:12" x14ac:dyDescent="0.2">
      <c r="A135" s="106" t="s">
        <v>530</v>
      </c>
      <c r="B135" s="106"/>
      <c r="C135" s="106"/>
      <c r="D135" s="110">
        <v>10741</v>
      </c>
      <c r="E135" s="275"/>
      <c r="F135" s="106"/>
      <c r="G135" s="106"/>
      <c r="H135" s="106"/>
      <c r="I135" s="110"/>
      <c r="J135" s="275"/>
      <c r="K135" s="275"/>
      <c r="L135" s="275"/>
    </row>
    <row r="136" spans="1:12" x14ac:dyDescent="0.2">
      <c r="A136" s="108" t="s">
        <v>594</v>
      </c>
      <c r="B136" s="108"/>
      <c r="C136" s="108"/>
      <c r="D136" s="111">
        <v>486068</v>
      </c>
      <c r="E136" s="274">
        <f>SUM(D136:D139)</f>
        <v>710042</v>
      </c>
      <c r="F136" s="108" t="s">
        <v>597</v>
      </c>
      <c r="G136" s="108"/>
      <c r="H136" s="108"/>
      <c r="I136" s="111">
        <f>ROUND(RDG!I16/1000,0)</f>
        <v>133186</v>
      </c>
      <c r="J136" s="274">
        <f>SUM(I136:I139)</f>
        <v>585218</v>
      </c>
      <c r="K136" s="274">
        <f>E136-J136</f>
        <v>124824</v>
      </c>
      <c r="L136" s="277" t="s">
        <v>600</v>
      </c>
    </row>
    <row r="137" spans="1:12" x14ac:dyDescent="0.2">
      <c r="A137" t="s">
        <v>595</v>
      </c>
      <c r="D137" s="33">
        <v>112446</v>
      </c>
      <c r="E137" s="276"/>
      <c r="F137" t="s">
        <v>531</v>
      </c>
      <c r="I137" s="33">
        <f>ROUND(RDG!I18/1000,0)</f>
        <v>452032</v>
      </c>
      <c r="J137" s="276"/>
      <c r="K137" s="276"/>
      <c r="L137" s="279"/>
    </row>
    <row r="138" spans="1:12" x14ac:dyDescent="0.2">
      <c r="A138" t="s">
        <v>596</v>
      </c>
      <c r="D138" s="33">
        <v>17997</v>
      </c>
      <c r="E138" s="276"/>
      <c r="I138" s="33"/>
      <c r="J138" s="276"/>
      <c r="K138" s="276"/>
      <c r="L138" s="279"/>
    </row>
    <row r="139" spans="1:12" x14ac:dyDescent="0.2">
      <c r="A139" s="106" t="s">
        <v>532</v>
      </c>
      <c r="B139" s="106"/>
      <c r="C139" s="106"/>
      <c r="D139" s="110">
        <v>93531</v>
      </c>
      <c r="E139" s="275"/>
      <c r="F139" s="106"/>
      <c r="G139" s="106"/>
      <c r="H139" s="106"/>
      <c r="I139" s="110"/>
      <c r="J139" s="275"/>
      <c r="K139" s="275"/>
      <c r="L139" s="278"/>
    </row>
    <row r="140" spans="1:12" x14ac:dyDescent="0.2">
      <c r="A140" s="108" t="s">
        <v>533</v>
      </c>
      <c r="B140" s="108"/>
      <c r="C140" s="108"/>
      <c r="D140" s="111">
        <v>137405</v>
      </c>
      <c r="E140" s="274">
        <f>SUM(D140:D141)</f>
        <v>137405</v>
      </c>
      <c r="F140" s="108" t="s">
        <v>534</v>
      </c>
      <c r="G140" s="108"/>
      <c r="H140" s="108"/>
      <c r="I140" s="111">
        <f>ROUND(RDG!I19/1000,0)</f>
        <v>230715</v>
      </c>
      <c r="J140" s="274">
        <f>SUM(I140:I141)</f>
        <v>231876</v>
      </c>
      <c r="K140" s="274">
        <f>E140-J140</f>
        <v>-94471</v>
      </c>
      <c r="L140" s="277" t="s">
        <v>600</v>
      </c>
    </row>
    <row r="141" spans="1:12" x14ac:dyDescent="0.2">
      <c r="A141" s="106"/>
      <c r="B141" s="106"/>
      <c r="C141" s="106"/>
      <c r="D141" s="106"/>
      <c r="E141" s="275"/>
      <c r="F141" s="106" t="s">
        <v>535</v>
      </c>
      <c r="G141" s="106"/>
      <c r="H141" s="106"/>
      <c r="I141" s="110">
        <f>ROUND(RDG!I29/1000,0)</f>
        <v>1161</v>
      </c>
      <c r="J141" s="275"/>
      <c r="K141" s="275"/>
      <c r="L141" s="278"/>
    </row>
    <row r="142" spans="1:12" x14ac:dyDescent="0.2">
      <c r="A142" s="108" t="s">
        <v>536</v>
      </c>
      <c r="B142" s="108"/>
      <c r="C142" s="108"/>
      <c r="D142" s="111">
        <v>72229</v>
      </c>
      <c r="E142" s="274">
        <f>SUM(D142:D143)</f>
        <v>72229</v>
      </c>
      <c r="F142" s="108" t="s">
        <v>537</v>
      </c>
      <c r="G142" s="108"/>
      <c r="H142" s="108"/>
      <c r="I142" s="111">
        <f>ROUND(RDG!I23/1000,0)</f>
        <v>81184</v>
      </c>
      <c r="J142" s="274">
        <f>SUM(I142:I143)</f>
        <v>83040</v>
      </c>
      <c r="K142" s="274">
        <f>E142-J142</f>
        <v>-10811</v>
      </c>
      <c r="L142" s="277" t="s">
        <v>600</v>
      </c>
    </row>
    <row r="143" spans="1:12" x14ac:dyDescent="0.2">
      <c r="A143" s="106"/>
      <c r="B143" s="106"/>
      <c r="C143" s="106"/>
      <c r="D143" s="106"/>
      <c r="E143" s="275"/>
      <c r="F143" s="106" t="s">
        <v>538</v>
      </c>
      <c r="G143" s="106"/>
      <c r="H143" s="106"/>
      <c r="I143" s="283">
        <f>ROUND(RDG!I26/1000,0)</f>
        <v>1856</v>
      </c>
      <c r="J143" s="275"/>
      <c r="K143" s="275"/>
      <c r="L143" s="278"/>
    </row>
    <row r="144" spans="1:12" x14ac:dyDescent="0.2">
      <c r="A144" s="108" t="s">
        <v>539</v>
      </c>
      <c r="B144" s="108"/>
      <c r="C144" s="108"/>
      <c r="D144" s="111">
        <v>31403</v>
      </c>
      <c r="E144" s="274">
        <f>SUM(D144:D146)</f>
        <v>53511</v>
      </c>
      <c r="F144" s="108" t="s">
        <v>540</v>
      </c>
      <c r="G144" s="108"/>
      <c r="H144" s="108"/>
      <c r="I144" s="111">
        <f>ROUND(RDG!I24/1000,0)</f>
        <v>42872</v>
      </c>
      <c r="J144" s="274">
        <f>SUM(I144:I146)</f>
        <v>73054</v>
      </c>
      <c r="K144" s="274">
        <f>E144-J144</f>
        <v>-19543</v>
      </c>
      <c r="L144" s="277" t="s">
        <v>600</v>
      </c>
    </row>
    <row r="145" spans="1:12" x14ac:dyDescent="0.2">
      <c r="A145" t="s">
        <v>541</v>
      </c>
      <c r="D145" s="33">
        <v>7497</v>
      </c>
      <c r="E145" s="276"/>
      <c r="F145" t="s">
        <v>539</v>
      </c>
      <c r="I145" s="33">
        <f>ROUND(RDG!I35/1000,0)</f>
        <v>30182</v>
      </c>
      <c r="J145" s="276"/>
      <c r="K145" s="276"/>
      <c r="L145" s="279"/>
    </row>
    <row r="146" spans="1:12" x14ac:dyDescent="0.2">
      <c r="A146" s="106" t="s">
        <v>593</v>
      </c>
      <c r="B146" s="106"/>
      <c r="C146" s="106"/>
      <c r="D146" s="110">
        <v>14611</v>
      </c>
      <c r="E146" s="275"/>
      <c r="F146" s="106"/>
      <c r="G146" s="106"/>
      <c r="H146" s="106"/>
      <c r="I146" s="110"/>
      <c r="J146" s="275"/>
      <c r="K146" s="275"/>
      <c r="L146" s="278"/>
    </row>
    <row r="147" spans="1:12" x14ac:dyDescent="0.2">
      <c r="A147" s="108" t="s">
        <v>636</v>
      </c>
      <c r="B147" s="108"/>
      <c r="C147" s="108"/>
      <c r="D147" s="111">
        <v>7132</v>
      </c>
      <c r="E147" s="274">
        <f>SUM(D147:D148)</f>
        <v>16393</v>
      </c>
      <c r="F147" s="121" t="s">
        <v>636</v>
      </c>
      <c r="G147" s="108"/>
      <c r="H147" s="108"/>
      <c r="I147" s="111">
        <f>ROUND(RDG!I47/1000,0)</f>
        <v>16393</v>
      </c>
      <c r="J147" s="274">
        <f>SUM(I147)</f>
        <v>16393</v>
      </c>
      <c r="K147" s="274">
        <f>J147-E147</f>
        <v>0</v>
      </c>
      <c r="L147" s="274"/>
    </row>
    <row r="148" spans="1:12" x14ac:dyDescent="0.2">
      <c r="A148" s="106" t="s">
        <v>635</v>
      </c>
      <c r="B148" s="106"/>
      <c r="C148" s="106"/>
      <c r="D148" s="110">
        <v>9261</v>
      </c>
      <c r="E148" s="275"/>
      <c r="F148" s="106"/>
      <c r="G148" s="106"/>
      <c r="H148" s="106"/>
      <c r="I148" s="110"/>
      <c r="J148" s="275"/>
      <c r="K148" s="275"/>
      <c r="L148" s="275"/>
    </row>
    <row r="149" spans="1:12" x14ac:dyDescent="0.2">
      <c r="A149" s="108" t="s">
        <v>542</v>
      </c>
      <c r="B149" s="108"/>
      <c r="C149" s="108"/>
      <c r="D149" s="111">
        <v>1430</v>
      </c>
      <c r="E149" s="274">
        <f>SUM(D149:D150)</f>
        <v>1430</v>
      </c>
      <c r="F149" s="108" t="s">
        <v>543</v>
      </c>
      <c r="G149" s="108"/>
      <c r="H149" s="108"/>
      <c r="I149" s="111">
        <f>ROUND(RDG!I55/1000,0)</f>
        <v>0</v>
      </c>
      <c r="J149" s="274">
        <f>SUM(I149:I150)</f>
        <v>1430</v>
      </c>
      <c r="K149" s="274">
        <f>E149-J149</f>
        <v>0</v>
      </c>
      <c r="L149" s="274"/>
    </row>
    <row r="150" spans="1:12" x14ac:dyDescent="0.2">
      <c r="A150" s="106"/>
      <c r="B150" s="106"/>
      <c r="C150" s="106"/>
      <c r="D150" s="106"/>
      <c r="E150" s="275"/>
      <c r="F150" s="106" t="s">
        <v>544</v>
      </c>
      <c r="G150" s="106"/>
      <c r="H150" s="122" t="s">
        <v>636</v>
      </c>
      <c r="I150" s="110">
        <f>ROUND(RDG!I56/1000,0)</f>
        <v>1430</v>
      </c>
      <c r="J150" s="275"/>
      <c r="K150" s="275"/>
      <c r="L150" s="275"/>
    </row>
    <row r="151" spans="1:12" x14ac:dyDescent="0.2">
      <c r="D151" s="33"/>
      <c r="E151" s="112"/>
      <c r="I151" s="33"/>
      <c r="J151" s="112"/>
      <c r="K151" s="112"/>
      <c r="L151" s="112"/>
    </row>
    <row r="152" spans="1:12" x14ac:dyDescent="0.2">
      <c r="A152" s="105" t="s">
        <v>545</v>
      </c>
      <c r="B152" s="106"/>
      <c r="C152" s="106"/>
      <c r="D152" s="113" t="s">
        <v>525</v>
      </c>
      <c r="E152" s="114"/>
      <c r="F152" s="105" t="s">
        <v>546</v>
      </c>
      <c r="G152" s="106"/>
      <c r="H152" s="106"/>
      <c r="I152" s="113" t="s">
        <v>525</v>
      </c>
      <c r="J152" s="114"/>
      <c r="K152" s="114"/>
      <c r="L152" s="114"/>
    </row>
    <row r="153" spans="1:12" x14ac:dyDescent="0.2">
      <c r="A153" s="108" t="s">
        <v>547</v>
      </c>
      <c r="B153" s="108"/>
      <c r="C153" s="108"/>
      <c r="D153" s="111">
        <v>1009757</v>
      </c>
      <c r="E153" s="274">
        <f>SUM(D153:D155)</f>
        <v>1178821</v>
      </c>
      <c r="F153" s="108" t="s">
        <v>548</v>
      </c>
      <c r="G153" s="108"/>
      <c r="H153" s="108"/>
      <c r="I153" s="111">
        <f>Bilanca!I17/1000</f>
        <v>1178821.294</v>
      </c>
      <c r="J153" s="274">
        <f>SUM(I153:I155)</f>
        <v>1178821.294</v>
      </c>
      <c r="K153" s="274">
        <f>E153-J153</f>
        <v>-0.29399999999441206</v>
      </c>
      <c r="L153" s="274"/>
    </row>
    <row r="154" spans="1:12" x14ac:dyDescent="0.2">
      <c r="A154" t="s">
        <v>549</v>
      </c>
      <c r="D154" s="33">
        <v>160300</v>
      </c>
      <c r="E154" s="276"/>
      <c r="I154" s="33"/>
      <c r="J154" s="276"/>
      <c r="K154" s="276"/>
      <c r="L154" s="276"/>
    </row>
    <row r="155" spans="1:12" x14ac:dyDescent="0.2">
      <c r="A155" s="106" t="s">
        <v>550</v>
      </c>
      <c r="B155" s="106"/>
      <c r="C155" s="106"/>
      <c r="D155" s="110">
        <v>8764</v>
      </c>
      <c r="E155" s="275"/>
      <c r="F155" s="106"/>
      <c r="G155" s="106"/>
      <c r="H155" s="106"/>
      <c r="I155" s="110"/>
      <c r="J155" s="275"/>
      <c r="K155" s="275"/>
      <c r="L155" s="275"/>
    </row>
    <row r="156" spans="1:12" x14ac:dyDescent="0.2">
      <c r="A156" t="s">
        <v>551</v>
      </c>
      <c r="D156" s="33">
        <v>230477</v>
      </c>
      <c r="E156" s="274">
        <f>SUM(D156:D161)</f>
        <v>1018221</v>
      </c>
      <c r="F156" t="s">
        <v>552</v>
      </c>
      <c r="I156" s="33">
        <f>Bilanca!I27/1000</f>
        <v>1018219.53</v>
      </c>
      <c r="J156" s="274">
        <f>SUM(I156:I161)</f>
        <v>1018219.53</v>
      </c>
      <c r="K156" s="274">
        <f>E156-J156</f>
        <v>1.4699999999720603</v>
      </c>
      <c r="L156" s="274"/>
    </row>
    <row r="157" spans="1:12" x14ac:dyDescent="0.2">
      <c r="A157" t="s">
        <v>553</v>
      </c>
      <c r="D157" s="33">
        <v>710277</v>
      </c>
      <c r="E157" s="276"/>
      <c r="I157" s="33"/>
      <c r="J157" s="276"/>
      <c r="K157" s="276"/>
      <c r="L157" s="276"/>
    </row>
    <row r="158" spans="1:12" x14ac:dyDescent="0.2">
      <c r="A158" t="s">
        <v>554</v>
      </c>
      <c r="D158" s="33">
        <v>17992</v>
      </c>
      <c r="E158" s="276"/>
      <c r="I158" s="33"/>
      <c r="J158" s="276"/>
      <c r="K158" s="276"/>
      <c r="L158" s="276"/>
    </row>
    <row r="159" spans="1:12" x14ac:dyDescent="0.2">
      <c r="A159" t="s">
        <v>555</v>
      </c>
      <c r="D159" s="33">
        <v>11461</v>
      </c>
      <c r="E159" s="276"/>
      <c r="I159" s="33"/>
      <c r="J159" s="276"/>
      <c r="K159" s="276"/>
      <c r="L159" s="276"/>
    </row>
    <row r="160" spans="1:12" x14ac:dyDescent="0.2">
      <c r="A160" s="100" t="s">
        <v>644</v>
      </c>
      <c r="D160" s="33">
        <v>8444</v>
      </c>
      <c r="E160" s="276"/>
      <c r="I160" s="33"/>
      <c r="J160" s="276"/>
      <c r="K160" s="276"/>
      <c r="L160" s="276"/>
    </row>
    <row r="161" spans="1:12" x14ac:dyDescent="0.2">
      <c r="A161" s="106" t="s">
        <v>556</v>
      </c>
      <c r="B161" s="106"/>
      <c r="C161" s="106"/>
      <c r="D161" s="110">
        <v>39570</v>
      </c>
      <c r="E161" s="275"/>
      <c r="F161" s="106"/>
      <c r="G161" s="106"/>
      <c r="H161" s="106"/>
      <c r="I161" s="110"/>
      <c r="J161" s="275"/>
      <c r="K161" s="275"/>
      <c r="L161" s="275"/>
    </row>
    <row r="162" spans="1:12" x14ac:dyDescent="0.2">
      <c r="A162" s="108" t="s">
        <v>557</v>
      </c>
      <c r="B162" s="108"/>
      <c r="C162" s="108"/>
      <c r="D162" s="111">
        <v>108023</v>
      </c>
      <c r="E162" s="274">
        <f>SUM(D162:D165)</f>
        <v>188744</v>
      </c>
      <c r="F162" s="108" t="s">
        <v>558</v>
      </c>
      <c r="G162" s="108"/>
      <c r="H162" s="108"/>
      <c r="I162" s="111">
        <f>Bilanca!I53/1000</f>
        <v>102771.29399999999</v>
      </c>
      <c r="J162" s="274">
        <f>SUM(I162:I163)</f>
        <v>188743.83399999997</v>
      </c>
      <c r="K162" s="274">
        <f>E162-J162</f>
        <v>0.16600000002654269</v>
      </c>
      <c r="L162" s="274"/>
    </row>
    <row r="163" spans="1:12" x14ac:dyDescent="0.2">
      <c r="A163" t="s">
        <v>559</v>
      </c>
      <c r="D163" s="33">
        <v>6550</v>
      </c>
      <c r="E163" s="276"/>
      <c r="F163" t="s">
        <v>560</v>
      </c>
      <c r="I163" s="33">
        <f>Bilanca!I71/1000</f>
        <v>85972.54</v>
      </c>
      <c r="J163" s="276"/>
      <c r="K163" s="276"/>
      <c r="L163" s="276"/>
    </row>
    <row r="164" spans="1:12" x14ac:dyDescent="0.2">
      <c r="A164" t="s">
        <v>601</v>
      </c>
      <c r="D164" s="33">
        <v>59141</v>
      </c>
      <c r="E164" s="276"/>
      <c r="I164" s="33"/>
      <c r="J164" s="112"/>
      <c r="K164" s="112"/>
      <c r="L164" s="112"/>
    </row>
    <row r="165" spans="1:12" x14ac:dyDescent="0.2">
      <c r="A165" t="s">
        <v>602</v>
      </c>
      <c r="D165" s="33">
        <v>15030</v>
      </c>
      <c r="E165" s="275"/>
      <c r="I165" s="33"/>
      <c r="J165" s="112"/>
      <c r="K165" s="112"/>
      <c r="L165" s="112"/>
    </row>
    <row r="166" spans="1:12" x14ac:dyDescent="0.2">
      <c r="A166" s="108" t="s">
        <v>561</v>
      </c>
      <c r="B166" s="108"/>
      <c r="C166" s="108"/>
      <c r="D166" s="111">
        <v>14249</v>
      </c>
      <c r="E166" s="274">
        <f>SUM(D166:D170)</f>
        <v>415052</v>
      </c>
      <c r="F166" s="108" t="s">
        <v>562</v>
      </c>
      <c r="G166" s="108"/>
      <c r="H166" s="108"/>
      <c r="I166" s="111">
        <f>Bilanca!I60/1000</f>
        <v>415051.99599999998</v>
      </c>
      <c r="J166" s="274">
        <f>SUM(I166:I170)</f>
        <v>415051.99599999998</v>
      </c>
      <c r="K166" s="274">
        <f>E166-J166</f>
        <v>4.0000000153668225E-3</v>
      </c>
      <c r="L166" s="274"/>
    </row>
    <row r="167" spans="1:12" x14ac:dyDescent="0.2">
      <c r="A167" t="s">
        <v>563</v>
      </c>
      <c r="D167" s="33">
        <v>116356</v>
      </c>
      <c r="E167" s="276"/>
      <c r="I167" s="33"/>
      <c r="J167" s="276"/>
      <c r="K167" s="276"/>
      <c r="L167" s="276"/>
    </row>
    <row r="168" spans="1:12" x14ac:dyDescent="0.2">
      <c r="A168" t="s">
        <v>564</v>
      </c>
      <c r="D168" s="33">
        <v>110000</v>
      </c>
      <c r="E168" s="276"/>
      <c r="I168" s="33"/>
      <c r="J168" s="276"/>
      <c r="K168" s="276"/>
      <c r="L168" s="276"/>
    </row>
    <row r="169" spans="1:12" x14ac:dyDescent="0.2">
      <c r="A169" s="100" t="s">
        <v>645</v>
      </c>
      <c r="D169" s="33">
        <v>7754</v>
      </c>
      <c r="E169" s="276"/>
      <c r="I169" s="33"/>
      <c r="J169" s="276"/>
      <c r="K169" s="276"/>
      <c r="L169" s="276"/>
    </row>
    <row r="170" spans="1:12" x14ac:dyDescent="0.2">
      <c r="A170" s="106" t="s">
        <v>565</v>
      </c>
      <c r="B170" s="106"/>
      <c r="C170" s="106"/>
      <c r="D170" s="110">
        <v>166693</v>
      </c>
      <c r="E170" s="275"/>
      <c r="F170" s="106"/>
      <c r="G170" s="106"/>
      <c r="H170" s="106"/>
      <c r="I170" s="110"/>
      <c r="J170" s="275"/>
      <c r="K170" s="275"/>
      <c r="L170" s="275"/>
    </row>
    <row r="171" spans="1:12" x14ac:dyDescent="0.2">
      <c r="A171" s="108" t="s">
        <v>566</v>
      </c>
      <c r="B171" s="108"/>
      <c r="C171" s="108"/>
      <c r="D171" s="111">
        <v>354988</v>
      </c>
      <c r="E171" s="274">
        <f>SUM(D171:D172)</f>
        <v>354988</v>
      </c>
      <c r="F171" s="108" t="s">
        <v>567</v>
      </c>
      <c r="G171" s="108"/>
      <c r="H171" s="108"/>
      <c r="I171" s="111">
        <f>Bilanca!I110/1000</f>
        <v>7444.0280000000002</v>
      </c>
      <c r="J171" s="274">
        <f>SUM(I171:I172)</f>
        <v>354988.02999999997</v>
      </c>
      <c r="K171" s="274">
        <f>E171-J171</f>
        <v>-2.9999999969732016E-2</v>
      </c>
      <c r="L171" s="274"/>
    </row>
    <row r="172" spans="1:12" x14ac:dyDescent="0.2">
      <c r="A172" s="106"/>
      <c r="B172" s="106"/>
      <c r="C172" s="106"/>
      <c r="D172" s="110"/>
      <c r="E172" s="275"/>
      <c r="F172" s="106" t="s">
        <v>568</v>
      </c>
      <c r="G172" s="106"/>
      <c r="H172" s="106"/>
      <c r="I172" s="110">
        <f>Bilanca!I111/1000</f>
        <v>347544.00199999998</v>
      </c>
      <c r="J172" s="275"/>
      <c r="K172" s="275"/>
      <c r="L172" s="275"/>
    </row>
    <row r="173" spans="1:12" x14ac:dyDescent="0.2">
      <c r="A173" s="108" t="s">
        <v>569</v>
      </c>
      <c r="B173" s="108"/>
      <c r="C173" s="108"/>
      <c r="D173" s="111">
        <v>26943</v>
      </c>
      <c r="E173" s="274">
        <f>SUM(D173:D176)</f>
        <v>904459</v>
      </c>
      <c r="F173" s="108" t="s">
        <v>570</v>
      </c>
      <c r="G173" s="108"/>
      <c r="H173" s="108"/>
      <c r="I173" s="111">
        <f>Bilanca!I98/1000</f>
        <v>904458.78500000003</v>
      </c>
      <c r="J173" s="274">
        <f>SUM(I173:I174)</f>
        <v>904458.78500000003</v>
      </c>
      <c r="K173" s="274">
        <f>E173-J173</f>
        <v>0.21499999996740371</v>
      </c>
      <c r="L173" s="274"/>
    </row>
    <row r="174" spans="1:12" x14ac:dyDescent="0.2">
      <c r="A174" t="s">
        <v>571</v>
      </c>
      <c r="D174" s="33">
        <v>11387</v>
      </c>
      <c r="E174" s="276"/>
      <c r="I174" s="33"/>
      <c r="J174" s="276"/>
      <c r="K174" s="276"/>
      <c r="L174" s="276"/>
    </row>
    <row r="175" spans="1:12" x14ac:dyDescent="0.2">
      <c r="A175" t="s">
        <v>603</v>
      </c>
      <c r="D175" s="33">
        <v>6639</v>
      </c>
      <c r="E175" s="112"/>
      <c r="I175" s="33"/>
      <c r="J175" s="112"/>
      <c r="K175" s="112"/>
      <c r="L175" s="112"/>
    </row>
    <row r="176" spans="1:12" x14ac:dyDescent="0.2">
      <c r="A176" t="s">
        <v>604</v>
      </c>
      <c r="D176" s="33">
        <v>859490</v>
      </c>
      <c r="E176" s="112"/>
      <c r="I176" s="33"/>
      <c r="J176" s="112"/>
      <c r="K176" s="112"/>
      <c r="L176" s="112"/>
    </row>
    <row r="177" spans="1:12" x14ac:dyDescent="0.2">
      <c r="A177" s="121" t="s">
        <v>573</v>
      </c>
      <c r="B177" s="108"/>
      <c r="C177" s="108"/>
      <c r="D177" s="111">
        <v>61430</v>
      </c>
      <c r="E177" s="274">
        <f>SUM(D177:D178)</f>
        <v>63058</v>
      </c>
      <c r="F177" s="108" t="s">
        <v>572</v>
      </c>
      <c r="G177" s="108"/>
      <c r="H177" s="108"/>
      <c r="I177" s="111">
        <f>Bilanca!I115/1000</f>
        <v>63057.733</v>
      </c>
      <c r="J177" s="274">
        <f>SUM(I177:I178)</f>
        <v>63057.733</v>
      </c>
      <c r="K177" s="274">
        <f>E177-J177</f>
        <v>0.26699999999982538</v>
      </c>
      <c r="L177" s="274"/>
    </row>
    <row r="178" spans="1:12" x14ac:dyDescent="0.2">
      <c r="A178" s="106" t="s">
        <v>574</v>
      </c>
      <c r="B178" s="106"/>
      <c r="C178" s="106"/>
      <c r="D178" s="110">
        <v>1628</v>
      </c>
      <c r="E178" s="275"/>
      <c r="F178" s="106"/>
      <c r="G178" s="106"/>
      <c r="H178" s="106"/>
      <c r="I178" s="110"/>
      <c r="J178" s="275"/>
      <c r="K178" s="275"/>
      <c r="L178" s="275"/>
    </row>
    <row r="179" spans="1:12" x14ac:dyDescent="0.2">
      <c r="A179" s="109" t="s">
        <v>575</v>
      </c>
      <c r="B179" s="109"/>
      <c r="C179" s="109"/>
      <c r="D179" s="116">
        <v>34909</v>
      </c>
      <c r="E179" s="115">
        <f>SUM(D179)</f>
        <v>34909</v>
      </c>
      <c r="F179" s="109" t="s">
        <v>576</v>
      </c>
      <c r="G179" s="109"/>
      <c r="H179" s="109"/>
      <c r="I179" s="116">
        <f>Bilanca!I123/1000</f>
        <v>34909.432999999997</v>
      </c>
      <c r="J179" s="115">
        <f>SUM(I179)</f>
        <v>34909.432999999997</v>
      </c>
      <c r="K179" s="115">
        <f>E179-J179</f>
        <v>-0.43299999999726424</v>
      </c>
      <c r="L179" s="115"/>
    </row>
    <row r="180" spans="1:12" x14ac:dyDescent="0.2">
      <c r="A180" s="108" t="s">
        <v>577</v>
      </c>
      <c r="B180" s="108"/>
      <c r="C180" s="108"/>
      <c r="D180" s="111">
        <v>126627</v>
      </c>
      <c r="E180" s="274">
        <f>SUM(D180:D187)</f>
        <v>148494</v>
      </c>
      <c r="F180" s="108" t="s">
        <v>578</v>
      </c>
      <c r="G180" s="108"/>
      <c r="H180" s="108"/>
      <c r="I180" s="111">
        <f>Bilanca!I124/1000</f>
        <v>5909.549</v>
      </c>
      <c r="J180" s="274">
        <f>SUM(I180:I187)</f>
        <v>148495.09299999999</v>
      </c>
      <c r="K180" s="274">
        <f>E180-J180</f>
        <v>-1.0929999999934807</v>
      </c>
      <c r="L180" s="274"/>
    </row>
    <row r="181" spans="1:12" x14ac:dyDescent="0.2">
      <c r="A181" t="s">
        <v>581</v>
      </c>
      <c r="D181" s="33">
        <v>4934</v>
      </c>
      <c r="E181" s="276"/>
      <c r="F181" t="s">
        <v>580</v>
      </c>
      <c r="I181" s="33">
        <f>Bilanca!I125/1000</f>
        <v>47654.567000000003</v>
      </c>
      <c r="J181" s="276"/>
      <c r="K181" s="276"/>
      <c r="L181" s="276"/>
    </row>
    <row r="182" spans="1:12" x14ac:dyDescent="0.2">
      <c r="A182" t="s">
        <v>583</v>
      </c>
      <c r="D182" s="33">
        <v>10455</v>
      </c>
      <c r="E182" s="276"/>
      <c r="F182" t="s">
        <v>582</v>
      </c>
      <c r="I182" s="33">
        <f>Bilanca!I127/1000</f>
        <v>15896.679</v>
      </c>
      <c r="J182" s="276"/>
      <c r="K182" s="276"/>
      <c r="L182" s="276"/>
    </row>
    <row r="183" spans="1:12" x14ac:dyDescent="0.2">
      <c r="A183" s="100" t="s">
        <v>646</v>
      </c>
      <c r="D183" s="33">
        <v>5640</v>
      </c>
      <c r="E183" s="276"/>
      <c r="F183" t="s">
        <v>584</v>
      </c>
      <c r="I183" s="33">
        <v>22382.731</v>
      </c>
      <c r="J183" s="276"/>
      <c r="K183" s="276"/>
      <c r="L183" s="276"/>
    </row>
    <row r="184" spans="1:12" x14ac:dyDescent="0.2">
      <c r="A184" t="s">
        <v>579</v>
      </c>
      <c r="D184" s="33">
        <v>838</v>
      </c>
      <c r="E184" s="276"/>
      <c r="F184" t="s">
        <v>585</v>
      </c>
      <c r="I184" s="33">
        <v>2702.4119999999998</v>
      </c>
      <c r="J184" s="276"/>
      <c r="K184" s="276"/>
      <c r="L184" s="276"/>
    </row>
    <row r="185" spans="1:12" x14ac:dyDescent="0.2">
      <c r="A185" t="s">
        <v>605</v>
      </c>
      <c r="E185" s="276"/>
      <c r="F185" t="s">
        <v>586</v>
      </c>
      <c r="I185" s="33">
        <v>29137.582999999999</v>
      </c>
      <c r="J185" s="276"/>
      <c r="K185" s="276"/>
      <c r="L185" s="276"/>
    </row>
    <row r="186" spans="1:12" x14ac:dyDescent="0.2">
      <c r="E186" s="276"/>
      <c r="F186" t="s">
        <v>587</v>
      </c>
      <c r="I186" s="33">
        <v>24811.572</v>
      </c>
      <c r="J186" s="276"/>
      <c r="K186" s="276"/>
      <c r="L186" s="276"/>
    </row>
    <row r="187" spans="1:12" x14ac:dyDescent="0.2">
      <c r="A187" s="106"/>
      <c r="B187" s="106"/>
      <c r="C187" s="106"/>
      <c r="D187" s="110"/>
      <c r="E187" s="275"/>
      <c r="F187" s="106"/>
      <c r="G187" s="106"/>
      <c r="H187" s="106"/>
      <c r="I187" s="110"/>
      <c r="J187" s="275"/>
      <c r="K187" s="275"/>
      <c r="L187" s="275"/>
    </row>
  </sheetData>
  <mergeCells count="68">
    <mergeCell ref="A1:J30"/>
    <mergeCell ref="A42:J42"/>
    <mergeCell ref="E153:E155"/>
    <mergeCell ref="E133:E135"/>
    <mergeCell ref="E136:E139"/>
    <mergeCell ref="E140:E141"/>
    <mergeCell ref="E142:E143"/>
    <mergeCell ref="E144:E146"/>
    <mergeCell ref="E149:E150"/>
    <mergeCell ref="A43:J43"/>
    <mergeCell ref="A44:J44"/>
    <mergeCell ref="E131:E132"/>
    <mergeCell ref="J131:J132"/>
    <mergeCell ref="E147:E148"/>
    <mergeCell ref="J147:J148"/>
    <mergeCell ref="E156:E161"/>
    <mergeCell ref="E166:E170"/>
    <mergeCell ref="E171:E172"/>
    <mergeCell ref="E173:E174"/>
    <mergeCell ref="E162:E165"/>
    <mergeCell ref="E177:E178"/>
    <mergeCell ref="E180:E187"/>
    <mergeCell ref="J133:J135"/>
    <mergeCell ref="J136:J139"/>
    <mergeCell ref="J140:J141"/>
    <mergeCell ref="J142:J143"/>
    <mergeCell ref="J144:J146"/>
    <mergeCell ref="J149:J150"/>
    <mergeCell ref="J153:J155"/>
    <mergeCell ref="J156:J161"/>
    <mergeCell ref="J162:J163"/>
    <mergeCell ref="J166:J170"/>
    <mergeCell ref="J171:J172"/>
    <mergeCell ref="J173:J174"/>
    <mergeCell ref="J177:J178"/>
    <mergeCell ref="J180:J187"/>
    <mergeCell ref="K131:K132"/>
    <mergeCell ref="L131:L132"/>
    <mergeCell ref="K133:K135"/>
    <mergeCell ref="L133:L135"/>
    <mergeCell ref="K136:K139"/>
    <mergeCell ref="L136:L139"/>
    <mergeCell ref="K140:K141"/>
    <mergeCell ref="L140:L141"/>
    <mergeCell ref="K142:K143"/>
    <mergeCell ref="L142:L143"/>
    <mergeCell ref="K144:K146"/>
    <mergeCell ref="L144:L146"/>
    <mergeCell ref="K177:K178"/>
    <mergeCell ref="L177:L178"/>
    <mergeCell ref="K180:K187"/>
    <mergeCell ref="L180:L187"/>
    <mergeCell ref="K162:K163"/>
    <mergeCell ref="L162:L163"/>
    <mergeCell ref="K166:K170"/>
    <mergeCell ref="L166:L170"/>
    <mergeCell ref="K171:K172"/>
    <mergeCell ref="L171:L172"/>
    <mergeCell ref="K147:K148"/>
    <mergeCell ref="L147:L148"/>
    <mergeCell ref="K173:K174"/>
    <mergeCell ref="L173:L174"/>
    <mergeCell ref="K149:K150"/>
    <mergeCell ref="L149:L150"/>
    <mergeCell ref="K153:K155"/>
    <mergeCell ref="L153:L155"/>
    <mergeCell ref="K156:K161"/>
    <mergeCell ref="L156:L161"/>
  </mergeCells>
  <pageMargins left="0.7" right="0.7" top="0.75" bottom="0.75" header="0.3" footer="0.3"/>
  <pageSetup paperSize="9" scale="38" orientation="portrait" r:id="rId1"/>
  <rowBreaks count="1" manualBreakCount="1">
    <brk id="99"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Metadata/LabelInfo.xml><?xml version="1.0" encoding="utf-8"?>
<clbl:labelList xmlns:clbl="http://schemas.microsoft.com/office/2020/mipLabelMetadata">
  <clbl:label id="{bd4792a8-e7e7-4074-a6db-dfaaa6100c04}" enabled="0" method="" siteId="{bd4792a8-e7e7-4074-a6db-dfaaa6100c0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Aleksandar Radulović</cp:lastModifiedBy>
  <cp:lastPrinted>2018-04-25T06:49:36Z</cp:lastPrinted>
  <dcterms:created xsi:type="dcterms:W3CDTF">2008-10-17T11:51:54Z</dcterms:created>
  <dcterms:modified xsi:type="dcterms:W3CDTF">2025-04-29T09:06:40Z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