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aradulov\OneDrive - Adris Grupa d.d\Radna površina\"/>
    </mc:Choice>
  </mc:AlternateContent>
  <xr:revisionPtr revIDLastSave="230" documentId="13_ncr:1_{7D45F5B1-B883-4EA3-BE27-9F063C33046D}" xr6:coauthVersionLast="44" xr6:coauthVersionMax="44" xr10:uidLastSave="{B0FCA2A1-2578-4F7A-B4A3-C9F8C81F8D15}"/>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c r="I51" i="21" s="1"/>
  <c r="H42" i="20"/>
  <c r="H34" i="21"/>
  <c r="H49" i="21" s="1"/>
  <c r="H51" i="21" s="1"/>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H63" i="19" l="1"/>
  <c r="I62" i="19"/>
  <c r="H9" i="18"/>
  <c r="H72" i="18" s="1"/>
  <c r="I63" i="19"/>
  <c r="H62" i="19"/>
  <c r="H61" i="19"/>
  <c r="I61" i="19"/>
  <c r="I9" i="18"/>
  <c r="I72" i="18" s="1"/>
  <c r="H66" i="19" l="1"/>
  <c r="H67" i="19"/>
  <c r="I66" i="19"/>
  <c r="I67" i="19"/>
  <c r="I65" i="19"/>
  <c r="H65" i="19"/>
  <c r="I102" i="19"/>
</calcChain>
</file>

<file path=xl/sharedStrings.xml><?xml version="1.0" encoding="utf-8"?>
<sst xmlns="http://schemas.openxmlformats.org/spreadsheetml/2006/main" count="676" uniqueCount="601">
  <si>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</si>
  <si>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</si>
  <si>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</si>
  <si>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</si>
  <si>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</si>
  <si>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</si>
  <si>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</si>
  <si>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</si>
  <si>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</si>
  <si>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</si>
  <si>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</si>
  <si>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</si>
  <si>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</si>
  <si>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</si>
  <si>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</si>
  <si>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</si>
  <si>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</si>
  <si>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</si>
  <si>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</si>
  <si>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</si>
  <si>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</si>
  <si>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</si>
  <si>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</si>
  <si>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</si>
  <si>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</si>
  <si>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</si>
  <si>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</si>
  <si>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</si>
  <si>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</si>
  <si>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</si>
  <si>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</si>
  <si>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</si>
  <si>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</si>
  <si>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</si>
  <si>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</si>
  <si>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</si>
  <si>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</si>
  <si>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</si>
  <si>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</si>
  <si>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</si>
  <si>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</si>
  <si>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</si>
  <si>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</si>
  <si>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</si>
  <si>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</si>
  <si>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</si>
  <si>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</si>
  <si>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</si>
  <si>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</si>
  <si>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</si>
  <si>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</si>
  <si>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</si>
  <si>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</si>
  <si>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</si>
  <si>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</si>
  <si>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</si>
  <si>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</si>
  <si>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</si>
  <si>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</si>
  <si>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</si>
  <si>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</si>
  <si>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</si>
  <si>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</si>
  <si>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</si>
  <si>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</si>
  <si>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</si>
  <si>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</si>
  <si>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</si>
  <si>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</si>
  <si>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</si>
  <si>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</si>
  <si>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</si>
  <si>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</si>
  <si>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</si>
  <si>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</si>
  <si>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</si>
  <si>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</si>
  <si>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</si>
  <si>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</si>
  <si>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</si>
  <si>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</si>
  <si>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</si>
  <si>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</si>
  <si>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</si>
  <si>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</si>
  <si>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</si>
  <si>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</si>
  <si>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</si>
  <si>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</si>
  <si>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</si>
  <si>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</si>
  <si>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</si>
  <si>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</si>
  <si>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</si>
  <si>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</si>
  <si>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</si>
  <si>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</si>
  <si>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</si>
  <si>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</si>
  <si>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</si>
  <si>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</si>
  <si>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</si>
  <si>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</si>
  <si>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</si>
  <si>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</si>
  <si>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</si>
  <si>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</si>
  <si>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</si>
  <si>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</si>
  <si>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</si>
  <si>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</si>
  <si>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</si>
  <si>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</si>
  <si>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</si>
  <si>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</si>
  <si>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</si>
  <si>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</si>
  <si>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</si>
  <si>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</si>
  <si>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</si>
  <si>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</si>
  <si>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</si>
  <si>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</si>
  <si>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</si>
  <si>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</si>
  <si>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</si>
  <si>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</si>
  <si>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</si>
  <si>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</si>
  <si>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</si>
  <si>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</si>
  <si>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</si>
  <si>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</si>
  <si>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</si>
  <si>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</si>
  <si>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</si>
  <si>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</si>
  <si>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</si>
  <si>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</si>
  <si>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</si>
  <si>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</si>
  <si>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</si>
  <si>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</si>
  <si>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</si>
  <si>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</si>
  <si>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</si>
  <si>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</si>
  <si>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</si>
  <si>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</si>
  <si>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</si>
  <si>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</si>
  <si>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</si>
  <si>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</si>
  <si>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</si>
  <si>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</si>
  <si>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</si>
  <si>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</si>
  <si>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</si>
  <si>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</si>
  <si>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</si>
  <si>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</si>
  <si>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</si>
  <si>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</si>
  <si>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</si>
  <si>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</si>
  <si>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</si>
  <si>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</si>
  <si>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</si>
  <si>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</si>
  <si>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</si>
  <si>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</si>
  <si>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</si>
  <si>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</si>
  <si>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</si>
  <si>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</si>
  <si>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</si>
  <si>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</si>
  <si>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</si>
  <si>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</si>
  <si>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</si>
  <si>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</si>
  <si>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</si>
  <si>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</si>
  <si>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</si>
  <si>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</si>
  <si>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</si>
  <si>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</si>
  <si>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</si>
  <si>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</si>
  <si>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</si>
  <si>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</si>
  <si>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</si>
  <si>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</si>
  <si>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</si>
  <si>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</si>
  <si>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</si>
  <si>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</si>
  <si>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</si>
  <si>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</si>
  <si>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</si>
  <si>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</si>
  <si>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</si>
  <si>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</si>
  <si>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</si>
  <si>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</si>
  <si>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</si>
  <si>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</si>
  <si>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</si>
  <si>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</si>
  <si>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</si>
  <si>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</si>
  <si>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</si>
  <si>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</si>
  <si>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</si>
  <si>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</si>
  <si>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</si>
  <si>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</si>
  <si>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</si>
  <si>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</si>
  <si>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</si>
  <si>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</si>
  <si>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</si>
  <si>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</si>
  <si>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</si>
  <si>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</si>
  <si>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</si>
  <si>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</si>
  <si>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</si>
  <si>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</si>
  <si>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</si>
  <si>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</si>
  <si>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</si>
  <si>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</si>
  <si>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</si>
  <si>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</si>
  <si>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</si>
  <si>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</si>
  <si>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</si>
  <si>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</si>
  <si>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</si>
  <si>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</si>
  <si>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</si>
  <si>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</si>
  <si>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</si>
  <si>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</si>
  <si>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</si>
  <si>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</si>
  <si>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</si>
  <si>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</si>
  <si>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</si>
  <si>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</si>
  <si>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</si>
  <si>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</si>
  <si>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</si>
  <si>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</si>
  <si>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</si>
  <si>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</si>
  <si>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</si>
  <si>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</si>
  <si>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</si>
  <si>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</si>
  <si>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</si>
  <si>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</si>
  <si>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</si>
  <si>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</si>
  <si>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</si>
  <si>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</si>
  <si>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</si>
  <si>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</si>
  <si>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</si>
  <si>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</si>
  <si>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</si>
  <si>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</si>
  <si>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</si>
  <si>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</si>
  <si>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</si>
  <si>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</si>
  <si>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</si>
  <si>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</si>
  <si>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</si>
  <si>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</si>
  <si>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</si>
  <si>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</si>
  <si>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</si>
  <si>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</si>
  <si>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</si>
  <si>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</si>
  <si>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</si>
  <si>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</si>
  <si>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</si>
  <si>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</si>
  <si>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</si>
  <si>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</si>
  <si>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</si>
  <si>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</si>
  <si>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</si>
  <si>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</si>
  <si>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</si>
  <si>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</si>
  <si>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</si>
  <si>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</si>
  <si>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</si>
  <si>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</si>
  <si>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</si>
  <si>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</si>
  <si>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</si>
  <si>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</si>
  <si>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</si>
  <si>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</si>
  <si>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</si>
  <si>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</si>
  <si>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</si>
  <si>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</si>
  <si>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</si>
  <si>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</si>
  <si>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</si>
  <si>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</si>
  <si>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</si>
  <si>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</si>
  <si>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</si>
  <si>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</si>
  <si>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</si>
  <si>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</si>
  <si>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</si>
  <si>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</si>
  <si>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</si>
  <si>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</si>
  <si>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</si>
  <si>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</si>
  <si>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</si>
  <si>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</si>
  <si>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</si>
  <si>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</si>
  <si>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</si>
  <si>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</si>
  <si>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</si>
  <si>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</si>
  <si>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</si>
  <si>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</si>
  <si>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</si>
  <si>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</si>
  <si>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</si>
  <si>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</si>
  <si>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</si>
  <si>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</si>
  <si>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</si>
  <si>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</si>
  <si>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</si>
  <si>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</si>
  <si>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</si>
  <si>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</si>
  <si>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</si>
  <si>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</si>
  <si>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</si>
  <si>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</si>
  <si>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</si>
  <si>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</si>
  <si>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</si>
  <si>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</si>
  <si>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</si>
  <si>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</si>
  <si>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</si>
  <si>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</si>
  <si>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</si>
  <si>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</si>
  <si>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</si>
  <si>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</si>
  <si>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</si>
  <si>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</si>
  <si>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</si>
  <si>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</si>
  <si>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</si>
  <si>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</si>
  <si>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</si>
  <si>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</si>
  <si>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</si>
  <si>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</si>
  <si>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</si>
  <si>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</si>
  <si>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</si>
  <si>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</si>
  <si>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</si>
  <si>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</si>
  <si>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</si>
  <si>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</si>
  <si>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</si>
  <si>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</si>
  <si>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</si>
  <si>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</si>
  <si>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</si>
  <si>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</si>
  <si>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</si>
  <si>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</si>
  <si>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</si>
  <si>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</si>
  <si>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</si>
  <si>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</si>
  <si>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</si>
  <si>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</si>
  <si>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</si>
  <si>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</si>
  <si>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</si>
  <si>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</si>
  <si>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</si>
  <si>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</si>
  <si>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</si>
  <si>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</si>
  <si>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</si>
  <si>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</si>
  <si>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</si>
  <si>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</si>
  <si>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</si>
  <si>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</si>
  <si>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</si>
  <si>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</si>
  <si>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</si>
  <si>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</si>
  <si>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</si>
  <si>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</si>
  <si>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</si>
  <si>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</si>
  <si>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</si>
  <si>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</si>
  <si>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</si>
  <si>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</si>
  <si>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</si>
  <si>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</si>
  <si>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</si>
  <si>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</si>
  <si>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</si>
  <si>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</si>
  <si>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</si>
  <si>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</si>
  <si>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3309</t>
  </si>
  <si>
    <t>3157003OO9IA06S5FS61</t>
  </si>
  <si>
    <t>ADRIS GRUPA d. d.</t>
  </si>
  <si>
    <t>Rovinj</t>
  </si>
  <si>
    <t>Obala Vladimira Nazora 1</t>
  </si>
  <si>
    <t>postmaster@adris.hr</t>
  </si>
  <si>
    <t>www.adris.hr</t>
  </si>
  <si>
    <t>Palinec, Vitomir</t>
  </si>
  <si>
    <t>052 801 118</t>
  </si>
  <si>
    <t>PricewaterhouseCoopers d.o.o. za reviziju i konzalting</t>
  </si>
  <si>
    <t>Tamara Maćašović</t>
  </si>
  <si>
    <t xml:space="preserve">stanje na dan 31.12.2020 </t>
  </si>
  <si>
    <t>u razdoblju 01.01.2020 do 31.12.2020</t>
  </si>
  <si>
    <t>Obveznik: ADRIS GRUPA d. d.</t>
  </si>
  <si>
    <t>u razdoblju 01.01.2020. do 31.12.2020.</t>
  </si>
  <si>
    <t xml:space="preserve">BILJEŠKE UZ FINANCIJSKE IZVJEŠTAJE - GFI
Naziv izdavatelja:   ADRIS GRUPA d. d.
OIB:   82023167977
Izvještajno razdoblje: 01.01.-31.12.2020.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</si>
  <si>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</si>
  <si>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</si>
  <si>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</si>
  <si>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</si>
  <si>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</si>
  <si>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</si>
  <si>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</si>
  <si>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</si>
  <si>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</si>
  <si>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</si>
  <si>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</si>
  <si>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</si>
  <si>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</si>
  <si>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</si>
  <si>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BILJEŠKE UZ FINANCIJSKE IZVJEŠTAJE - GFI</t>
  </si>
  <si>
    <t>1.</t>
  </si>
  <si>
    <t>Naziv:</t>
  </si>
  <si>
    <t>Obala Vladimira Nazora 1, Rovinj</t>
  </si>
  <si>
    <t>Pravni oblik:</t>
  </si>
  <si>
    <t>dioničko društvo</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</si>
  <si>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</si>
  <si>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</si>
  <si>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</si>
  <si>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</si>
  <si>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</si>
  <si>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</si>
  <si>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Dodatne informacije su objavljene u bilješci 2. u sklopu revidiranog financijskog izvještaja 31.12.2020. koji je objavljen na Internet stranicama www.adris.hr i zse.hr.</t>
  </si>
  <si>
    <t>3.</t>
  </si>
  <si>
    <t>4.</t>
  </si>
  <si>
    <t>Nije bilo predujmova niti odobrenih kredita članovima administrativnih, upravljačkih i nadzornih tijela, kao niti obveza dogovorenih u njihovu korist preko bilo kakvih jamstava.</t>
  </si>
  <si>
    <t>5.</t>
  </si>
  <si>
    <t>Detalji su objavljeni u bilješkama 5. do 13. u sklopu revidiranog financijskog izvještaja 31.12.2020. koji je objavljen na Internet stranicama www.adris.hr i zse.hr.</t>
  </si>
  <si>
    <t xml:space="preserve">6. </t>
  </si>
  <si>
    <t>7.</t>
  </si>
  <si>
    <t>Prosječan broj zaposlenih tijekom poslovne godine:</t>
  </si>
  <si>
    <t>8.</t>
  </si>
  <si>
    <t>9.</t>
  </si>
  <si>
    <t>10.</t>
  </si>
  <si>
    <t>11.</t>
  </si>
  <si>
    <t>Detalji su objavljeni u bilješci 26. u sklopu revidiranog financijskog izvještaja 31.12.2020. koji je objavljen na Internet stranicama www.adris.hr i zse.hr.</t>
  </si>
  <si>
    <t>12.</t>
  </si>
  <si>
    <t>Detalji su objavljeni u bilješkama 1. i 21. u sklopu revidiranog financijskog izvještaja 31.12.2020. koji je objavljen na Internet stranicama www.adris.hr i zse.hr.</t>
  </si>
  <si>
    <t>13.</t>
  </si>
  <si>
    <t>Nije bilo upisa dionica niti udjela tijekom poslovne godine u okviru odobrenog kapitala.</t>
  </si>
  <si>
    <t>14.</t>
  </si>
  <si>
    <t>Rod dionice</t>
  </si>
  <si>
    <t>Broj dionica</t>
  </si>
  <si>
    <t>Nominalna vrijednost</t>
  </si>
  <si>
    <t>Redovne dionice</t>
  </si>
  <si>
    <t>10,00 kuna/dionici</t>
  </si>
  <si>
    <t>Povlaštene dionice</t>
  </si>
  <si>
    <t>15.</t>
  </si>
  <si>
    <t>16.</t>
  </si>
  <si>
    <t>17.</t>
  </si>
  <si>
    <t>18.</t>
  </si>
  <si>
    <t>19.</t>
  </si>
  <si>
    <t>20.</t>
  </si>
  <si>
    <t>21.</t>
  </si>
  <si>
    <t>22.</t>
  </si>
  <si>
    <t>Događaji nakon datuma bilance su objavljeni u bilješci 41. u sklopu revidiranog financijskog izvještaja 31.12.2020. koji je objavljen na Internet stranicama www.adris.hr i zse.hr.</t>
  </si>
  <si>
    <t>23.</t>
  </si>
  <si>
    <t>Detalji su objavljeni u bilješci 5. u sklopu revidiranog financijskog izvještaja 31.12.2020. koji je objavljen na Internet stranicama www.adris.hr i zse.hr.</t>
  </si>
  <si>
    <t>24.</t>
  </si>
  <si>
    <t>Tablica usklade GFI financijskog izvještaja za 2020. godinu i revidiranog MSFI financijskog izvještaja za 2020. godinu (iznosi su u tisućama kuna):</t>
  </si>
  <si>
    <t>Stavka RDG-a u MSFI</t>
  </si>
  <si>
    <t>Iznos</t>
  </si>
  <si>
    <t>Stavka RDG-a u GFI</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</si>
  <si>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</si>
  <si>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</si>
  <si>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</si>
  <si>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</si>
  <si>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</si>
  <si>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</si>
  <si>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</si>
  <si>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</si>
  <si>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</si>
  <si>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</si>
  <si>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</si>
  <si>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</si>
  <si>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</si>
  <si>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</si>
  <si>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</si>
  <si>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</si>
  <si>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</si>
  <si>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</si>
  <si>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</si>
  <si>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</si>
  <si>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</si>
  <si>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</si>
  <si>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</si>
  <si>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</si>
  <si>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</si>
  <si>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</si>
  <si>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Ostale financijske obveze (dugoročne)</t>
  </si>
  <si>
    <t>Ostale dugoročne obveze</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</si>
  <si>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</si>
  <si>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</si>
  <si>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</si>
  <si>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</si>
  <si>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</si>
  <si>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</si>
  <si>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</si>
  <si>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</si>
  <si>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</si>
  <si>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Nastale štete u osiguranju neto od reosiguranja</t>
  </si>
  <si>
    <t>Troškovi materijala i usluga</t>
  </si>
  <si>
    <t>Amortizacija i vrijednosna usklađenja</t>
  </si>
  <si>
    <t>Udio u dobiti pridruženih društava i zajedničkih poduhvata</t>
  </si>
  <si>
    <t>Materijalni troškovi</t>
  </si>
  <si>
    <t>Amortizacija</t>
  </si>
  <si>
    <t>Vrijednosna usklađenja dugotrajne imovine osim financijske imovine</t>
  </si>
  <si>
    <t>Udio u dobiti od društava povezanih sudjelujućim interesom</t>
  </si>
  <si>
    <t>Udio u dobiti od zajedničkih pothvata</t>
  </si>
  <si>
    <t>Potraživanja po osnovi poreza na dobit</t>
  </si>
  <si>
    <t>Biološka imovina</t>
  </si>
  <si>
    <t>Dugotrajni dužnički VP po amortiziranom trošku</t>
  </si>
  <si>
    <t>Dugotrajna financijska imovina po FV kroz RDG</t>
  </si>
  <si>
    <t>Ulaganja u pridružena društva i zajedničke poduhvate</t>
  </si>
  <si>
    <t>Dugotrajni depoziti</t>
  </si>
  <si>
    <t>Kratkotrajni dužnički VP po amortiziranom trošku</t>
  </si>
  <si>
    <t>Kratkotrajna financijska imovina po FV kroz OSD</t>
  </si>
  <si>
    <t>Krediti (dugoročni)</t>
  </si>
  <si>
    <t>Kratkoročna rezerviranja</t>
  </si>
  <si>
    <t>Dugoročne tehničke pričuve</t>
  </si>
  <si>
    <t>Dugoročne obveze prema dobavljačima i ostale obveze</t>
  </si>
  <si>
    <t>Ugovorne obveze</t>
  </si>
  <si>
    <t>Obveza za porez na dobit</t>
  </si>
  <si>
    <t>Kratkoročne tehničke pričuve</t>
  </si>
  <si>
    <t>Obveze za zajmove, depozite i slično (dugoročne)</t>
  </si>
  <si>
    <t>Obveze prema bankama i drugim financijskim institucijama (dugoročne)</t>
  </si>
  <si>
    <t>Obveze prema bankama i drugim financijskim institucijama (kratkoročne)</t>
  </si>
  <si>
    <t>Grupa nema materijalnih aranžmana sa društvima koji nisu uključeni u revidirane financijske izvještaje 31.12.2020. koji su objavljeni na Internet stranicama www.adris.hr i zse.hr.</t>
  </si>
  <si>
    <t>Grupa nema udjela u društvima s neograničenom odgovornosti.</t>
  </si>
  <si>
    <t>Grupa nema potvrda o sudjelovanju, konvertibilnih zadužnica, jamstava, opcija ili sličnih vrijednosnica ili prava.</t>
  </si>
  <si>
    <t>Segment</t>
  </si>
  <si>
    <t>Broj zaposlenika</t>
  </si>
  <si>
    <t>Prosječan broj zaposlenika tijekom godine raščlanjen po segmentima:</t>
  </si>
  <si>
    <t>Osiguranje</t>
  </si>
  <si>
    <t>Turizam</t>
  </si>
  <si>
    <t>Zdrava hrana</t>
  </si>
  <si>
    <t>Ostali</t>
  </si>
  <si>
    <t>Grupa nema značajnih financijskih obveza, jamstava ili nepredviđenih izdataka koji nisu uključeni u revidirane financijske izvještaje 31.12.2020. objavljene na Internet stranicama www.adris.hr i zse.hr.</t>
  </si>
  <si>
    <t>Izdavatelj je krajnja matica te nije kontrolirani član druge grupe.</t>
  </si>
  <si>
    <t>Izdavatelj sastavlja konsolidirane financijske izvještaje koji su objavljeni na Internet stranicama www.adris.hr i zse.hr.</t>
  </si>
  <si>
    <t>Izdavatelj kao krajnja matica sastavlja konsolidirane financijske izvještaje koji su objavljeni na Internet stranicama www.adris.hr i zse.hr.</t>
  </si>
  <si>
    <t>Predlaže se Glavnoj skupštini Izdavatelja donošenje odluke kojom se ukupno ostvarena dobit nakon oporezivanja za 2020. godinu u iznosu od 3.439.910,68 kuna raspoređuje u zadržanu dobit Izdavatelja.</t>
  </si>
  <si>
    <t>Izvješća o primicima članova uprave i nadzornog odbora za 2020. godinu će biti izrađena i objavljena u skladu sa odredbama Zakona o trgovačkim društvima i ostalim primjenjivim propisima.</t>
  </si>
  <si>
    <t>Grupa u poslovnoj godini nije kapitalizirala trošak plaća.</t>
  </si>
  <si>
    <t>Za osiguranje plaćanja po kreditima odobrenim od strane banaka i ostalih kreditora za nekoliko ovisnih društava upisane su hipoteke na imovinu i to na zemljište i zgrade u
vrijednosti od 1.548.567 tisuća kuna.</t>
  </si>
  <si>
    <t>Detalji o dugovanjima koja dospijevaju nakon više od pet godina su objavljeni u bilješkama 3.1., 31, 32 i 34 revidiranog financijskog izvještaja 31.12.2020. koji je objavljen na Internet stranicama www.adris.hr i zse.hr.</t>
  </si>
  <si>
    <t>Ukupna naknada Grupe za ostale usluge (revizija izvještaja o transakcijama sa povezanim društvima, izvješće o primicima članova uprave i nadzornog odbora) pružene od revizora u 2020. godini iznosi 522 tisuća kuna.</t>
  </si>
  <si>
    <t>Ukupna naknada Grupe za zakonski propisanu reviziju godišnjih financijskih izvještaja za 2020. godinu iznosi 3.734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</si>
</sst>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166" fontId="4" fillId="0" borderId="0" applyAlignment="0" applyProtection="0"/>
  </cellStyleXfs>
  <cellXfs count="3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quotePrefix="1" applyFont="1" applyFill="1" applyBorder="1" applyAlignment="1" applyProtection="1">
      <alignment horizontal="center" vertical="center"/>
      <protection locked="0"/>
    </xf>
    <xf numFmtId="0" fontId="3" fillId="11" borderId="50" xfId="0" quotePrefix="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xf numFmtId="0" fontId="1" fillId="0" borderId="0" xfId="0" applyFont="1"/>
    <xf numFmtId="0" fontId="1" fillId="0" borderId="0" xfId="0" quotePrefix="1" applyFont="1"/>
    <xf numFmtId="0" fontId="1" fillId="0" borderId="0" xfId="0" applyFont="1" applyAlignment="1">
      <alignment horizontal="left" wrapText="1"/>
    </xf>
    <xf numFmtId="3" fontId="1" fillId="0" borderId="0" xfId="0" quotePrefix="1" applyNumberFormat="1" applyFont="1"/>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0" fontId="0" fillId="0" borderId="1" xfId="0" applyBorder="1" applyAlignment="1">
      <alignment horizontal="left" vertical="center"/>
    </xf>
    <xf numFmtId="3" fontId="0" fillId="0" borderId="1" xfId="0" applyNumberFormat="1" applyBorder="1" applyAlignment="1">
      <alignment horizontal="right" vertical="center"/>
    </xf>
    <xf numFmtId="3" fontId="0" fillId="0" borderId="1" xfId="0" applyNumberFormat="1" applyBorder="1"/>
    <xf numFmtId="0" fontId="0" fillId="0" borderId="2" xfId="0" applyBorder="1" applyAlignment="1">
      <alignment horizontal="left" vertical="center"/>
    </xf>
    <xf numFmtId="3" fontId="0" fillId="0" borderId="2" xfId="0" applyNumberFormat="1" applyBorder="1" applyAlignment="1">
      <alignment horizontal="right" vertical="center"/>
    </xf>
    <xf numFmtId="3" fontId="0" fillId="0" borderId="2" xfId="0" applyNumberFormat="1" applyBorder="1"/>
    <xf numFmtId="0" fontId="0" fillId="0" borderId="1" xfId="0" applyBorder="1"/>
    <xf numFmtId="0" fontId="0" fillId="0" borderId="6" xfId="0" applyBorder="1"/>
    <xf numFmtId="3" fontId="0" fillId="0" borderId="6" xfId="0" applyNumberFormat="1" applyBorder="1"/>
    <xf numFmtId="3" fontId="0" fillId="0" borderId="0" xfId="0" applyNumberFormat="1"/>
    <xf numFmtId="0" fontId="0" fillId="0" borderId="1" xfId="0" applyBorder="1" applyAlignment="1">
      <alignment horizontal="left" vertical="center" wrapText="1"/>
    </xf>
    <xf numFmtId="0" fontId="0" fillId="0" borderId="2" xfId="0" applyBorder="1" applyAlignment="1">
      <alignment horizontal="left" vertical="center" wrapText="1"/>
    </xf>
    <xf numFmtId="3" fontId="0" fillId="0" borderId="2" xfId="0" applyNumberFormat="1" applyBorder="1" applyAlignment="1"/>
    <xf numFmtId="3" fontId="0" fillId="0" borderId="1" xfId="0" applyNumberFormat="1" applyBorder="1" applyAlignment="1"/>
    <xf numFmtId="0" fontId="0" fillId="0" borderId="0" xfId="0" applyBorder="1"/>
    <xf numFmtId="3" fontId="0" fillId="0" borderId="0" xfId="0" applyNumberFormat="1" applyBorder="1"/>
    <xf numFmtId="0" fontId="0" fillId="0" borderId="0" xfId="0" applyBorder="1" applyAlignment="1">
      <alignment horizontal="left" vertical="center"/>
    </xf>
    <xf numFmtId="3" fontId="0" fillId="0" borderId="0" xfId="0" applyNumberFormat="1" applyBorder="1" applyAlignment="1">
      <alignment horizontal="right" vertical="center"/>
    </xf>
    <xf numFmtId="3" fontId="0" fillId="0" borderId="0" xfId="0" applyNumberFormat="1" applyFill="1"/>
    <xf numFmtId="0" fontId="1" fillId="0" borderId="0" xfId="0" applyFont="1" applyFill="1"/>
    <xf numFmtId="0" fontId="1" fillId="0" borderId="0" xfId="0" applyFont="1" applyFill="1" applyAlignment="1"/>
  </cellXfs>
  <cellStyles count="5">
    <cellStyle name="Brand Default" xfId="4" xr:uid="{6F66BA06-D508-4F82-88F5-1663206ECF9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5"/>
      <c r="B3" s="86"/>
      <c r="C3" s="86"/>
      <c r="D3" s="86"/>
      <c r="E3" s="86"/>
      <c r="F3" s="86"/>
      <c r="G3" s="86"/>
      <c r="H3" s="86"/>
      <c r="I3" s="86"/>
      <c r="J3" s="87"/>
    </row>
    <row r="4" spans="1:10" ht="33.6" customHeight="1" x14ac:dyDescent="0.2">
      <c r="A4" s="164" t="s">
        <v>389</v>
      </c>
      <c r="B4" s="165"/>
      <c r="C4" s="165"/>
      <c r="D4" s="165"/>
      <c r="E4" s="166">
        <v>43831</v>
      </c>
      <c r="F4" s="167"/>
      <c r="G4" s="93" t="s">
        <v>0</v>
      </c>
      <c r="H4" s="166">
        <v>44196</v>
      </c>
      <c r="I4" s="167"/>
      <c r="J4" s="31"/>
    </row>
    <row r="5" spans="1:10" s="98" customFormat="1" ht="10.15" customHeight="1" x14ac:dyDescent="0.25">
      <c r="A5" s="168"/>
      <c r="B5" s="169"/>
      <c r="C5" s="169"/>
      <c r="D5" s="169"/>
      <c r="E5" s="169"/>
      <c r="F5" s="169"/>
      <c r="G5" s="169"/>
      <c r="H5" s="169"/>
      <c r="I5" s="169"/>
      <c r="J5" s="170"/>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1"/>
      <c r="H9" s="121"/>
      <c r="I9" s="91"/>
      <c r="J9" s="92"/>
    </row>
    <row r="10" spans="1:10" ht="25.9" customHeight="1" x14ac:dyDescent="0.2">
      <c r="A10" s="139" t="s">
        <v>390</v>
      </c>
      <c r="B10" s="140"/>
      <c r="C10" s="151" t="s">
        <v>430</v>
      </c>
      <c r="D10" s="152"/>
      <c r="E10" s="83"/>
      <c r="F10" s="174" t="s">
        <v>413</v>
      </c>
      <c r="G10" s="175"/>
      <c r="H10" s="133"/>
      <c r="I10" s="134"/>
      <c r="J10" s="34"/>
    </row>
    <row r="11" spans="1:10" ht="15.6" customHeight="1" x14ac:dyDescent="0.2">
      <c r="A11" s="33"/>
      <c r="B11" s="82"/>
      <c r="C11" s="82"/>
      <c r="D11" s="82"/>
      <c r="E11" s="158"/>
      <c r="F11" s="158"/>
      <c r="G11" s="158"/>
      <c r="H11" s="158"/>
      <c r="I11" s="84"/>
      <c r="J11" s="34"/>
    </row>
    <row r="12" spans="1:10" ht="21" customHeight="1" x14ac:dyDescent="0.2">
      <c r="A12" s="123" t="s">
        <v>405</v>
      </c>
      <c r="B12" s="140"/>
      <c r="C12" s="151" t="s">
        <v>431</v>
      </c>
      <c r="D12" s="152"/>
      <c r="E12" s="157"/>
      <c r="F12" s="158"/>
      <c r="G12" s="158"/>
      <c r="H12" s="158"/>
      <c r="I12" s="84"/>
      <c r="J12" s="34"/>
    </row>
    <row r="13" spans="1:10" ht="10.9" customHeight="1" x14ac:dyDescent="0.2">
      <c r="A13" s="83"/>
      <c r="B13" s="84"/>
      <c r="C13" s="82"/>
      <c r="D13" s="82"/>
      <c r="E13" s="121"/>
      <c r="F13" s="121"/>
      <c r="G13" s="121"/>
      <c r="H13" s="121"/>
      <c r="I13" s="82"/>
      <c r="J13" s="35"/>
    </row>
    <row r="14" spans="1:10" ht="22.9" customHeight="1" x14ac:dyDescent="0.2">
      <c r="A14" s="123" t="s">
        <v>391</v>
      </c>
      <c r="B14" s="150"/>
      <c r="C14" s="151" t="s">
        <v>432</v>
      </c>
      <c r="D14" s="152"/>
      <c r="E14" s="156"/>
      <c r="F14" s="141"/>
      <c r="G14" s="97" t="s">
        <v>414</v>
      </c>
      <c r="H14" s="133" t="s">
        <v>434</v>
      </c>
      <c r="I14" s="134"/>
      <c r="J14" s="94"/>
    </row>
    <row r="15" spans="1:10" ht="14.45" customHeight="1" x14ac:dyDescent="0.2">
      <c r="A15" s="83"/>
      <c r="B15" s="84"/>
      <c r="C15" s="82"/>
      <c r="D15" s="82"/>
      <c r="E15" s="121"/>
      <c r="F15" s="121"/>
      <c r="G15" s="121"/>
      <c r="H15" s="121"/>
      <c r="I15" s="82"/>
      <c r="J15" s="35"/>
    </row>
    <row r="16" spans="1:10" ht="13.15" customHeight="1" x14ac:dyDescent="0.2">
      <c r="A16" s="123" t="s">
        <v>415</v>
      </c>
      <c r="B16" s="150"/>
      <c r="C16" s="151" t="s">
        <v>433</v>
      </c>
      <c r="D16" s="152"/>
      <c r="E16" s="90"/>
      <c r="F16" s="90"/>
      <c r="G16" s="90"/>
      <c r="H16" s="90"/>
      <c r="I16" s="90"/>
      <c r="J16" s="94"/>
    </row>
    <row r="17" spans="1:10" ht="14.45" customHeight="1" x14ac:dyDescent="0.2">
      <c r="A17" s="153"/>
      <c r="B17" s="154"/>
      <c r="C17" s="154"/>
      <c r="D17" s="154"/>
      <c r="E17" s="154"/>
      <c r="F17" s="154"/>
      <c r="G17" s="154"/>
      <c r="H17" s="154"/>
      <c r="I17" s="154"/>
      <c r="J17" s="155"/>
    </row>
    <row r="18" spans="1:10" x14ac:dyDescent="0.2">
      <c r="A18" s="139" t="s">
        <v>392</v>
      </c>
      <c r="B18" s="140"/>
      <c r="C18" s="125" t="s">
        <v>435</v>
      </c>
      <c r="D18" s="126"/>
      <c r="E18" s="126"/>
      <c r="F18" s="126"/>
      <c r="G18" s="126"/>
      <c r="H18" s="126"/>
      <c r="I18" s="126"/>
      <c r="J18" s="127"/>
    </row>
    <row r="19" spans="1:10" ht="14.25" x14ac:dyDescent="0.2">
      <c r="A19" s="33"/>
      <c r="B19" s="82"/>
      <c r="C19" s="96"/>
      <c r="D19" s="82"/>
      <c r="E19" s="121"/>
      <c r="F19" s="121"/>
      <c r="G19" s="121"/>
      <c r="H19" s="121"/>
      <c r="I19" s="82"/>
      <c r="J19" s="35"/>
    </row>
    <row r="20" spans="1:10" ht="14.25" x14ac:dyDescent="0.2">
      <c r="A20" s="139" t="s">
        <v>393</v>
      </c>
      <c r="B20" s="140"/>
      <c r="C20" s="133">
        <v>52210</v>
      </c>
      <c r="D20" s="134"/>
      <c r="E20" s="121"/>
      <c r="F20" s="121"/>
      <c r="G20" s="125" t="s">
        <v>436</v>
      </c>
      <c r="H20" s="126"/>
      <c r="I20" s="126"/>
      <c r="J20" s="127"/>
    </row>
    <row r="21" spans="1:10" ht="14.25" x14ac:dyDescent="0.2">
      <c r="A21" s="33"/>
      <c r="B21" s="82"/>
      <c r="C21" s="82"/>
      <c r="D21" s="82"/>
      <c r="E21" s="121"/>
      <c r="F21" s="121"/>
      <c r="G21" s="121"/>
      <c r="H21" s="121"/>
      <c r="I21" s="82"/>
      <c r="J21" s="35"/>
    </row>
    <row r="22" spans="1:10" x14ac:dyDescent="0.2">
      <c r="A22" s="139" t="s">
        <v>394</v>
      </c>
      <c r="B22" s="140"/>
      <c r="C22" s="125" t="s">
        <v>437</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438</v>
      </c>
      <c r="D24" s="146"/>
      <c r="E24" s="146"/>
      <c r="F24" s="146"/>
      <c r="G24" s="146"/>
      <c r="H24" s="146"/>
      <c r="I24" s="146"/>
      <c r="J24" s="147"/>
    </row>
    <row r="25" spans="1:10" ht="14.25" x14ac:dyDescent="0.2">
      <c r="A25" s="33"/>
      <c r="B25" s="82"/>
      <c r="C25" s="96"/>
      <c r="D25" s="82"/>
      <c r="E25" s="121"/>
      <c r="F25" s="121"/>
      <c r="G25" s="121"/>
      <c r="H25" s="121"/>
      <c r="I25" s="82"/>
      <c r="J25" s="35"/>
    </row>
    <row r="26" spans="1:10" ht="14.25" x14ac:dyDescent="0.2">
      <c r="A26" s="139" t="s">
        <v>396</v>
      </c>
      <c r="B26" s="140"/>
      <c r="C26" s="145" t="s">
        <v>439</v>
      </c>
      <c r="D26" s="146"/>
      <c r="E26" s="146"/>
      <c r="F26" s="146"/>
      <c r="G26" s="146"/>
      <c r="H26" s="146"/>
      <c r="I26" s="146"/>
      <c r="J26" s="147"/>
    </row>
    <row r="27" spans="1:10" ht="13.9" customHeight="1" x14ac:dyDescent="0.2">
      <c r="A27" s="33"/>
      <c r="B27" s="82"/>
      <c r="C27" s="96"/>
      <c r="D27" s="82"/>
      <c r="E27" s="121"/>
      <c r="F27" s="121"/>
      <c r="G27" s="121"/>
      <c r="H27" s="121"/>
      <c r="I27" s="82"/>
      <c r="J27" s="35"/>
    </row>
    <row r="28" spans="1:10" ht="22.9" customHeight="1" x14ac:dyDescent="0.2">
      <c r="A28" s="123" t="s">
        <v>406</v>
      </c>
      <c r="B28" s="140"/>
      <c r="C28" s="62">
        <v>5813</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0" t="s">
        <v>418</v>
      </c>
      <c r="D30" s="135" t="s">
        <v>416</v>
      </c>
      <c r="E30" s="136"/>
      <c r="F30" s="136"/>
      <c r="G30" s="136"/>
      <c r="H30" s="103" t="s">
        <v>417</v>
      </c>
      <c r="I30" s="104" t="s">
        <v>418</v>
      </c>
      <c r="J30" s="105"/>
    </row>
    <row r="31" spans="1:10" x14ac:dyDescent="0.2">
      <c r="A31" s="139"/>
      <c r="B31" s="140"/>
      <c r="C31" s="37"/>
      <c r="D31" s="93"/>
      <c r="E31" s="141"/>
      <c r="F31" s="141"/>
      <c r="G31" s="141"/>
      <c r="H31" s="141"/>
      <c r="I31" s="142"/>
      <c r="J31" s="143"/>
    </row>
    <row r="32" spans="1:10" x14ac:dyDescent="0.2">
      <c r="A32" s="139" t="s">
        <v>407</v>
      </c>
      <c r="B32" s="140"/>
      <c r="C32" s="62" t="s">
        <v>421</v>
      </c>
      <c r="D32" s="135" t="s">
        <v>419</v>
      </c>
      <c r="E32" s="136"/>
      <c r="F32" s="136"/>
      <c r="G32" s="136"/>
      <c r="H32" s="106" t="s">
        <v>420</v>
      </c>
      <c r="I32" s="107" t="s">
        <v>421</v>
      </c>
      <c r="J32" s="108"/>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2"/>
    </row>
    <row r="36" spans="1:10" x14ac:dyDescent="0.2">
      <c r="A36" s="128" t="s">
        <v>449</v>
      </c>
      <c r="B36" s="129"/>
      <c r="C36" s="129"/>
      <c r="D36" s="129"/>
      <c r="E36" s="128" t="s">
        <v>454</v>
      </c>
      <c r="F36" s="129"/>
      <c r="G36" s="129"/>
      <c r="H36" s="129"/>
      <c r="I36" s="130"/>
      <c r="J36" s="118" t="s">
        <v>458</v>
      </c>
    </row>
    <row r="37" spans="1:10" ht="14.25" x14ac:dyDescent="0.2">
      <c r="A37" s="33"/>
      <c r="B37" s="82"/>
      <c r="C37" s="96"/>
      <c r="D37" s="138"/>
      <c r="E37" s="138"/>
      <c r="F37" s="138"/>
      <c r="G37" s="138"/>
      <c r="H37" s="138"/>
      <c r="I37" s="138"/>
      <c r="J37" s="35"/>
    </row>
    <row r="38" spans="1:10" x14ac:dyDescent="0.2">
      <c r="A38" s="128" t="s">
        <v>450</v>
      </c>
      <c r="B38" s="129"/>
      <c r="C38" s="129"/>
      <c r="D38" s="130"/>
      <c r="E38" s="128" t="s">
        <v>455</v>
      </c>
      <c r="F38" s="129"/>
      <c r="G38" s="129"/>
      <c r="H38" s="129"/>
      <c r="I38" s="130"/>
      <c r="J38" s="119" t="s">
        <v>459</v>
      </c>
    </row>
    <row r="39" spans="1:10" ht="14.25" x14ac:dyDescent="0.2">
      <c r="A39" s="33"/>
      <c r="B39" s="82"/>
      <c r="C39" s="96"/>
      <c r="D39" s="95"/>
      <c r="E39" s="138"/>
      <c r="F39" s="138"/>
      <c r="G39" s="138"/>
      <c r="H39" s="138"/>
      <c r="I39" s="84"/>
      <c r="J39" s="35"/>
    </row>
    <row r="40" spans="1:10" x14ac:dyDescent="0.2">
      <c r="A40" s="128" t="s">
        <v>451</v>
      </c>
      <c r="B40" s="129"/>
      <c r="C40" s="129"/>
      <c r="D40" s="130"/>
      <c r="E40" s="128" t="s">
        <v>456</v>
      </c>
      <c r="F40" s="129"/>
      <c r="G40" s="129"/>
      <c r="H40" s="129"/>
      <c r="I40" s="130"/>
      <c r="J40" s="119" t="s">
        <v>460</v>
      </c>
    </row>
    <row r="41" spans="1:10" ht="14.25" x14ac:dyDescent="0.2">
      <c r="A41" s="33"/>
      <c r="B41" s="113"/>
      <c r="C41" s="112"/>
      <c r="D41" s="114"/>
      <c r="E41" s="114"/>
      <c r="F41" s="114"/>
      <c r="G41" s="114"/>
      <c r="H41" s="114"/>
      <c r="I41" s="115"/>
      <c r="J41" s="35"/>
    </row>
    <row r="42" spans="1:10" x14ac:dyDescent="0.2">
      <c r="A42" s="128" t="s">
        <v>452</v>
      </c>
      <c r="B42" s="129"/>
      <c r="C42" s="129"/>
      <c r="D42" s="130"/>
      <c r="E42" s="128" t="s">
        <v>457</v>
      </c>
      <c r="F42" s="129"/>
      <c r="G42" s="129"/>
      <c r="H42" s="129"/>
      <c r="I42" s="130"/>
      <c r="J42" s="119" t="s">
        <v>461</v>
      </c>
    </row>
    <row r="43" spans="1:10" ht="14.25" x14ac:dyDescent="0.2">
      <c r="A43" s="39"/>
      <c r="B43" s="96"/>
      <c r="C43" s="120"/>
      <c r="D43" s="120"/>
      <c r="E43" s="121"/>
      <c r="F43" s="121"/>
      <c r="G43" s="120"/>
      <c r="H43" s="120"/>
      <c r="I43" s="120"/>
      <c r="J43" s="35"/>
    </row>
    <row r="44" spans="1:10" x14ac:dyDescent="0.2">
      <c r="A44" s="128" t="s">
        <v>453</v>
      </c>
      <c r="B44" s="129"/>
      <c r="C44" s="129"/>
      <c r="D44" s="130"/>
      <c r="E44" s="128" t="s">
        <v>456</v>
      </c>
      <c r="F44" s="129"/>
      <c r="G44" s="129"/>
      <c r="H44" s="129"/>
      <c r="I44" s="130"/>
      <c r="J44" s="119" t="s">
        <v>462</v>
      </c>
    </row>
    <row r="45" spans="1:10" ht="14.25" x14ac:dyDescent="0.2">
      <c r="A45" s="39"/>
      <c r="B45" s="96"/>
      <c r="C45" s="96"/>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6"/>
      <c r="C47" s="96"/>
      <c r="D47" s="82"/>
      <c r="E47" s="121"/>
      <c r="F47" s="121"/>
      <c r="G47" s="120"/>
      <c r="H47" s="120"/>
      <c r="I47" s="82"/>
      <c r="J47" s="109" t="s">
        <v>422</v>
      </c>
    </row>
    <row r="48" spans="1:10" ht="14.25" x14ac:dyDescent="0.2">
      <c r="A48" s="39"/>
      <c r="B48" s="96"/>
      <c r="C48" s="96"/>
      <c r="D48" s="82"/>
      <c r="E48" s="121"/>
      <c r="F48" s="121"/>
      <c r="G48" s="120"/>
      <c r="H48" s="120"/>
      <c r="I48" s="82"/>
      <c r="J48" s="109" t="s">
        <v>423</v>
      </c>
    </row>
    <row r="49" spans="1:10" ht="14.45" customHeight="1" x14ac:dyDescent="0.2">
      <c r="A49" s="123" t="s">
        <v>400</v>
      </c>
      <c r="B49" s="124"/>
      <c r="C49" s="133" t="s">
        <v>423</v>
      </c>
      <c r="D49" s="134"/>
      <c r="E49" s="131" t="s">
        <v>424</v>
      </c>
      <c r="F49" s="132"/>
      <c r="G49" s="125"/>
      <c r="H49" s="126"/>
      <c r="I49" s="126"/>
      <c r="J49" s="127"/>
    </row>
    <row r="50" spans="1:10" ht="14.25" x14ac:dyDescent="0.2">
      <c r="A50" s="39"/>
      <c r="B50" s="96"/>
      <c r="C50" s="120"/>
      <c r="D50" s="120"/>
      <c r="E50" s="121"/>
      <c r="F50" s="121"/>
      <c r="G50" s="122" t="s">
        <v>425</v>
      </c>
      <c r="H50" s="122"/>
      <c r="I50" s="122"/>
      <c r="J50" s="40"/>
    </row>
    <row r="51" spans="1:10" ht="13.9" customHeight="1" x14ac:dyDescent="0.2">
      <c r="A51" s="123" t="s">
        <v>401</v>
      </c>
      <c r="B51" s="124"/>
      <c r="C51" s="125" t="s">
        <v>440</v>
      </c>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0" t="s">
        <v>441</v>
      </c>
      <c r="D53" s="181"/>
      <c r="E53" s="182"/>
      <c r="F53" s="121"/>
      <c r="G53" s="121"/>
      <c r="H53" s="136"/>
      <c r="I53" s="136"/>
      <c r="J53" s="183"/>
    </row>
    <row r="54" spans="1:10" ht="14.25" x14ac:dyDescent="0.2">
      <c r="A54" s="33"/>
      <c r="B54" s="82"/>
      <c r="C54" s="96"/>
      <c r="D54" s="82"/>
      <c r="E54" s="121"/>
      <c r="F54" s="121"/>
      <c r="G54" s="121"/>
      <c r="H54" s="121"/>
      <c r="I54" s="82"/>
      <c r="J54" s="35"/>
    </row>
    <row r="55" spans="1:10" ht="14.45" customHeight="1" x14ac:dyDescent="0.2">
      <c r="A55" s="123" t="s">
        <v>395</v>
      </c>
      <c r="B55" s="124"/>
      <c r="C55" s="176" t="s">
        <v>438</v>
      </c>
      <c r="D55" s="177"/>
      <c r="E55" s="177"/>
      <c r="F55" s="177"/>
      <c r="G55" s="177"/>
      <c r="H55" s="177"/>
      <c r="I55" s="177"/>
      <c r="J55" s="178"/>
    </row>
    <row r="56" spans="1:10" ht="14.25" x14ac:dyDescent="0.2">
      <c r="A56" s="33"/>
      <c r="B56" s="82"/>
      <c r="C56" s="82"/>
      <c r="D56" s="82"/>
      <c r="E56" s="121"/>
      <c r="F56" s="121"/>
      <c r="G56" s="121"/>
      <c r="H56" s="121"/>
      <c r="I56" s="82"/>
      <c r="J56" s="35"/>
    </row>
    <row r="57" spans="1:10" ht="14.25" x14ac:dyDescent="0.2">
      <c r="A57" s="123" t="s">
        <v>426</v>
      </c>
      <c r="B57" s="124"/>
      <c r="C57" s="176" t="s">
        <v>442</v>
      </c>
      <c r="D57" s="177"/>
      <c r="E57" s="177"/>
      <c r="F57" s="177"/>
      <c r="G57" s="177"/>
      <c r="H57" s="177"/>
      <c r="I57" s="177"/>
      <c r="J57" s="178"/>
    </row>
    <row r="58" spans="1:10" ht="14.45" customHeight="1" x14ac:dyDescent="0.2">
      <c r="A58" s="33"/>
      <c r="B58" s="82"/>
      <c r="C58" s="122" t="s">
        <v>427</v>
      </c>
      <c r="D58" s="122"/>
      <c r="E58" s="122"/>
      <c r="F58" s="122"/>
      <c r="G58" s="82"/>
      <c r="H58" s="82"/>
      <c r="I58" s="82"/>
      <c r="J58" s="35"/>
    </row>
    <row r="59" spans="1:10" ht="14.25" x14ac:dyDescent="0.2">
      <c r="A59" s="123" t="s">
        <v>428</v>
      </c>
      <c r="B59" s="124"/>
      <c r="C59" s="176" t="s">
        <v>443</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444</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446</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17161755894</v>
      </c>
      <c r="I9" s="59">
        <f>I10+I17+I27+I38+I43</f>
        <v>17040481540</v>
      </c>
    </row>
    <row r="10" spans="1:9" ht="12.75" customHeight="1" x14ac:dyDescent="0.2">
      <c r="A10" s="185" t="s">
        <v>6</v>
      </c>
      <c r="B10" s="186"/>
      <c r="C10" s="186"/>
      <c r="D10" s="186"/>
      <c r="E10" s="186"/>
      <c r="F10" s="187"/>
      <c r="G10" s="17">
        <v>3</v>
      </c>
      <c r="H10" s="59">
        <f>H11+H12+H13+H14+H15+H16</f>
        <v>989616832</v>
      </c>
      <c r="I10" s="59">
        <f>I11+I12+I13+I14+I15+I16</f>
        <v>984153268</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297796073</v>
      </c>
      <c r="I12" s="58">
        <v>313013226</v>
      </c>
    </row>
    <row r="13" spans="1:9" ht="12.75" customHeight="1" x14ac:dyDescent="0.2">
      <c r="A13" s="190" t="s">
        <v>9</v>
      </c>
      <c r="B13" s="191"/>
      <c r="C13" s="191"/>
      <c r="D13" s="191"/>
      <c r="E13" s="191"/>
      <c r="F13" s="192"/>
      <c r="G13" s="16">
        <v>6</v>
      </c>
      <c r="H13" s="58">
        <v>330810481</v>
      </c>
      <c r="I13" s="58">
        <v>330810482</v>
      </c>
    </row>
    <row r="14" spans="1:9" ht="12.75" customHeight="1" x14ac:dyDescent="0.2">
      <c r="A14" s="190" t="s">
        <v>10</v>
      </c>
      <c r="B14" s="191"/>
      <c r="C14" s="191"/>
      <c r="D14" s="191"/>
      <c r="E14" s="191"/>
      <c r="F14" s="192"/>
      <c r="G14" s="16">
        <v>7</v>
      </c>
      <c r="H14" s="58">
        <v>0</v>
      </c>
      <c r="I14" s="58">
        <v>27387</v>
      </c>
    </row>
    <row r="15" spans="1:9" ht="12.75" customHeight="1" x14ac:dyDescent="0.2">
      <c r="A15" s="190" t="s">
        <v>11</v>
      </c>
      <c r="B15" s="191"/>
      <c r="C15" s="191"/>
      <c r="D15" s="191"/>
      <c r="E15" s="191"/>
      <c r="F15" s="192"/>
      <c r="G15" s="16">
        <v>8</v>
      </c>
      <c r="H15" s="58">
        <v>8976396</v>
      </c>
      <c r="I15" s="58">
        <v>29330260</v>
      </c>
    </row>
    <row r="16" spans="1:9" ht="12.75" customHeight="1" x14ac:dyDescent="0.2">
      <c r="A16" s="190" t="s">
        <v>12</v>
      </c>
      <c r="B16" s="191"/>
      <c r="C16" s="191"/>
      <c r="D16" s="191"/>
      <c r="E16" s="191"/>
      <c r="F16" s="192"/>
      <c r="G16" s="16">
        <v>9</v>
      </c>
      <c r="H16" s="58">
        <v>352033882</v>
      </c>
      <c r="I16" s="58">
        <v>310971913</v>
      </c>
    </row>
    <row r="17" spans="1:9" ht="12.75" customHeight="1" x14ac:dyDescent="0.2">
      <c r="A17" s="185" t="s">
        <v>13</v>
      </c>
      <c r="B17" s="186"/>
      <c r="C17" s="186"/>
      <c r="D17" s="186"/>
      <c r="E17" s="186"/>
      <c r="F17" s="187"/>
      <c r="G17" s="17">
        <v>10</v>
      </c>
      <c r="H17" s="59">
        <f>H18+H19+H20+H21+H22+H23+H24+H25+H26</f>
        <v>7551025492</v>
      </c>
      <c r="I17" s="59">
        <f>I18+I19+I20+I21+I22+I23+I24+I25+I26</f>
        <v>7435097193</v>
      </c>
    </row>
    <row r="18" spans="1:9" ht="12.75" customHeight="1" x14ac:dyDescent="0.2">
      <c r="A18" s="190" t="s">
        <v>14</v>
      </c>
      <c r="B18" s="191"/>
      <c r="C18" s="191"/>
      <c r="D18" s="191"/>
      <c r="E18" s="191"/>
      <c r="F18" s="192"/>
      <c r="G18" s="16">
        <v>11</v>
      </c>
      <c r="H18" s="58">
        <v>1003678004</v>
      </c>
      <c r="I18" s="58">
        <v>951378508</v>
      </c>
    </row>
    <row r="19" spans="1:9" ht="12.75" customHeight="1" x14ac:dyDescent="0.2">
      <c r="A19" s="190" t="s">
        <v>15</v>
      </c>
      <c r="B19" s="191"/>
      <c r="C19" s="191"/>
      <c r="D19" s="191"/>
      <c r="E19" s="191"/>
      <c r="F19" s="192"/>
      <c r="G19" s="16">
        <v>12</v>
      </c>
      <c r="H19" s="58">
        <v>4229652064</v>
      </c>
      <c r="I19" s="58">
        <v>4019876456</v>
      </c>
    </row>
    <row r="20" spans="1:9" ht="12.75" customHeight="1" x14ac:dyDescent="0.2">
      <c r="A20" s="190" t="s">
        <v>16</v>
      </c>
      <c r="B20" s="191"/>
      <c r="C20" s="191"/>
      <c r="D20" s="191"/>
      <c r="E20" s="191"/>
      <c r="F20" s="192"/>
      <c r="G20" s="16">
        <v>13</v>
      </c>
      <c r="H20" s="58">
        <v>602422769</v>
      </c>
      <c r="I20" s="58">
        <v>614199760</v>
      </c>
    </row>
    <row r="21" spans="1:9" ht="12.75" customHeight="1" x14ac:dyDescent="0.2">
      <c r="A21" s="190" t="s">
        <v>17</v>
      </c>
      <c r="B21" s="191"/>
      <c r="C21" s="191"/>
      <c r="D21" s="191"/>
      <c r="E21" s="191"/>
      <c r="F21" s="192"/>
      <c r="G21" s="16">
        <v>14</v>
      </c>
      <c r="H21" s="58">
        <v>226713893</v>
      </c>
      <c r="I21" s="58">
        <v>204117424</v>
      </c>
    </row>
    <row r="22" spans="1:9" ht="12.75" customHeight="1" x14ac:dyDescent="0.2">
      <c r="A22" s="190" t="s">
        <v>18</v>
      </c>
      <c r="B22" s="191"/>
      <c r="C22" s="191"/>
      <c r="D22" s="191"/>
      <c r="E22" s="191"/>
      <c r="F22" s="192"/>
      <c r="G22" s="16">
        <v>15</v>
      </c>
      <c r="H22" s="58">
        <v>32471996</v>
      </c>
      <c r="I22" s="58">
        <v>32594522</v>
      </c>
    </row>
    <row r="23" spans="1:9" ht="12.75" customHeight="1" x14ac:dyDescent="0.2">
      <c r="A23" s="190" t="s">
        <v>19</v>
      </c>
      <c r="B23" s="191"/>
      <c r="C23" s="191"/>
      <c r="D23" s="191"/>
      <c r="E23" s="191"/>
      <c r="F23" s="192"/>
      <c r="G23" s="16">
        <v>16</v>
      </c>
      <c r="H23" s="58">
        <v>13088837</v>
      </c>
      <c r="I23" s="58">
        <v>15800737</v>
      </c>
    </row>
    <row r="24" spans="1:9" ht="12.75" customHeight="1" x14ac:dyDescent="0.2">
      <c r="A24" s="190" t="s">
        <v>20</v>
      </c>
      <c r="B24" s="191"/>
      <c r="C24" s="191"/>
      <c r="D24" s="191"/>
      <c r="E24" s="191"/>
      <c r="F24" s="192"/>
      <c r="G24" s="16">
        <v>17</v>
      </c>
      <c r="H24" s="58">
        <v>483734191</v>
      </c>
      <c r="I24" s="58">
        <v>518122702</v>
      </c>
    </row>
    <row r="25" spans="1:9" ht="12.75" customHeight="1" x14ac:dyDescent="0.2">
      <c r="A25" s="190" t="s">
        <v>21</v>
      </c>
      <c r="B25" s="191"/>
      <c r="C25" s="191"/>
      <c r="D25" s="191"/>
      <c r="E25" s="191"/>
      <c r="F25" s="192"/>
      <c r="G25" s="16">
        <v>18</v>
      </c>
      <c r="H25" s="58">
        <v>28011371</v>
      </c>
      <c r="I25" s="58">
        <v>44331662</v>
      </c>
    </row>
    <row r="26" spans="1:9" ht="12.75" customHeight="1" x14ac:dyDescent="0.2">
      <c r="A26" s="190" t="s">
        <v>22</v>
      </c>
      <c r="B26" s="191"/>
      <c r="C26" s="191"/>
      <c r="D26" s="191"/>
      <c r="E26" s="191"/>
      <c r="F26" s="192"/>
      <c r="G26" s="16">
        <v>19</v>
      </c>
      <c r="H26" s="58">
        <v>931252367</v>
      </c>
      <c r="I26" s="58">
        <v>1034675422</v>
      </c>
    </row>
    <row r="27" spans="1:9" ht="12.75" customHeight="1" x14ac:dyDescent="0.2">
      <c r="A27" s="185" t="s">
        <v>23</v>
      </c>
      <c r="B27" s="186"/>
      <c r="C27" s="186"/>
      <c r="D27" s="186"/>
      <c r="E27" s="186"/>
      <c r="F27" s="187"/>
      <c r="G27" s="17">
        <v>20</v>
      </c>
      <c r="H27" s="59">
        <f>SUM(H28:H37)</f>
        <v>8018190225</v>
      </c>
      <c r="I27" s="59">
        <f>SUM(I28:I37)</f>
        <v>8036084089</v>
      </c>
    </row>
    <row r="28" spans="1:9" ht="12.75" customHeight="1" x14ac:dyDescent="0.2">
      <c r="A28" s="190" t="s">
        <v>24</v>
      </c>
      <c r="B28" s="191"/>
      <c r="C28" s="191"/>
      <c r="D28" s="191"/>
      <c r="E28" s="191"/>
      <c r="F28" s="192"/>
      <c r="G28" s="16">
        <v>21</v>
      </c>
      <c r="H28" s="58">
        <v>0</v>
      </c>
      <c r="I28" s="58">
        <v>0</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89589582</v>
      </c>
      <c r="I31" s="58">
        <v>88592895</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7203742062</v>
      </c>
      <c r="I34" s="58">
        <v>7580872710</v>
      </c>
    </row>
    <row r="35" spans="1:9" ht="12.75" customHeight="1" x14ac:dyDescent="0.2">
      <c r="A35" s="190" t="s">
        <v>31</v>
      </c>
      <c r="B35" s="191"/>
      <c r="C35" s="191"/>
      <c r="D35" s="191"/>
      <c r="E35" s="191"/>
      <c r="F35" s="192"/>
      <c r="G35" s="16">
        <v>28</v>
      </c>
      <c r="H35" s="58">
        <v>724858581</v>
      </c>
      <c r="I35" s="58">
        <v>366618484</v>
      </c>
    </row>
    <row r="36" spans="1:9" ht="12.75" customHeight="1" x14ac:dyDescent="0.2">
      <c r="A36" s="190" t="s">
        <v>32</v>
      </c>
      <c r="B36" s="191"/>
      <c r="C36" s="191"/>
      <c r="D36" s="191"/>
      <c r="E36" s="191"/>
      <c r="F36" s="192"/>
      <c r="G36" s="16">
        <v>29</v>
      </c>
      <c r="H36" s="58">
        <v>0</v>
      </c>
      <c r="I36" s="58">
        <v>0</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359061557</v>
      </c>
      <c r="I38" s="59">
        <f>I39+I40+I41+I42</f>
        <v>283338236</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905418</v>
      </c>
      <c r="I41" s="58">
        <v>213098</v>
      </c>
    </row>
    <row r="42" spans="1:9" ht="12.75" customHeight="1" x14ac:dyDescent="0.2">
      <c r="A42" s="190" t="s">
        <v>38</v>
      </c>
      <c r="B42" s="191"/>
      <c r="C42" s="191"/>
      <c r="D42" s="191"/>
      <c r="E42" s="191"/>
      <c r="F42" s="192"/>
      <c r="G42" s="16">
        <v>35</v>
      </c>
      <c r="H42" s="58">
        <v>358156139</v>
      </c>
      <c r="I42" s="58">
        <v>283125138</v>
      </c>
    </row>
    <row r="43" spans="1:9" ht="12.75" customHeight="1" x14ac:dyDescent="0.2">
      <c r="A43" s="216" t="s">
        <v>39</v>
      </c>
      <c r="B43" s="217"/>
      <c r="C43" s="217"/>
      <c r="D43" s="217"/>
      <c r="E43" s="217"/>
      <c r="F43" s="218"/>
      <c r="G43" s="16">
        <v>36</v>
      </c>
      <c r="H43" s="58">
        <v>243861788</v>
      </c>
      <c r="I43" s="58">
        <v>301808754</v>
      </c>
    </row>
    <row r="44" spans="1:9" ht="12.75" customHeight="1" x14ac:dyDescent="0.2">
      <c r="A44" s="193" t="s">
        <v>40</v>
      </c>
      <c r="B44" s="194"/>
      <c r="C44" s="194"/>
      <c r="D44" s="194"/>
      <c r="E44" s="194"/>
      <c r="F44" s="195"/>
      <c r="G44" s="17">
        <v>37</v>
      </c>
      <c r="H44" s="59">
        <f>H45+H53+H60+H70</f>
        <v>4467703745</v>
      </c>
      <c r="I44" s="59">
        <f>I45+I53+I60+I70</f>
        <v>4813324112</v>
      </c>
    </row>
    <row r="45" spans="1:9" ht="12.75" customHeight="1" x14ac:dyDescent="0.2">
      <c r="A45" s="185" t="s">
        <v>41</v>
      </c>
      <c r="B45" s="186"/>
      <c r="C45" s="186"/>
      <c r="D45" s="186"/>
      <c r="E45" s="186"/>
      <c r="F45" s="187"/>
      <c r="G45" s="17">
        <v>38</v>
      </c>
      <c r="H45" s="59">
        <f>SUM(H46:H52)</f>
        <v>649283317</v>
      </c>
      <c r="I45" s="59">
        <f>SUM(I46:I52)</f>
        <v>701483274</v>
      </c>
    </row>
    <row r="46" spans="1:9" ht="12.75" customHeight="1" x14ac:dyDescent="0.2">
      <c r="A46" s="190" t="s">
        <v>42</v>
      </c>
      <c r="B46" s="191"/>
      <c r="C46" s="191"/>
      <c r="D46" s="191"/>
      <c r="E46" s="191"/>
      <c r="F46" s="192"/>
      <c r="G46" s="16">
        <v>39</v>
      </c>
      <c r="H46" s="58">
        <v>41975625</v>
      </c>
      <c r="I46" s="58">
        <v>37272882</v>
      </c>
    </row>
    <row r="47" spans="1:9" ht="12.75" customHeight="1" x14ac:dyDescent="0.2">
      <c r="A47" s="190" t="s">
        <v>43</v>
      </c>
      <c r="B47" s="191"/>
      <c r="C47" s="191"/>
      <c r="D47" s="191"/>
      <c r="E47" s="191"/>
      <c r="F47" s="192"/>
      <c r="G47" s="16">
        <v>40</v>
      </c>
      <c r="H47" s="58">
        <v>599404533</v>
      </c>
      <c r="I47" s="58">
        <v>655576534</v>
      </c>
    </row>
    <row r="48" spans="1:9" ht="12.75" customHeight="1" x14ac:dyDescent="0.2">
      <c r="A48" s="190" t="s">
        <v>44</v>
      </c>
      <c r="B48" s="191"/>
      <c r="C48" s="191"/>
      <c r="D48" s="191"/>
      <c r="E48" s="191"/>
      <c r="F48" s="192"/>
      <c r="G48" s="16">
        <v>41</v>
      </c>
      <c r="H48" s="58">
        <v>3252237</v>
      </c>
      <c r="I48" s="58">
        <v>4636857</v>
      </c>
    </row>
    <row r="49" spans="1:9" ht="12.75" customHeight="1" x14ac:dyDescent="0.2">
      <c r="A49" s="190" t="s">
        <v>45</v>
      </c>
      <c r="B49" s="191"/>
      <c r="C49" s="191"/>
      <c r="D49" s="191"/>
      <c r="E49" s="191"/>
      <c r="F49" s="192"/>
      <c r="G49" s="16">
        <v>42</v>
      </c>
      <c r="H49" s="58">
        <v>2459455</v>
      </c>
      <c r="I49" s="58">
        <v>1995752</v>
      </c>
    </row>
    <row r="50" spans="1:9" ht="12.75" customHeight="1" x14ac:dyDescent="0.2">
      <c r="A50" s="190" t="s">
        <v>46</v>
      </c>
      <c r="B50" s="191"/>
      <c r="C50" s="191"/>
      <c r="D50" s="191"/>
      <c r="E50" s="191"/>
      <c r="F50" s="192"/>
      <c r="G50" s="16">
        <v>43</v>
      </c>
      <c r="H50" s="58">
        <v>111190</v>
      </c>
      <c r="I50" s="58">
        <v>62544</v>
      </c>
    </row>
    <row r="51" spans="1:9" ht="12.75" customHeight="1" x14ac:dyDescent="0.2">
      <c r="A51" s="190" t="s">
        <v>47</v>
      </c>
      <c r="B51" s="191"/>
      <c r="C51" s="191"/>
      <c r="D51" s="191"/>
      <c r="E51" s="191"/>
      <c r="F51" s="192"/>
      <c r="G51" s="16">
        <v>44</v>
      </c>
      <c r="H51" s="58">
        <v>2080277</v>
      </c>
      <c r="I51" s="58">
        <v>1938705</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1211313797</v>
      </c>
      <c r="I53" s="59">
        <f>SUM(I54:I59)</f>
        <v>1423094131</v>
      </c>
    </row>
    <row r="54" spans="1:9" ht="12.75" customHeight="1" x14ac:dyDescent="0.2">
      <c r="A54" s="190" t="s">
        <v>50</v>
      </c>
      <c r="B54" s="191"/>
      <c r="C54" s="191"/>
      <c r="D54" s="191"/>
      <c r="E54" s="191"/>
      <c r="F54" s="192"/>
      <c r="G54" s="16">
        <v>47</v>
      </c>
      <c r="H54" s="58">
        <v>0</v>
      </c>
      <c r="I54" s="58">
        <v>0</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623070339</v>
      </c>
      <c r="I56" s="58">
        <v>624375898</v>
      </c>
    </row>
    <row r="57" spans="1:9" ht="12.75" customHeight="1" x14ac:dyDescent="0.2">
      <c r="A57" s="190" t="s">
        <v>53</v>
      </c>
      <c r="B57" s="191"/>
      <c r="C57" s="191"/>
      <c r="D57" s="191"/>
      <c r="E57" s="191"/>
      <c r="F57" s="192"/>
      <c r="G57" s="16">
        <v>50</v>
      </c>
      <c r="H57" s="58">
        <v>7836375</v>
      </c>
      <c r="I57" s="58">
        <v>7362368</v>
      </c>
    </row>
    <row r="58" spans="1:9" ht="12.75" customHeight="1" x14ac:dyDescent="0.2">
      <c r="A58" s="190" t="s">
        <v>54</v>
      </c>
      <c r="B58" s="191"/>
      <c r="C58" s="191"/>
      <c r="D58" s="191"/>
      <c r="E58" s="191"/>
      <c r="F58" s="192"/>
      <c r="G58" s="16">
        <v>51</v>
      </c>
      <c r="H58" s="58">
        <v>39698385</v>
      </c>
      <c r="I58" s="58">
        <v>57550175</v>
      </c>
    </row>
    <row r="59" spans="1:9" ht="12.75" customHeight="1" x14ac:dyDescent="0.2">
      <c r="A59" s="190" t="s">
        <v>55</v>
      </c>
      <c r="B59" s="191"/>
      <c r="C59" s="191"/>
      <c r="D59" s="191"/>
      <c r="E59" s="191"/>
      <c r="F59" s="192"/>
      <c r="G59" s="16">
        <v>52</v>
      </c>
      <c r="H59" s="58">
        <v>540708698</v>
      </c>
      <c r="I59" s="58">
        <v>733805690</v>
      </c>
    </row>
    <row r="60" spans="1:9" ht="12.75" customHeight="1" x14ac:dyDescent="0.2">
      <c r="A60" s="185" t="s">
        <v>56</v>
      </c>
      <c r="B60" s="186"/>
      <c r="C60" s="186"/>
      <c r="D60" s="186"/>
      <c r="E60" s="186"/>
      <c r="F60" s="187"/>
      <c r="G60" s="17">
        <v>53</v>
      </c>
      <c r="H60" s="59">
        <f>SUM(H61:H69)</f>
        <v>1925910981</v>
      </c>
      <c r="I60" s="59">
        <f>SUM(I61:I69)</f>
        <v>1975237610</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0</v>
      </c>
      <c r="I63" s="58">
        <v>0</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834755778</v>
      </c>
      <c r="I67" s="58">
        <v>429683587</v>
      </c>
    </row>
    <row r="68" spans="1:9" ht="12.75" customHeight="1" x14ac:dyDescent="0.2">
      <c r="A68" s="190" t="s">
        <v>31</v>
      </c>
      <c r="B68" s="191"/>
      <c r="C68" s="191"/>
      <c r="D68" s="191"/>
      <c r="E68" s="191"/>
      <c r="F68" s="192"/>
      <c r="G68" s="16">
        <v>61</v>
      </c>
      <c r="H68" s="58">
        <v>1091155203</v>
      </c>
      <c r="I68" s="58">
        <v>1545554023</v>
      </c>
    </row>
    <row r="69" spans="1:9" ht="12.75" customHeight="1" x14ac:dyDescent="0.2">
      <c r="A69" s="190" t="s">
        <v>58</v>
      </c>
      <c r="B69" s="191"/>
      <c r="C69" s="191"/>
      <c r="D69" s="191"/>
      <c r="E69" s="191"/>
      <c r="F69" s="192"/>
      <c r="G69" s="16">
        <v>62</v>
      </c>
      <c r="H69" s="58">
        <v>0</v>
      </c>
      <c r="I69" s="58">
        <v>0</v>
      </c>
    </row>
    <row r="70" spans="1:9" ht="12.75" customHeight="1" x14ac:dyDescent="0.2">
      <c r="A70" s="216" t="s">
        <v>59</v>
      </c>
      <c r="B70" s="217"/>
      <c r="C70" s="217"/>
      <c r="D70" s="217"/>
      <c r="E70" s="217"/>
      <c r="F70" s="218"/>
      <c r="G70" s="16">
        <v>63</v>
      </c>
      <c r="H70" s="58">
        <v>681195650</v>
      </c>
      <c r="I70" s="58">
        <v>713509097</v>
      </c>
    </row>
    <row r="71" spans="1:9" ht="12.75" customHeight="1" x14ac:dyDescent="0.2">
      <c r="A71" s="222" t="s">
        <v>60</v>
      </c>
      <c r="B71" s="223"/>
      <c r="C71" s="223"/>
      <c r="D71" s="223"/>
      <c r="E71" s="223"/>
      <c r="F71" s="224"/>
      <c r="G71" s="16">
        <v>64</v>
      </c>
      <c r="H71" s="58">
        <v>60287494</v>
      </c>
      <c r="I71" s="58">
        <v>103283257</v>
      </c>
    </row>
    <row r="72" spans="1:9" ht="12.75" customHeight="1" x14ac:dyDescent="0.2">
      <c r="A72" s="193" t="s">
        <v>61</v>
      </c>
      <c r="B72" s="194"/>
      <c r="C72" s="194"/>
      <c r="D72" s="194"/>
      <c r="E72" s="194"/>
      <c r="F72" s="195"/>
      <c r="G72" s="17">
        <v>65</v>
      </c>
      <c r="H72" s="59">
        <f>H8+H9+H44+H71</f>
        <v>21689747133</v>
      </c>
      <c r="I72" s="59">
        <f>I8+I9+I44+I71</f>
        <v>21957088909</v>
      </c>
    </row>
    <row r="73" spans="1:9" ht="12.75" customHeight="1" x14ac:dyDescent="0.2">
      <c r="A73" s="225" t="s">
        <v>62</v>
      </c>
      <c r="B73" s="226"/>
      <c r="C73" s="226"/>
      <c r="D73" s="226"/>
      <c r="E73" s="226"/>
      <c r="F73" s="227"/>
      <c r="G73" s="19">
        <v>66</v>
      </c>
      <c r="H73" s="60">
        <v>0</v>
      </c>
      <c r="I73" s="60">
        <v>0</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10564819525</v>
      </c>
      <c r="I75" s="59">
        <f>I76+I77+I78+I84+I85+I89+I92+I95</f>
        <v>10510752832</v>
      </c>
    </row>
    <row r="76" spans="1:9" ht="12.75" customHeight="1" x14ac:dyDescent="0.2">
      <c r="A76" s="189" t="s">
        <v>65</v>
      </c>
      <c r="B76" s="189"/>
      <c r="C76" s="189"/>
      <c r="D76" s="189"/>
      <c r="E76" s="189"/>
      <c r="F76" s="189"/>
      <c r="G76" s="16">
        <v>68</v>
      </c>
      <c r="H76" s="44">
        <v>164000000</v>
      </c>
      <c r="I76" s="44">
        <v>164000000</v>
      </c>
    </row>
    <row r="77" spans="1:9" ht="12.75" customHeight="1" x14ac:dyDescent="0.2">
      <c r="A77" s="189" t="s">
        <v>66</v>
      </c>
      <c r="B77" s="189"/>
      <c r="C77" s="189"/>
      <c r="D77" s="189"/>
      <c r="E77" s="189"/>
      <c r="F77" s="189"/>
      <c r="G77" s="16">
        <v>69</v>
      </c>
      <c r="H77" s="44">
        <v>60723749</v>
      </c>
      <c r="I77" s="44">
        <v>60724215</v>
      </c>
    </row>
    <row r="78" spans="1:9" ht="12.75" customHeight="1" x14ac:dyDescent="0.2">
      <c r="A78" s="219" t="s">
        <v>67</v>
      </c>
      <c r="B78" s="219"/>
      <c r="C78" s="219"/>
      <c r="D78" s="219"/>
      <c r="E78" s="219"/>
      <c r="F78" s="219"/>
      <c r="G78" s="17">
        <v>70</v>
      </c>
      <c r="H78" s="59">
        <f>SUM(H79:H83)</f>
        <v>7756480697</v>
      </c>
      <c r="I78" s="59">
        <f>SUM(I79:I83)</f>
        <v>7649882330</v>
      </c>
    </row>
    <row r="79" spans="1:9" ht="12.75" customHeight="1" x14ac:dyDescent="0.2">
      <c r="A79" s="184" t="s">
        <v>68</v>
      </c>
      <c r="B79" s="184"/>
      <c r="C79" s="184"/>
      <c r="D79" s="184"/>
      <c r="E79" s="184"/>
      <c r="F79" s="184"/>
      <c r="G79" s="16">
        <v>71</v>
      </c>
      <c r="H79" s="44">
        <v>12448675</v>
      </c>
      <c r="I79" s="44">
        <v>12448675</v>
      </c>
    </row>
    <row r="80" spans="1:9" ht="12.75" customHeight="1" x14ac:dyDescent="0.2">
      <c r="A80" s="184" t="s">
        <v>69</v>
      </c>
      <c r="B80" s="184"/>
      <c r="C80" s="184"/>
      <c r="D80" s="184"/>
      <c r="E80" s="184"/>
      <c r="F80" s="184"/>
      <c r="G80" s="16">
        <v>72</v>
      </c>
      <c r="H80" s="44">
        <v>242093633</v>
      </c>
      <c r="I80" s="44">
        <v>286391418</v>
      </c>
    </row>
    <row r="81" spans="1:9" ht="12.75" customHeight="1" x14ac:dyDescent="0.2">
      <c r="A81" s="184" t="s">
        <v>70</v>
      </c>
      <c r="B81" s="184"/>
      <c r="C81" s="184"/>
      <c r="D81" s="184"/>
      <c r="E81" s="184"/>
      <c r="F81" s="184"/>
      <c r="G81" s="16">
        <v>73</v>
      </c>
      <c r="H81" s="44">
        <v>-242093633</v>
      </c>
      <c r="I81" s="44">
        <v>-286391418</v>
      </c>
    </row>
    <row r="82" spans="1:9" ht="12.75" customHeight="1" x14ac:dyDescent="0.2">
      <c r="A82" s="184" t="s">
        <v>71</v>
      </c>
      <c r="B82" s="184"/>
      <c r="C82" s="184"/>
      <c r="D82" s="184"/>
      <c r="E82" s="184"/>
      <c r="F82" s="184"/>
      <c r="G82" s="16">
        <v>74</v>
      </c>
      <c r="H82" s="44">
        <v>7744032022</v>
      </c>
      <c r="I82" s="44">
        <v>7637433655</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0</v>
      </c>
      <c r="I84" s="44">
        <v>0</v>
      </c>
    </row>
    <row r="85" spans="1:9" ht="12.75" customHeight="1" x14ac:dyDescent="0.2">
      <c r="A85" s="219" t="s">
        <v>74</v>
      </c>
      <c r="B85" s="219"/>
      <c r="C85" s="219"/>
      <c r="D85" s="219"/>
      <c r="E85" s="219"/>
      <c r="F85" s="219"/>
      <c r="G85" s="17">
        <v>77</v>
      </c>
      <c r="H85" s="59">
        <f>H86+H87+H88</f>
        <v>343419353</v>
      </c>
      <c r="I85" s="59">
        <f>I86+I87+I88</f>
        <v>322102192</v>
      </c>
    </row>
    <row r="86" spans="1:9" ht="12.75" customHeight="1" x14ac:dyDescent="0.2">
      <c r="A86" s="184" t="s">
        <v>75</v>
      </c>
      <c r="B86" s="184"/>
      <c r="C86" s="184"/>
      <c r="D86" s="184"/>
      <c r="E86" s="184"/>
      <c r="F86" s="184"/>
      <c r="G86" s="16">
        <v>78</v>
      </c>
      <c r="H86" s="58">
        <v>343419353</v>
      </c>
      <c r="I86" s="58">
        <v>322102192</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264403805</v>
      </c>
      <c r="I89" s="59">
        <f>I90-I91</f>
        <v>722313802</v>
      </c>
    </row>
    <row r="90" spans="1:9" ht="12.75" customHeight="1" x14ac:dyDescent="0.2">
      <c r="A90" s="184" t="s">
        <v>79</v>
      </c>
      <c r="B90" s="184"/>
      <c r="C90" s="184"/>
      <c r="D90" s="184"/>
      <c r="E90" s="184"/>
      <c r="F90" s="184"/>
      <c r="G90" s="16">
        <v>82</v>
      </c>
      <c r="H90" s="44">
        <v>264403805</v>
      </c>
      <c r="I90" s="44">
        <v>722313802</v>
      </c>
    </row>
    <row r="91" spans="1:9" ht="12.75" customHeight="1" x14ac:dyDescent="0.2">
      <c r="A91" s="184" t="s">
        <v>80</v>
      </c>
      <c r="B91" s="184"/>
      <c r="C91" s="184"/>
      <c r="D91" s="184"/>
      <c r="E91" s="184"/>
      <c r="F91" s="184"/>
      <c r="G91" s="16">
        <v>83</v>
      </c>
      <c r="H91" s="44">
        <v>0</v>
      </c>
      <c r="I91" s="44">
        <v>0</v>
      </c>
    </row>
    <row r="92" spans="1:9" ht="12.75" customHeight="1" x14ac:dyDescent="0.2">
      <c r="A92" s="219" t="s">
        <v>81</v>
      </c>
      <c r="B92" s="219"/>
      <c r="C92" s="219"/>
      <c r="D92" s="219"/>
      <c r="E92" s="219"/>
      <c r="F92" s="219"/>
      <c r="G92" s="17">
        <v>84</v>
      </c>
      <c r="H92" s="59">
        <f>H93-H94</f>
        <v>402198591</v>
      </c>
      <c r="I92" s="59">
        <f>I93-I94</f>
        <v>-26589630</v>
      </c>
    </row>
    <row r="93" spans="1:9" ht="12.75" customHeight="1" x14ac:dyDescent="0.2">
      <c r="A93" s="184" t="s">
        <v>82</v>
      </c>
      <c r="B93" s="184"/>
      <c r="C93" s="184"/>
      <c r="D93" s="184"/>
      <c r="E93" s="184"/>
      <c r="F93" s="184"/>
      <c r="G93" s="16">
        <v>85</v>
      </c>
      <c r="H93" s="44">
        <v>402198591</v>
      </c>
      <c r="I93" s="44">
        <v>0</v>
      </c>
    </row>
    <row r="94" spans="1:9" ht="12.75" customHeight="1" x14ac:dyDescent="0.2">
      <c r="A94" s="184" t="s">
        <v>83</v>
      </c>
      <c r="B94" s="184"/>
      <c r="C94" s="184"/>
      <c r="D94" s="184"/>
      <c r="E94" s="184"/>
      <c r="F94" s="184"/>
      <c r="G94" s="16">
        <v>86</v>
      </c>
      <c r="H94" s="44">
        <v>0</v>
      </c>
      <c r="I94" s="44">
        <v>26589630</v>
      </c>
    </row>
    <row r="95" spans="1:9" ht="12.75" customHeight="1" x14ac:dyDescent="0.2">
      <c r="A95" s="189" t="s">
        <v>84</v>
      </c>
      <c r="B95" s="189"/>
      <c r="C95" s="189"/>
      <c r="D95" s="189"/>
      <c r="E95" s="189"/>
      <c r="F95" s="189"/>
      <c r="G95" s="16">
        <v>87</v>
      </c>
      <c r="H95" s="44">
        <v>1573593330</v>
      </c>
      <c r="I95" s="44">
        <v>1618319923</v>
      </c>
    </row>
    <row r="96" spans="1:9" ht="12.75" customHeight="1" x14ac:dyDescent="0.2">
      <c r="A96" s="188" t="s">
        <v>85</v>
      </c>
      <c r="B96" s="188"/>
      <c r="C96" s="188"/>
      <c r="D96" s="188"/>
      <c r="E96" s="188"/>
      <c r="F96" s="188"/>
      <c r="G96" s="17">
        <v>88</v>
      </c>
      <c r="H96" s="59">
        <f>SUM(H97:H102)</f>
        <v>205620980</v>
      </c>
      <c r="I96" s="59">
        <f>SUM(I97:I102)</f>
        <v>209823195</v>
      </c>
    </row>
    <row r="97" spans="1:9" ht="12.75" customHeight="1" x14ac:dyDescent="0.2">
      <c r="A97" s="184" t="s">
        <v>86</v>
      </c>
      <c r="B97" s="184"/>
      <c r="C97" s="184"/>
      <c r="D97" s="184"/>
      <c r="E97" s="184"/>
      <c r="F97" s="184"/>
      <c r="G97" s="16">
        <v>89</v>
      </c>
      <c r="H97" s="44">
        <v>64470285</v>
      </c>
      <c r="I97" s="44">
        <v>49611089</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90250077</v>
      </c>
      <c r="I99" s="44">
        <v>160212106</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50900618</v>
      </c>
      <c r="I102" s="58">
        <v>0</v>
      </c>
    </row>
    <row r="103" spans="1:9" ht="12.75" customHeight="1" x14ac:dyDescent="0.2">
      <c r="A103" s="188" t="s">
        <v>92</v>
      </c>
      <c r="B103" s="188"/>
      <c r="C103" s="188"/>
      <c r="D103" s="188"/>
      <c r="E103" s="188"/>
      <c r="F103" s="188"/>
      <c r="G103" s="17">
        <v>95</v>
      </c>
      <c r="H103" s="59">
        <f>SUM(H104:H114)</f>
        <v>7175423096</v>
      </c>
      <c r="I103" s="59">
        <f>SUM(I104:I114)</f>
        <v>7264309773</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37519790</v>
      </c>
      <c r="I108" s="44">
        <v>37684500</v>
      </c>
    </row>
    <row r="109" spans="1:9" ht="12.75" customHeight="1" x14ac:dyDescent="0.2">
      <c r="A109" s="184" t="s">
        <v>98</v>
      </c>
      <c r="B109" s="184"/>
      <c r="C109" s="184"/>
      <c r="D109" s="184"/>
      <c r="E109" s="184"/>
      <c r="F109" s="184"/>
      <c r="G109" s="16">
        <v>101</v>
      </c>
      <c r="H109" s="44">
        <v>1499961125</v>
      </c>
      <c r="I109" s="44">
        <v>1532994945</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5365405411</v>
      </c>
      <c r="I113" s="58">
        <v>5441734676</v>
      </c>
    </row>
    <row r="114" spans="1:9" ht="12.75" customHeight="1" x14ac:dyDescent="0.2">
      <c r="A114" s="184" t="s">
        <v>103</v>
      </c>
      <c r="B114" s="184"/>
      <c r="C114" s="184"/>
      <c r="D114" s="184"/>
      <c r="E114" s="184"/>
      <c r="F114" s="184"/>
      <c r="G114" s="16">
        <v>106</v>
      </c>
      <c r="H114" s="58">
        <v>272536770</v>
      </c>
      <c r="I114" s="58">
        <v>251895652</v>
      </c>
    </row>
    <row r="115" spans="1:9" ht="12.75" customHeight="1" x14ac:dyDescent="0.2">
      <c r="A115" s="188" t="s">
        <v>104</v>
      </c>
      <c r="B115" s="188"/>
      <c r="C115" s="188"/>
      <c r="D115" s="188"/>
      <c r="E115" s="188"/>
      <c r="F115" s="188"/>
      <c r="G115" s="17">
        <v>107</v>
      </c>
      <c r="H115" s="59">
        <f>SUM(H116:H129)</f>
        <v>3363912112</v>
      </c>
      <c r="I115" s="59">
        <f>SUM(I116:I129)</f>
        <v>3651939343</v>
      </c>
    </row>
    <row r="116" spans="1:9" ht="12.75" customHeight="1" x14ac:dyDescent="0.2">
      <c r="A116" s="184" t="s">
        <v>93</v>
      </c>
      <c r="B116" s="184"/>
      <c r="C116" s="184"/>
      <c r="D116" s="184"/>
      <c r="E116" s="184"/>
      <c r="F116" s="184"/>
      <c r="G116" s="16">
        <v>108</v>
      </c>
      <c r="H116" s="44">
        <v>0</v>
      </c>
      <c r="I116" s="44">
        <v>0</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0</v>
      </c>
      <c r="I120" s="44">
        <v>0</v>
      </c>
    </row>
    <row r="121" spans="1:9" ht="12.75" customHeight="1" x14ac:dyDescent="0.2">
      <c r="A121" s="184" t="s">
        <v>98</v>
      </c>
      <c r="B121" s="184"/>
      <c r="C121" s="184"/>
      <c r="D121" s="184"/>
      <c r="E121" s="184"/>
      <c r="F121" s="184"/>
      <c r="G121" s="16">
        <v>113</v>
      </c>
      <c r="H121" s="44">
        <v>51184814</v>
      </c>
      <c r="I121" s="44">
        <v>90652598</v>
      </c>
    </row>
    <row r="122" spans="1:9" ht="12.75" customHeight="1" x14ac:dyDescent="0.2">
      <c r="A122" s="184" t="s">
        <v>99</v>
      </c>
      <c r="B122" s="184"/>
      <c r="C122" s="184"/>
      <c r="D122" s="184"/>
      <c r="E122" s="184"/>
      <c r="F122" s="184"/>
      <c r="G122" s="16">
        <v>114</v>
      </c>
      <c r="H122" s="44">
        <v>25056326</v>
      </c>
      <c r="I122" s="44">
        <v>32305661</v>
      </c>
    </row>
    <row r="123" spans="1:9" ht="12.75" customHeight="1" x14ac:dyDescent="0.2">
      <c r="A123" s="184" t="s">
        <v>100</v>
      </c>
      <c r="B123" s="184"/>
      <c r="C123" s="184"/>
      <c r="D123" s="184"/>
      <c r="E123" s="184"/>
      <c r="F123" s="184"/>
      <c r="G123" s="16">
        <v>115</v>
      </c>
      <c r="H123" s="44">
        <v>148507601</v>
      </c>
      <c r="I123" s="44">
        <v>102887293</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92081841</v>
      </c>
      <c r="I125" s="44">
        <v>59561498</v>
      </c>
    </row>
    <row r="126" spans="1:9" x14ac:dyDescent="0.2">
      <c r="A126" s="184" t="s">
        <v>106</v>
      </c>
      <c r="B126" s="184"/>
      <c r="C126" s="184"/>
      <c r="D126" s="184"/>
      <c r="E126" s="184"/>
      <c r="F126" s="184"/>
      <c r="G126" s="16">
        <v>118</v>
      </c>
      <c r="H126" s="44">
        <v>105119547</v>
      </c>
      <c r="I126" s="44">
        <v>64676462</v>
      </c>
    </row>
    <row r="127" spans="1:9" x14ac:dyDescent="0.2">
      <c r="A127" s="184" t="s">
        <v>107</v>
      </c>
      <c r="B127" s="184"/>
      <c r="C127" s="184"/>
      <c r="D127" s="184"/>
      <c r="E127" s="184"/>
      <c r="F127" s="184"/>
      <c r="G127" s="16">
        <v>119</v>
      </c>
      <c r="H127" s="44">
        <v>31170548</v>
      </c>
      <c r="I127" s="44">
        <v>32414156</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2910791435</v>
      </c>
      <c r="I129" s="58">
        <v>3269441675</v>
      </c>
    </row>
    <row r="130" spans="1:9" ht="22.15" customHeight="1" x14ac:dyDescent="0.2">
      <c r="A130" s="220" t="s">
        <v>110</v>
      </c>
      <c r="B130" s="220"/>
      <c r="C130" s="220"/>
      <c r="D130" s="220"/>
      <c r="E130" s="220"/>
      <c r="F130" s="220"/>
      <c r="G130" s="16">
        <v>122</v>
      </c>
      <c r="H130" s="58">
        <v>379971420</v>
      </c>
      <c r="I130" s="58">
        <v>320263766</v>
      </c>
    </row>
    <row r="131" spans="1:9" x14ac:dyDescent="0.2">
      <c r="A131" s="188" t="s">
        <v>111</v>
      </c>
      <c r="B131" s="188"/>
      <c r="C131" s="188"/>
      <c r="D131" s="188"/>
      <c r="E131" s="188"/>
      <c r="F131" s="188"/>
      <c r="G131" s="17">
        <v>123</v>
      </c>
      <c r="H131" s="59">
        <f>H75+H96+H103+H115+H130</f>
        <v>21689747133</v>
      </c>
      <c r="I131" s="59">
        <f>I75+I96+I103+I115+I130</f>
        <v>21957088909</v>
      </c>
    </row>
    <row r="132" spans="1:9" x14ac:dyDescent="0.2">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445</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446</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5978889746</v>
      </c>
      <c r="I7" s="63">
        <f>SUM(I8:I12)</f>
        <v>4900999166</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5383074111</v>
      </c>
      <c r="I9" s="58">
        <v>4317060080</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595815635</v>
      </c>
      <c r="I12" s="58">
        <v>583939086</v>
      </c>
    </row>
    <row r="13" spans="1:9" x14ac:dyDescent="0.2">
      <c r="A13" s="188" t="s">
        <v>134</v>
      </c>
      <c r="B13" s="188"/>
      <c r="C13" s="188"/>
      <c r="D13" s="188"/>
      <c r="E13" s="188"/>
      <c r="F13" s="188"/>
      <c r="G13" s="17">
        <v>131</v>
      </c>
      <c r="H13" s="59">
        <f>H14+H15+H19+H23+H24+H25+H28+H35</f>
        <v>5341279466</v>
      </c>
      <c r="I13" s="59">
        <f>I14+I15+I19+I23+I24+I25+I28+I35</f>
        <v>4830675636</v>
      </c>
    </row>
    <row r="14" spans="1:9" x14ac:dyDescent="0.2">
      <c r="A14" s="184" t="s">
        <v>116</v>
      </c>
      <c r="B14" s="184"/>
      <c r="C14" s="184"/>
      <c r="D14" s="184"/>
      <c r="E14" s="184"/>
      <c r="F14" s="184"/>
      <c r="G14" s="16">
        <v>132</v>
      </c>
      <c r="H14" s="58">
        <v>-51083225</v>
      </c>
      <c r="I14" s="58">
        <v>-57324283</v>
      </c>
    </row>
    <row r="15" spans="1:9" x14ac:dyDescent="0.2">
      <c r="A15" s="244" t="s">
        <v>135</v>
      </c>
      <c r="B15" s="244"/>
      <c r="C15" s="244"/>
      <c r="D15" s="244"/>
      <c r="E15" s="244"/>
      <c r="F15" s="244"/>
      <c r="G15" s="17">
        <v>133</v>
      </c>
      <c r="H15" s="59">
        <f>SUM(H16:H18)</f>
        <v>3299268294</v>
      </c>
      <c r="I15" s="59">
        <f>SUM(I16:I18)</f>
        <v>3058247749</v>
      </c>
    </row>
    <row r="16" spans="1:9" x14ac:dyDescent="0.2">
      <c r="A16" s="235" t="s">
        <v>136</v>
      </c>
      <c r="B16" s="235"/>
      <c r="C16" s="235"/>
      <c r="D16" s="235"/>
      <c r="E16" s="235"/>
      <c r="F16" s="235"/>
      <c r="G16" s="16">
        <v>134</v>
      </c>
      <c r="H16" s="58">
        <v>620153615</v>
      </c>
      <c r="I16" s="58">
        <v>477470787</v>
      </c>
    </row>
    <row r="17" spans="1:9" x14ac:dyDescent="0.2">
      <c r="A17" s="235" t="s">
        <v>137</v>
      </c>
      <c r="B17" s="235"/>
      <c r="C17" s="235"/>
      <c r="D17" s="235"/>
      <c r="E17" s="235"/>
      <c r="F17" s="235"/>
      <c r="G17" s="16">
        <v>135</v>
      </c>
      <c r="H17" s="58">
        <v>19779207</v>
      </c>
      <c r="I17" s="58">
        <v>15017258</v>
      </c>
    </row>
    <row r="18" spans="1:9" x14ac:dyDescent="0.2">
      <c r="A18" s="235" t="s">
        <v>138</v>
      </c>
      <c r="B18" s="235"/>
      <c r="C18" s="235"/>
      <c r="D18" s="235"/>
      <c r="E18" s="235"/>
      <c r="F18" s="235"/>
      <c r="G18" s="16">
        <v>136</v>
      </c>
      <c r="H18" s="58">
        <v>2659335472</v>
      </c>
      <c r="I18" s="58">
        <v>2565759704</v>
      </c>
    </row>
    <row r="19" spans="1:9" x14ac:dyDescent="0.2">
      <c r="A19" s="244" t="s">
        <v>139</v>
      </c>
      <c r="B19" s="244"/>
      <c r="C19" s="244"/>
      <c r="D19" s="244"/>
      <c r="E19" s="244"/>
      <c r="F19" s="244"/>
      <c r="G19" s="17">
        <v>137</v>
      </c>
      <c r="H19" s="59">
        <f>SUM(H20:H22)</f>
        <v>1184845049</v>
      </c>
      <c r="I19" s="59">
        <f>SUM(I20:I22)</f>
        <v>947873132</v>
      </c>
    </row>
    <row r="20" spans="1:9" x14ac:dyDescent="0.2">
      <c r="A20" s="235" t="s">
        <v>117</v>
      </c>
      <c r="B20" s="235"/>
      <c r="C20" s="235"/>
      <c r="D20" s="235"/>
      <c r="E20" s="235"/>
      <c r="F20" s="235"/>
      <c r="G20" s="16">
        <v>138</v>
      </c>
      <c r="H20" s="58">
        <v>774153206</v>
      </c>
      <c r="I20" s="58">
        <v>609801410</v>
      </c>
    </row>
    <row r="21" spans="1:9" x14ac:dyDescent="0.2">
      <c r="A21" s="235" t="s">
        <v>118</v>
      </c>
      <c r="B21" s="235"/>
      <c r="C21" s="235"/>
      <c r="D21" s="235"/>
      <c r="E21" s="235"/>
      <c r="F21" s="235"/>
      <c r="G21" s="16">
        <v>139</v>
      </c>
      <c r="H21" s="58">
        <v>269948441</v>
      </c>
      <c r="I21" s="58">
        <v>219448264</v>
      </c>
    </row>
    <row r="22" spans="1:9" x14ac:dyDescent="0.2">
      <c r="A22" s="235" t="s">
        <v>119</v>
      </c>
      <c r="B22" s="235"/>
      <c r="C22" s="235"/>
      <c r="D22" s="235"/>
      <c r="E22" s="235"/>
      <c r="F22" s="235"/>
      <c r="G22" s="16">
        <v>140</v>
      </c>
      <c r="H22" s="58">
        <v>140743402</v>
      </c>
      <c r="I22" s="58">
        <v>118623458</v>
      </c>
    </row>
    <row r="23" spans="1:9" x14ac:dyDescent="0.2">
      <c r="A23" s="184" t="s">
        <v>120</v>
      </c>
      <c r="B23" s="184"/>
      <c r="C23" s="184"/>
      <c r="D23" s="184"/>
      <c r="E23" s="184"/>
      <c r="F23" s="184"/>
      <c r="G23" s="16">
        <v>141</v>
      </c>
      <c r="H23" s="58">
        <v>494558032</v>
      </c>
      <c r="I23" s="58">
        <v>511111662</v>
      </c>
    </row>
    <row r="24" spans="1:9" x14ac:dyDescent="0.2">
      <c r="A24" s="184" t="s">
        <v>121</v>
      </c>
      <c r="B24" s="184"/>
      <c r="C24" s="184"/>
      <c r="D24" s="184"/>
      <c r="E24" s="184"/>
      <c r="F24" s="184"/>
      <c r="G24" s="16">
        <v>142</v>
      </c>
      <c r="H24" s="58">
        <v>231831831</v>
      </c>
      <c r="I24" s="58">
        <v>231302183</v>
      </c>
    </row>
    <row r="25" spans="1:9" x14ac:dyDescent="0.2">
      <c r="A25" s="244" t="s">
        <v>140</v>
      </c>
      <c r="B25" s="244"/>
      <c r="C25" s="244"/>
      <c r="D25" s="244"/>
      <c r="E25" s="244"/>
      <c r="F25" s="244"/>
      <c r="G25" s="17">
        <v>143</v>
      </c>
      <c r="H25" s="59">
        <f>H26+H27</f>
        <v>25881675</v>
      </c>
      <c r="I25" s="59">
        <f>I26+I27</f>
        <v>16619813</v>
      </c>
    </row>
    <row r="26" spans="1:9" x14ac:dyDescent="0.2">
      <c r="A26" s="235" t="s">
        <v>141</v>
      </c>
      <c r="B26" s="235"/>
      <c r="C26" s="235"/>
      <c r="D26" s="235"/>
      <c r="E26" s="235"/>
      <c r="F26" s="235"/>
      <c r="G26" s="16">
        <v>144</v>
      </c>
      <c r="H26" s="58">
        <v>19943064</v>
      </c>
      <c r="I26" s="58">
        <v>16619813</v>
      </c>
    </row>
    <row r="27" spans="1:9" x14ac:dyDescent="0.2">
      <c r="A27" s="235" t="s">
        <v>142</v>
      </c>
      <c r="B27" s="235"/>
      <c r="C27" s="235"/>
      <c r="D27" s="235"/>
      <c r="E27" s="235"/>
      <c r="F27" s="235"/>
      <c r="G27" s="16">
        <v>145</v>
      </c>
      <c r="H27" s="58">
        <v>5938611</v>
      </c>
      <c r="I27" s="58">
        <v>0</v>
      </c>
    </row>
    <row r="28" spans="1:9" x14ac:dyDescent="0.2">
      <c r="A28" s="244" t="s">
        <v>143</v>
      </c>
      <c r="B28" s="244"/>
      <c r="C28" s="244"/>
      <c r="D28" s="244"/>
      <c r="E28" s="244"/>
      <c r="F28" s="244"/>
      <c r="G28" s="17">
        <v>146</v>
      </c>
      <c r="H28" s="59">
        <f>SUM(H29:H34)</f>
        <v>20914255</v>
      </c>
      <c r="I28" s="59">
        <f>SUM(I29:I34)</f>
        <v>34022982</v>
      </c>
    </row>
    <row r="29" spans="1:9" x14ac:dyDescent="0.2">
      <c r="A29" s="235" t="s">
        <v>144</v>
      </c>
      <c r="B29" s="235"/>
      <c r="C29" s="235"/>
      <c r="D29" s="235"/>
      <c r="E29" s="235"/>
      <c r="F29" s="235"/>
      <c r="G29" s="16">
        <v>147</v>
      </c>
      <c r="H29" s="58">
        <v>20914255</v>
      </c>
      <c r="I29" s="58">
        <v>34022982</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0</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0</v>
      </c>
      <c r="I34" s="58">
        <v>0</v>
      </c>
    </row>
    <row r="35" spans="1:9" x14ac:dyDescent="0.2">
      <c r="A35" s="184" t="s">
        <v>122</v>
      </c>
      <c r="B35" s="184"/>
      <c r="C35" s="184"/>
      <c r="D35" s="184"/>
      <c r="E35" s="184"/>
      <c r="F35" s="184"/>
      <c r="G35" s="16">
        <v>153</v>
      </c>
      <c r="H35" s="58">
        <v>135063555</v>
      </c>
      <c r="I35" s="58">
        <v>88822398</v>
      </c>
    </row>
    <row r="36" spans="1:9" x14ac:dyDescent="0.2">
      <c r="A36" s="188" t="s">
        <v>150</v>
      </c>
      <c r="B36" s="188"/>
      <c r="C36" s="188"/>
      <c r="D36" s="188"/>
      <c r="E36" s="188"/>
      <c r="F36" s="188"/>
      <c r="G36" s="17">
        <v>154</v>
      </c>
      <c r="H36" s="59">
        <f>SUM(H37:H46)</f>
        <v>20862167</v>
      </c>
      <c r="I36" s="59">
        <f>SUM(I37:I46)</f>
        <v>9953253</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20862167</v>
      </c>
      <c r="I43" s="58">
        <v>9953253</v>
      </c>
    </row>
    <row r="44" spans="1:9" x14ac:dyDescent="0.2">
      <c r="A44" s="184" t="s">
        <v>158</v>
      </c>
      <c r="B44" s="184"/>
      <c r="C44" s="184"/>
      <c r="D44" s="184"/>
      <c r="E44" s="184"/>
      <c r="F44" s="184"/>
      <c r="G44" s="16">
        <v>162</v>
      </c>
      <c r="H44" s="58">
        <v>0</v>
      </c>
      <c r="I44" s="58">
        <v>0</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0</v>
      </c>
    </row>
    <row r="47" spans="1:9" x14ac:dyDescent="0.2">
      <c r="A47" s="188" t="s">
        <v>161</v>
      </c>
      <c r="B47" s="188"/>
      <c r="C47" s="188"/>
      <c r="D47" s="188"/>
      <c r="E47" s="188"/>
      <c r="F47" s="188"/>
      <c r="G47" s="17">
        <v>165</v>
      </c>
      <c r="H47" s="59">
        <f>SUM(H48:H54)</f>
        <v>51721367</v>
      </c>
      <c r="I47" s="59">
        <f>SUM(I48:I54)</f>
        <v>53606085</v>
      </c>
    </row>
    <row r="48" spans="1:9" ht="23.45" customHeight="1" x14ac:dyDescent="0.2">
      <c r="A48" s="184" t="s">
        <v>162</v>
      </c>
      <c r="B48" s="184"/>
      <c r="C48" s="184"/>
      <c r="D48" s="184"/>
      <c r="E48" s="184"/>
      <c r="F48" s="184"/>
      <c r="G48" s="16">
        <v>166</v>
      </c>
      <c r="H48" s="58">
        <v>0</v>
      </c>
      <c r="I48" s="58">
        <v>0</v>
      </c>
    </row>
    <row r="49" spans="1:9" x14ac:dyDescent="0.2">
      <c r="A49" s="237" t="s">
        <v>163</v>
      </c>
      <c r="B49" s="237"/>
      <c r="C49" s="237"/>
      <c r="D49" s="237"/>
      <c r="E49" s="237"/>
      <c r="F49" s="237"/>
      <c r="G49" s="16">
        <v>167</v>
      </c>
      <c r="H49" s="58">
        <v>0</v>
      </c>
      <c r="I49" s="58">
        <v>1955033</v>
      </c>
    </row>
    <row r="50" spans="1:9" x14ac:dyDescent="0.2">
      <c r="A50" s="237" t="s">
        <v>164</v>
      </c>
      <c r="B50" s="237"/>
      <c r="C50" s="237"/>
      <c r="D50" s="237"/>
      <c r="E50" s="237"/>
      <c r="F50" s="237"/>
      <c r="G50" s="16">
        <v>168</v>
      </c>
      <c r="H50" s="58">
        <v>51362409</v>
      </c>
      <c r="I50" s="58">
        <v>51651052</v>
      </c>
    </row>
    <row r="51" spans="1:9" x14ac:dyDescent="0.2">
      <c r="A51" s="237" t="s">
        <v>165</v>
      </c>
      <c r="B51" s="237"/>
      <c r="C51" s="237"/>
      <c r="D51" s="237"/>
      <c r="E51" s="237"/>
      <c r="F51" s="237"/>
      <c r="G51" s="16">
        <v>169</v>
      </c>
      <c r="H51" s="58">
        <v>358958</v>
      </c>
      <c r="I51" s="58">
        <v>0</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0</v>
      </c>
      <c r="I54" s="58">
        <v>0</v>
      </c>
    </row>
    <row r="55" spans="1:9" ht="30.6" customHeight="1" x14ac:dyDescent="0.2">
      <c r="A55" s="220" t="s">
        <v>169</v>
      </c>
      <c r="B55" s="220"/>
      <c r="C55" s="220"/>
      <c r="D55" s="220"/>
      <c r="E55" s="220"/>
      <c r="F55" s="220"/>
      <c r="G55" s="16">
        <v>173</v>
      </c>
      <c r="H55" s="58">
        <v>463812</v>
      </c>
      <c r="I55" s="58">
        <v>421325</v>
      </c>
    </row>
    <row r="56" spans="1:9" x14ac:dyDescent="0.2">
      <c r="A56" s="220" t="s">
        <v>170</v>
      </c>
      <c r="B56" s="220"/>
      <c r="C56" s="220"/>
      <c r="D56" s="220"/>
      <c r="E56" s="220"/>
      <c r="F56" s="220"/>
      <c r="G56" s="16">
        <v>174</v>
      </c>
      <c r="H56" s="58">
        <v>11483249</v>
      </c>
      <c r="I56" s="58">
        <v>9917602</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6011698974</v>
      </c>
      <c r="I59" s="59">
        <f>I7+I36+I55+I56</f>
        <v>4921291346</v>
      </c>
    </row>
    <row r="60" spans="1:9" x14ac:dyDescent="0.2">
      <c r="A60" s="188" t="s">
        <v>174</v>
      </c>
      <c r="B60" s="188"/>
      <c r="C60" s="188"/>
      <c r="D60" s="188"/>
      <c r="E60" s="188"/>
      <c r="F60" s="188"/>
      <c r="G60" s="17">
        <v>178</v>
      </c>
      <c r="H60" s="59">
        <f>H13+H47+H57+H58</f>
        <v>5393000833</v>
      </c>
      <c r="I60" s="59">
        <f>I13+I47+I57+I58</f>
        <v>4884281721</v>
      </c>
    </row>
    <row r="61" spans="1:9" x14ac:dyDescent="0.2">
      <c r="A61" s="188" t="s">
        <v>175</v>
      </c>
      <c r="B61" s="188"/>
      <c r="C61" s="188"/>
      <c r="D61" s="188"/>
      <c r="E61" s="188"/>
      <c r="F61" s="188"/>
      <c r="G61" s="17">
        <v>179</v>
      </c>
      <c r="H61" s="59">
        <f>H59-H60</f>
        <v>618698141</v>
      </c>
      <c r="I61" s="59">
        <f>I59-I60</f>
        <v>37009625</v>
      </c>
    </row>
    <row r="62" spans="1:9" x14ac:dyDescent="0.2">
      <c r="A62" s="236" t="s">
        <v>176</v>
      </c>
      <c r="B62" s="236"/>
      <c r="C62" s="236"/>
      <c r="D62" s="236"/>
      <c r="E62" s="236"/>
      <c r="F62" s="236"/>
      <c r="G62" s="17">
        <v>180</v>
      </c>
      <c r="H62" s="59">
        <f>+IF((H59-H60)&gt;0,(H59-H60),0)</f>
        <v>618698141</v>
      </c>
      <c r="I62" s="59">
        <f>+IF((I59-I60)&gt;0,(I59-I60),0)</f>
        <v>37009625</v>
      </c>
    </row>
    <row r="63" spans="1:9" x14ac:dyDescent="0.2">
      <c r="A63" s="236" t="s">
        <v>177</v>
      </c>
      <c r="B63" s="236"/>
      <c r="C63" s="236"/>
      <c r="D63" s="236"/>
      <c r="E63" s="236"/>
      <c r="F63" s="236"/>
      <c r="G63" s="17">
        <v>181</v>
      </c>
      <c r="H63" s="59">
        <f>+IF((H59-H60)&lt;0,(H59-H60),0)</f>
        <v>0</v>
      </c>
      <c r="I63" s="59">
        <f>+IF((I59-I60)&lt;0,(I59-I60),0)</f>
        <v>0</v>
      </c>
    </row>
    <row r="64" spans="1:9" x14ac:dyDescent="0.2">
      <c r="A64" s="220" t="s">
        <v>123</v>
      </c>
      <c r="B64" s="220"/>
      <c r="C64" s="220"/>
      <c r="D64" s="220"/>
      <c r="E64" s="220"/>
      <c r="F64" s="220"/>
      <c r="G64" s="16">
        <v>182</v>
      </c>
      <c r="H64" s="58">
        <v>112581210</v>
      </c>
      <c r="I64" s="58">
        <v>-7614368</v>
      </c>
    </row>
    <row r="65" spans="1:9" x14ac:dyDescent="0.2">
      <c r="A65" s="188" t="s">
        <v>178</v>
      </c>
      <c r="B65" s="188"/>
      <c r="C65" s="188"/>
      <c r="D65" s="188"/>
      <c r="E65" s="188"/>
      <c r="F65" s="188"/>
      <c r="G65" s="17">
        <v>183</v>
      </c>
      <c r="H65" s="59">
        <f>H61-H64</f>
        <v>506116931</v>
      </c>
      <c r="I65" s="59">
        <f>I61-I64</f>
        <v>44623993</v>
      </c>
    </row>
    <row r="66" spans="1:9" x14ac:dyDescent="0.2">
      <c r="A66" s="236" t="s">
        <v>179</v>
      </c>
      <c r="B66" s="236"/>
      <c r="C66" s="236"/>
      <c r="D66" s="236"/>
      <c r="E66" s="236"/>
      <c r="F66" s="236"/>
      <c r="G66" s="17">
        <v>184</v>
      </c>
      <c r="H66" s="59">
        <f>+IF((H61-H64)&gt;0,(H61-H64),0)</f>
        <v>506116931</v>
      </c>
      <c r="I66" s="59">
        <f>+IF((I61-I64)&gt;0,(I61-I64),0)</f>
        <v>44623993</v>
      </c>
    </row>
    <row r="67" spans="1:9" x14ac:dyDescent="0.2">
      <c r="A67" s="242" t="s">
        <v>180</v>
      </c>
      <c r="B67" s="242"/>
      <c r="C67" s="242"/>
      <c r="D67" s="242"/>
      <c r="E67" s="242"/>
      <c r="F67" s="242"/>
      <c r="G67" s="18">
        <v>185</v>
      </c>
      <c r="H67" s="64">
        <f>+IF((H61-H64)&lt;0,(H61-H64),0)</f>
        <v>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6">
        <v>0</v>
      </c>
      <c r="I73" s="116">
        <v>0</v>
      </c>
    </row>
    <row r="74" spans="1:9" x14ac:dyDescent="0.2">
      <c r="A74" s="242" t="s">
        <v>187</v>
      </c>
      <c r="B74" s="242"/>
      <c r="C74" s="242"/>
      <c r="D74" s="242"/>
      <c r="E74" s="242"/>
      <c r="F74" s="242"/>
      <c r="G74" s="18">
        <v>191</v>
      </c>
      <c r="H74" s="117">
        <v>0</v>
      </c>
      <c r="I74" s="117">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6">
        <v>0</v>
      </c>
      <c r="I76" s="116">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6">
        <v>0</v>
      </c>
      <c r="I79" s="116">
        <v>0</v>
      </c>
    </row>
    <row r="80" spans="1:9" x14ac:dyDescent="0.2">
      <c r="A80" s="188" t="s">
        <v>193</v>
      </c>
      <c r="B80" s="188"/>
      <c r="C80" s="188"/>
      <c r="D80" s="188"/>
      <c r="E80" s="188"/>
      <c r="F80" s="188"/>
      <c r="G80" s="17">
        <v>196</v>
      </c>
      <c r="H80" s="116">
        <v>0</v>
      </c>
      <c r="I80" s="116">
        <v>0</v>
      </c>
    </row>
    <row r="81" spans="1:9" x14ac:dyDescent="0.2">
      <c r="A81" s="236" t="s">
        <v>194</v>
      </c>
      <c r="B81" s="236"/>
      <c r="C81" s="236"/>
      <c r="D81" s="236"/>
      <c r="E81" s="236"/>
      <c r="F81" s="236"/>
      <c r="G81" s="17">
        <v>197</v>
      </c>
      <c r="H81" s="116">
        <v>0</v>
      </c>
      <c r="I81" s="116">
        <v>0</v>
      </c>
    </row>
    <row r="82" spans="1:9" x14ac:dyDescent="0.2">
      <c r="A82" s="242" t="s">
        <v>195</v>
      </c>
      <c r="B82" s="242"/>
      <c r="C82" s="242"/>
      <c r="D82" s="242"/>
      <c r="E82" s="242"/>
      <c r="F82" s="242"/>
      <c r="G82" s="18">
        <v>198</v>
      </c>
      <c r="H82" s="117">
        <v>0</v>
      </c>
      <c r="I82" s="117">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506116931</v>
      </c>
      <c r="I84" s="53">
        <f>I85+I86</f>
        <v>44623993</v>
      </c>
    </row>
    <row r="85" spans="1:9" x14ac:dyDescent="0.2">
      <c r="A85" s="240" t="s">
        <v>197</v>
      </c>
      <c r="B85" s="240"/>
      <c r="C85" s="240"/>
      <c r="D85" s="240"/>
      <c r="E85" s="240"/>
      <c r="F85" s="240"/>
      <c r="G85" s="16">
        <v>200</v>
      </c>
      <c r="H85" s="52">
        <v>402198591</v>
      </c>
      <c r="I85" s="52">
        <v>-26589630</v>
      </c>
    </row>
    <row r="86" spans="1:9" x14ac:dyDescent="0.2">
      <c r="A86" s="241" t="s">
        <v>198</v>
      </c>
      <c r="B86" s="241"/>
      <c r="C86" s="241"/>
      <c r="D86" s="241"/>
      <c r="E86" s="241"/>
      <c r="F86" s="241"/>
      <c r="G86" s="19">
        <v>201</v>
      </c>
      <c r="H86" s="66">
        <v>103918340</v>
      </c>
      <c r="I86" s="66">
        <v>71213623</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506116931</v>
      </c>
      <c r="I88" s="52">
        <v>44623993</v>
      </c>
    </row>
    <row r="89" spans="1:9" ht="24.6" customHeight="1" x14ac:dyDescent="0.2">
      <c r="A89" s="247" t="s">
        <v>200</v>
      </c>
      <c r="B89" s="247"/>
      <c r="C89" s="247"/>
      <c r="D89" s="247"/>
      <c r="E89" s="247"/>
      <c r="F89" s="247"/>
      <c r="G89" s="17">
        <v>203</v>
      </c>
      <c r="H89" s="53">
        <f>SUM(H90:H97)</f>
        <v>326011242</v>
      </c>
      <c r="I89" s="53">
        <f>SUM(I90:I97)</f>
        <v>-42269387</v>
      </c>
    </row>
    <row r="90" spans="1:9" x14ac:dyDescent="0.2">
      <c r="A90" s="237" t="s">
        <v>201</v>
      </c>
      <c r="B90" s="237"/>
      <c r="C90" s="237"/>
      <c r="D90" s="237"/>
      <c r="E90" s="237"/>
      <c r="F90" s="237"/>
      <c r="G90" s="16">
        <v>204</v>
      </c>
      <c r="H90" s="52">
        <v>1158201</v>
      </c>
      <c r="I90" s="52">
        <v>3048102</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324853041</v>
      </c>
      <c r="I92" s="52">
        <v>-45317489</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57694704</v>
      </c>
      <c r="I98" s="52">
        <v>-8814518</v>
      </c>
    </row>
    <row r="99" spans="1:9" ht="27.6" customHeight="1" x14ac:dyDescent="0.2">
      <c r="A99" s="247" t="s">
        <v>209</v>
      </c>
      <c r="B99" s="247"/>
      <c r="C99" s="247"/>
      <c r="D99" s="247"/>
      <c r="E99" s="247"/>
      <c r="F99" s="247"/>
      <c r="G99" s="17">
        <v>213</v>
      </c>
      <c r="H99" s="53">
        <f>H89-H98</f>
        <v>268316538</v>
      </c>
      <c r="I99" s="53">
        <f>I89-I98</f>
        <v>-33454869</v>
      </c>
    </row>
    <row r="100" spans="1:9" x14ac:dyDescent="0.2">
      <c r="A100" s="248" t="s">
        <v>210</v>
      </c>
      <c r="B100" s="248"/>
      <c r="C100" s="248"/>
      <c r="D100" s="248"/>
      <c r="E100" s="248"/>
      <c r="F100" s="248"/>
      <c r="G100" s="18">
        <v>214</v>
      </c>
      <c r="H100" s="54">
        <f>H88+H99</f>
        <v>774433469</v>
      </c>
      <c r="I100" s="54">
        <f>I88+I99</f>
        <v>11169124</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774433469</v>
      </c>
      <c r="I102" s="53">
        <f>I103+I104</f>
        <v>11169124</v>
      </c>
    </row>
    <row r="103" spans="1:9" x14ac:dyDescent="0.2">
      <c r="A103" s="240" t="s">
        <v>125</v>
      </c>
      <c r="B103" s="240"/>
      <c r="C103" s="240"/>
      <c r="D103" s="240"/>
      <c r="E103" s="240"/>
      <c r="F103" s="240"/>
      <c r="G103" s="16">
        <v>216</v>
      </c>
      <c r="H103" s="52">
        <v>585324193</v>
      </c>
      <c r="I103" s="52">
        <v>-47884231</v>
      </c>
    </row>
    <row r="104" spans="1:9" x14ac:dyDescent="0.2">
      <c r="A104" s="241" t="s">
        <v>213</v>
      </c>
      <c r="B104" s="241"/>
      <c r="C104" s="241"/>
      <c r="D104" s="241"/>
      <c r="E104" s="241"/>
      <c r="F104" s="241"/>
      <c r="G104" s="19">
        <v>217</v>
      </c>
      <c r="H104" s="66">
        <v>189109276</v>
      </c>
      <c r="I104" s="66">
        <v>59053355</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447</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446</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618698142</v>
      </c>
      <c r="I8" s="47">
        <v>37009625</v>
      </c>
    </row>
    <row r="9" spans="1:9" ht="12.75" customHeight="1" x14ac:dyDescent="0.2">
      <c r="A9" s="266" t="s">
        <v>219</v>
      </c>
      <c r="B9" s="267"/>
      <c r="C9" s="267"/>
      <c r="D9" s="267"/>
      <c r="E9" s="267"/>
      <c r="F9" s="268"/>
      <c r="G9" s="17">
        <v>2</v>
      </c>
      <c r="H9" s="48">
        <f>H10+H11+H12+H13+H14+H15+H16+H17</f>
        <v>269137099</v>
      </c>
      <c r="I9" s="48">
        <f>I10+I11+I12+I13+I14+I15+I16+I17</f>
        <v>348166325</v>
      </c>
    </row>
    <row r="10" spans="1:9" ht="12.75" customHeight="1" x14ac:dyDescent="0.2">
      <c r="A10" s="258" t="s">
        <v>220</v>
      </c>
      <c r="B10" s="259"/>
      <c r="C10" s="259"/>
      <c r="D10" s="259"/>
      <c r="E10" s="259"/>
      <c r="F10" s="260"/>
      <c r="G10" s="22">
        <v>3</v>
      </c>
      <c r="H10" s="49">
        <v>494558032</v>
      </c>
      <c r="I10" s="49">
        <v>511111662</v>
      </c>
    </row>
    <row r="11" spans="1:9" ht="31.15" customHeight="1" x14ac:dyDescent="0.2">
      <c r="A11" s="258" t="s">
        <v>385</v>
      </c>
      <c r="B11" s="259"/>
      <c r="C11" s="259"/>
      <c r="D11" s="259"/>
      <c r="E11" s="259"/>
      <c r="F11" s="260"/>
      <c r="G11" s="22">
        <v>4</v>
      </c>
      <c r="H11" s="49">
        <v>7439655</v>
      </c>
      <c r="I11" s="49">
        <v>5961876</v>
      </c>
    </row>
    <row r="12" spans="1:9" ht="28.15" customHeight="1" x14ac:dyDescent="0.2">
      <c r="A12" s="258" t="s">
        <v>386</v>
      </c>
      <c r="B12" s="259"/>
      <c r="C12" s="259"/>
      <c r="D12" s="259"/>
      <c r="E12" s="259"/>
      <c r="F12" s="260"/>
      <c r="G12" s="22">
        <v>5</v>
      </c>
      <c r="H12" s="49">
        <v>-121613178</v>
      </c>
      <c r="I12" s="49">
        <v>-57190564</v>
      </c>
    </row>
    <row r="13" spans="1:9" ht="12.75" customHeight="1" x14ac:dyDescent="0.2">
      <c r="A13" s="258" t="s">
        <v>221</v>
      </c>
      <c r="B13" s="259"/>
      <c r="C13" s="259"/>
      <c r="D13" s="259"/>
      <c r="E13" s="259"/>
      <c r="F13" s="260"/>
      <c r="G13" s="22">
        <v>6</v>
      </c>
      <c r="H13" s="49">
        <v>-259697588</v>
      </c>
      <c r="I13" s="49">
        <v>-201782657</v>
      </c>
    </row>
    <row r="14" spans="1:9" ht="12.75" customHeight="1" x14ac:dyDescent="0.2">
      <c r="A14" s="258" t="s">
        <v>222</v>
      </c>
      <c r="B14" s="259"/>
      <c r="C14" s="259"/>
      <c r="D14" s="259"/>
      <c r="E14" s="259"/>
      <c r="F14" s="260"/>
      <c r="G14" s="22">
        <v>7</v>
      </c>
      <c r="H14" s="49">
        <v>51362409</v>
      </c>
      <c r="I14" s="49">
        <v>45694257</v>
      </c>
    </row>
    <row r="15" spans="1:9" ht="12.75" customHeight="1" x14ac:dyDescent="0.2">
      <c r="A15" s="258" t="s">
        <v>223</v>
      </c>
      <c r="B15" s="259"/>
      <c r="C15" s="259"/>
      <c r="D15" s="259"/>
      <c r="E15" s="259"/>
      <c r="F15" s="260"/>
      <c r="G15" s="22">
        <v>8</v>
      </c>
      <c r="H15" s="49">
        <v>-61384751</v>
      </c>
      <c r="I15" s="49">
        <v>-60261680</v>
      </c>
    </row>
    <row r="16" spans="1:9" ht="12.75" customHeight="1" x14ac:dyDescent="0.2">
      <c r="A16" s="258" t="s">
        <v>224</v>
      </c>
      <c r="B16" s="259"/>
      <c r="C16" s="259"/>
      <c r="D16" s="259"/>
      <c r="E16" s="259"/>
      <c r="F16" s="260"/>
      <c r="G16" s="22">
        <v>9</v>
      </c>
      <c r="H16" s="49">
        <v>0</v>
      </c>
      <c r="I16" s="49">
        <v>0</v>
      </c>
    </row>
    <row r="17" spans="1:9" ht="27.6" customHeight="1" x14ac:dyDescent="0.2">
      <c r="A17" s="258" t="s">
        <v>225</v>
      </c>
      <c r="B17" s="259"/>
      <c r="C17" s="259"/>
      <c r="D17" s="259"/>
      <c r="E17" s="259"/>
      <c r="F17" s="260"/>
      <c r="G17" s="22">
        <v>10</v>
      </c>
      <c r="H17" s="49">
        <v>158472520</v>
      </c>
      <c r="I17" s="49">
        <v>104633431</v>
      </c>
    </row>
    <row r="18" spans="1:9" ht="29.45" customHeight="1" x14ac:dyDescent="0.2">
      <c r="A18" s="263" t="s">
        <v>388</v>
      </c>
      <c r="B18" s="264"/>
      <c r="C18" s="264"/>
      <c r="D18" s="264"/>
      <c r="E18" s="264"/>
      <c r="F18" s="265"/>
      <c r="G18" s="17">
        <v>11</v>
      </c>
      <c r="H18" s="48">
        <f>H8+H9</f>
        <v>887835241</v>
      </c>
      <c r="I18" s="48">
        <f>I8+I9</f>
        <v>385175950</v>
      </c>
    </row>
    <row r="19" spans="1:9" ht="12.75" customHeight="1" x14ac:dyDescent="0.2">
      <c r="A19" s="266" t="s">
        <v>226</v>
      </c>
      <c r="B19" s="267"/>
      <c r="C19" s="267"/>
      <c r="D19" s="267"/>
      <c r="E19" s="267"/>
      <c r="F19" s="268"/>
      <c r="G19" s="17">
        <v>12</v>
      </c>
      <c r="H19" s="48">
        <f>H20+H21+H22+H23</f>
        <v>27643420</v>
      </c>
      <c r="I19" s="48">
        <f>I20+I21+I22+I23</f>
        <v>-142100489</v>
      </c>
    </row>
    <row r="20" spans="1:9" ht="12.75" customHeight="1" x14ac:dyDescent="0.2">
      <c r="A20" s="258" t="s">
        <v>227</v>
      </c>
      <c r="B20" s="259"/>
      <c r="C20" s="259"/>
      <c r="D20" s="259"/>
      <c r="E20" s="259"/>
      <c r="F20" s="260"/>
      <c r="G20" s="22">
        <v>13</v>
      </c>
      <c r="H20" s="49">
        <v>-224319608</v>
      </c>
      <c r="I20" s="49">
        <v>431504083</v>
      </c>
    </row>
    <row r="21" spans="1:9" ht="12.75" customHeight="1" x14ac:dyDescent="0.2">
      <c r="A21" s="258" t="s">
        <v>228</v>
      </c>
      <c r="B21" s="259"/>
      <c r="C21" s="259"/>
      <c r="D21" s="259"/>
      <c r="E21" s="259"/>
      <c r="F21" s="260"/>
      <c r="G21" s="22">
        <v>14</v>
      </c>
      <c r="H21" s="49">
        <v>-121716953</v>
      </c>
      <c r="I21" s="49">
        <v>-265267722</v>
      </c>
    </row>
    <row r="22" spans="1:9" ht="12.75" customHeight="1" x14ac:dyDescent="0.2">
      <c r="A22" s="258" t="s">
        <v>229</v>
      </c>
      <c r="B22" s="259"/>
      <c r="C22" s="259"/>
      <c r="D22" s="259"/>
      <c r="E22" s="259"/>
      <c r="F22" s="260"/>
      <c r="G22" s="22">
        <v>15</v>
      </c>
      <c r="H22" s="49">
        <v>-58125814</v>
      </c>
      <c r="I22" s="49">
        <v>-52199957</v>
      </c>
    </row>
    <row r="23" spans="1:9" ht="12.75" customHeight="1" x14ac:dyDescent="0.2">
      <c r="A23" s="258" t="s">
        <v>230</v>
      </c>
      <c r="B23" s="259"/>
      <c r="C23" s="259"/>
      <c r="D23" s="259"/>
      <c r="E23" s="259"/>
      <c r="F23" s="260"/>
      <c r="G23" s="22">
        <v>16</v>
      </c>
      <c r="H23" s="49">
        <v>431805795</v>
      </c>
      <c r="I23" s="49">
        <v>-256136893</v>
      </c>
    </row>
    <row r="24" spans="1:9" ht="12.75" customHeight="1" x14ac:dyDescent="0.2">
      <c r="A24" s="263" t="s">
        <v>231</v>
      </c>
      <c r="B24" s="264"/>
      <c r="C24" s="264"/>
      <c r="D24" s="264"/>
      <c r="E24" s="264"/>
      <c r="F24" s="265"/>
      <c r="G24" s="17">
        <v>17</v>
      </c>
      <c r="H24" s="48">
        <f>H18+H19</f>
        <v>915478661</v>
      </c>
      <c r="I24" s="48">
        <f>I18+I19</f>
        <v>243075461</v>
      </c>
    </row>
    <row r="25" spans="1:9" ht="12.75" customHeight="1" x14ac:dyDescent="0.2">
      <c r="A25" s="254" t="s">
        <v>232</v>
      </c>
      <c r="B25" s="255"/>
      <c r="C25" s="255"/>
      <c r="D25" s="255"/>
      <c r="E25" s="255"/>
      <c r="F25" s="256"/>
      <c r="G25" s="22">
        <v>18</v>
      </c>
      <c r="H25" s="49">
        <v>-54279831</v>
      </c>
      <c r="I25" s="49">
        <v>-25707103</v>
      </c>
    </row>
    <row r="26" spans="1:9" ht="12.75" customHeight="1" x14ac:dyDescent="0.2">
      <c r="A26" s="254" t="s">
        <v>233</v>
      </c>
      <c r="B26" s="255"/>
      <c r="C26" s="255"/>
      <c r="D26" s="255"/>
      <c r="E26" s="255"/>
      <c r="F26" s="256"/>
      <c r="G26" s="22">
        <v>19</v>
      </c>
      <c r="H26" s="49">
        <v>-57573852</v>
      </c>
      <c r="I26" s="49">
        <v>-85668789</v>
      </c>
    </row>
    <row r="27" spans="1:9" ht="28.9" customHeight="1" x14ac:dyDescent="0.2">
      <c r="A27" s="281" t="s">
        <v>234</v>
      </c>
      <c r="B27" s="282"/>
      <c r="C27" s="282"/>
      <c r="D27" s="282"/>
      <c r="E27" s="282"/>
      <c r="F27" s="283"/>
      <c r="G27" s="18">
        <v>20</v>
      </c>
      <c r="H27" s="50">
        <f>H24+H25+H26</f>
        <v>803624978</v>
      </c>
      <c r="I27" s="50">
        <f>I24+I25+I26</f>
        <v>131699569</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38401127</v>
      </c>
      <c r="I29" s="51">
        <v>84995925</v>
      </c>
    </row>
    <row r="30" spans="1:9" ht="12.75" customHeight="1" x14ac:dyDescent="0.2">
      <c r="A30" s="254" t="s">
        <v>237</v>
      </c>
      <c r="B30" s="255"/>
      <c r="C30" s="255"/>
      <c r="D30" s="255"/>
      <c r="E30" s="255"/>
      <c r="F30" s="256"/>
      <c r="G30" s="22">
        <v>22</v>
      </c>
      <c r="H30" s="52">
        <v>1820069762</v>
      </c>
      <c r="I30" s="52">
        <v>2365504107</v>
      </c>
    </row>
    <row r="31" spans="1:9" ht="12.75" customHeight="1" x14ac:dyDescent="0.2">
      <c r="A31" s="254" t="s">
        <v>238</v>
      </c>
      <c r="B31" s="255"/>
      <c r="C31" s="255"/>
      <c r="D31" s="255"/>
      <c r="E31" s="255"/>
      <c r="F31" s="256"/>
      <c r="G31" s="22">
        <v>23</v>
      </c>
      <c r="H31" s="52">
        <v>276320325</v>
      </c>
      <c r="I31" s="52">
        <v>221912373</v>
      </c>
    </row>
    <row r="32" spans="1:9" ht="12.75" customHeight="1" x14ac:dyDescent="0.2">
      <c r="A32" s="254" t="s">
        <v>239</v>
      </c>
      <c r="B32" s="255"/>
      <c r="C32" s="255"/>
      <c r="D32" s="255"/>
      <c r="E32" s="255"/>
      <c r="F32" s="256"/>
      <c r="G32" s="22">
        <v>24</v>
      </c>
      <c r="H32" s="52">
        <v>31179556</v>
      </c>
      <c r="I32" s="52">
        <v>10816020</v>
      </c>
    </row>
    <row r="33" spans="1:9" ht="12.75" customHeight="1" x14ac:dyDescent="0.2">
      <c r="A33" s="254" t="s">
        <v>240</v>
      </c>
      <c r="B33" s="255"/>
      <c r="C33" s="255"/>
      <c r="D33" s="255"/>
      <c r="E33" s="255"/>
      <c r="F33" s="256"/>
      <c r="G33" s="22">
        <v>25</v>
      </c>
      <c r="H33" s="52">
        <v>2440377931</v>
      </c>
      <c r="I33" s="52">
        <v>1879842486</v>
      </c>
    </row>
    <row r="34" spans="1:9" ht="12.75" customHeight="1" x14ac:dyDescent="0.2">
      <c r="A34" s="254" t="s">
        <v>241</v>
      </c>
      <c r="B34" s="255"/>
      <c r="C34" s="255"/>
      <c r="D34" s="255"/>
      <c r="E34" s="255"/>
      <c r="F34" s="256"/>
      <c r="G34" s="22">
        <v>26</v>
      </c>
      <c r="H34" s="52">
        <v>26947</v>
      </c>
      <c r="I34" s="52">
        <v>24713</v>
      </c>
    </row>
    <row r="35" spans="1:9" ht="27.6" customHeight="1" x14ac:dyDescent="0.2">
      <c r="A35" s="263" t="s">
        <v>242</v>
      </c>
      <c r="B35" s="264"/>
      <c r="C35" s="264"/>
      <c r="D35" s="264"/>
      <c r="E35" s="264"/>
      <c r="F35" s="265"/>
      <c r="G35" s="17">
        <v>27</v>
      </c>
      <c r="H35" s="53">
        <f>H29+H30+H31+H32+H33+H34</f>
        <v>4606375648</v>
      </c>
      <c r="I35" s="53">
        <f>I29+I30+I31+I32+I33+I34</f>
        <v>4563095624</v>
      </c>
    </row>
    <row r="36" spans="1:9" ht="26.45" customHeight="1" x14ac:dyDescent="0.2">
      <c r="A36" s="254" t="s">
        <v>243</v>
      </c>
      <c r="B36" s="255"/>
      <c r="C36" s="255"/>
      <c r="D36" s="255"/>
      <c r="E36" s="255"/>
      <c r="F36" s="256"/>
      <c r="G36" s="22">
        <v>28</v>
      </c>
      <c r="H36" s="52">
        <v>-536861769</v>
      </c>
      <c r="I36" s="52">
        <v>-427097021</v>
      </c>
    </row>
    <row r="37" spans="1:9" ht="12.75" customHeight="1" x14ac:dyDescent="0.2">
      <c r="A37" s="254" t="s">
        <v>244</v>
      </c>
      <c r="B37" s="255"/>
      <c r="C37" s="255"/>
      <c r="D37" s="255"/>
      <c r="E37" s="255"/>
      <c r="F37" s="256"/>
      <c r="G37" s="22">
        <v>29</v>
      </c>
      <c r="H37" s="52">
        <v>-2323135306</v>
      </c>
      <c r="I37" s="52">
        <v>-2327861715</v>
      </c>
    </row>
    <row r="38" spans="1:9" ht="12.75" customHeight="1" x14ac:dyDescent="0.2">
      <c r="A38" s="254" t="s">
        <v>245</v>
      </c>
      <c r="B38" s="255"/>
      <c r="C38" s="255"/>
      <c r="D38" s="255"/>
      <c r="E38" s="255"/>
      <c r="F38" s="256"/>
      <c r="G38" s="22">
        <v>30</v>
      </c>
      <c r="H38" s="52">
        <v>-2006898091</v>
      </c>
      <c r="I38" s="52">
        <v>-1883817492</v>
      </c>
    </row>
    <row r="39" spans="1:9" ht="12.75" customHeight="1" x14ac:dyDescent="0.2">
      <c r="A39" s="254" t="s">
        <v>246</v>
      </c>
      <c r="B39" s="255"/>
      <c r="C39" s="255"/>
      <c r="D39" s="255"/>
      <c r="E39" s="255"/>
      <c r="F39" s="256"/>
      <c r="G39" s="22">
        <v>31</v>
      </c>
      <c r="H39" s="52">
        <v>0</v>
      </c>
      <c r="I39" s="52">
        <v>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-4866895166</v>
      </c>
      <c r="I41" s="53">
        <f>I36+I37+I38+I39+I40</f>
        <v>-4638776228</v>
      </c>
    </row>
    <row r="42" spans="1:9" ht="30.6" customHeight="1" x14ac:dyDescent="0.2">
      <c r="A42" s="281" t="s">
        <v>249</v>
      </c>
      <c r="B42" s="282"/>
      <c r="C42" s="282"/>
      <c r="D42" s="282"/>
      <c r="E42" s="282"/>
      <c r="F42" s="283"/>
      <c r="G42" s="18">
        <v>34</v>
      </c>
      <c r="H42" s="54">
        <f>H35+H41</f>
        <v>-260519518</v>
      </c>
      <c r="I42" s="54">
        <f>I35+I41</f>
        <v>-75680604</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30345569</v>
      </c>
      <c r="I45" s="52">
        <v>3397</v>
      </c>
    </row>
    <row r="46" spans="1:9" ht="12.75" customHeight="1" x14ac:dyDescent="0.2">
      <c r="A46" s="254" t="s">
        <v>253</v>
      </c>
      <c r="B46" s="255"/>
      <c r="C46" s="255"/>
      <c r="D46" s="255"/>
      <c r="E46" s="255"/>
      <c r="F46" s="256"/>
      <c r="G46" s="22">
        <v>37</v>
      </c>
      <c r="H46" s="52">
        <v>232068347</v>
      </c>
      <c r="I46" s="52">
        <v>231000000</v>
      </c>
    </row>
    <row r="47" spans="1:9" ht="12.75" customHeight="1" x14ac:dyDescent="0.2">
      <c r="A47" s="254" t="s">
        <v>254</v>
      </c>
      <c r="B47" s="255"/>
      <c r="C47" s="255"/>
      <c r="D47" s="255"/>
      <c r="E47" s="255"/>
      <c r="F47" s="256"/>
      <c r="G47" s="22">
        <v>38</v>
      </c>
      <c r="H47" s="52">
        <v>0</v>
      </c>
      <c r="I47" s="52">
        <v>0</v>
      </c>
    </row>
    <row r="48" spans="1:9" ht="25.9" customHeight="1" x14ac:dyDescent="0.2">
      <c r="A48" s="263" t="s">
        <v>255</v>
      </c>
      <c r="B48" s="264"/>
      <c r="C48" s="264"/>
      <c r="D48" s="264"/>
      <c r="E48" s="264"/>
      <c r="F48" s="265"/>
      <c r="G48" s="17">
        <v>39</v>
      </c>
      <c r="H48" s="53">
        <f>H44+H45+H46+H47</f>
        <v>262413916</v>
      </c>
      <c r="I48" s="53">
        <f>I44+I45+I46+I47</f>
        <v>231003397</v>
      </c>
    </row>
    <row r="49" spans="1:9" ht="24.6" customHeight="1" x14ac:dyDescent="0.2">
      <c r="A49" s="254" t="s">
        <v>387</v>
      </c>
      <c r="B49" s="255"/>
      <c r="C49" s="255"/>
      <c r="D49" s="255"/>
      <c r="E49" s="255"/>
      <c r="F49" s="256"/>
      <c r="G49" s="22">
        <v>40</v>
      </c>
      <c r="H49" s="52">
        <v>-219067417</v>
      </c>
      <c r="I49" s="52">
        <v>-159772637</v>
      </c>
    </row>
    <row r="50" spans="1:9" ht="12.75" customHeight="1" x14ac:dyDescent="0.2">
      <c r="A50" s="254" t="s">
        <v>256</v>
      </c>
      <c r="B50" s="255"/>
      <c r="C50" s="255"/>
      <c r="D50" s="255"/>
      <c r="E50" s="255"/>
      <c r="F50" s="256"/>
      <c r="G50" s="22">
        <v>41</v>
      </c>
      <c r="H50" s="52">
        <v>-289416674</v>
      </c>
      <c r="I50" s="52">
        <v>-487864</v>
      </c>
    </row>
    <row r="51" spans="1:9" ht="12.75" customHeight="1" x14ac:dyDescent="0.2">
      <c r="A51" s="254" t="s">
        <v>257</v>
      </c>
      <c r="B51" s="255"/>
      <c r="C51" s="255"/>
      <c r="D51" s="255"/>
      <c r="E51" s="255"/>
      <c r="F51" s="256"/>
      <c r="G51" s="22">
        <v>42</v>
      </c>
      <c r="H51" s="52">
        <v>-434930</v>
      </c>
      <c r="I51" s="52">
        <v>0</v>
      </c>
    </row>
    <row r="52" spans="1:9" ht="26.45" customHeight="1" x14ac:dyDescent="0.2">
      <c r="A52" s="254" t="s">
        <v>258</v>
      </c>
      <c r="B52" s="255"/>
      <c r="C52" s="255"/>
      <c r="D52" s="255"/>
      <c r="E52" s="255"/>
      <c r="F52" s="256"/>
      <c r="G52" s="22">
        <v>43</v>
      </c>
      <c r="H52" s="52">
        <v>-127472392</v>
      </c>
      <c r="I52" s="52">
        <v>-44300702</v>
      </c>
    </row>
    <row r="53" spans="1:9" ht="12.75" customHeight="1" x14ac:dyDescent="0.2">
      <c r="A53" s="254" t="s">
        <v>259</v>
      </c>
      <c r="B53" s="255"/>
      <c r="C53" s="255"/>
      <c r="D53" s="255"/>
      <c r="E53" s="255"/>
      <c r="F53" s="256"/>
      <c r="G53" s="22">
        <v>44</v>
      </c>
      <c r="H53" s="52">
        <v>-120987774</v>
      </c>
      <c r="I53" s="52">
        <v>-50147711</v>
      </c>
    </row>
    <row r="54" spans="1:9" ht="27.6" customHeight="1" x14ac:dyDescent="0.2">
      <c r="A54" s="263" t="s">
        <v>260</v>
      </c>
      <c r="B54" s="264"/>
      <c r="C54" s="264"/>
      <c r="D54" s="264"/>
      <c r="E54" s="264"/>
      <c r="F54" s="265"/>
      <c r="G54" s="17">
        <v>45</v>
      </c>
      <c r="H54" s="53">
        <f>H49+H50+H51+H52+H53</f>
        <v>-757379187</v>
      </c>
      <c r="I54" s="53">
        <f>I49+I50+I51+I52+I53</f>
        <v>-254708914</v>
      </c>
    </row>
    <row r="55" spans="1:9" ht="27.6" customHeight="1" x14ac:dyDescent="0.2">
      <c r="A55" s="284" t="s">
        <v>261</v>
      </c>
      <c r="B55" s="285"/>
      <c r="C55" s="285"/>
      <c r="D55" s="285"/>
      <c r="E55" s="285"/>
      <c r="F55" s="286"/>
      <c r="G55" s="17">
        <v>46</v>
      </c>
      <c r="H55" s="53">
        <f>H48+H54</f>
        <v>-494965271</v>
      </c>
      <c r="I55" s="53">
        <f>I48+I54</f>
        <v>-23705517</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48140189</v>
      </c>
      <c r="I57" s="53">
        <f>I27+I42+I55+I56</f>
        <v>32313448</v>
      </c>
    </row>
    <row r="58" spans="1:9" ht="15.6" customHeight="1" x14ac:dyDescent="0.2">
      <c r="A58" s="287" t="s">
        <v>264</v>
      </c>
      <c r="B58" s="288"/>
      <c r="C58" s="288"/>
      <c r="D58" s="288"/>
      <c r="E58" s="288"/>
      <c r="F58" s="289"/>
      <c r="G58" s="22">
        <v>49</v>
      </c>
      <c r="H58" s="52">
        <v>633055461</v>
      </c>
      <c r="I58" s="52">
        <v>681195650</v>
      </c>
    </row>
    <row r="59" spans="1:9" ht="28.9" customHeight="1" x14ac:dyDescent="0.2">
      <c r="A59" s="281" t="s">
        <v>265</v>
      </c>
      <c r="B59" s="282"/>
      <c r="C59" s="282"/>
      <c r="D59" s="282"/>
      <c r="E59" s="282"/>
      <c r="F59" s="283"/>
      <c r="G59" s="18">
        <v>50</v>
      </c>
      <c r="H59" s="54">
        <f>H57+H58</f>
        <v>681195650</v>
      </c>
      <c r="I59" s="54">
        <f>I57+I58</f>
        <v>713509098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410</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43831</v>
      </c>
      <c r="F2" s="6" t="s">
        <v>0</v>
      </c>
      <c r="G2" s="5">
        <v>44196</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164000000</v>
      </c>
      <c r="I7" s="77">
        <v>56036283</v>
      </c>
      <c r="J7" s="77">
        <v>12448675</v>
      </c>
      <c r="K7" s="77">
        <v>140277939</v>
      </c>
      <c r="L7" s="77">
        <v>140277939</v>
      </c>
      <c r="M7" s="77">
        <v>8126307718</v>
      </c>
      <c r="N7" s="77">
        <v>0</v>
      </c>
      <c r="O7" s="77">
        <v>0</v>
      </c>
      <c r="P7" s="77">
        <v>158688805</v>
      </c>
      <c r="Q7" s="77">
        <v>0</v>
      </c>
      <c r="R7" s="77">
        <v>0</v>
      </c>
      <c r="S7" s="77">
        <v>-28694718</v>
      </c>
      <c r="T7" s="77">
        <v>307477342</v>
      </c>
      <c r="U7" s="78">
        <f>H7+I7+J7+K7-L7+M7+N7+O7+P7+Q7+R7+S7+T7</f>
        <v>8796264105</v>
      </c>
      <c r="V7" s="77">
        <v>1473521506</v>
      </c>
      <c r="W7" s="78">
        <f>U7+V7</f>
        <v>10269785611</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164000000</v>
      </c>
      <c r="I10" s="79">
        <f t="shared" ref="I10:W10" si="2">I7+I8+I9</f>
        <v>56036283</v>
      </c>
      <c r="J10" s="79">
        <f t="shared" si="2"/>
        <v>12448675</v>
      </c>
      <c r="K10" s="79">
        <f t="shared" si="2"/>
        <v>140277939</v>
      </c>
      <c r="L10" s="79">
        <f t="shared" si="2"/>
        <v>140277939</v>
      </c>
      <c r="M10" s="79">
        <f t="shared" si="2"/>
        <v>8126307718</v>
      </c>
      <c r="N10" s="79">
        <f t="shared" si="2"/>
        <v>0</v>
      </c>
      <c r="O10" s="79">
        <f t="shared" si="2"/>
        <v>0</v>
      </c>
      <c r="P10" s="79">
        <f t="shared" si="2"/>
        <v>158688805</v>
      </c>
      <c r="Q10" s="79">
        <f t="shared" si="2"/>
        <v>0</v>
      </c>
      <c r="R10" s="79">
        <f t="shared" si="2"/>
        <v>0</v>
      </c>
      <c r="S10" s="79">
        <f t="shared" si="2"/>
        <v>-28694718</v>
      </c>
      <c r="T10" s="79">
        <f t="shared" si="2"/>
        <v>307477342</v>
      </c>
      <c r="U10" s="79">
        <f t="shared" si="2"/>
        <v>8796264105</v>
      </c>
      <c r="V10" s="79">
        <f t="shared" si="2"/>
        <v>1473521506</v>
      </c>
      <c r="W10" s="79">
        <f t="shared" si="2"/>
        <v>10269785611</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402198591</v>
      </c>
      <c r="U11" s="78">
        <f>H11+I11+J11+K11-L11+M11+N11+O11+P11+Q11+R11+S11+T11</f>
        <v>402198591</v>
      </c>
      <c r="V11" s="77">
        <v>103918340</v>
      </c>
      <c r="W11" s="78">
        <f t="shared" ref="W11:W28" si="3">U11+V11</f>
        <v>506116931</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183125602</v>
      </c>
      <c r="Q14" s="81">
        <v>0</v>
      </c>
      <c r="R14" s="81">
        <v>0</v>
      </c>
      <c r="S14" s="77">
        <v>0</v>
      </c>
      <c r="T14" s="77">
        <v>0</v>
      </c>
      <c r="U14" s="78">
        <f t="shared" si="4"/>
        <v>183125602</v>
      </c>
      <c r="V14" s="77">
        <v>85190936</v>
      </c>
      <c r="W14" s="78">
        <f t="shared" si="3"/>
        <v>268316538</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4687466</v>
      </c>
      <c r="J19" s="77">
        <v>0</v>
      </c>
      <c r="K19" s="77">
        <v>-25656698</v>
      </c>
      <c r="L19" s="77">
        <v>-25656698</v>
      </c>
      <c r="M19" s="77">
        <v>42026913</v>
      </c>
      <c r="N19" s="77">
        <v>0</v>
      </c>
      <c r="O19" s="77">
        <v>0</v>
      </c>
      <c r="P19" s="77">
        <v>1604946</v>
      </c>
      <c r="Q19" s="77">
        <v>0</v>
      </c>
      <c r="R19" s="77">
        <v>0</v>
      </c>
      <c r="S19" s="77">
        <v>-20655809</v>
      </c>
      <c r="T19" s="77">
        <v>0</v>
      </c>
      <c r="U19" s="78">
        <f t="shared" si="4"/>
        <v>27663516</v>
      </c>
      <c r="V19" s="77">
        <v>-88381452</v>
      </c>
      <c r="W19" s="78">
        <f t="shared" si="3"/>
        <v>-60717936</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127472392</v>
      </c>
      <c r="L24" s="77">
        <v>127472392</v>
      </c>
      <c r="M24" s="77">
        <v>-127472392</v>
      </c>
      <c r="N24" s="77">
        <v>0</v>
      </c>
      <c r="O24" s="77">
        <v>0</v>
      </c>
      <c r="P24" s="77">
        <v>0</v>
      </c>
      <c r="Q24" s="77">
        <v>0</v>
      </c>
      <c r="R24" s="77">
        <v>0</v>
      </c>
      <c r="S24" s="77">
        <v>0</v>
      </c>
      <c r="T24" s="77">
        <v>0</v>
      </c>
      <c r="U24" s="78">
        <f t="shared" si="4"/>
        <v>-127472392</v>
      </c>
      <c r="V24" s="77">
        <v>0</v>
      </c>
      <c r="W24" s="78">
        <f t="shared" si="3"/>
        <v>-127472392</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-290553227</v>
      </c>
      <c r="T25" s="77">
        <v>0</v>
      </c>
      <c r="U25" s="78">
        <f t="shared" si="4"/>
        <v>-290553227</v>
      </c>
      <c r="V25" s="77">
        <v>-656000</v>
      </c>
      <c r="W25" s="78">
        <f t="shared" si="3"/>
        <v>-291209227</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-296830217</v>
      </c>
      <c r="N27" s="77">
        <v>0</v>
      </c>
      <c r="O27" s="77">
        <v>0</v>
      </c>
      <c r="P27" s="77">
        <v>0</v>
      </c>
      <c r="Q27" s="77">
        <v>0</v>
      </c>
      <c r="R27" s="77">
        <v>0</v>
      </c>
      <c r="S27" s="77">
        <v>604307559</v>
      </c>
      <c r="T27" s="77">
        <v>-307477342</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9" t="s">
        <v>380</v>
      </c>
      <c r="B29" s="319"/>
      <c r="C29" s="319"/>
      <c r="D29" s="319"/>
      <c r="E29" s="319"/>
      <c r="F29" s="319"/>
      <c r="G29" s="10">
        <v>23</v>
      </c>
      <c r="H29" s="80">
        <f>SUM(H10:H28)</f>
        <v>164000000</v>
      </c>
      <c r="I29" s="80">
        <f t="shared" ref="I29:W29" si="5">SUM(I10:I28)</f>
        <v>60723749</v>
      </c>
      <c r="J29" s="80">
        <f t="shared" si="5"/>
        <v>12448675</v>
      </c>
      <c r="K29" s="80">
        <f t="shared" si="5"/>
        <v>242093633</v>
      </c>
      <c r="L29" s="80">
        <f t="shared" si="5"/>
        <v>242093633</v>
      </c>
      <c r="M29" s="80">
        <f t="shared" si="5"/>
        <v>7744032022</v>
      </c>
      <c r="N29" s="80">
        <f t="shared" si="5"/>
        <v>0</v>
      </c>
      <c r="O29" s="80">
        <f t="shared" si="5"/>
        <v>0</v>
      </c>
      <c r="P29" s="80">
        <f t="shared" si="5"/>
        <v>343419353</v>
      </c>
      <c r="Q29" s="80">
        <f t="shared" si="5"/>
        <v>0</v>
      </c>
      <c r="R29" s="80">
        <f t="shared" si="5"/>
        <v>0</v>
      </c>
      <c r="S29" s="80">
        <f t="shared" si="5"/>
        <v>264403805</v>
      </c>
      <c r="T29" s="80">
        <f t="shared" si="5"/>
        <v>402198591</v>
      </c>
      <c r="U29" s="80">
        <f t="shared" si="5"/>
        <v>8991226195</v>
      </c>
      <c r="V29" s="80">
        <f t="shared" si="5"/>
        <v>1573593330</v>
      </c>
      <c r="W29" s="80">
        <f t="shared" si="5"/>
        <v>10564819525</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4687466</v>
      </c>
      <c r="J31" s="79">
        <f t="shared" si="6"/>
        <v>0</v>
      </c>
      <c r="K31" s="79">
        <f t="shared" si="6"/>
        <v>-25656698</v>
      </c>
      <c r="L31" s="79">
        <f t="shared" si="6"/>
        <v>-25656698</v>
      </c>
      <c r="M31" s="79">
        <f t="shared" si="6"/>
        <v>42026913</v>
      </c>
      <c r="N31" s="79">
        <f t="shared" si="6"/>
        <v>0</v>
      </c>
      <c r="O31" s="79">
        <f t="shared" si="6"/>
        <v>0</v>
      </c>
      <c r="P31" s="79">
        <f t="shared" si="6"/>
        <v>184730548</v>
      </c>
      <c r="Q31" s="79">
        <f t="shared" si="6"/>
        <v>0</v>
      </c>
      <c r="R31" s="79">
        <f t="shared" si="6"/>
        <v>0</v>
      </c>
      <c r="S31" s="79">
        <f t="shared" si="6"/>
        <v>-20655809</v>
      </c>
      <c r="T31" s="79">
        <f t="shared" si="6"/>
        <v>0</v>
      </c>
      <c r="U31" s="79">
        <f t="shared" si="6"/>
        <v>210789118</v>
      </c>
      <c r="V31" s="79">
        <f t="shared" si="6"/>
        <v>-3190516</v>
      </c>
      <c r="W31" s="79">
        <f t="shared" si="6"/>
        <v>207598602</v>
      </c>
    </row>
    <row r="32" spans="1:23" ht="31.5" customHeight="1" x14ac:dyDescent="0.2">
      <c r="A32" s="322" t="s">
        <v>351</v>
      </c>
      <c r="B32" s="322"/>
      <c r="C32" s="322"/>
      <c r="D32" s="322"/>
      <c r="E32" s="322"/>
      <c r="F32" s="322"/>
      <c r="G32" s="9">
        <v>25</v>
      </c>
      <c r="H32" s="79">
        <f>H11+H31</f>
        <v>0</v>
      </c>
      <c r="I32" s="79">
        <f t="shared" ref="I32:W32" si="7">I11+I31</f>
        <v>4687466</v>
      </c>
      <c r="J32" s="79">
        <f t="shared" si="7"/>
        <v>0</v>
      </c>
      <c r="K32" s="79">
        <f t="shared" si="7"/>
        <v>-25656698</v>
      </c>
      <c r="L32" s="79">
        <f t="shared" si="7"/>
        <v>-25656698</v>
      </c>
      <c r="M32" s="79">
        <f t="shared" si="7"/>
        <v>42026913</v>
      </c>
      <c r="N32" s="79">
        <f t="shared" si="7"/>
        <v>0</v>
      </c>
      <c r="O32" s="79">
        <f t="shared" si="7"/>
        <v>0</v>
      </c>
      <c r="P32" s="79">
        <f t="shared" si="7"/>
        <v>184730548</v>
      </c>
      <c r="Q32" s="79">
        <f t="shared" si="7"/>
        <v>0</v>
      </c>
      <c r="R32" s="79">
        <f t="shared" si="7"/>
        <v>0</v>
      </c>
      <c r="S32" s="79">
        <f t="shared" si="7"/>
        <v>-20655809</v>
      </c>
      <c r="T32" s="79">
        <f t="shared" si="7"/>
        <v>402198591</v>
      </c>
      <c r="U32" s="79">
        <f t="shared" si="7"/>
        <v>612987709</v>
      </c>
      <c r="V32" s="79">
        <f t="shared" si="7"/>
        <v>100727824</v>
      </c>
      <c r="W32" s="79">
        <f t="shared" si="7"/>
        <v>713715533</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127472392</v>
      </c>
      <c r="L33" s="80">
        <f t="shared" si="8"/>
        <v>127472392</v>
      </c>
      <c r="M33" s="80">
        <f t="shared" si="8"/>
        <v>-424302609</v>
      </c>
      <c r="N33" s="80">
        <f t="shared" si="8"/>
        <v>0</v>
      </c>
      <c r="O33" s="80">
        <f t="shared" si="8"/>
        <v>0</v>
      </c>
      <c r="P33" s="80">
        <f t="shared" si="8"/>
        <v>0</v>
      </c>
      <c r="Q33" s="80">
        <f t="shared" si="8"/>
        <v>0</v>
      </c>
      <c r="R33" s="80">
        <f t="shared" si="8"/>
        <v>0</v>
      </c>
      <c r="S33" s="80">
        <f t="shared" si="8"/>
        <v>313754332</v>
      </c>
      <c r="T33" s="80">
        <f t="shared" si="8"/>
        <v>-307477342</v>
      </c>
      <c r="U33" s="80">
        <f t="shared" si="8"/>
        <v>-418025619</v>
      </c>
      <c r="V33" s="80">
        <f t="shared" si="8"/>
        <v>-656000</v>
      </c>
      <c r="W33" s="80">
        <f t="shared" si="8"/>
        <v>-418681619</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164000000</v>
      </c>
      <c r="I35" s="77">
        <v>60723749</v>
      </c>
      <c r="J35" s="77">
        <v>12448675</v>
      </c>
      <c r="K35" s="77">
        <v>242093633</v>
      </c>
      <c r="L35" s="77">
        <v>242093633</v>
      </c>
      <c r="M35" s="77">
        <v>7744032022</v>
      </c>
      <c r="N35" s="77">
        <v>0</v>
      </c>
      <c r="O35" s="77">
        <v>0</v>
      </c>
      <c r="P35" s="77">
        <v>343419353</v>
      </c>
      <c r="Q35" s="77">
        <v>0</v>
      </c>
      <c r="R35" s="77">
        <v>0</v>
      </c>
      <c r="S35" s="77">
        <v>264403805</v>
      </c>
      <c r="T35" s="77">
        <v>402198591</v>
      </c>
      <c r="U35" s="78">
        <f t="shared" ref="U35:U37" si="9">H35+I35+J35+K35-L35+M35+N35+O35+P35+Q35+R35+S35+T35</f>
        <v>8991226195</v>
      </c>
      <c r="V35" s="77">
        <v>1573593330</v>
      </c>
      <c r="W35" s="78">
        <f t="shared" ref="W35:W37" si="10">U35+V35</f>
        <v>10564819525</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2" t="s">
        <v>382</v>
      </c>
      <c r="B38" s="302"/>
      <c r="C38" s="302"/>
      <c r="D38" s="302"/>
      <c r="E38" s="302"/>
      <c r="F38" s="302"/>
      <c r="G38" s="9">
        <v>30</v>
      </c>
      <c r="H38" s="79">
        <f>H35+H36+H37</f>
        <v>164000000</v>
      </c>
      <c r="I38" s="79">
        <f t="shared" ref="I38:W38" si="11">I35+I36+I37</f>
        <v>60723749</v>
      </c>
      <c r="J38" s="79">
        <f t="shared" si="11"/>
        <v>12448675</v>
      </c>
      <c r="K38" s="79">
        <f t="shared" si="11"/>
        <v>242093633</v>
      </c>
      <c r="L38" s="79">
        <f t="shared" si="11"/>
        <v>242093633</v>
      </c>
      <c r="M38" s="79">
        <f t="shared" si="11"/>
        <v>7744032022</v>
      </c>
      <c r="N38" s="79">
        <f t="shared" si="11"/>
        <v>0</v>
      </c>
      <c r="O38" s="79">
        <f t="shared" si="11"/>
        <v>0</v>
      </c>
      <c r="P38" s="79">
        <f t="shared" si="11"/>
        <v>343419353</v>
      </c>
      <c r="Q38" s="79">
        <f t="shared" si="11"/>
        <v>0</v>
      </c>
      <c r="R38" s="79">
        <f t="shared" si="11"/>
        <v>0</v>
      </c>
      <c r="S38" s="79">
        <f t="shared" si="11"/>
        <v>264403805</v>
      </c>
      <c r="T38" s="79">
        <f t="shared" si="11"/>
        <v>402198591</v>
      </c>
      <c r="U38" s="79">
        <f t="shared" si="11"/>
        <v>8991226195</v>
      </c>
      <c r="V38" s="79">
        <f t="shared" si="11"/>
        <v>1573593330</v>
      </c>
      <c r="W38" s="79">
        <f t="shared" si="11"/>
        <v>10564819525</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-26589630</v>
      </c>
      <c r="U39" s="78">
        <f t="shared" ref="U39:U56" si="12">H39+I39+J39+K39-L39+M39+N39+O39+P39+Q39+R39+S39+T39</f>
        <v>-26589630</v>
      </c>
      <c r="V39" s="77">
        <v>71213623</v>
      </c>
      <c r="W39" s="78">
        <f t="shared" ref="W39:W56" si="13">U39+V39</f>
        <v>44623993</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-21294601</v>
      </c>
      <c r="Q42" s="81">
        <v>0</v>
      </c>
      <c r="R42" s="81">
        <v>0</v>
      </c>
      <c r="S42" s="77">
        <v>0</v>
      </c>
      <c r="T42" s="77">
        <v>0</v>
      </c>
      <c r="U42" s="78">
        <f t="shared" si="12"/>
        <v>-21294601</v>
      </c>
      <c r="V42" s="77">
        <v>-12160268</v>
      </c>
      <c r="W42" s="78">
        <f t="shared" si="13"/>
        <v>-33454869</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466</v>
      </c>
      <c r="J47" s="77">
        <v>0</v>
      </c>
      <c r="K47" s="77">
        <v>-2917</v>
      </c>
      <c r="L47" s="77">
        <v>-2917</v>
      </c>
      <c r="M47" s="77">
        <v>2917</v>
      </c>
      <c r="N47" s="77">
        <v>0</v>
      </c>
      <c r="O47" s="77">
        <v>0</v>
      </c>
      <c r="P47" s="77">
        <v>-22560</v>
      </c>
      <c r="Q47" s="77">
        <v>0</v>
      </c>
      <c r="R47" s="77">
        <v>0</v>
      </c>
      <c r="S47" s="77">
        <v>-6589176</v>
      </c>
      <c r="T47" s="77">
        <v>0</v>
      </c>
      <c r="U47" s="78">
        <f t="shared" si="12"/>
        <v>-6608353</v>
      </c>
      <c r="V47" s="77">
        <v>-14326762</v>
      </c>
      <c r="W47" s="78">
        <f t="shared" si="13"/>
        <v>-20935115</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44300702</v>
      </c>
      <c r="L52" s="77">
        <v>44300702</v>
      </c>
      <c r="M52" s="77">
        <v>-44300702</v>
      </c>
      <c r="N52" s="77">
        <v>0</v>
      </c>
      <c r="O52" s="77">
        <v>0</v>
      </c>
      <c r="P52" s="77">
        <v>0</v>
      </c>
      <c r="Q52" s="77">
        <v>0</v>
      </c>
      <c r="R52" s="77">
        <v>0</v>
      </c>
      <c r="S52" s="77">
        <v>0</v>
      </c>
      <c r="T52" s="77">
        <v>0</v>
      </c>
      <c r="U52" s="78">
        <f t="shared" si="12"/>
        <v>-44300702</v>
      </c>
      <c r="V52" s="77">
        <v>0</v>
      </c>
      <c r="W52" s="78">
        <f t="shared" si="13"/>
        <v>-44300702</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-62300582</v>
      </c>
      <c r="N55" s="77">
        <v>0</v>
      </c>
      <c r="O55" s="77">
        <v>0</v>
      </c>
      <c r="P55" s="77">
        <v>0</v>
      </c>
      <c r="Q55" s="77">
        <v>0</v>
      </c>
      <c r="R55" s="77">
        <v>0</v>
      </c>
      <c r="S55" s="77">
        <v>464499173</v>
      </c>
      <c r="T55" s="77">
        <v>-402198591</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9" t="s">
        <v>383</v>
      </c>
      <c r="B57" s="319"/>
      <c r="C57" s="319"/>
      <c r="D57" s="319"/>
      <c r="E57" s="319"/>
      <c r="F57" s="319"/>
      <c r="G57" s="10">
        <v>49</v>
      </c>
      <c r="H57" s="80">
        <f>SUM(H38:H56)</f>
        <v>164000000</v>
      </c>
      <c r="I57" s="80">
        <f t="shared" ref="I57:W57" si="14">SUM(I38:I56)</f>
        <v>60724215</v>
      </c>
      <c r="J57" s="80">
        <f t="shared" si="14"/>
        <v>12448675</v>
      </c>
      <c r="K57" s="80">
        <f t="shared" si="14"/>
        <v>286391418</v>
      </c>
      <c r="L57" s="80">
        <f t="shared" si="14"/>
        <v>286391418</v>
      </c>
      <c r="M57" s="80">
        <f t="shared" si="14"/>
        <v>7637433655</v>
      </c>
      <c r="N57" s="80">
        <f t="shared" si="14"/>
        <v>0</v>
      </c>
      <c r="O57" s="80">
        <f t="shared" si="14"/>
        <v>0</v>
      </c>
      <c r="P57" s="80">
        <f t="shared" si="14"/>
        <v>322102192</v>
      </c>
      <c r="Q57" s="80">
        <f t="shared" si="14"/>
        <v>0</v>
      </c>
      <c r="R57" s="80">
        <f t="shared" si="14"/>
        <v>0</v>
      </c>
      <c r="S57" s="80">
        <f t="shared" si="14"/>
        <v>722313802</v>
      </c>
      <c r="T57" s="80">
        <f t="shared" si="14"/>
        <v>-26589630</v>
      </c>
      <c r="U57" s="80">
        <f t="shared" si="14"/>
        <v>8892432909</v>
      </c>
      <c r="V57" s="80">
        <f t="shared" si="14"/>
        <v>1618319923</v>
      </c>
      <c r="W57" s="80">
        <f t="shared" si="14"/>
        <v>10510752832</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5">SUM(I40:I48)</f>
        <v>466</v>
      </c>
      <c r="J59" s="79">
        <f t="shared" si="15"/>
        <v>0</v>
      </c>
      <c r="K59" s="79">
        <f t="shared" si="15"/>
        <v>-2917</v>
      </c>
      <c r="L59" s="79">
        <f t="shared" si="15"/>
        <v>-2917</v>
      </c>
      <c r="M59" s="79">
        <f t="shared" si="15"/>
        <v>2917</v>
      </c>
      <c r="N59" s="79">
        <f t="shared" si="15"/>
        <v>0</v>
      </c>
      <c r="O59" s="79">
        <f t="shared" si="15"/>
        <v>0</v>
      </c>
      <c r="P59" s="79">
        <f t="shared" si="15"/>
        <v>-21317161</v>
      </c>
      <c r="Q59" s="79">
        <f t="shared" si="15"/>
        <v>0</v>
      </c>
      <c r="R59" s="79">
        <f t="shared" si="15"/>
        <v>0</v>
      </c>
      <c r="S59" s="79">
        <f t="shared" si="15"/>
        <v>-6589176</v>
      </c>
      <c r="T59" s="79">
        <f t="shared" si="15"/>
        <v>0</v>
      </c>
      <c r="U59" s="79">
        <f t="shared" si="15"/>
        <v>-27902954</v>
      </c>
      <c r="V59" s="79">
        <f t="shared" si="15"/>
        <v>-26487030</v>
      </c>
      <c r="W59" s="79">
        <f t="shared" si="15"/>
        <v>-54389984</v>
      </c>
    </row>
    <row r="60" spans="1:23" ht="27.75" customHeight="1" x14ac:dyDescent="0.2">
      <c r="A60" s="322" t="s">
        <v>359</v>
      </c>
      <c r="B60" s="322"/>
      <c r="C60" s="322"/>
      <c r="D60" s="322"/>
      <c r="E60" s="322"/>
      <c r="F60" s="322"/>
      <c r="G60" s="9">
        <v>51</v>
      </c>
      <c r="H60" s="79">
        <f>H39+H59</f>
        <v>0</v>
      </c>
      <c r="I60" s="79">
        <f t="shared" ref="I60:W60" si="16">I39+I59</f>
        <v>466</v>
      </c>
      <c r="J60" s="79">
        <f t="shared" si="16"/>
        <v>0</v>
      </c>
      <c r="K60" s="79">
        <f t="shared" si="16"/>
        <v>-2917</v>
      </c>
      <c r="L60" s="79">
        <f t="shared" si="16"/>
        <v>-2917</v>
      </c>
      <c r="M60" s="79">
        <f t="shared" si="16"/>
        <v>2917</v>
      </c>
      <c r="N60" s="79">
        <f t="shared" si="16"/>
        <v>0</v>
      </c>
      <c r="O60" s="79">
        <f t="shared" si="16"/>
        <v>0</v>
      </c>
      <c r="P60" s="79">
        <f t="shared" si="16"/>
        <v>-21317161</v>
      </c>
      <c r="Q60" s="79">
        <f t="shared" si="16"/>
        <v>0</v>
      </c>
      <c r="R60" s="79">
        <f t="shared" si="16"/>
        <v>0</v>
      </c>
      <c r="S60" s="79">
        <f t="shared" si="16"/>
        <v>-6589176</v>
      </c>
      <c r="T60" s="79">
        <f t="shared" si="16"/>
        <v>-26589630</v>
      </c>
      <c r="U60" s="79">
        <f t="shared" si="16"/>
        <v>-54492584</v>
      </c>
      <c r="V60" s="79">
        <f t="shared" si="16"/>
        <v>44726593</v>
      </c>
      <c r="W60" s="79">
        <f t="shared" si="16"/>
        <v>-9765991</v>
      </c>
    </row>
    <row r="61" spans="1:23" ht="29.25" customHeight="1" x14ac:dyDescent="0.2">
      <c r="A61" s="323" t="s">
        <v>360</v>
      </c>
      <c r="B61" s="323"/>
      <c r="C61" s="323"/>
      <c r="D61" s="323"/>
      <c r="E61" s="323"/>
      <c r="F61" s="323"/>
      <c r="G61" s="10">
        <v>52</v>
      </c>
      <c r="H61" s="80">
        <f>SUM(H49:H56)</f>
        <v>0</v>
      </c>
      <c r="I61" s="80">
        <f t="shared" ref="I61:W61" si="17">SUM(I49:I56)</f>
        <v>0</v>
      </c>
      <c r="J61" s="80">
        <f t="shared" si="17"/>
        <v>0</v>
      </c>
      <c r="K61" s="80">
        <f t="shared" si="17"/>
        <v>44300702</v>
      </c>
      <c r="L61" s="80">
        <f t="shared" si="17"/>
        <v>44300702</v>
      </c>
      <c r="M61" s="80">
        <f t="shared" si="17"/>
        <v>-106601284</v>
      </c>
      <c r="N61" s="80">
        <f t="shared" si="17"/>
        <v>0</v>
      </c>
      <c r="O61" s="80">
        <f t="shared" si="17"/>
        <v>0</v>
      </c>
      <c r="P61" s="80">
        <f t="shared" si="17"/>
        <v>0</v>
      </c>
      <c r="Q61" s="80">
        <f t="shared" si="17"/>
        <v>0</v>
      </c>
      <c r="R61" s="80">
        <f t="shared" si="17"/>
        <v>0</v>
      </c>
      <c r="S61" s="80">
        <f t="shared" si="17"/>
        <v>464499173</v>
      </c>
      <c r="T61" s="80">
        <f t="shared" si="17"/>
        <v>-402198591</v>
      </c>
      <c r="U61" s="80">
        <f t="shared" si="17"/>
        <v>-44300702</v>
      </c>
      <c r="V61" s="80">
        <f t="shared" si="17"/>
        <v>0</v>
      </c>
      <c r="W61" s="80">
        <f t="shared" si="17"/>
        <v>-44300702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1"/>
  <sheetViews>
    <sheetView zoomScale="75" zoomScaleNormal="75" workbookViewId="0">
      <selection sqref="A1:J30"/>
    </sheetView>
  </sheetViews>
  <sheetFormatPr defaultRowHeight="12.75" x14ac:dyDescent="0.2"/>
  <cols>
    <col min="1" max="1" width="15.5703125" customWidth="1"/>
    <col min="3" max="3" width="11.7109375" customWidth="1"/>
    <col min="4" max="4" width="11.5703125" customWidth="1"/>
    <col min="5" max="5" width="16.140625" customWidth="1"/>
    <col min="9" max="9" width="11.42578125" customWidth="1"/>
    <col min="10" max="10" width="116.7109375" customWidth="1"/>
  </cols>
  <sheetData>
    <row r="1" spans="1:10" x14ac:dyDescent="0.2">
      <c r="A1" s="325" t="s">
        <v>448</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ht="119.25" customHeight="1" x14ac:dyDescent="0.2">
      <c r="A25" s="326"/>
      <c r="B25" s="326"/>
      <c r="C25" s="326"/>
      <c r="D25" s="326"/>
      <c r="E25" s="326"/>
      <c r="F25" s="326"/>
      <c r="G25" s="326"/>
      <c r="H25" s="326"/>
      <c r="I25" s="326"/>
      <c r="J25" s="326"/>
    </row>
    <row r="26" spans="1:10" ht="90" customHeight="1" x14ac:dyDescent="0.2">
      <c r="A26" s="326"/>
      <c r="B26" s="326"/>
      <c r="C26" s="326"/>
      <c r="D26" s="326"/>
      <c r="E26" s="326"/>
      <c r="F26" s="326"/>
      <c r="G26" s="326"/>
      <c r="H26" s="326"/>
      <c r="I26" s="326"/>
      <c r="J26" s="326"/>
    </row>
    <row r="27" spans="1:10" ht="87" customHeight="1" x14ac:dyDescent="0.2">
      <c r="A27" s="326"/>
      <c r="B27" s="326"/>
      <c r="C27" s="326"/>
      <c r="D27" s="326"/>
      <c r="E27" s="326"/>
      <c r="F27" s="326"/>
      <c r="G27" s="326"/>
      <c r="H27" s="326"/>
      <c r="I27" s="326"/>
      <c r="J27" s="326"/>
    </row>
    <row r="28" spans="1:10" ht="84" customHeight="1" x14ac:dyDescent="0.2">
      <c r="A28" s="326"/>
      <c r="B28" s="326"/>
      <c r="C28" s="326"/>
      <c r="D28" s="326"/>
      <c r="E28" s="326"/>
      <c r="F28" s="326"/>
      <c r="G28" s="326"/>
      <c r="H28" s="326"/>
      <c r="I28" s="326"/>
      <c r="J28" s="326"/>
    </row>
    <row r="29" spans="1:10" ht="148.5" customHeight="1" x14ac:dyDescent="0.2">
      <c r="A29" s="326"/>
      <c r="B29" s="326"/>
      <c r="C29" s="326"/>
      <c r="D29" s="326"/>
      <c r="E29" s="326"/>
      <c r="F29" s="326"/>
      <c r="G29" s="326"/>
      <c r="H29" s="326"/>
      <c r="I29" s="326"/>
      <c r="J29" s="326"/>
    </row>
    <row r="30" spans="1:10" ht="162" customHeight="1" x14ac:dyDescent="0.2">
      <c r="A30" s="326"/>
      <c r="B30" s="326"/>
      <c r="C30" s="326"/>
      <c r="D30" s="326"/>
      <c r="E30" s="326"/>
      <c r="F30" s="326"/>
      <c r="G30" s="326"/>
      <c r="H30" s="326"/>
      <c r="I30" s="326"/>
      <c r="J30" s="326"/>
    </row>
    <row r="33" spans="1:10" x14ac:dyDescent="0.2">
      <c r="A33" s="327" t="s">
        <v>463</v>
      </c>
    </row>
    <row r="35" spans="1:10" x14ac:dyDescent="0.2">
      <c r="A35" s="328" t="s">
        <v>464</v>
      </c>
    </row>
    <row r="36" spans="1:10" x14ac:dyDescent="0.2">
      <c r="A36" s="328" t="s">
        <v>465</v>
      </c>
      <c r="C36" s="328" t="s">
        <v>435</v>
      </c>
    </row>
    <row r="37" spans="1:10" x14ac:dyDescent="0.2">
      <c r="A37" s="328" t="s">
        <v>398</v>
      </c>
      <c r="C37" s="328" t="s">
        <v>466</v>
      </c>
    </row>
    <row r="38" spans="1:10" x14ac:dyDescent="0.2">
      <c r="A38" s="328" t="s">
        <v>467</v>
      </c>
      <c r="C38" s="328" t="s">
        <v>468</v>
      </c>
    </row>
    <row r="39" spans="1:10" x14ac:dyDescent="0.2">
      <c r="A39" s="328" t="s">
        <v>469</v>
      </c>
      <c r="C39" s="328" t="s">
        <v>470</v>
      </c>
    </row>
    <row r="40" spans="1:10" x14ac:dyDescent="0.2">
      <c r="A40" s="328" t="s">
        <v>471</v>
      </c>
      <c r="C40" s="329" t="s">
        <v>431</v>
      </c>
    </row>
    <row r="41" spans="1:10" x14ac:dyDescent="0.2">
      <c r="A41" s="328" t="s">
        <v>472</v>
      </c>
      <c r="C41" s="329" t="s">
        <v>432</v>
      </c>
    </row>
    <row r="43" spans="1:10" x14ac:dyDescent="0.2">
      <c r="A43" s="328" t="s">
        <v>473</v>
      </c>
    </row>
    <row r="44" spans="1:10" ht="26.25" customHeight="1" x14ac:dyDescent="0.2">
      <c r="A44" s="330" t="s">
        <v>474</v>
      </c>
      <c r="B44" s="330"/>
      <c r="C44" s="330"/>
      <c r="D44" s="330"/>
      <c r="E44" s="330"/>
      <c r="F44" s="330"/>
      <c r="G44" s="330"/>
      <c r="H44" s="330"/>
      <c r="I44" s="330"/>
      <c r="J44" s="330"/>
    </row>
    <row r="45" spans="1:10" x14ac:dyDescent="0.2">
      <c r="A45" s="328" t="s">
        <v>475</v>
      </c>
    </row>
    <row r="47" spans="1:10" x14ac:dyDescent="0.2">
      <c r="A47" s="328" t="s">
        <v>476</v>
      </c>
    </row>
    <row r="48" spans="1:10" x14ac:dyDescent="0.2">
      <c r="A48" s="355" t="s">
        <v>590</v>
      </c>
    </row>
    <row r="50" spans="1:7" x14ac:dyDescent="0.2">
      <c r="A50" s="328" t="s">
        <v>477</v>
      </c>
    </row>
    <row r="51" spans="1:7" x14ac:dyDescent="0.2">
      <c r="A51" s="328" t="s">
        <v>478</v>
      </c>
    </row>
    <row r="53" spans="1:7" x14ac:dyDescent="0.2">
      <c r="A53" s="328" t="s">
        <v>479</v>
      </c>
    </row>
    <row r="54" spans="1:7" x14ac:dyDescent="0.2">
      <c r="A54" s="328" t="s">
        <v>480</v>
      </c>
    </row>
    <row r="56" spans="1:7" x14ac:dyDescent="0.2">
      <c r="A56" s="328" t="s">
        <v>481</v>
      </c>
    </row>
    <row r="57" spans="1:7" x14ac:dyDescent="0.2">
      <c r="A57" s="355" t="s">
        <v>598</v>
      </c>
    </row>
    <row r="58" spans="1:7" x14ac:dyDescent="0.2">
      <c r="A58" s="356" t="s">
        <v>597</v>
      </c>
    </row>
    <row r="60" spans="1:7" x14ac:dyDescent="0.2">
      <c r="A60" s="328" t="s">
        <v>482</v>
      </c>
    </row>
    <row r="61" spans="1:7" x14ac:dyDescent="0.2">
      <c r="A61" s="328" t="s">
        <v>483</v>
      </c>
      <c r="G61" s="354">
        <v>6214</v>
      </c>
    </row>
    <row r="63" spans="1:7" x14ac:dyDescent="0.2">
      <c r="A63" s="328" t="s">
        <v>484</v>
      </c>
    </row>
    <row r="64" spans="1:7" x14ac:dyDescent="0.2">
      <c r="A64" s="355" t="s">
        <v>596</v>
      </c>
    </row>
    <row r="66" spans="1:3" x14ac:dyDescent="0.2">
      <c r="A66" s="328" t="s">
        <v>485</v>
      </c>
    </row>
    <row r="67" spans="1:3" x14ac:dyDescent="0.2">
      <c r="A67" s="328" t="s">
        <v>595</v>
      </c>
    </row>
    <row r="69" spans="1:3" x14ac:dyDescent="0.2">
      <c r="A69" s="328" t="s">
        <v>486</v>
      </c>
    </row>
    <row r="70" spans="1:3" x14ac:dyDescent="0.2">
      <c r="A70" s="355" t="s">
        <v>585</v>
      </c>
    </row>
    <row r="71" spans="1:3" x14ac:dyDescent="0.2">
      <c r="A71" s="327" t="s">
        <v>583</v>
      </c>
      <c r="C71" s="327" t="s">
        <v>584</v>
      </c>
    </row>
    <row r="72" spans="1:3" x14ac:dyDescent="0.2">
      <c r="A72" s="355" t="s">
        <v>586</v>
      </c>
      <c r="C72" s="345">
        <v>3362</v>
      </c>
    </row>
    <row r="73" spans="1:3" x14ac:dyDescent="0.2">
      <c r="A73" s="355" t="s">
        <v>587</v>
      </c>
      <c r="C73" s="345">
        <v>2270</v>
      </c>
    </row>
    <row r="74" spans="1:3" x14ac:dyDescent="0.2">
      <c r="A74" s="355" t="s">
        <v>588</v>
      </c>
      <c r="C74">
        <v>536</v>
      </c>
    </row>
    <row r="75" spans="1:3" x14ac:dyDescent="0.2">
      <c r="A75" s="355" t="s">
        <v>589</v>
      </c>
      <c r="C75">
        <v>46</v>
      </c>
    </row>
    <row r="77" spans="1:3" x14ac:dyDescent="0.2">
      <c r="A77" s="328" t="s">
        <v>487</v>
      </c>
    </row>
    <row r="78" spans="1:3" x14ac:dyDescent="0.2">
      <c r="A78" s="328" t="s">
        <v>488</v>
      </c>
    </row>
    <row r="80" spans="1:3" x14ac:dyDescent="0.2">
      <c r="A80" s="328" t="s">
        <v>489</v>
      </c>
    </row>
    <row r="81" spans="1:5" x14ac:dyDescent="0.2">
      <c r="A81" s="328" t="s">
        <v>490</v>
      </c>
    </row>
    <row r="83" spans="1:5" x14ac:dyDescent="0.2">
      <c r="A83" s="328" t="s">
        <v>491</v>
      </c>
    </row>
    <row r="84" spans="1:5" x14ac:dyDescent="0.2">
      <c r="A84" s="328" t="s">
        <v>492</v>
      </c>
    </row>
    <row r="86" spans="1:5" x14ac:dyDescent="0.2">
      <c r="A86" s="328" t="s">
        <v>493</v>
      </c>
    </row>
    <row r="87" spans="1:5" x14ac:dyDescent="0.2">
      <c r="A87" s="327" t="s">
        <v>494</v>
      </c>
      <c r="C87" s="327" t="s">
        <v>495</v>
      </c>
      <c r="E87" s="327" t="s">
        <v>496</v>
      </c>
    </row>
    <row r="88" spans="1:5" x14ac:dyDescent="0.2">
      <c r="A88" s="328" t="s">
        <v>497</v>
      </c>
      <c r="C88" s="331">
        <v>9615900</v>
      </c>
      <c r="E88" s="328" t="s">
        <v>498</v>
      </c>
    </row>
    <row r="89" spans="1:5" x14ac:dyDescent="0.2">
      <c r="A89" s="328" t="s">
        <v>499</v>
      </c>
      <c r="C89" s="331">
        <v>6784100</v>
      </c>
      <c r="E89" s="328" t="s">
        <v>498</v>
      </c>
    </row>
    <row r="91" spans="1:5" x14ac:dyDescent="0.2">
      <c r="A91" s="328" t="s">
        <v>500</v>
      </c>
    </row>
    <row r="92" spans="1:5" x14ac:dyDescent="0.2">
      <c r="A92" s="328" t="s">
        <v>582</v>
      </c>
    </row>
    <row r="94" spans="1:5" x14ac:dyDescent="0.2">
      <c r="A94" s="328" t="s">
        <v>501</v>
      </c>
    </row>
    <row r="95" spans="1:5" x14ac:dyDescent="0.2">
      <c r="A95" s="328" t="s">
        <v>581</v>
      </c>
    </row>
    <row r="97" spans="1:1" x14ac:dyDescent="0.2">
      <c r="A97" s="328" t="s">
        <v>502</v>
      </c>
    </row>
    <row r="98" spans="1:1" x14ac:dyDescent="0.2">
      <c r="A98" s="328" t="s">
        <v>591</v>
      </c>
    </row>
    <row r="99" spans="1:1" x14ac:dyDescent="0.2">
      <c r="A99" s="328" t="s">
        <v>593</v>
      </c>
    </row>
    <row r="101" spans="1:1" x14ac:dyDescent="0.2">
      <c r="A101" s="328" t="s">
        <v>503</v>
      </c>
    </row>
    <row r="102" spans="1:1" x14ac:dyDescent="0.2">
      <c r="A102" s="328" t="s">
        <v>591</v>
      </c>
    </row>
    <row r="103" spans="1:1" x14ac:dyDescent="0.2">
      <c r="A103" s="328" t="s">
        <v>593</v>
      </c>
    </row>
    <row r="105" spans="1:1" x14ac:dyDescent="0.2">
      <c r="A105" s="328" t="s">
        <v>504</v>
      </c>
    </row>
    <row r="106" spans="1:1" x14ac:dyDescent="0.2">
      <c r="A106" s="328" t="s">
        <v>592</v>
      </c>
    </row>
    <row r="108" spans="1:1" x14ac:dyDescent="0.2">
      <c r="A108" s="328" t="s">
        <v>505</v>
      </c>
    </row>
    <row r="109" spans="1:1" x14ac:dyDescent="0.2">
      <c r="A109" s="328" t="s">
        <v>594</v>
      </c>
    </row>
    <row r="111" spans="1:1" x14ac:dyDescent="0.2">
      <c r="A111" s="328" t="s">
        <v>506</v>
      </c>
    </row>
    <row r="112" spans="1:1" x14ac:dyDescent="0.2">
      <c r="A112" s="328" t="s">
        <v>580</v>
      </c>
    </row>
    <row r="114" spans="1:9" x14ac:dyDescent="0.2">
      <c r="A114" s="328" t="s">
        <v>507</v>
      </c>
    </row>
    <row r="115" spans="1:9" x14ac:dyDescent="0.2">
      <c r="A115" s="328" t="s">
        <v>508</v>
      </c>
    </row>
    <row r="117" spans="1:9" x14ac:dyDescent="0.2">
      <c r="A117" s="328" t="s">
        <v>509</v>
      </c>
    </row>
    <row r="118" spans="1:9" x14ac:dyDescent="0.2">
      <c r="A118" s="328" t="s">
        <v>510</v>
      </c>
    </row>
    <row r="120" spans="1:9" x14ac:dyDescent="0.2">
      <c r="A120" s="328" t="s">
        <v>511</v>
      </c>
    </row>
    <row r="121" spans="1:9" x14ac:dyDescent="0.2">
      <c r="A121" s="355" t="s">
        <v>600</v>
      </c>
    </row>
    <row r="122" spans="1:9" x14ac:dyDescent="0.2">
      <c r="A122" s="355" t="s">
        <v>599</v>
      </c>
    </row>
    <row r="125" spans="1:9" x14ac:dyDescent="0.2">
      <c r="A125" s="328" t="s">
        <v>512</v>
      </c>
    </row>
    <row r="126" spans="1:9" x14ac:dyDescent="0.2">
      <c r="D126" s="332"/>
    </row>
    <row r="127" spans="1:9" x14ac:dyDescent="0.2">
      <c r="A127" s="333" t="s">
        <v>513</v>
      </c>
      <c r="B127" s="334"/>
      <c r="C127" s="334"/>
      <c r="D127" s="335" t="s">
        <v>514</v>
      </c>
      <c r="E127" s="333" t="s">
        <v>515</v>
      </c>
      <c r="F127" s="334"/>
      <c r="G127" s="334"/>
      <c r="H127" s="334"/>
      <c r="I127" s="335" t="s">
        <v>514</v>
      </c>
    </row>
    <row r="128" spans="1:9" x14ac:dyDescent="0.2">
      <c r="A128" s="334" t="s">
        <v>516</v>
      </c>
      <c r="B128" s="334"/>
      <c r="C128" s="334"/>
      <c r="D128" s="348">
        <v>4317060</v>
      </c>
      <c r="E128" s="334" t="s">
        <v>517</v>
      </c>
      <c r="F128" s="334"/>
      <c r="G128" s="334"/>
      <c r="H128" s="334"/>
      <c r="I128" s="341">
        <v>4317060</v>
      </c>
    </row>
    <row r="129" spans="1:9" x14ac:dyDescent="0.2">
      <c r="A129" s="342" t="s">
        <v>518</v>
      </c>
      <c r="B129" s="342"/>
      <c r="C129" s="342"/>
      <c r="D129" s="349">
        <v>429429</v>
      </c>
      <c r="E129" s="336" t="s">
        <v>519</v>
      </c>
      <c r="F129" s="336"/>
      <c r="G129" s="336"/>
      <c r="H129" s="336"/>
      <c r="I129" s="337">
        <v>583939</v>
      </c>
    </row>
    <row r="130" spans="1:9" x14ac:dyDescent="0.2">
      <c r="A130" s="334" t="s">
        <v>520</v>
      </c>
      <c r="B130" s="334"/>
      <c r="C130" s="334"/>
      <c r="D130" s="348">
        <v>154511</v>
      </c>
      <c r="E130" s="339"/>
      <c r="F130" s="339"/>
      <c r="G130" s="339"/>
      <c r="H130" s="339"/>
      <c r="I130" s="340"/>
    </row>
    <row r="131" spans="1:9" x14ac:dyDescent="0.2">
      <c r="A131" s="342" t="s">
        <v>553</v>
      </c>
      <c r="B131" s="342"/>
      <c r="C131" s="342"/>
      <c r="D131" s="349">
        <v>1862541</v>
      </c>
      <c r="E131" s="336" t="s">
        <v>557</v>
      </c>
      <c r="F131" s="336"/>
      <c r="G131" s="336"/>
      <c r="H131" s="336"/>
      <c r="I131" s="337">
        <v>3058248</v>
      </c>
    </row>
    <row r="132" spans="1:9" x14ac:dyDescent="0.2">
      <c r="A132" s="334" t="s">
        <v>554</v>
      </c>
      <c r="B132" s="334"/>
      <c r="C132" s="334"/>
      <c r="D132" s="348">
        <v>1195706</v>
      </c>
      <c r="E132" s="339"/>
      <c r="F132" s="339"/>
      <c r="G132" s="339"/>
      <c r="H132" s="339"/>
      <c r="I132" s="340"/>
    </row>
    <row r="133" spans="1:9" x14ac:dyDescent="0.2">
      <c r="A133" s="336" t="s">
        <v>521</v>
      </c>
      <c r="B133" s="336"/>
      <c r="C133" s="336"/>
      <c r="D133" s="337">
        <v>981896</v>
      </c>
      <c r="E133" s="342" t="s">
        <v>522</v>
      </c>
      <c r="F133" s="342"/>
      <c r="G133" s="342"/>
      <c r="H133" s="342"/>
      <c r="I133" s="338">
        <v>947873</v>
      </c>
    </row>
    <row r="134" spans="1:9" x14ac:dyDescent="0.2">
      <c r="A134" s="339"/>
      <c r="B134" s="339"/>
      <c r="C134" s="339"/>
      <c r="D134" s="340"/>
      <c r="E134" s="334" t="s">
        <v>523</v>
      </c>
      <c r="F134" s="334"/>
      <c r="G134" s="334"/>
      <c r="H134" s="334"/>
      <c r="I134" s="341">
        <v>34023</v>
      </c>
    </row>
    <row r="135" spans="1:9" x14ac:dyDescent="0.2">
      <c r="A135" s="336" t="s">
        <v>555</v>
      </c>
      <c r="B135" s="336"/>
      <c r="C135" s="336"/>
      <c r="D135" s="337">
        <v>527731</v>
      </c>
      <c r="E135" s="342" t="s">
        <v>558</v>
      </c>
      <c r="F135" s="342"/>
      <c r="G135" s="342"/>
      <c r="H135" s="342"/>
      <c r="I135" s="338">
        <v>511112</v>
      </c>
    </row>
    <row r="136" spans="1:9" x14ac:dyDescent="0.2">
      <c r="A136" s="339"/>
      <c r="B136" s="339"/>
      <c r="C136" s="339"/>
      <c r="D136" s="340"/>
      <c r="E136" s="334" t="s">
        <v>559</v>
      </c>
      <c r="F136" s="334"/>
      <c r="G136" s="334"/>
      <c r="H136" s="334"/>
      <c r="I136" s="341">
        <v>16620</v>
      </c>
    </row>
    <row r="137" spans="1:9" x14ac:dyDescent="0.2">
      <c r="A137" s="342" t="s">
        <v>524</v>
      </c>
      <c r="B137" s="342"/>
      <c r="C137" s="342"/>
      <c r="D137" s="338">
        <v>259135</v>
      </c>
      <c r="E137" s="342" t="s">
        <v>525</v>
      </c>
      <c r="F137" s="342"/>
      <c r="G137" s="342"/>
      <c r="H137" s="342"/>
      <c r="I137" s="338">
        <v>231302</v>
      </c>
    </row>
    <row r="138" spans="1:9" x14ac:dyDescent="0.2">
      <c r="A138" s="334" t="s">
        <v>526</v>
      </c>
      <c r="B138" s="334"/>
      <c r="C138" s="334"/>
      <c r="D138" s="341">
        <v>60990</v>
      </c>
      <c r="E138" s="334" t="s">
        <v>524</v>
      </c>
      <c r="F138" s="334"/>
      <c r="G138" s="334"/>
      <c r="H138" s="334"/>
      <c r="I138" s="341">
        <v>88822</v>
      </c>
    </row>
    <row r="139" spans="1:9" x14ac:dyDescent="0.2">
      <c r="A139" s="346" t="s">
        <v>556</v>
      </c>
      <c r="B139" s="346"/>
      <c r="C139" s="346"/>
      <c r="D139" s="337">
        <v>10339</v>
      </c>
      <c r="E139" s="342" t="s">
        <v>560</v>
      </c>
      <c r="F139" s="342"/>
      <c r="G139" s="342"/>
      <c r="H139" s="342"/>
      <c r="I139" s="338">
        <v>421</v>
      </c>
    </row>
    <row r="140" spans="1:9" x14ac:dyDescent="0.2">
      <c r="A140" s="347"/>
      <c r="B140" s="347"/>
      <c r="C140" s="347"/>
      <c r="D140" s="340"/>
      <c r="E140" s="334" t="s">
        <v>561</v>
      </c>
      <c r="F140" s="334"/>
      <c r="G140" s="334"/>
      <c r="H140" s="334"/>
      <c r="I140" s="341">
        <v>9918</v>
      </c>
    </row>
    <row r="142" spans="1:9" x14ac:dyDescent="0.2">
      <c r="A142" s="333" t="s">
        <v>527</v>
      </c>
      <c r="B142" s="334"/>
      <c r="C142" s="334"/>
      <c r="D142" s="335" t="s">
        <v>514</v>
      </c>
      <c r="E142" s="333" t="s">
        <v>528</v>
      </c>
      <c r="F142" s="334"/>
      <c r="G142" s="334"/>
      <c r="H142" s="334"/>
      <c r="I142" s="335" t="s">
        <v>514</v>
      </c>
    </row>
    <row r="143" spans="1:9" x14ac:dyDescent="0.2">
      <c r="A143" s="342" t="s">
        <v>529</v>
      </c>
      <c r="B143" s="342"/>
      <c r="C143" s="342"/>
      <c r="D143" s="338">
        <v>6367827</v>
      </c>
      <c r="E143" s="336" t="s">
        <v>530</v>
      </c>
      <c r="F143" s="336"/>
      <c r="G143" s="336"/>
      <c r="H143" s="336"/>
      <c r="I143" s="337">
        <v>7435097</v>
      </c>
    </row>
    <row r="144" spans="1:9" x14ac:dyDescent="0.2">
      <c r="A144" s="350" t="s">
        <v>531</v>
      </c>
      <c r="B144" s="350"/>
      <c r="C144" s="350"/>
      <c r="D144" s="351">
        <v>1034675</v>
      </c>
      <c r="E144" s="352"/>
      <c r="F144" s="352"/>
      <c r="G144" s="352"/>
      <c r="H144" s="352"/>
      <c r="I144" s="353"/>
    </row>
    <row r="145" spans="1:9" x14ac:dyDescent="0.2">
      <c r="A145" s="334" t="s">
        <v>563</v>
      </c>
      <c r="B145" s="334"/>
      <c r="C145" s="334"/>
      <c r="D145" s="341">
        <v>32595</v>
      </c>
      <c r="E145" s="339"/>
      <c r="F145" s="339"/>
      <c r="G145" s="339"/>
      <c r="H145" s="339"/>
      <c r="I145" s="340"/>
    </row>
    <row r="146" spans="1:9" x14ac:dyDescent="0.2">
      <c r="A146" s="350" t="s">
        <v>564</v>
      </c>
      <c r="B146" s="350"/>
      <c r="C146" s="350"/>
      <c r="D146" s="351">
        <v>2058040</v>
      </c>
      <c r="E146" s="352" t="s">
        <v>532</v>
      </c>
      <c r="F146" s="352"/>
      <c r="G146" s="352"/>
      <c r="H146" s="352"/>
      <c r="I146" s="353">
        <v>8036084</v>
      </c>
    </row>
    <row r="147" spans="1:9" x14ac:dyDescent="0.2">
      <c r="A147" s="350" t="s">
        <v>533</v>
      </c>
      <c r="B147" s="350"/>
      <c r="C147" s="350"/>
      <c r="D147" s="351">
        <v>4703048</v>
      </c>
      <c r="E147" s="352"/>
      <c r="F147" s="352"/>
      <c r="G147" s="352"/>
      <c r="H147" s="352"/>
      <c r="I147" s="353"/>
    </row>
    <row r="148" spans="1:9" x14ac:dyDescent="0.2">
      <c r="A148" s="350" t="s">
        <v>565</v>
      </c>
      <c r="B148" s="350"/>
      <c r="C148" s="350"/>
      <c r="D148" s="351">
        <v>819784</v>
      </c>
      <c r="E148" s="352"/>
      <c r="F148" s="352"/>
      <c r="G148" s="352"/>
      <c r="H148" s="352"/>
      <c r="I148" s="353"/>
    </row>
    <row r="149" spans="1:9" x14ac:dyDescent="0.2">
      <c r="A149" s="350" t="s">
        <v>566</v>
      </c>
      <c r="B149" s="350"/>
      <c r="C149" s="350"/>
      <c r="D149" s="351">
        <v>88593</v>
      </c>
      <c r="E149" s="352"/>
      <c r="F149" s="352"/>
      <c r="G149" s="352"/>
      <c r="H149" s="352"/>
      <c r="I149" s="353"/>
    </row>
    <row r="150" spans="1:9" x14ac:dyDescent="0.2">
      <c r="A150" s="334" t="s">
        <v>567</v>
      </c>
      <c r="B150" s="334"/>
      <c r="C150" s="334"/>
      <c r="D150" s="341">
        <v>366618</v>
      </c>
      <c r="E150" s="339"/>
      <c r="F150" s="339"/>
      <c r="G150" s="339"/>
      <c r="H150" s="339"/>
      <c r="I150" s="340"/>
    </row>
    <row r="151" spans="1:9" x14ac:dyDescent="0.2">
      <c r="A151" s="342" t="s">
        <v>534</v>
      </c>
      <c r="B151" s="342"/>
      <c r="C151" s="342"/>
      <c r="D151" s="338">
        <v>1500591</v>
      </c>
      <c r="E151" s="342" t="s">
        <v>535</v>
      </c>
      <c r="F151" s="342"/>
      <c r="G151" s="342"/>
      <c r="H151" s="342"/>
      <c r="I151" s="338">
        <v>1423094</v>
      </c>
    </row>
    <row r="152" spans="1:9" x14ac:dyDescent="0.2">
      <c r="A152" s="334" t="s">
        <v>562</v>
      </c>
      <c r="B152" s="334"/>
      <c r="C152" s="334"/>
      <c r="D152" s="341">
        <v>25786</v>
      </c>
      <c r="E152" s="334" t="s">
        <v>536</v>
      </c>
      <c r="F152" s="334"/>
      <c r="G152" s="334"/>
      <c r="H152" s="334"/>
      <c r="I152" s="341">
        <v>103283</v>
      </c>
    </row>
    <row r="153" spans="1:9" x14ac:dyDescent="0.2">
      <c r="A153" s="342" t="s">
        <v>568</v>
      </c>
      <c r="B153" s="342"/>
      <c r="C153" s="342"/>
      <c r="D153" s="338">
        <v>121414</v>
      </c>
      <c r="E153" s="336" t="s">
        <v>538</v>
      </c>
      <c r="F153" s="336"/>
      <c r="G153" s="336"/>
      <c r="H153" s="336"/>
      <c r="I153" s="337">
        <v>1975238</v>
      </c>
    </row>
    <row r="154" spans="1:9" x14ac:dyDescent="0.2">
      <c r="A154" s="350" t="s">
        <v>569</v>
      </c>
      <c r="B154" s="350"/>
      <c r="C154" s="350"/>
      <c r="D154" s="351">
        <v>157921</v>
      </c>
      <c r="E154" s="352"/>
      <c r="F154" s="352"/>
      <c r="G154" s="352"/>
      <c r="H154" s="352"/>
      <c r="I154" s="353"/>
    </row>
    <row r="155" spans="1:9" x14ac:dyDescent="0.2">
      <c r="A155" s="350" t="s">
        <v>537</v>
      </c>
      <c r="B155" s="350"/>
      <c r="C155" s="350"/>
      <c r="D155" s="351">
        <v>150349</v>
      </c>
      <c r="E155" s="352"/>
      <c r="F155" s="352"/>
      <c r="G155" s="352"/>
      <c r="H155" s="352"/>
      <c r="I155" s="353"/>
    </row>
    <row r="156" spans="1:9" x14ac:dyDescent="0.2">
      <c r="A156" s="334" t="s">
        <v>539</v>
      </c>
      <c r="B156" s="334"/>
      <c r="C156" s="334"/>
      <c r="D156" s="341">
        <v>1545554</v>
      </c>
      <c r="E156" s="339"/>
      <c r="F156" s="339"/>
      <c r="G156" s="339"/>
      <c r="H156" s="339"/>
      <c r="I156" s="340"/>
    </row>
    <row r="157" spans="1:9" x14ac:dyDescent="0.2">
      <c r="A157" s="336" t="s">
        <v>570</v>
      </c>
      <c r="B157" s="336"/>
      <c r="C157" s="336"/>
      <c r="D157" s="337">
        <v>1570679</v>
      </c>
      <c r="E157" s="342" t="s">
        <v>577</v>
      </c>
      <c r="F157" s="342"/>
      <c r="G157" s="342"/>
      <c r="H157" s="342"/>
      <c r="I157" s="338">
        <v>37685</v>
      </c>
    </row>
    <row r="158" spans="1:9" x14ac:dyDescent="0.2">
      <c r="A158" s="339"/>
      <c r="B158" s="339"/>
      <c r="C158" s="339"/>
      <c r="D158" s="340"/>
      <c r="E158" s="334" t="s">
        <v>578</v>
      </c>
      <c r="F158" s="334"/>
      <c r="G158" s="334"/>
      <c r="H158" s="334"/>
      <c r="I158" s="341">
        <v>1532995</v>
      </c>
    </row>
    <row r="159" spans="1:9" x14ac:dyDescent="0.2">
      <c r="A159" s="342" t="s">
        <v>540</v>
      </c>
      <c r="B159" s="342"/>
      <c r="C159" s="342"/>
      <c r="D159" s="338">
        <v>196789</v>
      </c>
      <c r="E159" s="336" t="s">
        <v>541</v>
      </c>
      <c r="F159" s="336"/>
      <c r="G159" s="336"/>
      <c r="H159" s="336"/>
      <c r="I159" s="337">
        <v>209823</v>
      </c>
    </row>
    <row r="160" spans="1:9" x14ac:dyDescent="0.2">
      <c r="A160" s="334" t="s">
        <v>571</v>
      </c>
      <c r="B160" s="334"/>
      <c r="C160" s="334"/>
      <c r="D160" s="341">
        <v>13034</v>
      </c>
      <c r="E160" s="339"/>
      <c r="F160" s="339"/>
      <c r="G160" s="339"/>
      <c r="H160" s="339"/>
      <c r="I160" s="340"/>
    </row>
    <row r="161" spans="1:9" x14ac:dyDescent="0.2">
      <c r="A161" s="342" t="s">
        <v>572</v>
      </c>
      <c r="B161" s="342"/>
      <c r="C161" s="342"/>
      <c r="D161" s="338">
        <v>5029156</v>
      </c>
      <c r="E161" s="336" t="s">
        <v>543</v>
      </c>
      <c r="F161" s="336"/>
      <c r="G161" s="336"/>
      <c r="H161" s="336"/>
      <c r="I161" s="337">
        <v>5441735</v>
      </c>
    </row>
    <row r="162" spans="1:9" x14ac:dyDescent="0.2">
      <c r="A162" s="350" t="s">
        <v>573</v>
      </c>
      <c r="B162" s="350"/>
      <c r="C162" s="350"/>
      <c r="D162" s="351">
        <v>168219</v>
      </c>
      <c r="E162" s="352"/>
      <c r="F162" s="352"/>
      <c r="G162" s="352"/>
      <c r="H162" s="352"/>
      <c r="I162" s="353"/>
    </row>
    <row r="163" spans="1:9" x14ac:dyDescent="0.2">
      <c r="A163" s="334" t="s">
        <v>542</v>
      </c>
      <c r="B163" s="334"/>
      <c r="C163" s="334"/>
      <c r="D163" s="341">
        <v>244360</v>
      </c>
      <c r="E163" s="339"/>
      <c r="F163" s="339"/>
      <c r="G163" s="339"/>
      <c r="H163" s="339"/>
      <c r="I163" s="340"/>
    </row>
    <row r="164" spans="1:9" x14ac:dyDescent="0.2">
      <c r="A164" s="343" t="s">
        <v>544</v>
      </c>
      <c r="B164" s="343"/>
      <c r="C164" s="343"/>
      <c r="D164" s="344">
        <v>90653</v>
      </c>
      <c r="E164" s="343" t="s">
        <v>579</v>
      </c>
      <c r="F164" s="343"/>
      <c r="G164" s="343"/>
      <c r="H164" s="343"/>
      <c r="I164" s="344">
        <v>90653</v>
      </c>
    </row>
    <row r="165" spans="1:9" x14ac:dyDescent="0.2">
      <c r="A165" s="342" t="s">
        <v>545</v>
      </c>
      <c r="B165" s="342"/>
      <c r="C165" s="342"/>
      <c r="D165" s="338">
        <v>825280</v>
      </c>
      <c r="E165" s="342" t="s">
        <v>547</v>
      </c>
      <c r="F165" s="342"/>
      <c r="G165" s="342"/>
      <c r="H165" s="342"/>
      <c r="I165" s="338">
        <v>32306</v>
      </c>
    </row>
    <row r="166" spans="1:9" x14ac:dyDescent="0.2">
      <c r="A166" s="350"/>
      <c r="B166" s="350"/>
      <c r="C166" s="350"/>
      <c r="D166" s="351"/>
      <c r="E166" s="350" t="s">
        <v>546</v>
      </c>
      <c r="F166" s="350"/>
      <c r="G166" s="350"/>
      <c r="H166" s="350"/>
      <c r="I166" s="351">
        <v>102887</v>
      </c>
    </row>
    <row r="167" spans="1:9" x14ac:dyDescent="0.2">
      <c r="A167" s="350" t="s">
        <v>574</v>
      </c>
      <c r="B167" s="350"/>
      <c r="C167" s="350"/>
      <c r="D167" s="351">
        <v>29423</v>
      </c>
      <c r="E167" s="350" t="s">
        <v>548</v>
      </c>
      <c r="F167" s="350"/>
      <c r="G167" s="350"/>
      <c r="H167" s="350"/>
      <c r="I167" s="351">
        <v>59561</v>
      </c>
    </row>
    <row r="168" spans="1:9" x14ac:dyDescent="0.2">
      <c r="A168" s="350" t="s">
        <v>575</v>
      </c>
      <c r="B168" s="350"/>
      <c r="C168" s="350"/>
      <c r="D168" s="351">
        <v>19983</v>
      </c>
      <c r="E168" s="350" t="s">
        <v>549</v>
      </c>
      <c r="F168" s="350"/>
      <c r="G168" s="350"/>
      <c r="H168" s="350"/>
      <c r="I168" s="351">
        <v>64676</v>
      </c>
    </row>
    <row r="169" spans="1:9" x14ac:dyDescent="0.2">
      <c r="A169" s="350"/>
      <c r="B169" s="350"/>
      <c r="C169" s="350"/>
      <c r="D169" s="351"/>
      <c r="E169" s="350" t="s">
        <v>550</v>
      </c>
      <c r="F169" s="350"/>
      <c r="G169" s="350"/>
      <c r="H169" s="350"/>
      <c r="I169" s="351">
        <v>32414</v>
      </c>
    </row>
    <row r="170" spans="1:9" x14ac:dyDescent="0.2">
      <c r="A170" s="350" t="s">
        <v>576</v>
      </c>
      <c r="B170" s="350"/>
      <c r="C170" s="350"/>
      <c r="D170" s="351">
        <v>3006864</v>
      </c>
      <c r="E170" s="350" t="s">
        <v>551</v>
      </c>
      <c r="F170" s="350"/>
      <c r="G170" s="350"/>
      <c r="H170" s="350"/>
      <c r="I170" s="351">
        <v>3269442</v>
      </c>
    </row>
    <row r="171" spans="1:9" x14ac:dyDescent="0.2">
      <c r="A171" s="334"/>
      <c r="B171" s="334"/>
      <c r="C171" s="334"/>
      <c r="D171" s="341"/>
      <c r="E171" s="334" t="s">
        <v>552</v>
      </c>
      <c r="F171" s="334"/>
      <c r="G171" s="334"/>
      <c r="H171" s="334"/>
      <c r="I171" s="341">
        <v>320264</v>
      </c>
    </row>
  </sheetData>
  <mergeCells count="24">
    <mergeCell ref="E159:H160"/>
    <mergeCell ref="I159:I160"/>
    <mergeCell ref="E161:H163"/>
    <mergeCell ref="I161:I163"/>
    <mergeCell ref="I146:I150"/>
    <mergeCell ref="E153:H156"/>
    <mergeCell ref="I153:I156"/>
    <mergeCell ref="A157:C158"/>
    <mergeCell ref="D157:D158"/>
    <mergeCell ref="A135:C136"/>
    <mergeCell ref="D135:D136"/>
    <mergeCell ref="A139:C140"/>
    <mergeCell ref="D139:D140"/>
    <mergeCell ref="E129:H130"/>
    <mergeCell ref="I129:I130"/>
    <mergeCell ref="E131:H132"/>
    <mergeCell ref="I131:I132"/>
    <mergeCell ref="A133:C134"/>
    <mergeCell ref="D133:D134"/>
    <mergeCell ref="E143:H145"/>
    <mergeCell ref="I143:I145"/>
    <mergeCell ref="E146:H150"/>
    <mergeCell ref="A1:J30"/>
    <mergeCell ref="A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f00c05a3-a522-4b3b-aeec-75a37a6bc44f"/>
    <ds:schemaRef ds:uri="ebeef9ca-c00b-443c-ae4d-d16a6508f86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2021-04-13T16:12:09Z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