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fuma\RiF\Izvjestaji\HANFA\HANFA_TFI-POD\2026\3Q2026\"/>
    </mc:Choice>
  </mc:AlternateContent>
  <xr:revisionPtr revIDLastSave="0" documentId="13_ncr:1_{B47A1F55-BD87-42A0-8F1F-E3B7975F59FD}"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Bilješke!$A$1:$M$180</definedName>
    <definedName name="_xlnm.Print_Area" localSheetId="4">NT_D!$A$1:$I$53</definedName>
    <definedName name="_xlnm.Print_Area" localSheetId="3">NT_I!$A$1:$I$59</definedName>
    <definedName name="_xlnm.Print_Area" localSheetId="0">'Opći podaci'!$A$1:$J$67</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4" i="24" l="1"/>
  <c r="J179" i="24" l="1"/>
  <c r="J178" i="24"/>
  <c r="J177" i="24"/>
  <c r="J176" i="24"/>
  <c r="J175" i="24"/>
  <c r="J174" i="24"/>
  <c r="J173" i="24"/>
  <c r="K172" i="24"/>
  <c r="J170" i="24"/>
  <c r="J165" i="24"/>
  <c r="J164" i="24"/>
  <c r="J156" i="24"/>
  <c r="J141" i="24" l="1"/>
  <c r="J140" i="24"/>
  <c r="J139" i="24"/>
  <c r="J138" i="24"/>
  <c r="J137" i="24"/>
  <c r="J133" i="24"/>
  <c r="J130" i="24"/>
  <c r="J128" i="24"/>
  <c r="K173" i="24" l="1"/>
  <c r="E173" i="24"/>
  <c r="E172" i="24"/>
  <c r="K170" i="24"/>
  <c r="E170" i="24"/>
  <c r="E166" i="24"/>
  <c r="K164" i="24"/>
  <c r="E164" i="24"/>
  <c r="E159" i="24"/>
  <c r="E155" i="24"/>
  <c r="E149" i="24"/>
  <c r="E145" i="24"/>
  <c r="K140" i="24"/>
  <c r="E140" i="24"/>
  <c r="K138" i="24"/>
  <c r="E138" i="24"/>
  <c r="E136" i="24"/>
  <c r="K133" i="24"/>
  <c r="E133" i="24"/>
  <c r="K130" i="24"/>
  <c r="E130" i="24"/>
  <c r="K128" i="24"/>
  <c r="E128" i="24"/>
  <c r="L170" i="24" l="1"/>
  <c r="L140" i="24"/>
  <c r="L138" i="24"/>
  <c r="L128" i="24"/>
  <c r="L173" i="24"/>
  <c r="L130" i="24"/>
  <c r="L172" i="24"/>
  <c r="L164" i="24"/>
  <c r="L133" i="24"/>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J136" i="24" s="1"/>
  <c r="K136" i="24" s="1"/>
  <c r="L136" i="24" s="1"/>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J166" i="24" s="1"/>
  <c r="K166" i="24" s="1"/>
  <c r="L166" i="24" s="1"/>
  <c r="I95" i="18"/>
  <c r="I92" i="18"/>
  <c r="I60" i="18"/>
  <c r="J159" i="24" s="1"/>
  <c r="K159" i="24" s="1"/>
  <c r="L159" i="24" s="1"/>
  <c r="I53" i="18"/>
  <c r="J155" i="24" s="1"/>
  <c r="K155" i="24" s="1"/>
  <c r="L155" i="24" s="1"/>
  <c r="I45" i="18"/>
  <c r="I38" i="18"/>
  <c r="I27" i="18"/>
  <c r="J149" i="24" s="1"/>
  <c r="K149" i="24" s="1"/>
  <c r="L149" i="24" s="1"/>
  <c r="I17" i="18"/>
  <c r="J145" i="24" s="1"/>
  <c r="K145" i="24" s="1"/>
  <c r="L145" i="24" s="1"/>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 r="K112" i="26"/>
  <c r="J112" i="26"/>
</calcChain>
</file>

<file path=xl/sharedStrings.xml><?xml version="1.0" encoding="utf-8"?>
<sst xmlns="http://schemas.openxmlformats.org/spreadsheetml/2006/main" count="719" uniqueCount="627">
  <si>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</si>
  <si>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</si>
  <si>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</si>
  <si>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</si>
  <si>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</si>
  <si>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</si>
  <si>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</si>
  <si>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</si>
  <si>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</si>
  <si>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</si>
  <si>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</si>
  <si>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</si>
  <si>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</si>
  <si>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</si>
  <si>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</si>
  <si>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</si>
  <si>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</si>
  <si>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</si>
  <si>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</si>
  <si>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</si>
  <si>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</si>
  <si>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</si>
  <si>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</si>
  <si>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</si>
  <si>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</si>
  <si>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</si>
  <si>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</si>
  <si>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</si>
  <si>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</si>
  <si>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</si>
  <si>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</si>
  <si>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</si>
  <si>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</si>
  <si>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</si>
  <si>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</si>
  <si>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</si>
  <si>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</si>
  <si>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</si>
  <si>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</si>
  <si>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</si>
  <si>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</si>
  <si>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</si>
  <si>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</si>
  <si>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</si>
  <si>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</si>
  <si>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</si>
  <si>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</si>
  <si>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</si>
  <si>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</si>
  <si>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</si>
  <si>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</si>
  <si>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</si>
  <si>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</si>
  <si>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</si>
  <si>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</si>
  <si>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</si>
  <si>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</si>
  <si>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</si>
  <si>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</si>
  <si>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</si>
  <si>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</si>
  <si>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</si>
  <si>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</si>
  <si>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</si>
  <si>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</si>
  <si>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</si>
  <si>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</si>
  <si>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</si>
  <si>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</si>
  <si>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</si>
  <si>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</si>
  <si>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</si>
  <si>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</si>
  <si>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</si>
  <si>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</si>
  <si>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</si>
  <si>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</si>
  <si>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</si>
  <si>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</si>
  <si>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</si>
  <si>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</si>
  <si>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</si>
  <si>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</si>
  <si>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</si>
  <si>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</si>
  <si>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</si>
  <si>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</si>
  <si>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</si>
  <si>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</si>
  <si>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</si>
  <si>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</si>
  <si>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</si>
  <si>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</si>
  <si>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</si>
  <si>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</si>
  <si>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</si>
  <si>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</si>
  <si>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</si>
  <si>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</si>
  <si>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</si>
  <si>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</si>
  <si>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</si>
  <si>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</si>
  <si>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</si>
  <si>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</si>
  <si>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</si>
  <si>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</si>
  <si>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</si>
  <si>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</si>
  <si>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</si>
  <si>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</si>
  <si>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</si>
  <si>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</si>
  <si>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</si>
  <si>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</si>
  <si>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</si>
  <si>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</si>
  <si>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</si>
  <si>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</si>
  <si>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</si>
  <si>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</si>
  <si>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</si>
  <si>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</si>
  <si>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</si>
  <si>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</si>
  <si>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</si>
  <si>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</si>
  <si>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</si>
  <si>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</si>
  <si>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</si>
  <si>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</si>
  <si>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</si>
  <si>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</si>
  <si>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</si>
  <si>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</si>
  <si>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</si>
  <si>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</si>
  <si>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</si>
  <si>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</si>
  <si>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</si>
  <si>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</si>
  <si>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</si>
  <si>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</si>
  <si>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</si>
  <si>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</si>
  <si>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</si>
  <si>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</si>
  <si>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</si>
  <si>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</si>
  <si>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</si>
  <si>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</si>
  <si>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</si>
  <si>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</si>
  <si>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</si>
  <si>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</si>
  <si>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</si>
  <si>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</si>
  <si>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</si>
  <si>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</si>
  <si>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</si>
  <si>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</si>
  <si>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</si>
  <si>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</si>
  <si>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</si>
  <si>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</si>
  <si>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</si>
  <si>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</si>
  <si>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</si>
  <si>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</si>
  <si>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</si>
  <si>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</si>
  <si>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</si>
  <si>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</si>
  <si>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</si>
  <si>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</si>
  <si>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</si>
  <si>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</si>
  <si>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</si>
  <si>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</si>
  <si>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</si>
  <si>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</si>
  <si>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</si>
  <si>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</si>
  <si>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</si>
  <si>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</si>
  <si>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</si>
  <si>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</si>
  <si>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</si>
  <si>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</si>
  <si>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</si>
  <si>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</si>
  <si>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</si>
  <si>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</si>
  <si>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</si>
  <si>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</si>
  <si>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</si>
  <si>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</si>
  <si>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</si>
  <si>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</si>
  <si>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</si>
  <si>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</si>
  <si>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</si>
  <si>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</si>
  <si>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</si>
  <si>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</si>
  <si>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</si>
  <si>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</si>
  <si>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</si>
  <si>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</si>
  <si>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</si>
  <si>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</si>
  <si>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</si>
  <si>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</si>
  <si>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</si>
  <si>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</si>
  <si>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</si>
  <si>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</si>
  <si>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</si>
  <si>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</si>
  <si>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</si>
  <si>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</si>
  <si>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</si>
  <si>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</si>
  <si>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</si>
  <si>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</si>
  <si>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</si>
  <si>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</si>
  <si>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</si>
  <si>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</si>
  <si>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</si>
  <si>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</si>
  <si>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</si>
  <si>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</si>
  <si>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</si>
  <si>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</si>
  <si>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</si>
  <si>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</si>
  <si>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</si>
  <si>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</si>
  <si>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</si>
  <si>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</si>
  <si>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</si>
  <si>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</si>
  <si>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</si>
  <si>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</si>
  <si>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</si>
  <si>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</si>
  <si>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</si>
  <si>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</si>
  <si>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</si>
  <si>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</si>
  <si>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</si>
  <si>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</si>
  <si>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</si>
  <si>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</si>
  <si>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</si>
  <si>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</si>
  <si>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</si>
  <si>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</si>
  <si>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</si>
  <si>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</si>
  <si>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</si>
  <si>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</si>
  <si>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</si>
  <si>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</si>
  <si>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</si>
  <si>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</si>
  <si>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</si>
  <si>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</si>
  <si>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</si>
  <si>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</si>
  <si>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</si>
  <si>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</si>
  <si>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</si>
  <si>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</si>
  <si>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</si>
  <si>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</si>
  <si>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</si>
  <si>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</si>
  <si>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</si>
  <si>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</si>
  <si>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</si>
  <si>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</si>
  <si>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</si>
  <si>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</si>
  <si>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</si>
  <si>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</si>
  <si>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</si>
  <si>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</si>
  <si>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</si>
  <si>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</si>
  <si>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</si>
  <si>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</si>
  <si>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</si>
  <si>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</si>
  <si>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</si>
  <si>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</si>
  <si>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</si>
  <si>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</si>
  <si>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</si>
  <si>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</si>
  <si>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</si>
  <si>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</si>
  <si>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</si>
  <si>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</si>
  <si>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</si>
  <si>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</si>
  <si>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</si>
  <si>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</si>
  <si>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</si>
  <si>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</si>
  <si>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</si>
  <si>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</si>
  <si>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</si>
  <si>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</si>
  <si>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</si>
  <si>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</si>
  <si>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</si>
  <si>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</si>
  <si>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</si>
  <si>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</si>
  <si>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</si>
  <si>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</si>
  <si>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</si>
  <si>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</si>
  <si>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</si>
  <si>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</si>
  <si>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</si>
  <si>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</si>
  <si>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</si>
  <si>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</si>
  <si>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</si>
  <si>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</si>
  <si>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</si>
  <si>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</si>
  <si>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</si>
  <si>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</si>
  <si>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</si>
  <si>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</si>
  <si>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</si>
  <si>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</si>
  <si>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</si>
  <si>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</si>
  <si>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</si>
  <si>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</si>
  <si>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</si>
  <si>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</si>
  <si>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</si>
  <si>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</si>
  <si>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</si>
  <si>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</si>
  <si>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</si>
  <si>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</si>
  <si>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</si>
  <si>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</si>
  <si>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</si>
  <si>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</si>
  <si>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</si>
  <si>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</si>
  <si>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</si>
  <si>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</si>
  <si>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</si>
  <si>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</si>
  <si>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</si>
  <si>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</si>
  <si>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</si>
  <si>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</si>
  <si>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</si>
  <si>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</si>
  <si>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</si>
  <si>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</si>
  <si>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</si>
  <si>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</si>
  <si>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</si>
  <si>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</si>
  <si>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</si>
  <si>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</si>
  <si>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</si>
  <si>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</si>
  <si>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</si>
  <si>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</si>
  <si>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</si>
  <si>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</si>
  <si>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</si>
  <si>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</si>
  <si>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</si>
  <si>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</si>
  <si>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</si>
  <si>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</si>
  <si>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</si>
  <si>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</si>
  <si>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</si>
  <si>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</si>
  <si>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</si>
  <si>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</si>
  <si>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</si>
  <si>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</si>
  <si>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</si>
  <si>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</si>
  <si>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</si>
  <si>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</si>
  <si>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</si>
  <si>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</si>
  <si>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</si>
  <si>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</si>
  <si>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</si>
  <si>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</si>
  <si>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</si>
  <si>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</si>
  <si>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</si>
  <si>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</si>
  <si>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</si>
  <si>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</si>
  <si>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</si>
  <si>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</si>
  <si>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</si>
  <si>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</si>
  <si>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</si>
  <si>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</si>
  <si>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</si>
  <si>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</si>
  <si>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</si>
  <si>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</si>
  <si>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</si>
  <si>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</si>
  <si>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</si>
  <si>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</si>
  <si>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</si>
  <si>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</si>
  <si>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</si>
  <si>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</si>
  <si>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</si>
  <si>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</si>
  <si>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</si>
  <si>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</si>
  <si>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</si>
  <si>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</si>
  <si>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</si>
  <si>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</si>
  <si>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</si>
  <si>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</si>
  <si>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</si>
  <si>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</si>
  <si>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</si>
  <si>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</si>
  <si>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</si>
  <si>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</si>
  <si>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</si>
  <si>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</si>
  <si>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03075281</t>
  </si>
  <si>
    <t>040001061</t>
  </si>
  <si>
    <t>82023167977</t>
  </si>
  <si>
    <t>3309</t>
  </si>
  <si>
    <t>3157003OO9IA06S5FS61</t>
  </si>
  <si>
    <t>ADRIS GRUPA d. d.</t>
  </si>
  <si>
    <t>Rovinj</t>
  </si>
  <si>
    <t>Obala Vladimira Nazora 1</t>
  </si>
  <si>
    <t>postmaster@adris.hr</t>
  </si>
  <si>
    <t>www.adris.hr</t>
  </si>
  <si>
    <t>MAISTRA d. d.</t>
  </si>
  <si>
    <t>CROMARIS d. d.</t>
  </si>
  <si>
    <t>CROATIA osiguranje d. d.</t>
  </si>
  <si>
    <t>ABILIA d. o. o.</t>
  </si>
  <si>
    <t>HUP-ZAGREB d.d.</t>
  </si>
  <si>
    <t>ZELOVO d. o. o.</t>
  </si>
  <si>
    <t>BABINDUB d. o. o.</t>
  </si>
  <si>
    <t>ENCRO VOŠTANE d. o. o.</t>
  </si>
  <si>
    <t>VRTAČA d. o. o.</t>
  </si>
  <si>
    <t>Rovinj, Obala Vladimira Nazora 6</t>
  </si>
  <si>
    <t>01919016</t>
  </si>
  <si>
    <t>Zadar, Gaženička cesta 4/b</t>
  </si>
  <si>
    <t>02561077</t>
  </si>
  <si>
    <t>Zagreb, Vatroslava Jagića 33</t>
  </si>
  <si>
    <t>03276147</t>
  </si>
  <si>
    <t>Rovinj, Obala Vladimira Nazora 1</t>
  </si>
  <si>
    <t>01788493</t>
  </si>
  <si>
    <t>Zagreb, Trg Krešimira Ćosića 9</t>
  </si>
  <si>
    <t>080022720</t>
  </si>
  <si>
    <t>Zagreb, Jurišićeva ulica 1/a</t>
  </si>
  <si>
    <t>080761932</t>
  </si>
  <si>
    <t>081271975</t>
  </si>
  <si>
    <t>081077159</t>
  </si>
  <si>
    <t>060359259</t>
  </si>
  <si>
    <t>Palinec, Vitomir</t>
  </si>
  <si>
    <t>052 801 118</t>
  </si>
  <si>
    <t>Obveznik: ADRIS GRUPA d. d.</t>
  </si>
  <si>
    <t>BILJEŠKE UZ FINANCIJSKE IZVJEŠTAJE - TFI</t>
  </si>
  <si>
    <t>a)</t>
  </si>
  <si>
    <t>Internet stranicama Izdavatelja (www.adris.hr).</t>
  </si>
  <si>
    <t>b)</t>
  </si>
  <si>
    <t>c)</t>
  </si>
  <si>
    <t>Iste računovodstvene politike i metode se primjenjuju prilikom sastavljanja financijskih izvještaja za tromjesečno izvještajno razdoblje kao i u posljednjim godišnjim financijskim izvještajima.</t>
  </si>
  <si>
    <t>d)</t>
  </si>
  <si>
    <t>e)</t>
  </si>
  <si>
    <t>f):</t>
  </si>
  <si>
    <t>1.</t>
  </si>
  <si>
    <t>Naziv:</t>
  </si>
  <si>
    <t>Obala Vladimira Nazora 1, Rovinj</t>
  </si>
  <si>
    <t>Pravni oblik:</t>
  </si>
  <si>
    <t>dioničko društvo</t>
  </si>
  <si>
    <t>Država osnivanja:</t>
  </si>
  <si>
    <t>Republika Hrvatska</t>
  </si>
  <si>
    <t>MBS:</t>
  </si>
  <si>
    <t>OIB:</t>
  </si>
  <si>
    <t>2.</t>
  </si>
  <si>
    <t>Skraćeni financijski izvještaji Društva i Grupe sastavljeni su sukladno Međunarodnom računovodstvenom standardu 34 - Financijsko izvještavanje za razdoblja tijekom godine.</t>
  </si>
  <si>
    <t>Skraćeni financijski izvještaji ne sadrže sve podatke i objave koji su obvezni za godišnje financijske izvještaje te ih se treba čitati zajedno sa zadnje objavljenim godišnjim financijskim izvještajima.</t>
  </si>
  <si>
    <t>3.</t>
  </si>
  <si>
    <t>4.</t>
  </si>
  <si>
    <t>5.</t>
  </si>
  <si>
    <t>6.</t>
  </si>
  <si>
    <t>Prosječan broj zaposlenih tijekom poslovne godine:</t>
  </si>
  <si>
    <t>7.</t>
  </si>
  <si>
    <t>8.</t>
  </si>
  <si>
    <t>9.</t>
  </si>
  <si>
    <t>10.</t>
  </si>
  <si>
    <t>Tijekom poslovne godine nije bilo upisa dionica u okviru odobrenog kapitala Izdavatelja.</t>
  </si>
  <si>
    <t>11.</t>
  </si>
  <si>
    <t>Grupa nema potvrda o sudjelovanju, konvertibilnih zadužnica, jamstava, opcija ili sličnih vrijednosnica ili prava.</t>
  </si>
  <si>
    <t>12.</t>
  </si>
  <si>
    <t>Grupa nema udjela u društvima s neograničenom odgovornosti.</t>
  </si>
  <si>
    <t>13.</t>
  </si>
  <si>
    <t>Izdavatelj je krajnja matica te nije kontrolirani član druge grupe.</t>
  </si>
  <si>
    <t>Izdavatelj kao krajnja matica sastavlja konsolidirane financijske izvještaje koji su objavljeni na Internet stranicama Izdavatelja (www.adris.hr).</t>
  </si>
  <si>
    <t>14.</t>
  </si>
  <si>
    <t>15.</t>
  </si>
  <si>
    <t>Izdavatelj sastavlja nerevidirane kvartalne konsolidirane financijske izvještaje koji su dostupni na Internet stranicama Izdavatelja (www.adris.hr).</t>
  </si>
  <si>
    <t>16.</t>
  </si>
  <si>
    <t>Grupa nema materijalnih aranžmana sa društvima koja nisu uključena u bilancu.</t>
  </si>
  <si>
    <t>17.</t>
  </si>
  <si>
    <t>Nije bilo značajnih događaja koji su nastupili nakon datuma bilance.</t>
  </si>
  <si>
    <t>Tablica usklade TFI financijskog izvještaja i nerevidiranog MSFI financijskog izvještaja (iznosi su u tisućama eura):</t>
  </si>
  <si>
    <t>Stavka RDG-a u MSFI</t>
  </si>
  <si>
    <t>Iznos</t>
  </si>
  <si>
    <t>UKUPNO</t>
  </si>
  <si>
    <t>Stavka RDG-a u TFI</t>
  </si>
  <si>
    <t>Razlika</t>
  </si>
  <si>
    <t>Objašnjenje</t>
  </si>
  <si>
    <t>Poslovni prihodi</t>
  </si>
  <si>
    <t>Prihodi od prodaje (izvan grupe)</t>
  </si>
  <si>
    <t>Prihodi od ugovora o osiguranju</t>
  </si>
  <si>
    <t>Prihodi od kamata i ostali prihodi</t>
  </si>
  <si>
    <t>Ostali poslovni prihodi (izvan grupe)</t>
  </si>
  <si>
    <t>Neto rezultat ugovora o (pasivnom) reosiguranju</t>
  </si>
  <si>
    <t>Ostali dobici</t>
  </si>
  <si>
    <t>Rashodi od ugovora o osiguranju</t>
  </si>
  <si>
    <t>Troškovi sirovina i materijala</t>
  </si>
  <si>
    <t>Klasifikacijske razlike u strukturi RDG-a uslijed primjene MSFI 17</t>
  </si>
  <si>
    <t>Ostali vanjski troškovi</t>
  </si>
  <si>
    <t>Troškovi zaposlenih</t>
  </si>
  <si>
    <t>Troškovi osoblja</t>
  </si>
  <si>
    <t>Rezerviranja za mirovine, otpremnine i slične obveze</t>
  </si>
  <si>
    <t>Amortizacija i vrijednosna usklađenja</t>
  </si>
  <si>
    <t>Amortizacija</t>
  </si>
  <si>
    <t>Vrijednosna usklađenja dugotrajne imovine osim financijske imovine</t>
  </si>
  <si>
    <t>Ostali poslovni rashodi</t>
  </si>
  <si>
    <t>Ostali troškovi</t>
  </si>
  <si>
    <t>Ostali gubici</t>
  </si>
  <si>
    <t>Stavka bilance u MSFI</t>
  </si>
  <si>
    <t>Nekretnine, postrojenja i oprema</t>
  </si>
  <si>
    <t>Materijalna imovina</t>
  </si>
  <si>
    <t>Ulaganja u nekretnine</t>
  </si>
  <si>
    <t>Dugotrajna biološka imovina</t>
  </si>
  <si>
    <t>Dugotrajni dužnički VP po amortiziranom trošku</t>
  </si>
  <si>
    <t>Dugotrajna financijska imovina</t>
  </si>
  <si>
    <t>Dugotrajna financijska imovina po FV kroz OSD</t>
  </si>
  <si>
    <t>Dugotrajna financijska imovina po FV kroz RDG</t>
  </si>
  <si>
    <t>Ulaganja u pridružena društva i zajedničke poduhvate</t>
  </si>
  <si>
    <t>Dugotrajna potraživanja za dane zajmove</t>
  </si>
  <si>
    <t>Dugotrajni depoziti</t>
  </si>
  <si>
    <t>Kratkotrajna potraživanja iz poslovanja i ostala potraživanja</t>
  </si>
  <si>
    <t>Potraživanja (kratkotrajna)</t>
  </si>
  <si>
    <t>Potraživanja po osnovi poreza na dobit</t>
  </si>
  <si>
    <t>Plaćeni troškovi budućeg razdoblja i obračunati prihodi</t>
  </si>
  <si>
    <t>Imovina iz ugovora o reosiguranju</t>
  </si>
  <si>
    <t>Imovina iz ugovora o osiguranju</t>
  </si>
  <si>
    <t>Kratkotrajni dužnički VP po amortiziranom trošku</t>
  </si>
  <si>
    <t>Kratkotrajna financijska imovina</t>
  </si>
  <si>
    <t>Kratkotrajna financijska imovina po FV kroz OSD</t>
  </si>
  <si>
    <t>Kratkotrajna financijska imovina po FV kroz RDG</t>
  </si>
  <si>
    <t>Kratkotrajna potraživanja za dane zajmove</t>
  </si>
  <si>
    <t>Depoziti</t>
  </si>
  <si>
    <t>Obveze za zajmove, depozite i slično (dugoročne)</t>
  </si>
  <si>
    <t>Obveze prema bankama i drugim financijskim institucijama (dugoročne)</t>
  </si>
  <si>
    <t>Dugoročna rezerviranja</t>
  </si>
  <si>
    <t>Rezerviranja</t>
  </si>
  <si>
    <t>Kratkoročna rezerviranja</t>
  </si>
  <si>
    <t>Obveze iz ugovora o reosiguranju</t>
  </si>
  <si>
    <t>Obveze iz ugovora o osiguranju</t>
  </si>
  <si>
    <t>Ostale dugoročne obveze</t>
  </si>
  <si>
    <t>Dugoročne obveze prema za najmove</t>
  </si>
  <si>
    <t>Ostale financijske obveze (dugoročne)</t>
  </si>
  <si>
    <t>Posudbe (kratkoročne)</t>
  </si>
  <si>
    <t>Obveze prema bankama i drugim financijskim institucijama (kratkoročne)</t>
  </si>
  <si>
    <t>Obveze prema dobavljačima i ostale obveze (kratkoročne)</t>
  </si>
  <si>
    <t>Obveze za predujmove</t>
  </si>
  <si>
    <t>Ugovorne obveze</t>
  </si>
  <si>
    <t>Obveze prema dobavljačima</t>
  </si>
  <si>
    <t>Obveza za porez na dobit</t>
  </si>
  <si>
    <t>Obveze prema zaposlenicima</t>
  </si>
  <si>
    <t>Kratkoročne obveze za najmove</t>
  </si>
  <si>
    <t>Obveze za poreze, doprinose i slična davanja</t>
  </si>
  <si>
    <t>Ostale kratkoročne financijske obveze</t>
  </si>
  <si>
    <t>Obveze s osnove udjela u rezultatu</t>
  </si>
  <si>
    <t>Ostale kratkoročne obveze</t>
  </si>
  <si>
    <t>Odgođeno plaćanje troškova i prihod budućeg razdoblja</t>
  </si>
  <si>
    <t>Pristup posljednjim godišnjim financijskim izvještajima je omogućen na Internet stranicama Izdavatelja (https://www.adris.hr/odnosi-s-javnoscu/odnosi-s-investitorima/financijska-izvjesca/2025-2/).</t>
  </si>
  <si>
    <t xml:space="preserve">stanje na dan 30.09.2026 </t>
  </si>
  <si>
    <t>u razdoblju 01.01.2026 do 30.09.2026</t>
  </si>
  <si>
    <t>u razdoblju 01.01.2026. do 30.09.2026.</t>
  </si>
  <si>
    <t xml:space="preserve">BILJEŠKE UZ FINANCIJSKE IZVJEŠTAJE - TFI
(koji se sastavljaju za tromjesečna razdoblja)
Naziv izdavatelja:   ADRIS GRUPA d. d.
OIB:   82023167977
Izvještajno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</si>
  <si>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Poslovni događaji značajni za razumijevanje promjena u izvještaju o financijskog položaju i poslovnim rezultatima objavljeni su u nerevidiranim kvartalnim financijskim izvještajima 30.09.2026. koji su objavljeni na </t>
  </si>
  <si>
    <t>Utjecaj sezonalnosti objašnjen je u nerevidiranim kvartalnim financijskim izvještajima 30.09.2026. objavljenim na Internet stranicama Izdavatelja (www.adris.hr).</t>
  </si>
  <si>
    <t xml:space="preserve">Ostale objave koje propisuje MRS 34 - Financijsko izvještavanje za razdoblja tijekom godine navedene su u nerevidiranim kvartalnim financijskim izvještajima 30.09.2026. objavljenim na </t>
  </si>
  <si>
    <t>Dodatne informacije su objavljene u bilješci 2. nerevidiranih kvartalnih financijskih izvještaja 30.09.2026. objavljenih na Internet stranicama Izdavatelja (www.adris.hr).</t>
  </si>
  <si>
    <t>Detalji su navedeni u nerevidiranim kvartalnim financijskim izvještajima 30.09.2026. objavljenim na Internet stranicama Izdavatelja (www.adris.hr).</t>
  </si>
  <si>
    <t>Detalji o dugovanjima koja dospijevaju nakon više od pet godina objavljeni su u bilješci 11. nerevidiranog kvartalnog financijskog izvještaja 30.09.2026. koji je objavljen na Internet stranicama Izdavatelja (www.adris.hr).</t>
  </si>
  <si>
    <t>Stanje odgođenih poreza je prikazano u nerevidiranim kvartalnim financijskim izvještajima 30.09.2026. objavljenim na Internet stranicama Izdavatelja (www.adris.hr).</t>
  </si>
  <si>
    <t>Detalji su navedeni u bilješci 1. nerevidiranih kvartalnih financijskih izvještaja 30.09.2026. objavljenim na Internet stranicama Izdavatelja (www.adris.hr).</t>
  </si>
  <si>
    <t>Troškovi prodane robe</t>
  </si>
  <si>
    <t>Troškovi materijala i usluga</t>
  </si>
  <si>
    <t>Imovina s pravom uporabe</t>
  </si>
  <si>
    <t>Posudbe (dugoročne)</t>
  </si>
  <si>
    <t>Grupa na dan datum bilance ima preuzete obveze za buduća ulaganja u iznosu od 23,2 mil. eura temeljem obvezujućih ponuda za ulaganja u alternativne investicijske fondove.</t>
  </si>
  <si>
    <t>Za osiguranje plaćanja po dijelu kredita odobrenih od strane banaka i ostalih kreditora za nekoliko ovisnih društava upisane su hipoteke na imovinu i to na zemljište i zgrade u vrijednosti od 255.984 tisuće eura.</t>
  </si>
  <si>
    <t xml:space="preserve">Grupa je u tekućem izvještajnom razdoblju kapitalizirala troškove neto plaća u iznosu 82,8 tisuća EUR, troškove doprinosa iz plaća u iznosu od 23,8 tisuća EUR, troškove poreza i prireza iz plaća u iznosu od 16,6 tisuća EUR, </t>
  </si>
  <si>
    <t>troškove doprinosa na plaće u iznosu 16,2 tisuća EUR te ostalih troškova zaposlenih u iznosu od 1,8 tisuća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</si>
</sst>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_(* #,##0.0_);_(* \(#,##0.0\);_(* &quot;-&quot;?_);@_)"/>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Arial"/>
      <family val="2"/>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166" fontId="5" fillId="0" borderId="0" applyAlignment="0" applyProtection="0"/>
    <xf numFmtId="0" fontId="2" fillId="0" borderId="0"/>
  </cellStyleXfs>
  <cellXfs count="346">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7" xfId="4" quotePrefix="1" applyFont="1" applyFill="1" applyBorder="1" applyAlignment="1" applyProtection="1">
      <alignment horizontal="center" vertical="center"/>
      <protection locked="0"/>
    </xf>
    <xf numFmtId="0" fontId="6" fillId="0" borderId="0" xfId="0" applyFont="1"/>
    <xf numFmtId="0" fontId="2" fillId="0" borderId="0" xfId="0" applyFont="1"/>
    <xf numFmtId="0" fontId="2" fillId="0" borderId="0" xfId="0" applyFont="1" applyAlignment="1">
      <alignment horizontal="left"/>
    </xf>
    <xf numFmtId="0" fontId="2" fillId="0" borderId="0" xfId="0" quotePrefix="1" applyFont="1"/>
    <xf numFmtId="0" fontId="2" fillId="0" borderId="0" xfId="0" applyFont="1" applyAlignment="1">
      <alignment horizontal="left" wrapText="1"/>
    </xf>
    <xf numFmtId="3" fontId="0" fillId="0" borderId="0" xfId="0" applyNumberFormat="1"/>
    <xf numFmtId="0" fontId="0" fillId="0" borderId="0" xfId="0" applyAlignment="1">
      <alignment horizontal="right"/>
    </xf>
    <xf numFmtId="0" fontId="6" fillId="0" borderId="2" xfId="0" applyFont="1" applyBorder="1"/>
    <xf numFmtId="0" fontId="0" fillId="0" borderId="2" xfId="0" applyBorder="1"/>
    <xf numFmtId="0" fontId="6" fillId="0" borderId="2" xfId="0" applyFont="1" applyBorder="1" applyAlignment="1">
      <alignment horizontal="center"/>
    </xf>
    <xf numFmtId="0" fontId="0" fillId="0" borderId="1" xfId="0" applyBorder="1"/>
    <xf numFmtId="3" fontId="0" fillId="0" borderId="1" xfId="0" applyNumberFormat="1" applyBorder="1" applyAlignment="1">
      <alignment vertical="center"/>
    </xf>
    <xf numFmtId="3" fontId="0" fillId="0" borderId="1" xfId="0" applyNumberFormat="1" applyBorder="1"/>
    <xf numFmtId="3" fontId="0" fillId="0" borderId="1" xfId="0" applyNumberFormat="1" applyBorder="1" applyAlignment="1">
      <alignment horizontal="right" vertical="center"/>
    </xf>
    <xf numFmtId="3" fontId="0" fillId="0" borderId="2" xfId="0" applyNumberFormat="1" applyBorder="1" applyAlignment="1">
      <alignment vertical="center"/>
    </xf>
    <xf numFmtId="3" fontId="0" fillId="0" borderId="2" xfId="0" applyNumberFormat="1" applyBorder="1" applyAlignment="1">
      <alignment horizontal="right" vertical="center"/>
    </xf>
    <xf numFmtId="0" fontId="0" fillId="0" borderId="1" xfId="0" applyBorder="1" applyAlignment="1">
      <alignment horizontal="left" vertical="center"/>
    </xf>
    <xf numFmtId="3" fontId="0" fillId="0" borderId="1" xfId="0" applyNumberFormat="1" applyBorder="1" applyAlignment="1">
      <alignment horizontal="right"/>
    </xf>
    <xf numFmtId="3" fontId="0" fillId="0" borderId="0" xfId="0" applyNumberFormat="1" applyAlignment="1">
      <alignment horizontal="right" vertical="center"/>
    </xf>
    <xf numFmtId="0" fontId="0" fillId="0" borderId="0" xfId="0" applyAlignment="1">
      <alignment horizontal="left" vertical="center"/>
    </xf>
    <xf numFmtId="3" fontId="0" fillId="0" borderId="0" xfId="0" applyNumberFormat="1" applyAlignment="1">
      <alignment horizontal="right"/>
    </xf>
    <xf numFmtId="0" fontId="0" fillId="0" borderId="2" xfId="0" applyBorder="1" applyAlignment="1">
      <alignment horizontal="left" vertical="center"/>
    </xf>
    <xf numFmtId="3" fontId="0" fillId="0" borderId="2" xfId="0" applyNumberFormat="1" applyBorder="1" applyAlignment="1">
      <alignment horizontal="right"/>
    </xf>
    <xf numFmtId="0" fontId="2" fillId="0" borderId="1" xfId="0" applyFont="1" applyBorder="1" applyAlignment="1">
      <alignment horizontal="left" vertical="center"/>
    </xf>
    <xf numFmtId="0" fontId="2" fillId="0" borderId="0" xfId="0" applyFont="1" applyAlignment="1">
      <alignment horizontal="left" vertical="center"/>
    </xf>
    <xf numFmtId="3" fontId="0" fillId="0" borderId="0" xfId="0" applyNumberFormat="1" applyAlignment="1">
      <alignment vertical="center"/>
    </xf>
    <xf numFmtId="0" fontId="2" fillId="0" borderId="2" xfId="0" applyFont="1" applyBorder="1"/>
    <xf numFmtId="0" fontId="0" fillId="0" borderId="2" xfId="0" applyBorder="1" applyAlignment="1">
      <alignment horizontal="left"/>
    </xf>
    <xf numFmtId="0" fontId="0" fillId="0" borderId="2" xfId="0" applyBorder="1" applyAlignment="1">
      <alignment horizontal="left" wrapText="1"/>
    </xf>
    <xf numFmtId="3" fontId="0" fillId="0" borderId="2" xfId="0" applyNumberFormat="1" applyBorder="1"/>
    <xf numFmtId="0" fontId="0" fillId="0" borderId="5" xfId="0" applyBorder="1"/>
    <xf numFmtId="3" fontId="0" fillId="0" borderId="5" xfId="0" applyNumberFormat="1" applyBorder="1" applyAlignment="1">
      <alignment vertical="center"/>
    </xf>
    <xf numFmtId="3" fontId="0" fillId="0" borderId="5" xfId="0" applyNumberFormat="1" applyBorder="1"/>
    <xf numFmtId="3" fontId="0" fillId="0" borderId="5" xfId="0" applyNumberFormat="1" applyBorder="1" applyAlignment="1">
      <alignment horizontal="right"/>
    </xf>
    <xf numFmtId="3" fontId="2" fillId="0" borderId="1" xfId="0" applyNumberFormat="1" applyFont="1" applyBorder="1"/>
    <xf numFmtId="3" fontId="2" fillId="0" borderId="0" xfId="0" applyNumberFormat="1" applyFont="1"/>
    <xf numFmtId="3" fontId="2" fillId="0" borderId="2" xfId="0" applyNumberFormat="1" applyFont="1" applyBorder="1"/>
    <xf numFmtId="3" fontId="35" fillId="0" borderId="1" xfId="0" applyNumberFormat="1" applyFont="1" applyBorder="1" applyAlignment="1">
      <alignment vertical="center"/>
    </xf>
    <xf numFmtId="3" fontId="35" fillId="0" borderId="0" xfId="0" applyNumberFormat="1" applyFont="1" applyAlignment="1">
      <alignment vertical="center"/>
    </xf>
    <xf numFmtId="3" fontId="35" fillId="0" borderId="2" xfId="0" applyNumberFormat="1" applyFont="1" applyBorder="1" applyAlignment="1">
      <alignment vertical="center"/>
    </xf>
    <xf numFmtId="3" fontId="2" fillId="0" borderId="5" xfId="0" applyNumberFormat="1" applyFont="1" applyBorder="1"/>
    <xf numFmtId="0" fontId="29" fillId="11" borderId="1" xfId="4" applyFont="1" applyFill="1" applyBorder="1" applyAlignment="1" applyProtection="1">
      <alignment vertical="top" wrapText="1"/>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1" xfId="4" applyFont="1" applyFill="1" applyBorder="1" applyProtection="1">
      <protection locked="0"/>
    </xf>
    <xf numFmtId="0" fontId="29" fillId="11" borderId="1" xfId="4" applyFont="1" applyFill="1" applyBorder="1" applyAlignment="1" applyProtection="1">
      <alignment vertical="top"/>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9" fillId="11" borderId="0" xfId="4" applyFont="1" applyFill="1" applyProtection="1">
      <protection locked="0"/>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3" fontId="0" fillId="0" borderId="1" xfId="0" applyNumberFormat="1" applyBorder="1" applyAlignment="1">
      <alignment vertical="center"/>
    </xf>
    <xf numFmtId="3" fontId="0" fillId="0" borderId="0" xfId="0" applyNumberFormat="1" applyAlignment="1">
      <alignment vertical="center"/>
    </xf>
    <xf numFmtId="3" fontId="0" fillId="0" borderId="2" xfId="0" applyNumberFormat="1" applyBorder="1" applyAlignment="1">
      <alignment vertical="center"/>
    </xf>
    <xf numFmtId="3" fontId="0" fillId="0" borderId="1" xfId="0" applyNumberFormat="1" applyBorder="1" applyAlignment="1">
      <alignment horizontal="right" vertical="center"/>
    </xf>
    <xf numFmtId="3" fontId="0" fillId="0" borderId="2" xfId="0" applyNumberFormat="1" applyBorder="1" applyAlignment="1">
      <alignment horizontal="right" vertical="center"/>
    </xf>
    <xf numFmtId="3" fontId="0" fillId="0" borderId="0" xfId="0" applyNumberFormat="1"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3" fontId="2" fillId="0" borderId="1" xfId="0" applyNumberFormat="1" applyFont="1" applyBorder="1" applyAlignment="1">
      <alignment horizontal="right" vertical="center"/>
    </xf>
    <xf numFmtId="3" fontId="2" fillId="0" borderId="2" xfId="0" applyNumberFormat="1" applyFont="1" applyBorder="1" applyAlignment="1">
      <alignment horizontal="right" vertical="center"/>
    </xf>
    <xf numFmtId="3" fontId="36" fillId="0" borderId="1" xfId="0" applyNumberFormat="1" applyFont="1" applyBorder="1" applyAlignment="1">
      <alignment horizontal="right" vertical="center"/>
    </xf>
    <xf numFmtId="3" fontId="36" fillId="0" borderId="0" xfId="0" applyNumberFormat="1" applyFont="1" applyAlignment="1">
      <alignment horizontal="right" vertical="center"/>
    </xf>
    <xf numFmtId="3" fontId="36" fillId="0" borderId="2" xfId="0" applyNumberFormat="1" applyFont="1" applyBorder="1" applyAlignment="1">
      <alignment horizontal="right" vertical="center"/>
    </xf>
    <xf numFmtId="3" fontId="2" fillId="0" borderId="1" xfId="0" applyNumberFormat="1" applyFont="1" applyBorder="1" applyAlignment="1">
      <alignment horizontal="left" wrapText="1"/>
    </xf>
    <xf numFmtId="3" fontId="2" fillId="0" borderId="0" xfId="0" applyNumberFormat="1" applyFont="1" applyAlignment="1">
      <alignment horizontal="left" wrapText="1"/>
    </xf>
    <xf numFmtId="3" fontId="2" fillId="0" borderId="2" xfId="0" applyNumberFormat="1" applyFont="1" applyBorder="1" applyAlignment="1">
      <alignment horizontal="left" wrapText="1"/>
    </xf>
    <xf numFmtId="3" fontId="0" fillId="0" borderId="2" xfId="0" applyNumberFormat="1" applyBorder="1" applyAlignment="1">
      <alignment horizontal="left" wrapText="1"/>
    </xf>
    <xf numFmtId="3" fontId="35" fillId="0" borderId="1" xfId="0" applyNumberFormat="1" applyFont="1" applyBorder="1" applyAlignment="1">
      <alignment horizontal="right" vertical="center"/>
    </xf>
    <xf numFmtId="3" fontId="35" fillId="0" borderId="2" xfId="0" applyNumberFormat="1" applyFont="1" applyBorder="1" applyAlignment="1">
      <alignment horizontal="right" vertical="center"/>
    </xf>
    <xf numFmtId="3" fontId="0" fillId="0" borderId="1" xfId="0" applyNumberFormat="1" applyBorder="1" applyAlignment="1">
      <alignment horizontal="right"/>
    </xf>
    <xf numFmtId="3" fontId="0" fillId="0" borderId="0" xfId="0" applyNumberFormat="1" applyAlignment="1">
      <alignment horizontal="right"/>
    </xf>
    <xf numFmtId="3" fontId="0" fillId="0" borderId="2" xfId="0" applyNumberFormat="1" applyBorder="1" applyAlignment="1">
      <alignment horizontal="right"/>
    </xf>
    <xf numFmtId="3" fontId="0" fillId="0" borderId="0" xfId="0" applyNumberFormat="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wrapText="1"/>
    </xf>
  </cellXfs>
  <cellStyles count="8">
    <cellStyle name="Brand Default" xfId="6" xr:uid="{AA870CD0-F000-423E-A8AA-3F2BD44A92EF}"/>
    <cellStyle name="Hyperlink 2" xfId="2" xr:uid="{00000000-0005-0000-0000-000000000000}"/>
    <cellStyle name="Normal" xfId="0" builtinId="0"/>
    <cellStyle name="Normal 2" xfId="3" xr:uid="{00000000-0005-0000-0000-000002000000}"/>
    <cellStyle name="Normal 2 2" xfId="5" xr:uid="{00000000-0005-0000-0000-000003000000}"/>
    <cellStyle name="Normal 2 2 2" xfId="7" xr:uid="{2AAE4B29-DC4D-431D-973C-1588FED6626B}"/>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8"/>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212" t="s">
        <v>305</v>
      </c>
      <c r="B1" s="213"/>
      <c r="C1" s="213"/>
      <c r="D1" s="50"/>
      <c r="E1" s="50"/>
      <c r="F1" s="50"/>
      <c r="G1" s="50"/>
      <c r="H1" s="50"/>
      <c r="I1" s="50"/>
      <c r="J1" s="51"/>
    </row>
    <row r="2" spans="1:20" ht="14.45" customHeight="1" x14ac:dyDescent="0.25">
      <c r="A2" s="214" t="s">
        <v>321</v>
      </c>
      <c r="B2" s="215"/>
      <c r="C2" s="215"/>
      <c r="D2" s="215"/>
      <c r="E2" s="215"/>
      <c r="F2" s="215"/>
      <c r="G2" s="215"/>
      <c r="H2" s="215"/>
      <c r="I2" s="215"/>
      <c r="J2" s="216"/>
      <c r="N2" s="34">
        <v>1</v>
      </c>
    </row>
    <row r="3" spans="1:20" x14ac:dyDescent="0.25">
      <c r="A3" s="52"/>
      <c r="B3" s="53"/>
      <c r="C3" s="53"/>
      <c r="D3" s="53"/>
      <c r="E3" s="53"/>
      <c r="F3" s="53"/>
      <c r="G3" s="53"/>
      <c r="H3" s="53"/>
      <c r="I3" s="53"/>
      <c r="J3" s="54"/>
      <c r="N3" s="34">
        <v>2</v>
      </c>
    </row>
    <row r="4" spans="1:20" ht="33.6" customHeight="1" x14ac:dyDescent="0.25">
      <c r="A4" s="217" t="s">
        <v>306</v>
      </c>
      <c r="B4" s="218"/>
      <c r="C4" s="218"/>
      <c r="D4" s="218"/>
      <c r="E4" s="219">
        <v>46023</v>
      </c>
      <c r="F4" s="220"/>
      <c r="G4" s="55" t="s">
        <v>0</v>
      </c>
      <c r="H4" s="219">
        <v>46295</v>
      </c>
      <c r="I4" s="220"/>
      <c r="J4" s="56"/>
      <c r="N4" s="34">
        <v>3</v>
      </c>
    </row>
    <row r="5" spans="1:20" s="33" customFormat="1" ht="10.15" customHeight="1" x14ac:dyDescent="0.25">
      <c r="A5" s="221"/>
      <c r="B5" s="222"/>
      <c r="C5" s="222"/>
      <c r="D5" s="222"/>
      <c r="E5" s="222"/>
      <c r="F5" s="222"/>
      <c r="G5" s="222"/>
      <c r="H5" s="222"/>
      <c r="I5" s="222"/>
      <c r="J5" s="223"/>
      <c r="N5" s="34">
        <v>4</v>
      </c>
    </row>
    <row r="6" spans="1:20" ht="20.45" customHeight="1" x14ac:dyDescent="0.25">
      <c r="A6" s="57"/>
      <c r="B6" s="58" t="s">
        <v>326</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327</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208" t="s">
        <v>328</v>
      </c>
      <c r="B10" s="209"/>
      <c r="C10" s="209"/>
      <c r="D10" s="209"/>
      <c r="E10" s="209"/>
      <c r="F10" s="209"/>
      <c r="G10" s="209"/>
      <c r="H10" s="209"/>
      <c r="I10" s="209"/>
      <c r="J10" s="65"/>
    </row>
    <row r="11" spans="1:20" ht="24.6" customHeight="1" x14ac:dyDescent="0.25">
      <c r="A11" s="195" t="s">
        <v>307</v>
      </c>
      <c r="B11" s="210"/>
      <c r="C11" s="201" t="s">
        <v>449</v>
      </c>
      <c r="D11" s="202"/>
      <c r="E11" s="66"/>
      <c r="F11" s="171" t="s">
        <v>329</v>
      </c>
      <c r="G11" s="205"/>
      <c r="H11" s="187"/>
      <c r="I11" s="188"/>
      <c r="J11" s="67"/>
    </row>
    <row r="12" spans="1:20" ht="14.45" customHeight="1" x14ac:dyDescent="0.25">
      <c r="A12" s="68"/>
      <c r="B12" s="69"/>
      <c r="C12" s="69"/>
      <c r="D12" s="69"/>
      <c r="E12" s="211"/>
      <c r="F12" s="211"/>
      <c r="G12" s="211"/>
      <c r="H12" s="211"/>
      <c r="I12" s="70"/>
      <c r="J12" s="67"/>
    </row>
    <row r="13" spans="1:20" ht="21" customHeight="1" x14ac:dyDescent="0.25">
      <c r="A13" s="170" t="s">
        <v>322</v>
      </c>
      <c r="B13" s="205"/>
      <c r="C13" s="201" t="s">
        <v>450</v>
      </c>
      <c r="D13" s="202"/>
      <c r="E13" s="224"/>
      <c r="F13" s="211"/>
      <c r="G13" s="211"/>
      <c r="H13" s="211"/>
      <c r="I13" s="70"/>
      <c r="J13" s="67"/>
    </row>
    <row r="14" spans="1:20" ht="10.9" customHeight="1" x14ac:dyDescent="0.25">
      <c r="A14" s="66"/>
      <c r="B14" s="70"/>
      <c r="C14" s="46"/>
      <c r="D14" s="46"/>
      <c r="E14" s="177"/>
      <c r="F14" s="177"/>
      <c r="G14" s="177"/>
      <c r="H14" s="177"/>
      <c r="I14" s="69"/>
      <c r="J14" s="71"/>
    </row>
    <row r="15" spans="1:20" ht="22.9" customHeight="1" x14ac:dyDescent="0.25">
      <c r="A15" s="170" t="s">
        <v>308</v>
      </c>
      <c r="B15" s="205"/>
      <c r="C15" s="201" t="s">
        <v>451</v>
      </c>
      <c r="D15" s="202"/>
      <c r="E15" s="206"/>
      <c r="F15" s="197"/>
      <c r="G15" s="72" t="s">
        <v>330</v>
      </c>
      <c r="H15" s="187" t="s">
        <v>453</v>
      </c>
      <c r="I15" s="188"/>
      <c r="J15" s="73"/>
    </row>
    <row r="16" spans="1:20" ht="10.9" customHeight="1" x14ac:dyDescent="0.25">
      <c r="A16" s="66"/>
      <c r="B16" s="70"/>
      <c r="C16" s="69"/>
      <c r="D16" s="69"/>
      <c r="E16" s="177"/>
      <c r="F16" s="177"/>
      <c r="G16" s="207"/>
      <c r="H16" s="207"/>
      <c r="I16" s="69"/>
      <c r="J16" s="71"/>
    </row>
    <row r="17" spans="1:10" ht="22.9" customHeight="1" x14ac:dyDescent="0.25">
      <c r="A17" s="74"/>
      <c r="B17" s="72" t="s">
        <v>331</v>
      </c>
      <c r="C17" s="201" t="s">
        <v>452</v>
      </c>
      <c r="D17" s="202"/>
      <c r="E17" s="75"/>
      <c r="F17" s="75"/>
      <c r="G17" s="75"/>
      <c r="H17" s="75"/>
      <c r="I17" s="75"/>
      <c r="J17" s="73"/>
    </row>
    <row r="18" spans="1:10" x14ac:dyDescent="0.25">
      <c r="A18" s="203"/>
      <c r="B18" s="204"/>
      <c r="C18" s="177"/>
      <c r="D18" s="177"/>
      <c r="E18" s="177"/>
      <c r="F18" s="177"/>
      <c r="G18" s="177"/>
      <c r="H18" s="177"/>
      <c r="I18" s="69"/>
      <c r="J18" s="71"/>
    </row>
    <row r="19" spans="1:10" x14ac:dyDescent="0.25">
      <c r="A19" s="195" t="s">
        <v>309</v>
      </c>
      <c r="B19" s="196"/>
      <c r="C19" s="178" t="s">
        <v>454</v>
      </c>
      <c r="D19" s="179"/>
      <c r="E19" s="179"/>
      <c r="F19" s="179"/>
      <c r="G19" s="179"/>
      <c r="H19" s="179"/>
      <c r="I19" s="179"/>
      <c r="J19" s="180"/>
    </row>
    <row r="20" spans="1:10" x14ac:dyDescent="0.25">
      <c r="A20" s="68"/>
      <c r="B20" s="69"/>
      <c r="C20" s="76"/>
      <c r="D20" s="69"/>
      <c r="E20" s="177"/>
      <c r="F20" s="177"/>
      <c r="G20" s="177"/>
      <c r="H20" s="177"/>
      <c r="I20" s="69"/>
      <c r="J20" s="71"/>
    </row>
    <row r="21" spans="1:10" x14ac:dyDescent="0.25">
      <c r="A21" s="195" t="s">
        <v>310</v>
      </c>
      <c r="B21" s="196"/>
      <c r="C21" s="187">
        <v>52210</v>
      </c>
      <c r="D21" s="188"/>
      <c r="E21" s="177"/>
      <c r="F21" s="177"/>
      <c r="G21" s="178" t="s">
        <v>455</v>
      </c>
      <c r="H21" s="179"/>
      <c r="I21" s="179"/>
      <c r="J21" s="180"/>
    </row>
    <row r="22" spans="1:10" x14ac:dyDescent="0.25">
      <c r="A22" s="68"/>
      <c r="B22" s="69"/>
      <c r="C22" s="69"/>
      <c r="D22" s="69"/>
      <c r="E22" s="177"/>
      <c r="F22" s="177"/>
      <c r="G22" s="177"/>
      <c r="H22" s="177"/>
      <c r="I22" s="69"/>
      <c r="J22" s="71"/>
    </row>
    <row r="23" spans="1:10" x14ac:dyDescent="0.25">
      <c r="A23" s="195" t="s">
        <v>311</v>
      </c>
      <c r="B23" s="196"/>
      <c r="C23" s="178" t="s">
        <v>456</v>
      </c>
      <c r="D23" s="179"/>
      <c r="E23" s="179"/>
      <c r="F23" s="179"/>
      <c r="G23" s="179"/>
      <c r="H23" s="179"/>
      <c r="I23" s="179"/>
      <c r="J23" s="180"/>
    </row>
    <row r="24" spans="1:10" x14ac:dyDescent="0.25">
      <c r="A24" s="68"/>
      <c r="B24" s="69"/>
      <c r="C24" s="46"/>
      <c r="D24" s="69"/>
      <c r="E24" s="177"/>
      <c r="F24" s="177"/>
      <c r="G24" s="177"/>
      <c r="H24" s="177"/>
      <c r="I24" s="69"/>
      <c r="J24" s="71"/>
    </row>
    <row r="25" spans="1:10" x14ac:dyDescent="0.25">
      <c r="A25" s="195" t="s">
        <v>312</v>
      </c>
      <c r="B25" s="196"/>
      <c r="C25" s="198" t="s">
        <v>457</v>
      </c>
      <c r="D25" s="199"/>
      <c r="E25" s="199"/>
      <c r="F25" s="199"/>
      <c r="G25" s="199"/>
      <c r="H25" s="199"/>
      <c r="I25" s="199"/>
      <c r="J25" s="200"/>
    </row>
    <row r="26" spans="1:10" x14ac:dyDescent="0.25">
      <c r="A26" s="68"/>
      <c r="B26" s="69"/>
      <c r="C26" s="76"/>
      <c r="D26" s="69"/>
      <c r="E26" s="177"/>
      <c r="F26" s="177"/>
      <c r="G26" s="177"/>
      <c r="H26" s="177"/>
      <c r="I26" s="69"/>
      <c r="J26" s="71"/>
    </row>
    <row r="27" spans="1:10" x14ac:dyDescent="0.25">
      <c r="A27" s="195" t="s">
        <v>313</v>
      </c>
      <c r="B27" s="196"/>
      <c r="C27" s="198" t="s">
        <v>458</v>
      </c>
      <c r="D27" s="199"/>
      <c r="E27" s="199"/>
      <c r="F27" s="199"/>
      <c r="G27" s="199"/>
      <c r="H27" s="199"/>
      <c r="I27" s="199"/>
      <c r="J27" s="200"/>
    </row>
    <row r="28" spans="1:10" ht="13.9" customHeight="1" x14ac:dyDescent="0.25">
      <c r="A28" s="68"/>
      <c r="B28" s="69"/>
      <c r="C28" s="76"/>
      <c r="D28" s="69"/>
      <c r="E28" s="177"/>
      <c r="F28" s="177"/>
      <c r="G28" s="177"/>
      <c r="H28" s="177"/>
      <c r="I28" s="69"/>
      <c r="J28" s="71"/>
    </row>
    <row r="29" spans="1:10" ht="22.9" customHeight="1" x14ac:dyDescent="0.25">
      <c r="A29" s="170" t="s">
        <v>323</v>
      </c>
      <c r="B29" s="196"/>
      <c r="C29" s="18">
        <v>8894</v>
      </c>
      <c r="D29" s="77"/>
      <c r="E29" s="181"/>
      <c r="F29" s="181"/>
      <c r="G29" s="181"/>
      <c r="H29" s="181"/>
      <c r="I29" s="78"/>
      <c r="J29" s="79"/>
    </row>
    <row r="30" spans="1:10" x14ac:dyDescent="0.25">
      <c r="A30" s="68"/>
      <c r="B30" s="69"/>
      <c r="C30" s="69"/>
      <c r="D30" s="69"/>
      <c r="E30" s="177"/>
      <c r="F30" s="177"/>
      <c r="G30" s="177"/>
      <c r="H30" s="177"/>
      <c r="I30" s="78"/>
      <c r="J30" s="79"/>
    </row>
    <row r="31" spans="1:10" x14ac:dyDescent="0.25">
      <c r="A31" s="195" t="s">
        <v>314</v>
      </c>
      <c r="B31" s="196"/>
      <c r="C31" s="19" t="s">
        <v>334</v>
      </c>
      <c r="D31" s="194" t="s">
        <v>332</v>
      </c>
      <c r="E31" s="185"/>
      <c r="F31" s="185"/>
      <c r="G31" s="185"/>
      <c r="H31" s="69"/>
      <c r="I31" s="80" t="s">
        <v>333</v>
      </c>
      <c r="J31" s="81" t="s">
        <v>334</v>
      </c>
    </row>
    <row r="32" spans="1:10" x14ac:dyDescent="0.25">
      <c r="A32" s="195"/>
      <c r="B32" s="196"/>
      <c r="C32" s="82"/>
      <c r="D32" s="55"/>
      <c r="E32" s="197"/>
      <c r="F32" s="197"/>
      <c r="G32" s="197"/>
      <c r="H32" s="197"/>
      <c r="I32" s="78"/>
      <c r="J32" s="79"/>
    </row>
    <row r="33" spans="1:10" x14ac:dyDescent="0.25">
      <c r="A33" s="195" t="s">
        <v>324</v>
      </c>
      <c r="B33" s="196"/>
      <c r="C33" s="18" t="s">
        <v>336</v>
      </c>
      <c r="D33" s="194" t="s">
        <v>335</v>
      </c>
      <c r="E33" s="185"/>
      <c r="F33" s="185"/>
      <c r="G33" s="185"/>
      <c r="H33" s="75"/>
      <c r="I33" s="80" t="s">
        <v>336</v>
      </c>
      <c r="J33" s="81" t="s">
        <v>337</v>
      </c>
    </row>
    <row r="34" spans="1:10" x14ac:dyDescent="0.25">
      <c r="A34" s="68"/>
      <c r="B34" s="69"/>
      <c r="C34" s="69"/>
      <c r="D34" s="69"/>
      <c r="E34" s="177"/>
      <c r="F34" s="177"/>
      <c r="G34" s="177"/>
      <c r="H34" s="177"/>
      <c r="I34" s="69"/>
      <c r="J34" s="71"/>
    </row>
    <row r="35" spans="1:10" x14ac:dyDescent="0.25">
      <c r="A35" s="194" t="s">
        <v>325</v>
      </c>
      <c r="B35" s="185"/>
      <c r="C35" s="185"/>
      <c r="D35" s="185"/>
      <c r="E35" s="185" t="s">
        <v>315</v>
      </c>
      <c r="F35" s="185"/>
      <c r="G35" s="185"/>
      <c r="H35" s="185"/>
      <c r="I35" s="185"/>
      <c r="J35" s="83" t="s">
        <v>316</v>
      </c>
    </row>
    <row r="36" spans="1:10" x14ac:dyDescent="0.25">
      <c r="A36" s="68"/>
      <c r="B36" s="69"/>
      <c r="C36" s="69"/>
      <c r="D36" s="69"/>
      <c r="E36" s="177"/>
      <c r="F36" s="177"/>
      <c r="G36" s="177"/>
      <c r="H36" s="177"/>
      <c r="I36" s="69"/>
      <c r="J36" s="79"/>
    </row>
    <row r="37" spans="1:10" x14ac:dyDescent="0.25">
      <c r="A37" s="165" t="s">
        <v>459</v>
      </c>
      <c r="B37" s="166"/>
      <c r="C37" s="166"/>
      <c r="D37" s="167"/>
      <c r="E37" s="165" t="s">
        <v>468</v>
      </c>
      <c r="F37" s="166"/>
      <c r="G37" s="166"/>
      <c r="H37" s="166"/>
      <c r="I37" s="167"/>
      <c r="J37" s="47" t="s">
        <v>469</v>
      </c>
    </row>
    <row r="38" spans="1:10" x14ac:dyDescent="0.25">
      <c r="A38" s="39"/>
      <c r="B38" s="46"/>
      <c r="C38" s="49"/>
      <c r="D38" s="193"/>
      <c r="E38" s="193"/>
      <c r="F38" s="193"/>
      <c r="G38" s="193"/>
      <c r="H38" s="193"/>
      <c r="I38" s="193"/>
      <c r="J38" s="40"/>
    </row>
    <row r="39" spans="1:10" x14ac:dyDescent="0.25">
      <c r="A39" s="165" t="s">
        <v>460</v>
      </c>
      <c r="B39" s="166"/>
      <c r="C39" s="166"/>
      <c r="D39" s="167"/>
      <c r="E39" s="165" t="s">
        <v>470</v>
      </c>
      <c r="F39" s="166"/>
      <c r="G39" s="166"/>
      <c r="H39" s="166"/>
      <c r="I39" s="167"/>
      <c r="J39" s="18" t="s">
        <v>471</v>
      </c>
    </row>
    <row r="40" spans="1:10" x14ac:dyDescent="0.25">
      <c r="A40" s="39"/>
      <c r="B40" s="46"/>
      <c r="C40" s="49"/>
      <c r="D40" s="48"/>
      <c r="E40" s="164"/>
      <c r="F40" s="164"/>
      <c r="G40" s="164"/>
      <c r="H40" s="164"/>
      <c r="I40" s="45"/>
      <c r="J40" s="40"/>
    </row>
    <row r="41" spans="1:10" x14ac:dyDescent="0.25">
      <c r="A41" s="165" t="s">
        <v>461</v>
      </c>
      <c r="B41" s="166"/>
      <c r="C41" s="166"/>
      <c r="D41" s="167"/>
      <c r="E41" s="165" t="s">
        <v>472</v>
      </c>
      <c r="F41" s="166"/>
      <c r="G41" s="166"/>
      <c r="H41" s="166"/>
      <c r="I41" s="167"/>
      <c r="J41" s="18" t="s">
        <v>473</v>
      </c>
    </row>
    <row r="42" spans="1:10" x14ac:dyDescent="0.25">
      <c r="A42" s="39"/>
      <c r="B42" s="46"/>
      <c r="C42" s="49"/>
      <c r="D42" s="48"/>
      <c r="E42" s="164"/>
      <c r="F42" s="164"/>
      <c r="G42" s="164"/>
      <c r="H42" s="164"/>
      <c r="I42" s="45"/>
      <c r="J42" s="40"/>
    </row>
    <row r="43" spans="1:10" x14ac:dyDescent="0.25">
      <c r="A43" s="165" t="s">
        <v>462</v>
      </c>
      <c r="B43" s="166"/>
      <c r="C43" s="166"/>
      <c r="D43" s="167"/>
      <c r="E43" s="165" t="s">
        <v>474</v>
      </c>
      <c r="F43" s="166"/>
      <c r="G43" s="166"/>
      <c r="H43" s="166"/>
      <c r="I43" s="167"/>
      <c r="J43" s="18" t="s">
        <v>475</v>
      </c>
    </row>
    <row r="44" spans="1:10" x14ac:dyDescent="0.25">
      <c r="A44" s="39"/>
      <c r="B44" s="46"/>
      <c r="C44" s="49"/>
      <c r="D44" s="48"/>
      <c r="E44" s="168"/>
      <c r="F44" s="168"/>
      <c r="G44" s="169"/>
      <c r="H44" s="169"/>
      <c r="I44" s="169"/>
      <c r="J44" s="40"/>
    </row>
    <row r="45" spans="1:10" x14ac:dyDescent="0.25">
      <c r="A45" s="165" t="s">
        <v>463</v>
      </c>
      <c r="B45" s="166"/>
      <c r="C45" s="166"/>
      <c r="D45" s="167"/>
      <c r="E45" s="165" t="s">
        <v>476</v>
      </c>
      <c r="F45" s="166"/>
      <c r="G45" s="166"/>
      <c r="H45" s="166"/>
      <c r="I45" s="167"/>
      <c r="J45" s="122" t="s">
        <v>477</v>
      </c>
    </row>
    <row r="46" spans="1:10" x14ac:dyDescent="0.25">
      <c r="A46" s="39"/>
      <c r="B46" s="46"/>
      <c r="C46" s="49"/>
      <c r="D46" s="48"/>
      <c r="E46" s="168"/>
      <c r="F46" s="168"/>
      <c r="G46" s="169"/>
      <c r="H46" s="169"/>
      <c r="I46" s="169"/>
      <c r="J46" s="40"/>
    </row>
    <row r="47" spans="1:10" x14ac:dyDescent="0.25">
      <c r="A47" s="165" t="s">
        <v>464</v>
      </c>
      <c r="B47" s="166"/>
      <c r="C47" s="166"/>
      <c r="D47" s="167"/>
      <c r="E47" s="165" t="s">
        <v>478</v>
      </c>
      <c r="F47" s="166"/>
      <c r="G47" s="166"/>
      <c r="H47" s="166"/>
      <c r="I47" s="167"/>
      <c r="J47" s="122" t="s">
        <v>479</v>
      </c>
    </row>
    <row r="48" spans="1:10" x14ac:dyDescent="0.25">
      <c r="A48" s="39"/>
      <c r="B48" s="46"/>
      <c r="C48" s="49"/>
      <c r="D48" s="48"/>
      <c r="E48" s="168"/>
      <c r="F48" s="168"/>
      <c r="G48" s="169"/>
      <c r="H48" s="169"/>
      <c r="I48" s="46"/>
      <c r="J48" s="40"/>
    </row>
    <row r="49" spans="1:10" x14ac:dyDescent="0.25">
      <c r="A49" s="165" t="s">
        <v>465</v>
      </c>
      <c r="B49" s="166"/>
      <c r="C49" s="166"/>
      <c r="D49" s="167"/>
      <c r="E49" s="165" t="s">
        <v>478</v>
      </c>
      <c r="F49" s="166"/>
      <c r="G49" s="166"/>
      <c r="H49" s="166"/>
      <c r="I49" s="167"/>
      <c r="J49" s="122" t="s">
        <v>480</v>
      </c>
    </row>
    <row r="50" spans="1:10" x14ac:dyDescent="0.25">
      <c r="A50" s="39"/>
      <c r="B50" s="46"/>
      <c r="C50" s="49"/>
      <c r="D50" s="48"/>
      <c r="E50" s="168"/>
      <c r="F50" s="168"/>
      <c r="G50" s="169"/>
      <c r="H50" s="169"/>
      <c r="I50" s="46"/>
      <c r="J50" s="40"/>
    </row>
    <row r="51" spans="1:10" x14ac:dyDescent="0.25">
      <c r="A51" s="165" t="s">
        <v>466</v>
      </c>
      <c r="B51" s="166"/>
      <c r="C51" s="166"/>
      <c r="D51" s="167"/>
      <c r="E51" s="165" t="s">
        <v>478</v>
      </c>
      <c r="F51" s="166"/>
      <c r="G51" s="166"/>
      <c r="H51" s="166"/>
      <c r="I51" s="167"/>
      <c r="J51" s="122" t="s">
        <v>481</v>
      </c>
    </row>
    <row r="52" spans="1:10" x14ac:dyDescent="0.25">
      <c r="A52" s="39"/>
      <c r="B52" s="46"/>
      <c r="C52" s="49"/>
      <c r="D52" s="48"/>
      <c r="E52" s="168"/>
      <c r="F52" s="168"/>
      <c r="G52" s="169"/>
      <c r="H52" s="169"/>
      <c r="I52" s="46"/>
      <c r="J52" s="40"/>
    </row>
    <row r="53" spans="1:10" x14ac:dyDescent="0.25">
      <c r="A53" s="165" t="s">
        <v>467</v>
      </c>
      <c r="B53" s="166"/>
      <c r="C53" s="166"/>
      <c r="D53" s="167"/>
      <c r="E53" s="165" t="s">
        <v>478</v>
      </c>
      <c r="F53" s="166"/>
      <c r="G53" s="166"/>
      <c r="H53" s="166"/>
      <c r="I53" s="167"/>
      <c r="J53" s="122" t="s">
        <v>482</v>
      </c>
    </row>
    <row r="54" spans="1:10" x14ac:dyDescent="0.25">
      <c r="A54" s="84"/>
      <c r="B54" s="76"/>
      <c r="C54" s="76"/>
      <c r="D54" s="69"/>
      <c r="E54" s="177"/>
      <c r="F54" s="177"/>
      <c r="G54" s="191"/>
      <c r="H54" s="191"/>
      <c r="I54" s="69"/>
      <c r="J54" s="85" t="s">
        <v>338</v>
      </c>
    </row>
    <row r="55" spans="1:10" x14ac:dyDescent="0.25">
      <c r="A55" s="84"/>
      <c r="B55" s="76"/>
      <c r="C55" s="76"/>
      <c r="D55" s="69"/>
      <c r="E55" s="177"/>
      <c r="F55" s="177"/>
      <c r="G55" s="191"/>
      <c r="H55" s="191"/>
      <c r="I55" s="69"/>
      <c r="J55" s="85" t="s">
        <v>339</v>
      </c>
    </row>
    <row r="56" spans="1:10" ht="14.45" customHeight="1" x14ac:dyDescent="0.25">
      <c r="A56" s="170" t="s">
        <v>317</v>
      </c>
      <c r="B56" s="171"/>
      <c r="C56" s="187" t="s">
        <v>339</v>
      </c>
      <c r="D56" s="188"/>
      <c r="E56" s="189" t="s">
        <v>340</v>
      </c>
      <c r="F56" s="190"/>
      <c r="G56" s="178"/>
      <c r="H56" s="179"/>
      <c r="I56" s="179"/>
      <c r="J56" s="180"/>
    </row>
    <row r="57" spans="1:10" x14ac:dyDescent="0.25">
      <c r="A57" s="84"/>
      <c r="B57" s="76"/>
      <c r="C57" s="191"/>
      <c r="D57" s="191"/>
      <c r="E57" s="177"/>
      <c r="F57" s="177"/>
      <c r="G57" s="192" t="s">
        <v>341</v>
      </c>
      <c r="H57" s="192"/>
      <c r="I57" s="192"/>
      <c r="J57" s="62"/>
    </row>
    <row r="58" spans="1:10" ht="13.9" customHeight="1" x14ac:dyDescent="0.25">
      <c r="A58" s="170" t="s">
        <v>318</v>
      </c>
      <c r="B58" s="171"/>
      <c r="C58" s="178" t="s">
        <v>483</v>
      </c>
      <c r="D58" s="179"/>
      <c r="E58" s="179"/>
      <c r="F58" s="179"/>
      <c r="G58" s="179"/>
      <c r="H58" s="179"/>
      <c r="I58" s="179"/>
      <c r="J58" s="180"/>
    </row>
    <row r="59" spans="1:10" x14ac:dyDescent="0.25">
      <c r="A59" s="68"/>
      <c r="B59" s="69"/>
      <c r="C59" s="181" t="s">
        <v>319</v>
      </c>
      <c r="D59" s="181"/>
      <c r="E59" s="181"/>
      <c r="F59" s="181"/>
      <c r="G59" s="181"/>
      <c r="H59" s="181"/>
      <c r="I59" s="181"/>
      <c r="J59" s="71"/>
    </row>
    <row r="60" spans="1:10" x14ac:dyDescent="0.25">
      <c r="A60" s="170" t="s">
        <v>320</v>
      </c>
      <c r="B60" s="171"/>
      <c r="C60" s="182" t="s">
        <v>484</v>
      </c>
      <c r="D60" s="183"/>
      <c r="E60" s="184"/>
      <c r="F60" s="177"/>
      <c r="G60" s="177"/>
      <c r="H60" s="185"/>
      <c r="I60" s="185"/>
      <c r="J60" s="186"/>
    </row>
    <row r="61" spans="1:10" x14ac:dyDescent="0.25">
      <c r="A61" s="68"/>
      <c r="B61" s="69"/>
      <c r="C61" s="76"/>
      <c r="D61" s="69"/>
      <c r="E61" s="177"/>
      <c r="F61" s="177"/>
      <c r="G61" s="177"/>
      <c r="H61" s="177"/>
      <c r="I61" s="69"/>
      <c r="J61" s="71"/>
    </row>
    <row r="62" spans="1:10" ht="14.45" customHeight="1" x14ac:dyDescent="0.25">
      <c r="A62" s="170" t="s">
        <v>312</v>
      </c>
      <c r="B62" s="171"/>
      <c r="C62" s="172" t="s">
        <v>457</v>
      </c>
      <c r="D62" s="173"/>
      <c r="E62" s="173"/>
      <c r="F62" s="173"/>
      <c r="G62" s="173"/>
      <c r="H62" s="173"/>
      <c r="I62" s="173"/>
      <c r="J62" s="174"/>
    </row>
    <row r="63" spans="1:10" x14ac:dyDescent="0.25">
      <c r="A63" s="68"/>
      <c r="B63" s="69"/>
      <c r="C63" s="69"/>
      <c r="D63" s="69"/>
      <c r="E63" s="177"/>
      <c r="F63" s="177"/>
      <c r="G63" s="177"/>
      <c r="H63" s="177"/>
      <c r="I63" s="69"/>
      <c r="J63" s="71"/>
    </row>
    <row r="64" spans="1:10" x14ac:dyDescent="0.25">
      <c r="A64" s="170" t="s">
        <v>342</v>
      </c>
      <c r="B64" s="171"/>
      <c r="C64" s="172"/>
      <c r="D64" s="173"/>
      <c r="E64" s="173"/>
      <c r="F64" s="173"/>
      <c r="G64" s="173"/>
      <c r="H64" s="173"/>
      <c r="I64" s="173"/>
      <c r="J64" s="174"/>
    </row>
    <row r="65" spans="1:10" ht="14.45" customHeight="1" x14ac:dyDescent="0.25">
      <c r="A65" s="68"/>
      <c r="B65" s="69"/>
      <c r="C65" s="175" t="s">
        <v>343</v>
      </c>
      <c r="D65" s="175"/>
      <c r="E65" s="175"/>
      <c r="F65" s="175"/>
      <c r="G65" s="69"/>
      <c r="H65" s="69"/>
      <c r="I65" s="69"/>
      <c r="J65" s="71"/>
    </row>
    <row r="66" spans="1:10" x14ac:dyDescent="0.25">
      <c r="A66" s="170" t="s">
        <v>344</v>
      </c>
      <c r="B66" s="171"/>
      <c r="C66" s="172"/>
      <c r="D66" s="173"/>
      <c r="E66" s="173"/>
      <c r="F66" s="173"/>
      <c r="G66" s="173"/>
      <c r="H66" s="173"/>
      <c r="I66" s="173"/>
      <c r="J66" s="174"/>
    </row>
    <row r="67" spans="1:10" ht="14.45" customHeight="1" x14ac:dyDescent="0.25">
      <c r="A67" s="86"/>
      <c r="B67" s="87"/>
      <c r="C67" s="176" t="s">
        <v>345</v>
      </c>
      <c r="D67" s="176"/>
      <c r="E67" s="176"/>
      <c r="F67" s="176"/>
      <c r="G67" s="176"/>
      <c r="H67" s="87"/>
      <c r="I67" s="87"/>
      <c r="J67" s="88"/>
    </row>
    <row r="74" spans="1:10" ht="27" customHeight="1" x14ac:dyDescent="0.25"/>
    <row r="78" spans="1:10"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33">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A37:D37"/>
    <mergeCell ref="E37:I37"/>
    <mergeCell ref="D38:I38"/>
    <mergeCell ref="A39:D39"/>
    <mergeCell ref="E39:I39"/>
    <mergeCell ref="E40:F40"/>
    <mergeCell ref="G40:H40"/>
    <mergeCell ref="E54:F54"/>
    <mergeCell ref="G54:H54"/>
    <mergeCell ref="E55:F55"/>
    <mergeCell ref="G55:H55"/>
    <mergeCell ref="E44:F44"/>
    <mergeCell ref="G44:I44"/>
    <mergeCell ref="A45:D45"/>
    <mergeCell ref="E45:I45"/>
    <mergeCell ref="E46:F46"/>
    <mergeCell ref="E50:F50"/>
    <mergeCell ref="G50:H50"/>
    <mergeCell ref="A51:D51"/>
    <mergeCell ref="E51:I51"/>
    <mergeCell ref="E52:F52"/>
    <mergeCell ref="G52:H52"/>
    <mergeCell ref="A53:D53"/>
    <mergeCell ref="E53:I53"/>
    <mergeCell ref="A58:B58"/>
    <mergeCell ref="C58:J58"/>
    <mergeCell ref="C59:I59"/>
    <mergeCell ref="A60:B60"/>
    <mergeCell ref="C60:E60"/>
    <mergeCell ref="F60:G60"/>
    <mergeCell ref="H60:J60"/>
    <mergeCell ref="A56:B56"/>
    <mergeCell ref="C56:D56"/>
    <mergeCell ref="E56:F56"/>
    <mergeCell ref="G56:J56"/>
    <mergeCell ref="C57:D57"/>
    <mergeCell ref="E57:F57"/>
    <mergeCell ref="G57:I57"/>
    <mergeCell ref="A64:B64"/>
    <mergeCell ref="C64:J64"/>
    <mergeCell ref="C65:F65"/>
    <mergeCell ref="A66:B66"/>
    <mergeCell ref="C66:J66"/>
    <mergeCell ref="C67:G67"/>
    <mergeCell ref="E61:F61"/>
    <mergeCell ref="G61:H61"/>
    <mergeCell ref="A62:B62"/>
    <mergeCell ref="C62:J62"/>
    <mergeCell ref="E63:F63"/>
    <mergeCell ref="G63:H63"/>
    <mergeCell ref="E42:F42"/>
    <mergeCell ref="G42:H42"/>
    <mergeCell ref="A43:D43"/>
    <mergeCell ref="E43:I43"/>
    <mergeCell ref="E48:F48"/>
    <mergeCell ref="G48:H48"/>
    <mergeCell ref="A49:D49"/>
    <mergeCell ref="E49:I49"/>
    <mergeCell ref="G46:I46"/>
    <mergeCell ref="A47:D47"/>
    <mergeCell ref="E47:I47"/>
  </mergeCells>
  <dataValidations count="4">
    <dataValidation type="list" allowBlank="1" showInputMessage="1" showErrorMessage="1" sqref="C56:D56" xr:uid="{00000000-0002-0000-0000-000000000000}">
      <formula1>$J$54:$J$55</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pane ySplit="7" topLeftCell="A8" activePane="bottomLeft" state="frozen"/>
      <selection sqref="A1:C1"/>
      <selection pane="bottomLeft" sqref="A1:C1"/>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232" t="s">
        <v>1</v>
      </c>
      <c r="B1" s="233"/>
      <c r="C1" s="233"/>
      <c r="D1" s="233"/>
      <c r="E1" s="233"/>
      <c r="F1" s="233"/>
      <c r="G1" s="233"/>
      <c r="H1" s="233"/>
      <c r="I1" s="233"/>
    </row>
    <row r="2" spans="1:9" x14ac:dyDescent="0.2">
      <c r="A2" s="234" t="s">
        <v>607</v>
      </c>
      <c r="B2" s="235"/>
      <c r="C2" s="235"/>
      <c r="D2" s="235"/>
      <c r="E2" s="235"/>
      <c r="F2" s="235"/>
      <c r="G2" s="235"/>
      <c r="H2" s="235"/>
      <c r="I2" s="235"/>
    </row>
    <row r="3" spans="1:9" x14ac:dyDescent="0.2">
      <c r="A3" s="236" t="s">
        <v>437</v>
      </c>
      <c r="B3" s="236"/>
      <c r="C3" s="236"/>
      <c r="D3" s="236"/>
      <c r="E3" s="236"/>
      <c r="F3" s="236"/>
      <c r="G3" s="236"/>
      <c r="H3" s="236"/>
      <c r="I3" s="236"/>
    </row>
    <row r="4" spans="1:9" x14ac:dyDescent="0.2">
      <c r="A4" s="237" t="s">
        <v>485</v>
      </c>
      <c r="B4" s="238"/>
      <c r="C4" s="238"/>
      <c r="D4" s="238"/>
      <c r="E4" s="238"/>
      <c r="F4" s="238"/>
      <c r="G4" s="238"/>
      <c r="H4" s="238"/>
      <c r="I4" s="239"/>
    </row>
    <row r="5" spans="1:9" ht="45" x14ac:dyDescent="0.2">
      <c r="A5" s="242" t="s">
        <v>2</v>
      </c>
      <c r="B5" s="243"/>
      <c r="C5" s="243"/>
      <c r="D5" s="243"/>
      <c r="E5" s="243"/>
      <c r="F5" s="243"/>
      <c r="G5" s="44" t="s">
        <v>101</v>
      </c>
      <c r="H5" s="6" t="s">
        <v>294</v>
      </c>
      <c r="I5" s="6" t="s">
        <v>295</v>
      </c>
    </row>
    <row r="6" spans="1:9" x14ac:dyDescent="0.2">
      <c r="A6" s="240">
        <v>1</v>
      </c>
      <c r="B6" s="241"/>
      <c r="C6" s="241"/>
      <c r="D6" s="241"/>
      <c r="E6" s="241"/>
      <c r="F6" s="241"/>
      <c r="G6" s="43">
        <v>2</v>
      </c>
      <c r="H6" s="6">
        <v>3</v>
      </c>
      <c r="I6" s="6">
        <v>4</v>
      </c>
    </row>
    <row r="7" spans="1:9" x14ac:dyDescent="0.2">
      <c r="A7" s="244"/>
      <c r="B7" s="244"/>
      <c r="C7" s="244"/>
      <c r="D7" s="244"/>
      <c r="E7" s="244"/>
      <c r="F7" s="244"/>
      <c r="G7" s="244"/>
      <c r="H7" s="244"/>
      <c r="I7" s="244"/>
    </row>
    <row r="8" spans="1:9" ht="12.75" customHeight="1" x14ac:dyDescent="0.2">
      <c r="A8" s="226" t="s">
        <v>4</v>
      </c>
      <c r="B8" s="226"/>
      <c r="C8" s="226"/>
      <c r="D8" s="226"/>
      <c r="E8" s="226"/>
      <c r="F8" s="226"/>
      <c r="G8" s="7">
        <v>1</v>
      </c>
      <c r="H8" s="89">
        <v>0</v>
      </c>
      <c r="I8" s="89">
        <v>0</v>
      </c>
    </row>
    <row r="9" spans="1:9" ht="12.75" customHeight="1" x14ac:dyDescent="0.2">
      <c r="A9" s="227" t="s">
        <v>300</v>
      </c>
      <c r="B9" s="227"/>
      <c r="C9" s="227"/>
      <c r="D9" s="227"/>
      <c r="E9" s="227"/>
      <c r="F9" s="227"/>
      <c r="G9" s="8">
        <v>2</v>
      </c>
      <c r="H9" s="90">
        <f>H10+H17+H27+H38+H43</f>
        <v>2557713904.9099998</v>
      </c>
      <c r="I9" s="90">
        <f>I10+I17+I27+I38+I43</f>
        <v>2737859312.0300002</v>
      </c>
    </row>
    <row r="10" spans="1:9" ht="12.75" customHeight="1" x14ac:dyDescent="0.2">
      <c r="A10" s="229" t="s">
        <v>5</v>
      </c>
      <c r="B10" s="229"/>
      <c r="C10" s="229"/>
      <c r="D10" s="229"/>
      <c r="E10" s="229"/>
      <c r="F10" s="229"/>
      <c r="G10" s="8">
        <v>3</v>
      </c>
      <c r="H10" s="90">
        <f>H11+H12+H13+H14+H15+H16</f>
        <v>109051133.70999999</v>
      </c>
      <c r="I10" s="90">
        <f>I11+I12+I13+I14+I15+I16</f>
        <v>108174466.79000001</v>
      </c>
    </row>
    <row r="11" spans="1:9" ht="12.75" customHeight="1" x14ac:dyDescent="0.2">
      <c r="A11" s="225" t="s">
        <v>6</v>
      </c>
      <c r="B11" s="225"/>
      <c r="C11" s="225"/>
      <c r="D11" s="225"/>
      <c r="E11" s="225"/>
      <c r="F11" s="225"/>
      <c r="G11" s="7">
        <v>4</v>
      </c>
      <c r="H11" s="89">
        <v>0</v>
      </c>
      <c r="I11" s="89">
        <v>0</v>
      </c>
    </row>
    <row r="12" spans="1:9" ht="22.9" customHeight="1" x14ac:dyDescent="0.2">
      <c r="A12" s="225" t="s">
        <v>7</v>
      </c>
      <c r="B12" s="225"/>
      <c r="C12" s="225"/>
      <c r="D12" s="225"/>
      <c r="E12" s="225"/>
      <c r="F12" s="225"/>
      <c r="G12" s="7">
        <v>5</v>
      </c>
      <c r="H12" s="89">
        <v>32723960.559999999</v>
      </c>
      <c r="I12" s="89">
        <v>31070668.489999998</v>
      </c>
    </row>
    <row r="13" spans="1:9" ht="12.75" customHeight="1" x14ac:dyDescent="0.2">
      <c r="A13" s="225" t="s">
        <v>8</v>
      </c>
      <c r="B13" s="225"/>
      <c r="C13" s="225"/>
      <c r="D13" s="225"/>
      <c r="E13" s="225"/>
      <c r="F13" s="225"/>
      <c r="G13" s="7">
        <v>6</v>
      </c>
      <c r="H13" s="89">
        <v>67788563.609999999</v>
      </c>
      <c r="I13" s="89">
        <v>67780382.430000007</v>
      </c>
    </row>
    <row r="14" spans="1:9" ht="12.75" customHeight="1" x14ac:dyDescent="0.2">
      <c r="A14" s="225" t="s">
        <v>9</v>
      </c>
      <c r="B14" s="225"/>
      <c r="C14" s="225"/>
      <c r="D14" s="225"/>
      <c r="E14" s="225"/>
      <c r="F14" s="225"/>
      <c r="G14" s="7">
        <v>7</v>
      </c>
      <c r="H14" s="89">
        <v>7531.51</v>
      </c>
      <c r="I14" s="89">
        <v>7508.35</v>
      </c>
    </row>
    <row r="15" spans="1:9" ht="12.75" customHeight="1" x14ac:dyDescent="0.2">
      <c r="A15" s="225" t="s">
        <v>10</v>
      </c>
      <c r="B15" s="225"/>
      <c r="C15" s="225"/>
      <c r="D15" s="225"/>
      <c r="E15" s="225"/>
      <c r="F15" s="225"/>
      <c r="G15" s="7">
        <v>8</v>
      </c>
      <c r="H15" s="89">
        <v>3476040.31</v>
      </c>
      <c r="I15" s="89">
        <v>3707946.54</v>
      </c>
    </row>
    <row r="16" spans="1:9" ht="12.75" customHeight="1" x14ac:dyDescent="0.2">
      <c r="A16" s="225" t="s">
        <v>11</v>
      </c>
      <c r="B16" s="225"/>
      <c r="C16" s="225"/>
      <c r="D16" s="225"/>
      <c r="E16" s="225"/>
      <c r="F16" s="225"/>
      <c r="G16" s="7">
        <v>9</v>
      </c>
      <c r="H16" s="89">
        <v>5055037.72</v>
      </c>
      <c r="I16" s="89">
        <v>5607960.9800000004</v>
      </c>
    </row>
    <row r="17" spans="1:9" ht="12.75" customHeight="1" x14ac:dyDescent="0.2">
      <c r="A17" s="229" t="s">
        <v>12</v>
      </c>
      <c r="B17" s="229"/>
      <c r="C17" s="229"/>
      <c r="D17" s="229"/>
      <c r="E17" s="229"/>
      <c r="F17" s="229"/>
      <c r="G17" s="8">
        <v>10</v>
      </c>
      <c r="H17" s="90">
        <f>H18+H19+H20+H21+H22+H23+H24+H25+H26</f>
        <v>1259601915.8699999</v>
      </c>
      <c r="I17" s="90">
        <f>I18+I19+I20+I21+I22+I23+I24+I25+I26</f>
        <v>1288560454.4000001</v>
      </c>
    </row>
    <row r="18" spans="1:9" ht="12.75" customHeight="1" x14ac:dyDescent="0.2">
      <c r="A18" s="225" t="s">
        <v>13</v>
      </c>
      <c r="B18" s="225"/>
      <c r="C18" s="225"/>
      <c r="D18" s="225"/>
      <c r="E18" s="225"/>
      <c r="F18" s="225"/>
      <c r="G18" s="7">
        <v>11</v>
      </c>
      <c r="H18" s="89">
        <v>165031530.21000001</v>
      </c>
      <c r="I18" s="89">
        <v>164080207.88</v>
      </c>
    </row>
    <row r="19" spans="1:9" ht="12.75" customHeight="1" x14ac:dyDescent="0.2">
      <c r="A19" s="225" t="s">
        <v>14</v>
      </c>
      <c r="B19" s="225"/>
      <c r="C19" s="225"/>
      <c r="D19" s="225"/>
      <c r="E19" s="225"/>
      <c r="F19" s="225"/>
      <c r="G19" s="7">
        <v>12</v>
      </c>
      <c r="H19" s="89">
        <v>530275876.75999999</v>
      </c>
      <c r="I19" s="89">
        <v>516462411.41000003</v>
      </c>
    </row>
    <row r="20" spans="1:9" ht="12.75" customHeight="1" x14ac:dyDescent="0.2">
      <c r="A20" s="225" t="s">
        <v>15</v>
      </c>
      <c r="B20" s="225"/>
      <c r="C20" s="225"/>
      <c r="D20" s="225"/>
      <c r="E20" s="225"/>
      <c r="F20" s="225"/>
      <c r="G20" s="7">
        <v>13</v>
      </c>
      <c r="H20" s="89">
        <v>206784176.55000001</v>
      </c>
      <c r="I20" s="89">
        <v>199512955.06</v>
      </c>
    </row>
    <row r="21" spans="1:9" ht="12.75" customHeight="1" x14ac:dyDescent="0.2">
      <c r="A21" s="225" t="s">
        <v>16</v>
      </c>
      <c r="B21" s="225"/>
      <c r="C21" s="225"/>
      <c r="D21" s="225"/>
      <c r="E21" s="225"/>
      <c r="F21" s="225"/>
      <c r="G21" s="7">
        <v>14</v>
      </c>
      <c r="H21" s="89">
        <v>42512766.560000002</v>
      </c>
      <c r="I21" s="89">
        <v>42322964.799999997</v>
      </c>
    </row>
    <row r="22" spans="1:9" ht="12.75" customHeight="1" x14ac:dyDescent="0.2">
      <c r="A22" s="225" t="s">
        <v>17</v>
      </c>
      <c r="B22" s="225"/>
      <c r="C22" s="225"/>
      <c r="D22" s="225"/>
      <c r="E22" s="225"/>
      <c r="F22" s="225"/>
      <c r="G22" s="7">
        <v>15</v>
      </c>
      <c r="H22" s="89">
        <v>8790886.5800000001</v>
      </c>
      <c r="I22" s="89">
        <v>6145277.3700000001</v>
      </c>
    </row>
    <row r="23" spans="1:9" ht="12.75" customHeight="1" x14ac:dyDescent="0.2">
      <c r="A23" s="225" t="s">
        <v>18</v>
      </c>
      <c r="B23" s="225"/>
      <c r="C23" s="225"/>
      <c r="D23" s="225"/>
      <c r="E23" s="225"/>
      <c r="F23" s="225"/>
      <c r="G23" s="7">
        <v>16</v>
      </c>
      <c r="H23" s="89">
        <v>183661.56</v>
      </c>
      <c r="I23" s="89">
        <v>154966.16</v>
      </c>
    </row>
    <row r="24" spans="1:9" ht="12.75" customHeight="1" x14ac:dyDescent="0.2">
      <c r="A24" s="225" t="s">
        <v>19</v>
      </c>
      <c r="B24" s="225"/>
      <c r="C24" s="225"/>
      <c r="D24" s="225"/>
      <c r="E24" s="225"/>
      <c r="F24" s="225"/>
      <c r="G24" s="7">
        <v>17</v>
      </c>
      <c r="H24" s="89">
        <v>139325458.56</v>
      </c>
      <c r="I24" s="89">
        <v>189216688.13999999</v>
      </c>
    </row>
    <row r="25" spans="1:9" ht="12.75" customHeight="1" x14ac:dyDescent="0.2">
      <c r="A25" s="225" t="s">
        <v>20</v>
      </c>
      <c r="B25" s="225"/>
      <c r="C25" s="225"/>
      <c r="D25" s="225"/>
      <c r="E25" s="225"/>
      <c r="F25" s="225"/>
      <c r="G25" s="7">
        <v>18</v>
      </c>
      <c r="H25" s="89">
        <v>8465463.2300000004</v>
      </c>
      <c r="I25" s="89">
        <v>8077777.3899999997</v>
      </c>
    </row>
    <row r="26" spans="1:9" ht="12.75" customHeight="1" x14ac:dyDescent="0.2">
      <c r="A26" s="225" t="s">
        <v>21</v>
      </c>
      <c r="B26" s="225"/>
      <c r="C26" s="225"/>
      <c r="D26" s="225"/>
      <c r="E26" s="225"/>
      <c r="F26" s="225"/>
      <c r="G26" s="7">
        <v>19</v>
      </c>
      <c r="H26" s="89">
        <v>158232095.86000001</v>
      </c>
      <c r="I26" s="89">
        <v>162587206.19</v>
      </c>
    </row>
    <row r="27" spans="1:9" ht="12.75" customHeight="1" x14ac:dyDescent="0.2">
      <c r="A27" s="229" t="s">
        <v>22</v>
      </c>
      <c r="B27" s="229"/>
      <c r="C27" s="229"/>
      <c r="D27" s="229"/>
      <c r="E27" s="229"/>
      <c r="F27" s="229"/>
      <c r="G27" s="8">
        <v>20</v>
      </c>
      <c r="H27" s="90">
        <f>SUM(H28:H37)</f>
        <v>1160859858.72</v>
      </c>
      <c r="I27" s="90">
        <f>SUM(I28:I37)</f>
        <v>1313925641.4000001</v>
      </c>
    </row>
    <row r="28" spans="1:9" ht="12.75" customHeight="1" x14ac:dyDescent="0.2">
      <c r="A28" s="225" t="s">
        <v>23</v>
      </c>
      <c r="B28" s="225"/>
      <c r="C28" s="225"/>
      <c r="D28" s="225"/>
      <c r="E28" s="225"/>
      <c r="F28" s="225"/>
      <c r="G28" s="7">
        <v>21</v>
      </c>
      <c r="H28" s="89">
        <v>0</v>
      </c>
      <c r="I28" s="89">
        <v>0</v>
      </c>
    </row>
    <row r="29" spans="1:9" ht="12.75" customHeight="1" x14ac:dyDescent="0.2">
      <c r="A29" s="225" t="s">
        <v>24</v>
      </c>
      <c r="B29" s="225"/>
      <c r="C29" s="225"/>
      <c r="D29" s="225"/>
      <c r="E29" s="225"/>
      <c r="F29" s="225"/>
      <c r="G29" s="7">
        <v>22</v>
      </c>
      <c r="H29" s="89">
        <v>0</v>
      </c>
      <c r="I29" s="89">
        <v>0</v>
      </c>
    </row>
    <row r="30" spans="1:9" ht="12.75" customHeight="1" x14ac:dyDescent="0.2">
      <c r="A30" s="225" t="s">
        <v>25</v>
      </c>
      <c r="B30" s="225"/>
      <c r="C30" s="225"/>
      <c r="D30" s="225"/>
      <c r="E30" s="225"/>
      <c r="F30" s="225"/>
      <c r="G30" s="7">
        <v>23</v>
      </c>
      <c r="H30" s="89">
        <v>0</v>
      </c>
      <c r="I30" s="89">
        <v>0</v>
      </c>
    </row>
    <row r="31" spans="1:9" ht="24" customHeight="1" x14ac:dyDescent="0.2">
      <c r="A31" s="225" t="s">
        <v>26</v>
      </c>
      <c r="B31" s="225"/>
      <c r="C31" s="225"/>
      <c r="D31" s="225"/>
      <c r="E31" s="225"/>
      <c r="F31" s="225"/>
      <c r="G31" s="7">
        <v>24</v>
      </c>
      <c r="H31" s="89">
        <v>12041680.82</v>
      </c>
      <c r="I31" s="89">
        <v>12431932.67</v>
      </c>
    </row>
    <row r="32" spans="1:9" ht="23.45" customHeight="1" x14ac:dyDescent="0.2">
      <c r="A32" s="225" t="s">
        <v>27</v>
      </c>
      <c r="B32" s="225"/>
      <c r="C32" s="225"/>
      <c r="D32" s="225"/>
      <c r="E32" s="225"/>
      <c r="F32" s="225"/>
      <c r="G32" s="7">
        <v>25</v>
      </c>
      <c r="H32" s="89">
        <v>0</v>
      </c>
      <c r="I32" s="89">
        <v>0</v>
      </c>
    </row>
    <row r="33" spans="1:9" ht="21.6" customHeight="1" x14ac:dyDescent="0.2">
      <c r="A33" s="225" t="s">
        <v>28</v>
      </c>
      <c r="B33" s="225"/>
      <c r="C33" s="225"/>
      <c r="D33" s="225"/>
      <c r="E33" s="225"/>
      <c r="F33" s="225"/>
      <c r="G33" s="7">
        <v>26</v>
      </c>
      <c r="H33" s="89">
        <v>0</v>
      </c>
      <c r="I33" s="89">
        <v>0</v>
      </c>
    </row>
    <row r="34" spans="1:9" ht="12.75" customHeight="1" x14ac:dyDescent="0.2">
      <c r="A34" s="225" t="s">
        <v>29</v>
      </c>
      <c r="B34" s="225"/>
      <c r="C34" s="225"/>
      <c r="D34" s="225"/>
      <c r="E34" s="225"/>
      <c r="F34" s="225"/>
      <c r="G34" s="7">
        <v>27</v>
      </c>
      <c r="H34" s="89">
        <v>1112745017.29</v>
      </c>
      <c r="I34" s="89">
        <v>1269539150.95</v>
      </c>
    </row>
    <row r="35" spans="1:9" ht="12.75" customHeight="1" x14ac:dyDescent="0.2">
      <c r="A35" s="225" t="s">
        <v>30</v>
      </c>
      <c r="B35" s="225"/>
      <c r="C35" s="225"/>
      <c r="D35" s="225"/>
      <c r="E35" s="225"/>
      <c r="F35" s="225"/>
      <c r="G35" s="7">
        <v>28</v>
      </c>
      <c r="H35" s="89">
        <v>36073160.609999999</v>
      </c>
      <c r="I35" s="89">
        <v>31954557.780000001</v>
      </c>
    </row>
    <row r="36" spans="1:9" ht="12.75" customHeight="1" x14ac:dyDescent="0.2">
      <c r="A36" s="225" t="s">
        <v>31</v>
      </c>
      <c r="B36" s="225"/>
      <c r="C36" s="225"/>
      <c r="D36" s="225"/>
      <c r="E36" s="225"/>
      <c r="F36" s="225"/>
      <c r="G36" s="7">
        <v>29</v>
      </c>
      <c r="H36" s="89">
        <v>0</v>
      </c>
      <c r="I36" s="89">
        <v>0</v>
      </c>
    </row>
    <row r="37" spans="1:9" ht="12.75" customHeight="1" x14ac:dyDescent="0.2">
      <c r="A37" s="225" t="s">
        <v>32</v>
      </c>
      <c r="B37" s="225"/>
      <c r="C37" s="225"/>
      <c r="D37" s="225"/>
      <c r="E37" s="225"/>
      <c r="F37" s="225"/>
      <c r="G37" s="7">
        <v>30</v>
      </c>
      <c r="H37" s="89">
        <v>0</v>
      </c>
      <c r="I37" s="89">
        <v>0</v>
      </c>
    </row>
    <row r="38" spans="1:9" ht="12.75" customHeight="1" x14ac:dyDescent="0.2">
      <c r="A38" s="229" t="s">
        <v>33</v>
      </c>
      <c r="B38" s="229"/>
      <c r="C38" s="229"/>
      <c r="D38" s="229"/>
      <c r="E38" s="229"/>
      <c r="F38" s="229"/>
      <c r="G38" s="8">
        <v>31</v>
      </c>
      <c r="H38" s="90">
        <f>H39+H40+H41+H42</f>
        <v>67084.3</v>
      </c>
      <c r="I38" s="90">
        <f>I39+I40+I41+I42</f>
        <v>234426.17</v>
      </c>
    </row>
    <row r="39" spans="1:9" ht="12.75" customHeight="1" x14ac:dyDescent="0.2">
      <c r="A39" s="225" t="s">
        <v>34</v>
      </c>
      <c r="B39" s="225"/>
      <c r="C39" s="225"/>
      <c r="D39" s="225"/>
      <c r="E39" s="225"/>
      <c r="F39" s="225"/>
      <c r="G39" s="7">
        <v>32</v>
      </c>
      <c r="H39" s="89">
        <v>0</v>
      </c>
      <c r="I39" s="89">
        <v>0</v>
      </c>
    </row>
    <row r="40" spans="1:9" ht="12.75" customHeight="1" x14ac:dyDescent="0.2">
      <c r="A40" s="225" t="s">
        <v>35</v>
      </c>
      <c r="B40" s="225"/>
      <c r="C40" s="225"/>
      <c r="D40" s="225"/>
      <c r="E40" s="225"/>
      <c r="F40" s="225"/>
      <c r="G40" s="7">
        <v>33</v>
      </c>
      <c r="H40" s="89">
        <v>0</v>
      </c>
      <c r="I40" s="89">
        <v>0</v>
      </c>
    </row>
    <row r="41" spans="1:9" ht="12.75" customHeight="1" x14ac:dyDescent="0.2">
      <c r="A41" s="225" t="s">
        <v>36</v>
      </c>
      <c r="B41" s="225"/>
      <c r="C41" s="225"/>
      <c r="D41" s="225"/>
      <c r="E41" s="225"/>
      <c r="F41" s="225"/>
      <c r="G41" s="7">
        <v>34</v>
      </c>
      <c r="H41" s="89">
        <v>0</v>
      </c>
      <c r="I41" s="89">
        <v>27578.61</v>
      </c>
    </row>
    <row r="42" spans="1:9" ht="12.75" customHeight="1" x14ac:dyDescent="0.2">
      <c r="A42" s="225" t="s">
        <v>37</v>
      </c>
      <c r="B42" s="225"/>
      <c r="C42" s="225"/>
      <c r="D42" s="225"/>
      <c r="E42" s="225"/>
      <c r="F42" s="225"/>
      <c r="G42" s="7">
        <v>35</v>
      </c>
      <c r="H42" s="89">
        <v>67084.3</v>
      </c>
      <c r="I42" s="89">
        <v>206847.56</v>
      </c>
    </row>
    <row r="43" spans="1:9" ht="12.75" customHeight="1" x14ac:dyDescent="0.2">
      <c r="A43" s="225" t="s">
        <v>38</v>
      </c>
      <c r="B43" s="225"/>
      <c r="C43" s="225"/>
      <c r="D43" s="225"/>
      <c r="E43" s="225"/>
      <c r="F43" s="225"/>
      <c r="G43" s="7">
        <v>36</v>
      </c>
      <c r="H43" s="89">
        <v>28133912.309999999</v>
      </c>
      <c r="I43" s="89">
        <v>26964323.27</v>
      </c>
    </row>
    <row r="44" spans="1:9" ht="12.75" customHeight="1" x14ac:dyDescent="0.2">
      <c r="A44" s="227" t="s">
        <v>301</v>
      </c>
      <c r="B44" s="227"/>
      <c r="C44" s="227"/>
      <c r="D44" s="227"/>
      <c r="E44" s="227"/>
      <c r="F44" s="227"/>
      <c r="G44" s="8">
        <v>37</v>
      </c>
      <c r="H44" s="90">
        <f>H45+H53+H60+H70</f>
        <v>738803992.01999998</v>
      </c>
      <c r="I44" s="90">
        <f>I45+I53+I60+I70</f>
        <v>796102404.83000004</v>
      </c>
    </row>
    <row r="45" spans="1:9" ht="12.75" customHeight="1" x14ac:dyDescent="0.2">
      <c r="A45" s="229" t="s">
        <v>39</v>
      </c>
      <c r="B45" s="229"/>
      <c r="C45" s="229"/>
      <c r="D45" s="229"/>
      <c r="E45" s="229"/>
      <c r="F45" s="229"/>
      <c r="G45" s="8">
        <v>38</v>
      </c>
      <c r="H45" s="90">
        <f>SUM(H46:H52)</f>
        <v>94749752.829999998</v>
      </c>
      <c r="I45" s="90">
        <f>SUM(I46:I52)</f>
        <v>94784387.030000001</v>
      </c>
    </row>
    <row r="46" spans="1:9" ht="12.75" customHeight="1" x14ac:dyDescent="0.2">
      <c r="A46" s="225" t="s">
        <v>40</v>
      </c>
      <c r="B46" s="225"/>
      <c r="C46" s="225"/>
      <c r="D46" s="225"/>
      <c r="E46" s="225"/>
      <c r="F46" s="225"/>
      <c r="G46" s="7">
        <v>39</v>
      </c>
      <c r="H46" s="89">
        <v>9814625.6500000004</v>
      </c>
      <c r="I46" s="89">
        <v>12935127.800000001</v>
      </c>
    </row>
    <row r="47" spans="1:9" ht="12.75" customHeight="1" x14ac:dyDescent="0.2">
      <c r="A47" s="225" t="s">
        <v>41</v>
      </c>
      <c r="B47" s="225"/>
      <c r="C47" s="225"/>
      <c r="D47" s="225"/>
      <c r="E47" s="225"/>
      <c r="F47" s="225"/>
      <c r="G47" s="7">
        <v>40</v>
      </c>
      <c r="H47" s="89">
        <v>0</v>
      </c>
      <c r="I47" s="89">
        <v>0</v>
      </c>
    </row>
    <row r="48" spans="1:9" ht="12.75" customHeight="1" x14ac:dyDescent="0.2">
      <c r="A48" s="225" t="s">
        <v>42</v>
      </c>
      <c r="B48" s="225"/>
      <c r="C48" s="225"/>
      <c r="D48" s="225"/>
      <c r="E48" s="225"/>
      <c r="F48" s="225"/>
      <c r="G48" s="7">
        <v>41</v>
      </c>
      <c r="H48" s="89">
        <v>74665.86</v>
      </c>
      <c r="I48" s="89">
        <v>128829.46</v>
      </c>
    </row>
    <row r="49" spans="1:9" ht="12.75" customHeight="1" x14ac:dyDescent="0.2">
      <c r="A49" s="225" t="s">
        <v>43</v>
      </c>
      <c r="B49" s="225"/>
      <c r="C49" s="225"/>
      <c r="D49" s="225"/>
      <c r="E49" s="225"/>
      <c r="F49" s="225"/>
      <c r="G49" s="7">
        <v>42</v>
      </c>
      <c r="H49" s="89">
        <v>620803.87</v>
      </c>
      <c r="I49" s="89">
        <v>707721.84</v>
      </c>
    </row>
    <row r="50" spans="1:9" ht="12.75" customHeight="1" x14ac:dyDescent="0.2">
      <c r="A50" s="225" t="s">
        <v>44</v>
      </c>
      <c r="B50" s="225"/>
      <c r="C50" s="225"/>
      <c r="D50" s="225"/>
      <c r="E50" s="225"/>
      <c r="F50" s="225"/>
      <c r="G50" s="7">
        <v>43</v>
      </c>
      <c r="H50" s="89">
        <v>30</v>
      </c>
      <c r="I50" s="89">
        <v>21360.43</v>
      </c>
    </row>
    <row r="51" spans="1:9" ht="12.75" customHeight="1" x14ac:dyDescent="0.2">
      <c r="A51" s="225" t="s">
        <v>45</v>
      </c>
      <c r="B51" s="225"/>
      <c r="C51" s="225"/>
      <c r="D51" s="225"/>
      <c r="E51" s="225"/>
      <c r="F51" s="225"/>
      <c r="G51" s="7">
        <v>44</v>
      </c>
      <c r="H51" s="89">
        <v>268007.51</v>
      </c>
      <c r="I51" s="89">
        <v>282997.05</v>
      </c>
    </row>
    <row r="52" spans="1:9" ht="12.75" customHeight="1" x14ac:dyDescent="0.2">
      <c r="A52" s="225" t="s">
        <v>46</v>
      </c>
      <c r="B52" s="225"/>
      <c r="C52" s="225"/>
      <c r="D52" s="225"/>
      <c r="E52" s="225"/>
      <c r="F52" s="225"/>
      <c r="G52" s="7">
        <v>45</v>
      </c>
      <c r="H52" s="89">
        <v>83971619.939999998</v>
      </c>
      <c r="I52" s="89">
        <v>80708350.450000003</v>
      </c>
    </row>
    <row r="53" spans="1:9" ht="12.75" customHeight="1" x14ac:dyDescent="0.2">
      <c r="A53" s="229" t="s">
        <v>47</v>
      </c>
      <c r="B53" s="229"/>
      <c r="C53" s="229"/>
      <c r="D53" s="229"/>
      <c r="E53" s="229"/>
      <c r="F53" s="229"/>
      <c r="G53" s="8">
        <v>46</v>
      </c>
      <c r="H53" s="90">
        <f>SUM(H54:H59)</f>
        <v>92150834.239999995</v>
      </c>
      <c r="I53" s="90">
        <f>SUM(I54:I59)</f>
        <v>120504784.42</v>
      </c>
    </row>
    <row r="54" spans="1:9" ht="12.75" customHeight="1" x14ac:dyDescent="0.2">
      <c r="A54" s="225" t="s">
        <v>48</v>
      </c>
      <c r="B54" s="225"/>
      <c r="C54" s="225"/>
      <c r="D54" s="225"/>
      <c r="E54" s="225"/>
      <c r="F54" s="225"/>
      <c r="G54" s="7">
        <v>47</v>
      </c>
      <c r="H54" s="89">
        <v>0</v>
      </c>
      <c r="I54" s="89">
        <v>0</v>
      </c>
    </row>
    <row r="55" spans="1:9" ht="12.75" customHeight="1" x14ac:dyDescent="0.2">
      <c r="A55" s="225" t="s">
        <v>49</v>
      </c>
      <c r="B55" s="225"/>
      <c r="C55" s="225"/>
      <c r="D55" s="225"/>
      <c r="E55" s="225"/>
      <c r="F55" s="225"/>
      <c r="G55" s="7">
        <v>48</v>
      </c>
      <c r="H55" s="89">
        <v>0</v>
      </c>
      <c r="I55" s="89">
        <v>0</v>
      </c>
    </row>
    <row r="56" spans="1:9" ht="12.75" customHeight="1" x14ac:dyDescent="0.2">
      <c r="A56" s="225" t="s">
        <v>50</v>
      </c>
      <c r="B56" s="225"/>
      <c r="C56" s="225"/>
      <c r="D56" s="225"/>
      <c r="E56" s="225"/>
      <c r="F56" s="225"/>
      <c r="G56" s="7">
        <v>49</v>
      </c>
      <c r="H56" s="89">
        <v>29031886.489999998</v>
      </c>
      <c r="I56" s="89">
        <v>39869383.630000003</v>
      </c>
    </row>
    <row r="57" spans="1:9" ht="12.75" customHeight="1" x14ac:dyDescent="0.2">
      <c r="A57" s="225" t="s">
        <v>51</v>
      </c>
      <c r="B57" s="225"/>
      <c r="C57" s="225"/>
      <c r="D57" s="225"/>
      <c r="E57" s="225"/>
      <c r="F57" s="225"/>
      <c r="G57" s="7">
        <v>50</v>
      </c>
      <c r="H57" s="89">
        <v>1413098.4</v>
      </c>
      <c r="I57" s="89">
        <v>1768599.61</v>
      </c>
    </row>
    <row r="58" spans="1:9" ht="12.75" customHeight="1" x14ac:dyDescent="0.2">
      <c r="A58" s="225" t="s">
        <v>52</v>
      </c>
      <c r="B58" s="225"/>
      <c r="C58" s="225"/>
      <c r="D58" s="225"/>
      <c r="E58" s="225"/>
      <c r="F58" s="225"/>
      <c r="G58" s="7">
        <v>51</v>
      </c>
      <c r="H58" s="89">
        <v>8015987.1600000001</v>
      </c>
      <c r="I58" s="89">
        <v>16733624.800000001</v>
      </c>
    </row>
    <row r="59" spans="1:9" ht="12.75" customHeight="1" x14ac:dyDescent="0.2">
      <c r="A59" s="225" t="s">
        <v>53</v>
      </c>
      <c r="B59" s="225"/>
      <c r="C59" s="225"/>
      <c r="D59" s="225"/>
      <c r="E59" s="225"/>
      <c r="F59" s="225"/>
      <c r="G59" s="7">
        <v>52</v>
      </c>
      <c r="H59" s="89">
        <v>53689862.189999998</v>
      </c>
      <c r="I59" s="89">
        <v>62133176.380000003</v>
      </c>
    </row>
    <row r="60" spans="1:9" ht="12.75" customHeight="1" x14ac:dyDescent="0.2">
      <c r="A60" s="229" t="s">
        <v>54</v>
      </c>
      <c r="B60" s="229"/>
      <c r="C60" s="229"/>
      <c r="D60" s="229"/>
      <c r="E60" s="229"/>
      <c r="F60" s="229"/>
      <c r="G60" s="8">
        <v>53</v>
      </c>
      <c r="H60" s="90">
        <f>SUM(H61:H69)</f>
        <v>340504373.44</v>
      </c>
      <c r="I60" s="90">
        <f>SUM(I61:I69)</f>
        <v>364994676.17000002</v>
      </c>
    </row>
    <row r="61" spans="1:9" ht="12.75" customHeight="1" x14ac:dyDescent="0.2">
      <c r="A61" s="225" t="s">
        <v>23</v>
      </c>
      <c r="B61" s="225"/>
      <c r="C61" s="225"/>
      <c r="D61" s="225"/>
      <c r="E61" s="225"/>
      <c r="F61" s="225"/>
      <c r="G61" s="7">
        <v>54</v>
      </c>
      <c r="H61" s="89">
        <v>0</v>
      </c>
      <c r="I61" s="89">
        <v>0</v>
      </c>
    </row>
    <row r="62" spans="1:9" ht="27.6" customHeight="1" x14ac:dyDescent="0.2">
      <c r="A62" s="225" t="s">
        <v>24</v>
      </c>
      <c r="B62" s="225"/>
      <c r="C62" s="225"/>
      <c r="D62" s="225"/>
      <c r="E62" s="225"/>
      <c r="F62" s="225"/>
      <c r="G62" s="7">
        <v>55</v>
      </c>
      <c r="H62" s="89">
        <v>0</v>
      </c>
      <c r="I62" s="89">
        <v>0</v>
      </c>
    </row>
    <row r="63" spans="1:9" ht="12.75" customHeight="1" x14ac:dyDescent="0.2">
      <c r="A63" s="225" t="s">
        <v>25</v>
      </c>
      <c r="B63" s="225"/>
      <c r="C63" s="225"/>
      <c r="D63" s="225"/>
      <c r="E63" s="225"/>
      <c r="F63" s="225"/>
      <c r="G63" s="7">
        <v>56</v>
      </c>
      <c r="H63" s="89">
        <v>0</v>
      </c>
      <c r="I63" s="89">
        <v>0</v>
      </c>
    </row>
    <row r="64" spans="1:9" ht="25.9" customHeight="1" x14ac:dyDescent="0.2">
      <c r="A64" s="225" t="s">
        <v>55</v>
      </c>
      <c r="B64" s="225"/>
      <c r="C64" s="225"/>
      <c r="D64" s="225"/>
      <c r="E64" s="225"/>
      <c r="F64" s="225"/>
      <c r="G64" s="7">
        <v>57</v>
      </c>
      <c r="H64" s="89">
        <v>0</v>
      </c>
      <c r="I64" s="89">
        <v>0</v>
      </c>
    </row>
    <row r="65" spans="1:9" ht="21.6" customHeight="1" x14ac:dyDescent="0.2">
      <c r="A65" s="225" t="s">
        <v>27</v>
      </c>
      <c r="B65" s="225"/>
      <c r="C65" s="225"/>
      <c r="D65" s="225"/>
      <c r="E65" s="225"/>
      <c r="F65" s="225"/>
      <c r="G65" s="7">
        <v>58</v>
      </c>
      <c r="H65" s="89">
        <v>0</v>
      </c>
      <c r="I65" s="89">
        <v>0</v>
      </c>
    </row>
    <row r="66" spans="1:9" ht="21.6" customHeight="1" x14ac:dyDescent="0.2">
      <c r="A66" s="225" t="s">
        <v>28</v>
      </c>
      <c r="B66" s="225"/>
      <c r="C66" s="225"/>
      <c r="D66" s="225"/>
      <c r="E66" s="225"/>
      <c r="F66" s="225"/>
      <c r="G66" s="7">
        <v>59</v>
      </c>
      <c r="H66" s="89">
        <v>0</v>
      </c>
      <c r="I66" s="89">
        <v>0</v>
      </c>
    </row>
    <row r="67" spans="1:9" ht="12.75" customHeight="1" x14ac:dyDescent="0.2">
      <c r="A67" s="225" t="s">
        <v>29</v>
      </c>
      <c r="B67" s="225"/>
      <c r="C67" s="225"/>
      <c r="D67" s="225"/>
      <c r="E67" s="225"/>
      <c r="F67" s="225"/>
      <c r="G67" s="7">
        <v>60</v>
      </c>
      <c r="H67" s="89">
        <v>170150110.38</v>
      </c>
      <c r="I67" s="89">
        <v>189784952.13999999</v>
      </c>
    </row>
    <row r="68" spans="1:9" ht="12.75" customHeight="1" x14ac:dyDescent="0.2">
      <c r="A68" s="225" t="s">
        <v>30</v>
      </c>
      <c r="B68" s="225"/>
      <c r="C68" s="225"/>
      <c r="D68" s="225"/>
      <c r="E68" s="225"/>
      <c r="F68" s="225"/>
      <c r="G68" s="7">
        <v>61</v>
      </c>
      <c r="H68" s="89">
        <v>170354263.06</v>
      </c>
      <c r="I68" s="89">
        <v>175209724.03</v>
      </c>
    </row>
    <row r="69" spans="1:9" ht="12.75" customHeight="1" x14ac:dyDescent="0.2">
      <c r="A69" s="225" t="s">
        <v>56</v>
      </c>
      <c r="B69" s="225"/>
      <c r="C69" s="225"/>
      <c r="D69" s="225"/>
      <c r="E69" s="225"/>
      <c r="F69" s="225"/>
      <c r="G69" s="7">
        <v>62</v>
      </c>
      <c r="H69" s="89">
        <v>0</v>
      </c>
      <c r="I69" s="89">
        <v>0</v>
      </c>
    </row>
    <row r="70" spans="1:9" ht="12.75" customHeight="1" x14ac:dyDescent="0.2">
      <c r="A70" s="225" t="s">
        <v>57</v>
      </c>
      <c r="B70" s="225"/>
      <c r="C70" s="225"/>
      <c r="D70" s="225"/>
      <c r="E70" s="225"/>
      <c r="F70" s="225"/>
      <c r="G70" s="7">
        <v>63</v>
      </c>
      <c r="H70" s="89">
        <v>211399031.50999999</v>
      </c>
      <c r="I70" s="89">
        <v>215818557.21000001</v>
      </c>
    </row>
    <row r="71" spans="1:9" ht="12.75" customHeight="1" x14ac:dyDescent="0.2">
      <c r="A71" s="226" t="s">
        <v>58</v>
      </c>
      <c r="B71" s="226"/>
      <c r="C71" s="226"/>
      <c r="D71" s="226"/>
      <c r="E71" s="226"/>
      <c r="F71" s="226"/>
      <c r="G71" s="7">
        <v>64</v>
      </c>
      <c r="H71" s="89">
        <v>100729966.79000001</v>
      </c>
      <c r="I71" s="89">
        <v>104283108.70999999</v>
      </c>
    </row>
    <row r="72" spans="1:9" ht="12.75" customHeight="1" x14ac:dyDescent="0.2">
      <c r="A72" s="227" t="s">
        <v>302</v>
      </c>
      <c r="B72" s="227"/>
      <c r="C72" s="227"/>
      <c r="D72" s="227"/>
      <c r="E72" s="227"/>
      <c r="F72" s="227"/>
      <c r="G72" s="8">
        <v>65</v>
      </c>
      <c r="H72" s="90">
        <f>H8+H9+H44+H71</f>
        <v>3397247863.7199998</v>
      </c>
      <c r="I72" s="90">
        <f>I8+I9+I44+I71</f>
        <v>3638244825.5700002</v>
      </c>
    </row>
    <row r="73" spans="1:9" ht="12.75" customHeight="1" x14ac:dyDescent="0.2">
      <c r="A73" s="226" t="s">
        <v>59</v>
      </c>
      <c r="B73" s="226"/>
      <c r="C73" s="226"/>
      <c r="D73" s="226"/>
      <c r="E73" s="226"/>
      <c r="F73" s="226"/>
      <c r="G73" s="7">
        <v>66</v>
      </c>
      <c r="H73" s="89">
        <v>0</v>
      </c>
      <c r="I73" s="89">
        <v>0</v>
      </c>
    </row>
    <row r="74" spans="1:9" x14ac:dyDescent="0.2">
      <c r="A74" s="230" t="s">
        <v>60</v>
      </c>
      <c r="B74" s="231"/>
      <c r="C74" s="231"/>
      <c r="D74" s="231"/>
      <c r="E74" s="231"/>
      <c r="F74" s="231"/>
      <c r="G74" s="231"/>
      <c r="H74" s="231"/>
      <c r="I74" s="231"/>
    </row>
    <row r="75" spans="1:9" ht="24.75" customHeight="1" x14ac:dyDescent="0.2">
      <c r="A75" s="227" t="s">
        <v>439</v>
      </c>
      <c r="B75" s="227"/>
      <c r="C75" s="227"/>
      <c r="D75" s="227"/>
      <c r="E75" s="227"/>
      <c r="F75" s="227"/>
      <c r="G75" s="8">
        <v>67</v>
      </c>
      <c r="H75" s="91">
        <f>H76+H77+H78+H84+H85+H92+H95+H98</f>
        <v>1769392396.5</v>
      </c>
      <c r="I75" s="91">
        <f>I76+I77+I78+I84+I85+I92+I95+I98</f>
        <v>1923528783.9400001</v>
      </c>
    </row>
    <row r="76" spans="1:9" ht="12.75" customHeight="1" x14ac:dyDescent="0.2">
      <c r="A76" s="225" t="s">
        <v>61</v>
      </c>
      <c r="B76" s="225"/>
      <c r="C76" s="225"/>
      <c r="D76" s="225"/>
      <c r="E76" s="225"/>
      <c r="F76" s="225"/>
      <c r="G76" s="7">
        <v>68</v>
      </c>
      <c r="H76" s="89">
        <v>21766540.579999998</v>
      </c>
      <c r="I76" s="89">
        <v>21766540.579999998</v>
      </c>
    </row>
    <row r="77" spans="1:9" ht="12.75" customHeight="1" x14ac:dyDescent="0.2">
      <c r="A77" s="225" t="s">
        <v>62</v>
      </c>
      <c r="B77" s="225"/>
      <c r="C77" s="225"/>
      <c r="D77" s="225"/>
      <c r="E77" s="225"/>
      <c r="F77" s="225"/>
      <c r="G77" s="7">
        <v>69</v>
      </c>
      <c r="H77" s="89">
        <v>8917849.9000000004</v>
      </c>
      <c r="I77" s="89">
        <v>11012924.630000001</v>
      </c>
    </row>
    <row r="78" spans="1:9" ht="12.75" customHeight="1" x14ac:dyDescent="0.2">
      <c r="A78" s="229" t="s">
        <v>63</v>
      </c>
      <c r="B78" s="229"/>
      <c r="C78" s="229"/>
      <c r="D78" s="229"/>
      <c r="E78" s="229"/>
      <c r="F78" s="229"/>
      <c r="G78" s="8">
        <v>70</v>
      </c>
      <c r="H78" s="91">
        <f>SUM(H79:H83)</f>
        <v>1652223.06</v>
      </c>
      <c r="I78" s="91">
        <f>SUM(I79:I83)</f>
        <v>1652223.06</v>
      </c>
    </row>
    <row r="79" spans="1:9" ht="12.75" customHeight="1" x14ac:dyDescent="0.2">
      <c r="A79" s="225" t="s">
        <v>64</v>
      </c>
      <c r="B79" s="225"/>
      <c r="C79" s="225"/>
      <c r="D79" s="225"/>
      <c r="E79" s="225"/>
      <c r="F79" s="225"/>
      <c r="G79" s="7">
        <v>71</v>
      </c>
      <c r="H79" s="89">
        <v>1652223.06</v>
      </c>
      <c r="I79" s="89">
        <v>1652223.06</v>
      </c>
    </row>
    <row r="80" spans="1:9" ht="12.75" customHeight="1" x14ac:dyDescent="0.2">
      <c r="A80" s="225" t="s">
        <v>65</v>
      </c>
      <c r="B80" s="225"/>
      <c r="C80" s="225"/>
      <c r="D80" s="225"/>
      <c r="E80" s="225"/>
      <c r="F80" s="225"/>
      <c r="G80" s="7">
        <v>72</v>
      </c>
      <c r="H80" s="89">
        <v>30179992.390000001</v>
      </c>
      <c r="I80" s="89">
        <v>26616550.190000001</v>
      </c>
    </row>
    <row r="81" spans="1:9" ht="12.75" customHeight="1" x14ac:dyDescent="0.2">
      <c r="A81" s="225" t="s">
        <v>66</v>
      </c>
      <c r="B81" s="225"/>
      <c r="C81" s="225"/>
      <c r="D81" s="225"/>
      <c r="E81" s="225"/>
      <c r="F81" s="225"/>
      <c r="G81" s="7">
        <v>73</v>
      </c>
      <c r="H81" s="89">
        <v>-30179992.390000001</v>
      </c>
      <c r="I81" s="89">
        <v>-26616550.190000001</v>
      </c>
    </row>
    <row r="82" spans="1:9" ht="12.75" customHeight="1" x14ac:dyDescent="0.2">
      <c r="A82" s="225" t="s">
        <v>67</v>
      </c>
      <c r="B82" s="225"/>
      <c r="C82" s="225"/>
      <c r="D82" s="225"/>
      <c r="E82" s="225"/>
      <c r="F82" s="225"/>
      <c r="G82" s="7">
        <v>74</v>
      </c>
      <c r="H82" s="89">
        <v>0</v>
      </c>
      <c r="I82" s="89">
        <v>0</v>
      </c>
    </row>
    <row r="83" spans="1:9" ht="12.75" customHeight="1" x14ac:dyDescent="0.2">
      <c r="A83" s="225" t="s">
        <v>68</v>
      </c>
      <c r="B83" s="225"/>
      <c r="C83" s="225"/>
      <c r="D83" s="225"/>
      <c r="E83" s="225"/>
      <c r="F83" s="225"/>
      <c r="G83" s="7">
        <v>75</v>
      </c>
      <c r="H83" s="89">
        <v>0</v>
      </c>
      <c r="I83" s="89">
        <v>0</v>
      </c>
    </row>
    <row r="84" spans="1:9" ht="12.75" customHeight="1" x14ac:dyDescent="0.2">
      <c r="A84" s="228" t="s">
        <v>69</v>
      </c>
      <c r="B84" s="228"/>
      <c r="C84" s="228"/>
      <c r="D84" s="228"/>
      <c r="E84" s="228"/>
      <c r="F84" s="228"/>
      <c r="G84" s="20">
        <v>76</v>
      </c>
      <c r="H84" s="92">
        <v>0</v>
      </c>
      <c r="I84" s="92">
        <v>0</v>
      </c>
    </row>
    <row r="85" spans="1:9" ht="12.75" customHeight="1" x14ac:dyDescent="0.2">
      <c r="A85" s="229" t="s">
        <v>429</v>
      </c>
      <c r="B85" s="229"/>
      <c r="C85" s="229"/>
      <c r="D85" s="229"/>
      <c r="E85" s="229"/>
      <c r="F85" s="229"/>
      <c r="G85" s="8">
        <v>77</v>
      </c>
      <c r="H85" s="90">
        <f>H86+H87+H88+H89+H90+H91</f>
        <v>134337325.13</v>
      </c>
      <c r="I85" s="90">
        <f>I86+I87+I88+I89+I90+I91</f>
        <v>169374054.47</v>
      </c>
    </row>
    <row r="86" spans="1:9" ht="25.5" customHeight="1" x14ac:dyDescent="0.2">
      <c r="A86" s="225" t="s">
        <v>424</v>
      </c>
      <c r="B86" s="225"/>
      <c r="C86" s="225"/>
      <c r="D86" s="225"/>
      <c r="E86" s="225"/>
      <c r="F86" s="225"/>
      <c r="G86" s="7">
        <v>78</v>
      </c>
      <c r="H86" s="89">
        <v>117562510.92</v>
      </c>
      <c r="I86" s="89">
        <v>146174710.94999999</v>
      </c>
    </row>
    <row r="87" spans="1:9" ht="12.75" customHeight="1" x14ac:dyDescent="0.2">
      <c r="A87" s="225" t="s">
        <v>70</v>
      </c>
      <c r="B87" s="225"/>
      <c r="C87" s="225"/>
      <c r="D87" s="225"/>
      <c r="E87" s="225"/>
      <c r="F87" s="225"/>
      <c r="G87" s="7">
        <v>79</v>
      </c>
      <c r="H87" s="89">
        <v>-374877.32</v>
      </c>
      <c r="I87" s="89">
        <v>-2815742.24</v>
      </c>
    </row>
    <row r="88" spans="1:9" ht="12.75" customHeight="1" x14ac:dyDescent="0.2">
      <c r="A88" s="225" t="s">
        <v>71</v>
      </c>
      <c r="B88" s="225"/>
      <c r="C88" s="225"/>
      <c r="D88" s="225"/>
      <c r="E88" s="225"/>
      <c r="F88" s="225"/>
      <c r="G88" s="7">
        <v>80</v>
      </c>
      <c r="H88" s="89">
        <v>0</v>
      </c>
      <c r="I88" s="89">
        <v>0</v>
      </c>
    </row>
    <row r="89" spans="1:9" ht="12.75" customHeight="1" x14ac:dyDescent="0.2">
      <c r="A89" s="225" t="s">
        <v>346</v>
      </c>
      <c r="B89" s="225"/>
      <c r="C89" s="225"/>
      <c r="D89" s="225"/>
      <c r="E89" s="225"/>
      <c r="F89" s="225"/>
      <c r="G89" s="7">
        <v>81</v>
      </c>
      <c r="H89" s="89">
        <v>17149691.530000001</v>
      </c>
      <c r="I89" s="89">
        <v>26015085.760000002</v>
      </c>
    </row>
    <row r="90" spans="1:9" ht="26.25" customHeight="1" x14ac:dyDescent="0.2">
      <c r="A90" s="225" t="s">
        <v>347</v>
      </c>
      <c r="B90" s="225"/>
      <c r="C90" s="225"/>
      <c r="D90" s="225"/>
      <c r="E90" s="225"/>
      <c r="F90" s="225"/>
      <c r="G90" s="7">
        <v>82</v>
      </c>
      <c r="H90" s="89">
        <v>0</v>
      </c>
      <c r="I90" s="89">
        <v>0</v>
      </c>
    </row>
    <row r="91" spans="1:9" x14ac:dyDescent="0.2">
      <c r="A91" s="225" t="s">
        <v>425</v>
      </c>
      <c r="B91" s="225"/>
      <c r="C91" s="225"/>
      <c r="D91" s="225"/>
      <c r="E91" s="225"/>
      <c r="F91" s="225"/>
      <c r="G91" s="7">
        <v>83</v>
      </c>
      <c r="H91" s="89">
        <v>0</v>
      </c>
      <c r="I91" s="89">
        <v>0</v>
      </c>
    </row>
    <row r="92" spans="1:9" ht="12.75" customHeight="1" x14ac:dyDescent="0.2">
      <c r="A92" s="229" t="s">
        <v>430</v>
      </c>
      <c r="B92" s="229"/>
      <c r="C92" s="229"/>
      <c r="D92" s="229"/>
      <c r="E92" s="229"/>
      <c r="F92" s="229"/>
      <c r="G92" s="8">
        <v>84</v>
      </c>
      <c r="H92" s="90">
        <f>H93-H94</f>
        <v>1215349584.02</v>
      </c>
      <c r="I92" s="90">
        <f>I93-I94</f>
        <v>1251904524.4000001</v>
      </c>
    </row>
    <row r="93" spans="1:9" ht="12.75" customHeight="1" x14ac:dyDescent="0.2">
      <c r="A93" s="225" t="s">
        <v>72</v>
      </c>
      <c r="B93" s="225"/>
      <c r="C93" s="225"/>
      <c r="D93" s="225"/>
      <c r="E93" s="225"/>
      <c r="F93" s="225"/>
      <c r="G93" s="7">
        <v>85</v>
      </c>
      <c r="H93" s="89">
        <v>1215349584.02</v>
      </c>
      <c r="I93" s="89">
        <v>1251904524.4000001</v>
      </c>
    </row>
    <row r="94" spans="1:9" ht="12.75" customHeight="1" x14ac:dyDescent="0.2">
      <c r="A94" s="225" t="s">
        <v>73</v>
      </c>
      <c r="B94" s="225"/>
      <c r="C94" s="225"/>
      <c r="D94" s="225"/>
      <c r="E94" s="225"/>
      <c r="F94" s="225"/>
      <c r="G94" s="7">
        <v>86</v>
      </c>
      <c r="H94" s="89">
        <v>0</v>
      </c>
      <c r="I94" s="89">
        <v>0</v>
      </c>
    </row>
    <row r="95" spans="1:9" ht="12.75" customHeight="1" x14ac:dyDescent="0.2">
      <c r="A95" s="229" t="s">
        <v>431</v>
      </c>
      <c r="B95" s="229"/>
      <c r="C95" s="229"/>
      <c r="D95" s="229"/>
      <c r="E95" s="229"/>
      <c r="F95" s="229"/>
      <c r="G95" s="8">
        <v>87</v>
      </c>
      <c r="H95" s="90">
        <f>H96-H97</f>
        <v>80106166.420000002</v>
      </c>
      <c r="I95" s="90">
        <f>I96-I97</f>
        <v>134173877.53</v>
      </c>
    </row>
    <row r="96" spans="1:9" ht="12.75" customHeight="1" x14ac:dyDescent="0.2">
      <c r="A96" s="225" t="s">
        <v>74</v>
      </c>
      <c r="B96" s="225"/>
      <c r="C96" s="225"/>
      <c r="D96" s="225"/>
      <c r="E96" s="225"/>
      <c r="F96" s="225"/>
      <c r="G96" s="7">
        <v>88</v>
      </c>
      <c r="H96" s="89">
        <v>80106166.420000002</v>
      </c>
      <c r="I96" s="89">
        <v>134173877.53</v>
      </c>
    </row>
    <row r="97" spans="1:9" ht="12.75" customHeight="1" x14ac:dyDescent="0.2">
      <c r="A97" s="225" t="s">
        <v>75</v>
      </c>
      <c r="B97" s="225"/>
      <c r="C97" s="225"/>
      <c r="D97" s="225"/>
      <c r="E97" s="225"/>
      <c r="F97" s="225"/>
      <c r="G97" s="7">
        <v>89</v>
      </c>
      <c r="H97" s="89">
        <v>0</v>
      </c>
      <c r="I97" s="89">
        <v>0</v>
      </c>
    </row>
    <row r="98" spans="1:9" ht="12.75" customHeight="1" x14ac:dyDescent="0.2">
      <c r="A98" s="225" t="s">
        <v>76</v>
      </c>
      <c r="B98" s="225"/>
      <c r="C98" s="225"/>
      <c r="D98" s="225"/>
      <c r="E98" s="225"/>
      <c r="F98" s="225"/>
      <c r="G98" s="7">
        <v>90</v>
      </c>
      <c r="H98" s="89">
        <v>307262707.38999999</v>
      </c>
      <c r="I98" s="89">
        <v>333644639.26999998</v>
      </c>
    </row>
    <row r="99" spans="1:9" ht="12.75" customHeight="1" x14ac:dyDescent="0.2">
      <c r="A99" s="227" t="s">
        <v>432</v>
      </c>
      <c r="B99" s="227"/>
      <c r="C99" s="227"/>
      <c r="D99" s="227"/>
      <c r="E99" s="227"/>
      <c r="F99" s="227"/>
      <c r="G99" s="8">
        <v>91</v>
      </c>
      <c r="H99" s="90">
        <f>SUM(H100:H105)</f>
        <v>952717268.48000002</v>
      </c>
      <c r="I99" s="90">
        <f>SUM(I100:I105)</f>
        <v>969627634.60000002</v>
      </c>
    </row>
    <row r="100" spans="1:9" ht="12.75" customHeight="1" x14ac:dyDescent="0.2">
      <c r="A100" s="225" t="s">
        <v>77</v>
      </c>
      <c r="B100" s="225"/>
      <c r="C100" s="225"/>
      <c r="D100" s="225"/>
      <c r="E100" s="225"/>
      <c r="F100" s="225"/>
      <c r="G100" s="7">
        <v>92</v>
      </c>
      <c r="H100" s="89">
        <v>3365737.37</v>
      </c>
      <c r="I100" s="89">
        <v>2907678.16</v>
      </c>
    </row>
    <row r="101" spans="1:9" ht="12.75" customHeight="1" x14ac:dyDescent="0.2">
      <c r="A101" s="225" t="s">
        <v>78</v>
      </c>
      <c r="B101" s="225"/>
      <c r="C101" s="225"/>
      <c r="D101" s="225"/>
      <c r="E101" s="225"/>
      <c r="F101" s="225"/>
      <c r="G101" s="7">
        <v>93</v>
      </c>
      <c r="H101" s="89">
        <v>0</v>
      </c>
      <c r="I101" s="89">
        <v>0</v>
      </c>
    </row>
    <row r="102" spans="1:9" ht="12.75" customHeight="1" x14ac:dyDescent="0.2">
      <c r="A102" s="225" t="s">
        <v>79</v>
      </c>
      <c r="B102" s="225"/>
      <c r="C102" s="225"/>
      <c r="D102" s="225"/>
      <c r="E102" s="225"/>
      <c r="F102" s="225"/>
      <c r="G102" s="7">
        <v>94</v>
      </c>
      <c r="H102" s="89">
        <v>10939552.92</v>
      </c>
      <c r="I102" s="89">
        <v>10326028.93</v>
      </c>
    </row>
    <row r="103" spans="1:9" ht="12.75" customHeight="1" x14ac:dyDescent="0.2">
      <c r="A103" s="225" t="s">
        <v>80</v>
      </c>
      <c r="B103" s="225"/>
      <c r="C103" s="225"/>
      <c r="D103" s="225"/>
      <c r="E103" s="225"/>
      <c r="F103" s="225"/>
      <c r="G103" s="7">
        <v>95</v>
      </c>
      <c r="H103" s="89">
        <v>0</v>
      </c>
      <c r="I103" s="89">
        <v>0</v>
      </c>
    </row>
    <row r="104" spans="1:9" ht="12.75" customHeight="1" x14ac:dyDescent="0.2">
      <c r="A104" s="225" t="s">
        <v>81</v>
      </c>
      <c r="B104" s="225"/>
      <c r="C104" s="225"/>
      <c r="D104" s="225"/>
      <c r="E104" s="225"/>
      <c r="F104" s="225"/>
      <c r="G104" s="7">
        <v>96</v>
      </c>
      <c r="H104" s="89">
        <v>0</v>
      </c>
      <c r="I104" s="89">
        <v>0</v>
      </c>
    </row>
    <row r="105" spans="1:9" ht="12.75" customHeight="1" x14ac:dyDescent="0.2">
      <c r="A105" s="225" t="s">
        <v>82</v>
      </c>
      <c r="B105" s="225"/>
      <c r="C105" s="225"/>
      <c r="D105" s="225"/>
      <c r="E105" s="225"/>
      <c r="F105" s="225"/>
      <c r="G105" s="7">
        <v>97</v>
      </c>
      <c r="H105" s="89">
        <v>938411978.19000006</v>
      </c>
      <c r="I105" s="89">
        <v>956393927.50999999</v>
      </c>
    </row>
    <row r="106" spans="1:9" ht="12.75" customHeight="1" x14ac:dyDescent="0.2">
      <c r="A106" s="227" t="s">
        <v>433</v>
      </c>
      <c r="B106" s="227"/>
      <c r="C106" s="227"/>
      <c r="D106" s="227"/>
      <c r="E106" s="227"/>
      <c r="F106" s="227"/>
      <c r="G106" s="8">
        <v>98</v>
      </c>
      <c r="H106" s="90">
        <f>SUM(H107:H117)</f>
        <v>479152238.81999999</v>
      </c>
      <c r="I106" s="90">
        <f>SUM(I107:I117)</f>
        <v>540661602.82000005</v>
      </c>
    </row>
    <row r="107" spans="1:9" ht="12.75" customHeight="1" x14ac:dyDescent="0.2">
      <c r="A107" s="225" t="s">
        <v>83</v>
      </c>
      <c r="B107" s="225"/>
      <c r="C107" s="225"/>
      <c r="D107" s="225"/>
      <c r="E107" s="225"/>
      <c r="F107" s="225"/>
      <c r="G107" s="7">
        <v>99</v>
      </c>
      <c r="H107" s="89">
        <v>0</v>
      </c>
      <c r="I107" s="89">
        <v>0</v>
      </c>
    </row>
    <row r="108" spans="1:9" ht="24.6" customHeight="1" x14ac:dyDescent="0.2">
      <c r="A108" s="225" t="s">
        <v>84</v>
      </c>
      <c r="B108" s="225"/>
      <c r="C108" s="225"/>
      <c r="D108" s="225"/>
      <c r="E108" s="225"/>
      <c r="F108" s="225"/>
      <c r="G108" s="7">
        <v>100</v>
      </c>
      <c r="H108" s="89">
        <v>0</v>
      </c>
      <c r="I108" s="89">
        <v>0</v>
      </c>
    </row>
    <row r="109" spans="1:9" ht="12.75" customHeight="1" x14ac:dyDescent="0.2">
      <c r="A109" s="225" t="s">
        <v>85</v>
      </c>
      <c r="B109" s="225"/>
      <c r="C109" s="225"/>
      <c r="D109" s="225"/>
      <c r="E109" s="225"/>
      <c r="F109" s="225"/>
      <c r="G109" s="7">
        <v>101</v>
      </c>
      <c r="H109" s="89">
        <v>0</v>
      </c>
      <c r="I109" s="89">
        <v>0</v>
      </c>
    </row>
    <row r="110" spans="1:9" ht="21.6" customHeight="1" x14ac:dyDescent="0.2">
      <c r="A110" s="225" t="s">
        <v>86</v>
      </c>
      <c r="B110" s="225"/>
      <c r="C110" s="225"/>
      <c r="D110" s="225"/>
      <c r="E110" s="225"/>
      <c r="F110" s="225"/>
      <c r="G110" s="7">
        <v>102</v>
      </c>
      <c r="H110" s="89">
        <v>0</v>
      </c>
      <c r="I110" s="89">
        <v>0</v>
      </c>
    </row>
    <row r="111" spans="1:9" ht="12.75" customHeight="1" x14ac:dyDescent="0.2">
      <c r="A111" s="225" t="s">
        <v>87</v>
      </c>
      <c r="B111" s="225"/>
      <c r="C111" s="225"/>
      <c r="D111" s="225"/>
      <c r="E111" s="225"/>
      <c r="F111" s="225"/>
      <c r="G111" s="7">
        <v>103</v>
      </c>
      <c r="H111" s="89">
        <v>7237544.3399999999</v>
      </c>
      <c r="I111" s="89">
        <v>7237544.3200000003</v>
      </c>
    </row>
    <row r="112" spans="1:9" ht="12.75" customHeight="1" x14ac:dyDescent="0.2">
      <c r="A112" s="225" t="s">
        <v>88</v>
      </c>
      <c r="B112" s="225"/>
      <c r="C112" s="225"/>
      <c r="D112" s="225"/>
      <c r="E112" s="225"/>
      <c r="F112" s="225"/>
      <c r="G112" s="7">
        <v>104</v>
      </c>
      <c r="H112" s="89">
        <v>348157389.08999997</v>
      </c>
      <c r="I112" s="89">
        <v>398248695.17000002</v>
      </c>
    </row>
    <row r="113" spans="1:9" ht="12.75" customHeight="1" x14ac:dyDescent="0.2">
      <c r="A113" s="225" t="s">
        <v>89</v>
      </c>
      <c r="B113" s="225"/>
      <c r="C113" s="225"/>
      <c r="D113" s="225"/>
      <c r="E113" s="225"/>
      <c r="F113" s="225"/>
      <c r="G113" s="7">
        <v>105</v>
      </c>
      <c r="H113" s="89">
        <v>0</v>
      </c>
      <c r="I113" s="89">
        <v>0</v>
      </c>
    </row>
    <row r="114" spans="1:9" ht="12.75" customHeight="1" x14ac:dyDescent="0.2">
      <c r="A114" s="225" t="s">
        <v>90</v>
      </c>
      <c r="B114" s="225"/>
      <c r="C114" s="225"/>
      <c r="D114" s="225"/>
      <c r="E114" s="225"/>
      <c r="F114" s="225"/>
      <c r="G114" s="7">
        <v>106</v>
      </c>
      <c r="H114" s="89">
        <v>0</v>
      </c>
      <c r="I114" s="89">
        <v>0</v>
      </c>
    </row>
    <row r="115" spans="1:9" ht="12.75" customHeight="1" x14ac:dyDescent="0.2">
      <c r="A115" s="225" t="s">
        <v>91</v>
      </c>
      <c r="B115" s="225"/>
      <c r="C115" s="225"/>
      <c r="D115" s="225"/>
      <c r="E115" s="225"/>
      <c r="F115" s="225"/>
      <c r="G115" s="7">
        <v>107</v>
      </c>
      <c r="H115" s="89">
        <v>0</v>
      </c>
      <c r="I115" s="89">
        <v>0</v>
      </c>
    </row>
    <row r="116" spans="1:9" ht="12.75" customHeight="1" x14ac:dyDescent="0.2">
      <c r="A116" s="225" t="s">
        <v>92</v>
      </c>
      <c r="B116" s="225"/>
      <c r="C116" s="225"/>
      <c r="D116" s="225"/>
      <c r="E116" s="225"/>
      <c r="F116" s="225"/>
      <c r="G116" s="7">
        <v>108</v>
      </c>
      <c r="H116" s="89">
        <v>68320823.069999993</v>
      </c>
      <c r="I116" s="89">
        <v>69469942.930000007</v>
      </c>
    </row>
    <row r="117" spans="1:9" ht="12.75" customHeight="1" x14ac:dyDescent="0.2">
      <c r="A117" s="225" t="s">
        <v>93</v>
      </c>
      <c r="B117" s="225"/>
      <c r="C117" s="225"/>
      <c r="D117" s="225"/>
      <c r="E117" s="225"/>
      <c r="F117" s="225"/>
      <c r="G117" s="7">
        <v>109</v>
      </c>
      <c r="H117" s="89">
        <v>55436482.32</v>
      </c>
      <c r="I117" s="89">
        <v>65705420.399999999</v>
      </c>
    </row>
    <row r="118" spans="1:9" ht="12.75" customHeight="1" x14ac:dyDescent="0.2">
      <c r="A118" s="227" t="s">
        <v>434</v>
      </c>
      <c r="B118" s="227"/>
      <c r="C118" s="227"/>
      <c r="D118" s="227"/>
      <c r="E118" s="227"/>
      <c r="F118" s="227"/>
      <c r="G118" s="8">
        <v>110</v>
      </c>
      <c r="H118" s="90">
        <f>SUM(H119:H132)</f>
        <v>166206860.81999999</v>
      </c>
      <c r="I118" s="90">
        <f>SUM(I119:I132)</f>
        <v>170004496.75</v>
      </c>
    </row>
    <row r="119" spans="1:9" ht="12.75" customHeight="1" x14ac:dyDescent="0.2">
      <c r="A119" s="225" t="s">
        <v>83</v>
      </c>
      <c r="B119" s="225"/>
      <c r="C119" s="225"/>
      <c r="D119" s="225"/>
      <c r="E119" s="225"/>
      <c r="F119" s="225"/>
      <c r="G119" s="7">
        <v>111</v>
      </c>
      <c r="H119" s="89">
        <v>0</v>
      </c>
      <c r="I119" s="89">
        <v>0</v>
      </c>
    </row>
    <row r="120" spans="1:9" ht="22.15" customHeight="1" x14ac:dyDescent="0.2">
      <c r="A120" s="225" t="s">
        <v>84</v>
      </c>
      <c r="B120" s="225"/>
      <c r="C120" s="225"/>
      <c r="D120" s="225"/>
      <c r="E120" s="225"/>
      <c r="F120" s="225"/>
      <c r="G120" s="7">
        <v>112</v>
      </c>
      <c r="H120" s="89">
        <v>0</v>
      </c>
      <c r="I120" s="89">
        <v>0</v>
      </c>
    </row>
    <row r="121" spans="1:9" ht="12.75" customHeight="1" x14ac:dyDescent="0.2">
      <c r="A121" s="225" t="s">
        <v>85</v>
      </c>
      <c r="B121" s="225"/>
      <c r="C121" s="225"/>
      <c r="D121" s="225"/>
      <c r="E121" s="225"/>
      <c r="F121" s="225"/>
      <c r="G121" s="7">
        <v>113</v>
      </c>
      <c r="H121" s="89">
        <v>0</v>
      </c>
      <c r="I121" s="89">
        <v>0</v>
      </c>
    </row>
    <row r="122" spans="1:9" ht="23.45" customHeight="1" x14ac:dyDescent="0.2">
      <c r="A122" s="225" t="s">
        <v>86</v>
      </c>
      <c r="B122" s="225"/>
      <c r="C122" s="225"/>
      <c r="D122" s="225"/>
      <c r="E122" s="225"/>
      <c r="F122" s="225"/>
      <c r="G122" s="7">
        <v>114</v>
      </c>
      <c r="H122" s="89">
        <v>0</v>
      </c>
      <c r="I122" s="89">
        <v>0</v>
      </c>
    </row>
    <row r="123" spans="1:9" ht="12.75" customHeight="1" x14ac:dyDescent="0.2">
      <c r="A123" s="225" t="s">
        <v>87</v>
      </c>
      <c r="B123" s="225"/>
      <c r="C123" s="225"/>
      <c r="D123" s="225"/>
      <c r="E123" s="225"/>
      <c r="F123" s="225"/>
      <c r="G123" s="7">
        <v>115</v>
      </c>
      <c r="H123" s="89">
        <v>0</v>
      </c>
      <c r="I123" s="89">
        <v>0</v>
      </c>
    </row>
    <row r="124" spans="1:9" ht="12.75" customHeight="1" x14ac:dyDescent="0.2">
      <c r="A124" s="225" t="s">
        <v>88</v>
      </c>
      <c r="B124" s="225"/>
      <c r="C124" s="225"/>
      <c r="D124" s="225"/>
      <c r="E124" s="225"/>
      <c r="F124" s="225"/>
      <c r="G124" s="7">
        <v>116</v>
      </c>
      <c r="H124" s="89">
        <v>26693628.109999999</v>
      </c>
      <c r="I124" s="89">
        <v>10211001.029999999</v>
      </c>
    </row>
    <row r="125" spans="1:9" ht="12.75" customHeight="1" x14ac:dyDescent="0.2">
      <c r="A125" s="225" t="s">
        <v>89</v>
      </c>
      <c r="B125" s="225"/>
      <c r="C125" s="225"/>
      <c r="D125" s="225"/>
      <c r="E125" s="225"/>
      <c r="F125" s="225"/>
      <c r="G125" s="7">
        <v>117</v>
      </c>
      <c r="H125" s="89">
        <v>6470534.8099999996</v>
      </c>
      <c r="I125" s="89">
        <v>21302127.739999998</v>
      </c>
    </row>
    <row r="126" spans="1:9" ht="12.75" customHeight="1" x14ac:dyDescent="0.2">
      <c r="A126" s="225" t="s">
        <v>90</v>
      </c>
      <c r="B126" s="225"/>
      <c r="C126" s="225"/>
      <c r="D126" s="225"/>
      <c r="E126" s="225"/>
      <c r="F126" s="225"/>
      <c r="G126" s="7">
        <v>118</v>
      </c>
      <c r="H126" s="89">
        <v>49985991.57</v>
      </c>
      <c r="I126" s="89">
        <v>37955435.740000002</v>
      </c>
    </row>
    <row r="127" spans="1:9" x14ac:dyDescent="0.2">
      <c r="A127" s="225" t="s">
        <v>91</v>
      </c>
      <c r="B127" s="225"/>
      <c r="C127" s="225"/>
      <c r="D127" s="225"/>
      <c r="E127" s="225"/>
      <c r="F127" s="225"/>
      <c r="G127" s="7">
        <v>119</v>
      </c>
      <c r="H127" s="89">
        <v>0</v>
      </c>
      <c r="I127" s="89">
        <v>0</v>
      </c>
    </row>
    <row r="128" spans="1:9" x14ac:dyDescent="0.2">
      <c r="A128" s="225" t="s">
        <v>94</v>
      </c>
      <c r="B128" s="225"/>
      <c r="C128" s="225"/>
      <c r="D128" s="225"/>
      <c r="E128" s="225"/>
      <c r="F128" s="225"/>
      <c r="G128" s="7">
        <v>120</v>
      </c>
      <c r="H128" s="89">
        <v>18772583.41</v>
      </c>
      <c r="I128" s="89">
        <v>22802791.989999998</v>
      </c>
    </row>
    <row r="129" spans="1:9" x14ac:dyDescent="0.2">
      <c r="A129" s="225" t="s">
        <v>95</v>
      </c>
      <c r="B129" s="225"/>
      <c r="C129" s="225"/>
      <c r="D129" s="225"/>
      <c r="E129" s="225"/>
      <c r="F129" s="225"/>
      <c r="G129" s="7">
        <v>121</v>
      </c>
      <c r="H129" s="89">
        <v>31173792.140000001</v>
      </c>
      <c r="I129" s="89">
        <v>32361923.59</v>
      </c>
    </row>
    <row r="130" spans="1:9" x14ac:dyDescent="0.2">
      <c r="A130" s="225" t="s">
        <v>96</v>
      </c>
      <c r="B130" s="225"/>
      <c r="C130" s="225"/>
      <c r="D130" s="225"/>
      <c r="E130" s="225"/>
      <c r="F130" s="225"/>
      <c r="G130" s="7">
        <v>122</v>
      </c>
      <c r="H130" s="89">
        <v>2913441.57</v>
      </c>
      <c r="I130" s="89">
        <v>3060667.29</v>
      </c>
    </row>
    <row r="131" spans="1:9" x14ac:dyDescent="0.2">
      <c r="A131" s="225" t="s">
        <v>97</v>
      </c>
      <c r="B131" s="225"/>
      <c r="C131" s="225"/>
      <c r="D131" s="225"/>
      <c r="E131" s="225"/>
      <c r="F131" s="225"/>
      <c r="G131" s="7">
        <v>123</v>
      </c>
      <c r="H131" s="89">
        <v>0</v>
      </c>
      <c r="I131" s="89">
        <v>0</v>
      </c>
    </row>
    <row r="132" spans="1:9" x14ac:dyDescent="0.2">
      <c r="A132" s="225" t="s">
        <v>98</v>
      </c>
      <c r="B132" s="225"/>
      <c r="C132" s="225"/>
      <c r="D132" s="225"/>
      <c r="E132" s="225"/>
      <c r="F132" s="225"/>
      <c r="G132" s="7">
        <v>124</v>
      </c>
      <c r="H132" s="89">
        <v>30196889.210000001</v>
      </c>
      <c r="I132" s="89">
        <v>42310549.369999997</v>
      </c>
    </row>
    <row r="133" spans="1:9" ht="22.15" customHeight="1" x14ac:dyDescent="0.2">
      <c r="A133" s="226" t="s">
        <v>99</v>
      </c>
      <c r="B133" s="226"/>
      <c r="C133" s="226"/>
      <c r="D133" s="226"/>
      <c r="E133" s="226"/>
      <c r="F133" s="226"/>
      <c r="G133" s="7">
        <v>125</v>
      </c>
      <c r="H133" s="89">
        <v>29779099.100000001</v>
      </c>
      <c r="I133" s="89">
        <v>34422307.460000001</v>
      </c>
    </row>
    <row r="134" spans="1:9" ht="12.75" customHeight="1" x14ac:dyDescent="0.2">
      <c r="A134" s="227" t="s">
        <v>435</v>
      </c>
      <c r="B134" s="227"/>
      <c r="C134" s="227"/>
      <c r="D134" s="227"/>
      <c r="E134" s="227"/>
      <c r="F134" s="227"/>
      <c r="G134" s="8">
        <v>126</v>
      </c>
      <c r="H134" s="90">
        <f>H75+H99+H106+H118+H133</f>
        <v>3397247863.7199998</v>
      </c>
      <c r="I134" s="90">
        <f>I75+I99+I106+I118+I133</f>
        <v>3638244825.5700002</v>
      </c>
    </row>
    <row r="135" spans="1:9" x14ac:dyDescent="0.2">
      <c r="A135" s="226" t="s">
        <v>100</v>
      </c>
      <c r="B135" s="226"/>
      <c r="C135" s="226"/>
      <c r="D135" s="226"/>
      <c r="E135" s="226"/>
      <c r="F135" s="226"/>
      <c r="G135" s="7">
        <v>127</v>
      </c>
      <c r="H135" s="89">
        <v>0</v>
      </c>
      <c r="I135" s="89">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pane ySplit="7" topLeftCell="A23" activePane="bottomLeft" state="frozen"/>
      <selection sqref="A1:C1"/>
      <selection pane="bottomLeft" sqref="A1:C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62" t="s">
        <v>102</v>
      </c>
      <c r="B1" s="263"/>
      <c r="C1" s="263"/>
      <c r="D1" s="263"/>
      <c r="E1" s="263"/>
      <c r="F1" s="263"/>
      <c r="G1" s="263"/>
      <c r="H1" s="263"/>
      <c r="I1" s="263"/>
    </row>
    <row r="2" spans="1:11" x14ac:dyDescent="0.2">
      <c r="A2" s="264" t="s">
        <v>608</v>
      </c>
      <c r="B2" s="265"/>
      <c r="C2" s="265"/>
      <c r="D2" s="265"/>
      <c r="E2" s="265"/>
      <c r="F2" s="265"/>
      <c r="G2" s="265"/>
      <c r="H2" s="265"/>
      <c r="I2" s="265"/>
    </row>
    <row r="3" spans="1:11" x14ac:dyDescent="0.2">
      <c r="A3" s="266" t="s">
        <v>438</v>
      </c>
      <c r="B3" s="267"/>
      <c r="C3" s="267"/>
      <c r="D3" s="267"/>
      <c r="E3" s="267"/>
      <c r="F3" s="267"/>
      <c r="G3" s="267"/>
      <c r="H3" s="267"/>
      <c r="I3" s="267"/>
      <c r="J3" s="268"/>
      <c r="K3" s="268"/>
    </row>
    <row r="4" spans="1:11" x14ac:dyDescent="0.2">
      <c r="A4" s="269" t="s">
        <v>485</v>
      </c>
      <c r="B4" s="270"/>
      <c r="C4" s="270"/>
      <c r="D4" s="270"/>
      <c r="E4" s="270"/>
      <c r="F4" s="270"/>
      <c r="G4" s="270"/>
      <c r="H4" s="270"/>
      <c r="I4" s="270"/>
      <c r="J4" s="271"/>
      <c r="K4" s="271"/>
    </row>
    <row r="5" spans="1:11" ht="22.15" customHeight="1" x14ac:dyDescent="0.2">
      <c r="A5" s="272" t="s">
        <v>2</v>
      </c>
      <c r="B5" s="273"/>
      <c r="C5" s="273"/>
      <c r="D5" s="273"/>
      <c r="E5" s="273"/>
      <c r="F5" s="273"/>
      <c r="G5" s="272" t="s">
        <v>103</v>
      </c>
      <c r="H5" s="274" t="s">
        <v>299</v>
      </c>
      <c r="I5" s="275"/>
      <c r="J5" s="274" t="s">
        <v>278</v>
      </c>
      <c r="K5" s="275"/>
    </row>
    <row r="6" spans="1:11" x14ac:dyDescent="0.2">
      <c r="A6" s="273"/>
      <c r="B6" s="273"/>
      <c r="C6" s="273"/>
      <c r="D6" s="273"/>
      <c r="E6" s="273"/>
      <c r="F6" s="273"/>
      <c r="G6" s="273"/>
      <c r="H6" s="23" t="s">
        <v>292</v>
      </c>
      <c r="I6" s="23" t="s">
        <v>293</v>
      </c>
      <c r="J6" s="23" t="s">
        <v>292</v>
      </c>
      <c r="K6" s="23" t="s">
        <v>293</v>
      </c>
    </row>
    <row r="7" spans="1:11" x14ac:dyDescent="0.2">
      <c r="A7" s="260">
        <v>1</v>
      </c>
      <c r="B7" s="261"/>
      <c r="C7" s="261"/>
      <c r="D7" s="261"/>
      <c r="E7" s="261"/>
      <c r="F7" s="261"/>
      <c r="G7" s="24">
        <v>2</v>
      </c>
      <c r="H7" s="23">
        <v>3</v>
      </c>
      <c r="I7" s="23">
        <v>4</v>
      </c>
      <c r="J7" s="23">
        <v>5</v>
      </c>
      <c r="K7" s="23">
        <v>6</v>
      </c>
    </row>
    <row r="8" spans="1:11" ht="12.75" customHeight="1" x14ac:dyDescent="0.2">
      <c r="A8" s="256" t="s">
        <v>348</v>
      </c>
      <c r="B8" s="256"/>
      <c r="C8" s="256"/>
      <c r="D8" s="256"/>
      <c r="E8" s="256"/>
      <c r="F8" s="256"/>
      <c r="G8" s="8">
        <v>1</v>
      </c>
      <c r="H8" s="93">
        <f>SUM(H9:H13)</f>
        <v>942225453.38999999</v>
      </c>
      <c r="I8" s="93">
        <f>SUM(I9:I13)</f>
        <v>406949895.94</v>
      </c>
      <c r="J8" s="93">
        <f>SUM(J9:J13)</f>
        <v>1025819936.33</v>
      </c>
      <c r="K8" s="93">
        <f>SUM(K9:K13)</f>
        <v>445212061.49000001</v>
      </c>
    </row>
    <row r="9" spans="1:11" ht="12.75" customHeight="1" x14ac:dyDescent="0.2">
      <c r="A9" s="225" t="s">
        <v>115</v>
      </c>
      <c r="B9" s="225"/>
      <c r="C9" s="225"/>
      <c r="D9" s="225"/>
      <c r="E9" s="225"/>
      <c r="F9" s="225"/>
      <c r="G9" s="7">
        <v>2</v>
      </c>
      <c r="H9" s="94">
        <v>0</v>
      </c>
      <c r="I9" s="94">
        <v>0</v>
      </c>
      <c r="J9" s="94">
        <v>0</v>
      </c>
      <c r="K9" s="94">
        <v>0</v>
      </c>
    </row>
    <row r="10" spans="1:11" ht="12.75" customHeight="1" x14ac:dyDescent="0.2">
      <c r="A10" s="225" t="s">
        <v>436</v>
      </c>
      <c r="B10" s="225"/>
      <c r="C10" s="225"/>
      <c r="D10" s="225"/>
      <c r="E10" s="225"/>
      <c r="F10" s="225"/>
      <c r="G10" s="7">
        <v>3</v>
      </c>
      <c r="H10" s="94">
        <v>890907241.46000004</v>
      </c>
      <c r="I10" s="94">
        <v>396264560.43000001</v>
      </c>
      <c r="J10" s="94">
        <v>964721403.27999997</v>
      </c>
      <c r="K10" s="94">
        <v>427224501.82999998</v>
      </c>
    </row>
    <row r="11" spans="1:11" ht="12.75" customHeight="1" x14ac:dyDescent="0.2">
      <c r="A11" s="225" t="s">
        <v>116</v>
      </c>
      <c r="B11" s="225"/>
      <c r="C11" s="225"/>
      <c r="D11" s="225"/>
      <c r="E11" s="225"/>
      <c r="F11" s="225"/>
      <c r="G11" s="7">
        <v>4</v>
      </c>
      <c r="H11" s="94">
        <v>0</v>
      </c>
      <c r="I11" s="94">
        <v>0</v>
      </c>
      <c r="J11" s="94">
        <v>0</v>
      </c>
      <c r="K11" s="94">
        <v>0</v>
      </c>
    </row>
    <row r="12" spans="1:11" ht="12.75" customHeight="1" x14ac:dyDescent="0.2">
      <c r="A12" s="225" t="s">
        <v>117</v>
      </c>
      <c r="B12" s="225"/>
      <c r="C12" s="225"/>
      <c r="D12" s="225"/>
      <c r="E12" s="225"/>
      <c r="F12" s="225"/>
      <c r="G12" s="7">
        <v>5</v>
      </c>
      <c r="H12" s="94">
        <v>0</v>
      </c>
      <c r="I12" s="94">
        <v>0</v>
      </c>
      <c r="J12" s="94">
        <v>0</v>
      </c>
      <c r="K12" s="94">
        <v>0</v>
      </c>
    </row>
    <row r="13" spans="1:11" ht="12.75" customHeight="1" x14ac:dyDescent="0.2">
      <c r="A13" s="225" t="s">
        <v>118</v>
      </c>
      <c r="B13" s="225"/>
      <c r="C13" s="225"/>
      <c r="D13" s="225"/>
      <c r="E13" s="225"/>
      <c r="F13" s="225"/>
      <c r="G13" s="7">
        <v>6</v>
      </c>
      <c r="H13" s="94">
        <v>51318211.93</v>
      </c>
      <c r="I13" s="94">
        <v>10685335.51</v>
      </c>
      <c r="J13" s="94">
        <v>61098533.049999997</v>
      </c>
      <c r="K13" s="94">
        <v>17987559.66</v>
      </c>
    </row>
    <row r="14" spans="1:11" ht="12.75" customHeight="1" x14ac:dyDescent="0.2">
      <c r="A14" s="256" t="s">
        <v>349</v>
      </c>
      <c r="B14" s="256"/>
      <c r="C14" s="256"/>
      <c r="D14" s="256"/>
      <c r="E14" s="256"/>
      <c r="F14" s="256"/>
      <c r="G14" s="8">
        <v>7</v>
      </c>
      <c r="H14" s="93">
        <f>H15+H16+H20+H24+H25+H26+H29+H36</f>
        <v>780687917.11000001</v>
      </c>
      <c r="I14" s="93">
        <f>I15+I16+I20+I24+I25+I26+I29+I36</f>
        <v>295558320.99000001</v>
      </c>
      <c r="J14" s="93">
        <f>J15+J16+J20+J24+J25+J26+J29+J36</f>
        <v>833735298.34000003</v>
      </c>
      <c r="K14" s="93">
        <f>K15+K16+K20+K24+K25+K26+K29+K36</f>
        <v>315561101.60000002</v>
      </c>
    </row>
    <row r="15" spans="1:11" ht="12.75" customHeight="1" x14ac:dyDescent="0.2">
      <c r="A15" s="225" t="s">
        <v>104</v>
      </c>
      <c r="B15" s="225"/>
      <c r="C15" s="225"/>
      <c r="D15" s="225"/>
      <c r="E15" s="225"/>
      <c r="F15" s="225"/>
      <c r="G15" s="7">
        <v>8</v>
      </c>
      <c r="H15" s="94">
        <v>6272100.2699999996</v>
      </c>
      <c r="I15" s="94">
        <v>-5611975.4800000004</v>
      </c>
      <c r="J15" s="94">
        <v>279781.51</v>
      </c>
      <c r="K15" s="94">
        <v>-6862534.2800000003</v>
      </c>
    </row>
    <row r="16" spans="1:11" ht="12.75" customHeight="1" x14ac:dyDescent="0.2">
      <c r="A16" s="229" t="s">
        <v>418</v>
      </c>
      <c r="B16" s="229"/>
      <c r="C16" s="229"/>
      <c r="D16" s="229"/>
      <c r="E16" s="229"/>
      <c r="F16" s="229"/>
      <c r="G16" s="8">
        <v>9</v>
      </c>
      <c r="H16" s="93">
        <f>SUM(H17:H19)</f>
        <v>463145739.12</v>
      </c>
      <c r="I16" s="93">
        <f>SUM(I17:I19)</f>
        <v>188302381.84</v>
      </c>
      <c r="J16" s="93">
        <f>SUM(J17:J19)</f>
        <v>485700011.92000002</v>
      </c>
      <c r="K16" s="93">
        <f>SUM(K17:K19)</f>
        <v>200797081.36000001</v>
      </c>
    </row>
    <row r="17" spans="1:11" ht="12.75" customHeight="1" x14ac:dyDescent="0.2">
      <c r="A17" s="259" t="s">
        <v>119</v>
      </c>
      <c r="B17" s="259"/>
      <c r="C17" s="259"/>
      <c r="D17" s="259"/>
      <c r="E17" s="259"/>
      <c r="F17" s="259"/>
      <c r="G17" s="7">
        <v>10</v>
      </c>
      <c r="H17" s="94">
        <v>99393284.400000006</v>
      </c>
      <c r="I17" s="94">
        <v>47521275.710000001</v>
      </c>
      <c r="J17" s="94">
        <v>98506167.060000002</v>
      </c>
      <c r="K17" s="94">
        <v>49801674.850000001</v>
      </c>
    </row>
    <row r="18" spans="1:11" ht="12.75" customHeight="1" x14ac:dyDescent="0.2">
      <c r="A18" s="259" t="s">
        <v>120</v>
      </c>
      <c r="B18" s="259"/>
      <c r="C18" s="259"/>
      <c r="D18" s="259"/>
      <c r="E18" s="259"/>
      <c r="F18" s="259"/>
      <c r="G18" s="7">
        <v>11</v>
      </c>
      <c r="H18" s="94">
        <v>2107784.3199999998</v>
      </c>
      <c r="I18" s="94">
        <v>915080.14</v>
      </c>
      <c r="J18" s="94">
        <v>1985027.88</v>
      </c>
      <c r="K18" s="94">
        <v>876140.45</v>
      </c>
    </row>
    <row r="19" spans="1:11" ht="12.75" customHeight="1" x14ac:dyDescent="0.2">
      <c r="A19" s="259" t="s">
        <v>121</v>
      </c>
      <c r="B19" s="259"/>
      <c r="C19" s="259"/>
      <c r="D19" s="259"/>
      <c r="E19" s="259"/>
      <c r="F19" s="259"/>
      <c r="G19" s="7">
        <v>12</v>
      </c>
      <c r="H19" s="94">
        <v>361644670.39999998</v>
      </c>
      <c r="I19" s="94">
        <v>139866025.99000001</v>
      </c>
      <c r="J19" s="94">
        <v>385208816.98000002</v>
      </c>
      <c r="K19" s="94">
        <v>150119266.06</v>
      </c>
    </row>
    <row r="20" spans="1:11" ht="12.75" customHeight="1" x14ac:dyDescent="0.2">
      <c r="A20" s="229" t="s">
        <v>419</v>
      </c>
      <c r="B20" s="229"/>
      <c r="C20" s="229"/>
      <c r="D20" s="229"/>
      <c r="E20" s="229"/>
      <c r="F20" s="229"/>
      <c r="G20" s="8">
        <v>13</v>
      </c>
      <c r="H20" s="93">
        <f>SUM(H21:H23)</f>
        <v>188961302.09999999</v>
      </c>
      <c r="I20" s="93">
        <f>SUM(I21:I23)</f>
        <v>71816533.120000005</v>
      </c>
      <c r="J20" s="93">
        <f>SUM(J21:J23)</f>
        <v>213623695.53</v>
      </c>
      <c r="K20" s="93">
        <f>SUM(K21:K23)</f>
        <v>81211937.260000005</v>
      </c>
    </row>
    <row r="21" spans="1:11" ht="12.75" customHeight="1" x14ac:dyDescent="0.2">
      <c r="A21" s="259" t="s">
        <v>105</v>
      </c>
      <c r="B21" s="259"/>
      <c r="C21" s="259"/>
      <c r="D21" s="259"/>
      <c r="E21" s="259"/>
      <c r="F21" s="259"/>
      <c r="G21" s="7">
        <v>14</v>
      </c>
      <c r="H21" s="94">
        <v>125842641.89</v>
      </c>
      <c r="I21" s="94">
        <v>49344037.219999999</v>
      </c>
      <c r="J21" s="94">
        <v>140539261.30000001</v>
      </c>
      <c r="K21" s="94">
        <v>54487834.369999997</v>
      </c>
    </row>
    <row r="22" spans="1:11" ht="12.75" customHeight="1" x14ac:dyDescent="0.2">
      <c r="A22" s="259" t="s">
        <v>106</v>
      </c>
      <c r="B22" s="259"/>
      <c r="C22" s="259"/>
      <c r="D22" s="259"/>
      <c r="E22" s="259"/>
      <c r="F22" s="259"/>
      <c r="G22" s="7">
        <v>15</v>
      </c>
      <c r="H22" s="94">
        <v>41868581.189999998</v>
      </c>
      <c r="I22" s="94">
        <v>14874767.93</v>
      </c>
      <c r="J22" s="94">
        <v>48107471.329999998</v>
      </c>
      <c r="K22" s="94">
        <v>17521929.399999999</v>
      </c>
    </row>
    <row r="23" spans="1:11" ht="12.75" customHeight="1" x14ac:dyDescent="0.2">
      <c r="A23" s="259" t="s">
        <v>107</v>
      </c>
      <c r="B23" s="259"/>
      <c r="C23" s="259"/>
      <c r="D23" s="259"/>
      <c r="E23" s="259"/>
      <c r="F23" s="259"/>
      <c r="G23" s="7">
        <v>16</v>
      </c>
      <c r="H23" s="94">
        <v>21250079.02</v>
      </c>
      <c r="I23" s="94">
        <v>7597727.9699999997</v>
      </c>
      <c r="J23" s="94">
        <v>24976962.899999999</v>
      </c>
      <c r="K23" s="94">
        <v>9202173.4900000002</v>
      </c>
    </row>
    <row r="24" spans="1:11" ht="12.75" customHeight="1" x14ac:dyDescent="0.2">
      <c r="A24" s="225" t="s">
        <v>108</v>
      </c>
      <c r="B24" s="225"/>
      <c r="C24" s="225"/>
      <c r="D24" s="225"/>
      <c r="E24" s="225"/>
      <c r="F24" s="225"/>
      <c r="G24" s="7">
        <v>17</v>
      </c>
      <c r="H24" s="94">
        <v>60992865.329999998</v>
      </c>
      <c r="I24" s="94">
        <v>20907927.579999998</v>
      </c>
      <c r="J24" s="94">
        <v>67345186.890000001</v>
      </c>
      <c r="K24" s="94">
        <v>22785169.460000001</v>
      </c>
    </row>
    <row r="25" spans="1:11" ht="12.75" customHeight="1" x14ac:dyDescent="0.2">
      <c r="A25" s="225" t="s">
        <v>109</v>
      </c>
      <c r="B25" s="225"/>
      <c r="C25" s="225"/>
      <c r="D25" s="225"/>
      <c r="E25" s="225"/>
      <c r="F25" s="225"/>
      <c r="G25" s="7">
        <v>18</v>
      </c>
      <c r="H25" s="94">
        <v>33337874.359999999</v>
      </c>
      <c r="I25" s="94">
        <v>12988041.66</v>
      </c>
      <c r="J25" s="94">
        <v>35181178.409999996</v>
      </c>
      <c r="K25" s="94">
        <v>12843706.439999999</v>
      </c>
    </row>
    <row r="26" spans="1:11" ht="12.75" customHeight="1" x14ac:dyDescent="0.2">
      <c r="A26" s="229" t="s">
        <v>420</v>
      </c>
      <c r="B26" s="229"/>
      <c r="C26" s="229"/>
      <c r="D26" s="229"/>
      <c r="E26" s="229"/>
      <c r="F26" s="229"/>
      <c r="G26" s="8">
        <v>19</v>
      </c>
      <c r="H26" s="93">
        <f>H27+H28</f>
        <v>21.04</v>
      </c>
      <c r="I26" s="93">
        <f>I27+I28</f>
        <v>7.02</v>
      </c>
      <c r="J26" s="93">
        <f>J27+J28</f>
        <v>4686.33</v>
      </c>
      <c r="K26" s="93">
        <f>K27+K28</f>
        <v>4576.1000000000004</v>
      </c>
    </row>
    <row r="27" spans="1:11" ht="12.75" customHeight="1" x14ac:dyDescent="0.2">
      <c r="A27" s="259" t="s">
        <v>122</v>
      </c>
      <c r="B27" s="259"/>
      <c r="C27" s="259"/>
      <c r="D27" s="259"/>
      <c r="E27" s="259"/>
      <c r="F27" s="259"/>
      <c r="G27" s="7">
        <v>20</v>
      </c>
      <c r="H27" s="94">
        <v>21.04</v>
      </c>
      <c r="I27" s="94">
        <v>7.02</v>
      </c>
      <c r="J27" s="94">
        <v>4686.33</v>
      </c>
      <c r="K27" s="94">
        <v>4576.1000000000004</v>
      </c>
    </row>
    <row r="28" spans="1:11" ht="12.75" customHeight="1" x14ac:dyDescent="0.2">
      <c r="A28" s="259" t="s">
        <v>123</v>
      </c>
      <c r="B28" s="259"/>
      <c r="C28" s="259"/>
      <c r="D28" s="259"/>
      <c r="E28" s="259"/>
      <c r="F28" s="259"/>
      <c r="G28" s="7">
        <v>21</v>
      </c>
      <c r="H28" s="94">
        <v>0</v>
      </c>
      <c r="I28" s="94">
        <v>0</v>
      </c>
      <c r="J28" s="94">
        <v>0</v>
      </c>
      <c r="K28" s="94">
        <v>0</v>
      </c>
    </row>
    <row r="29" spans="1:11" ht="12.75" customHeight="1" x14ac:dyDescent="0.2">
      <c r="A29" s="229" t="s">
        <v>421</v>
      </c>
      <c r="B29" s="229"/>
      <c r="C29" s="229"/>
      <c r="D29" s="229"/>
      <c r="E29" s="229"/>
      <c r="F29" s="229"/>
      <c r="G29" s="8">
        <v>22</v>
      </c>
      <c r="H29" s="93">
        <f>SUM(H30:H35)</f>
        <v>165056.45000000001</v>
      </c>
      <c r="I29" s="93">
        <f>SUM(I30:I35)</f>
        <v>-455536.52</v>
      </c>
      <c r="J29" s="93">
        <f>SUM(J30:J35)</f>
        <v>253282.57</v>
      </c>
      <c r="K29" s="93">
        <f>SUM(K30:K35)</f>
        <v>131514.04</v>
      </c>
    </row>
    <row r="30" spans="1:11" ht="12.75" customHeight="1" x14ac:dyDescent="0.2">
      <c r="A30" s="259" t="s">
        <v>124</v>
      </c>
      <c r="B30" s="259"/>
      <c r="C30" s="259"/>
      <c r="D30" s="259"/>
      <c r="E30" s="259"/>
      <c r="F30" s="259"/>
      <c r="G30" s="7">
        <v>23</v>
      </c>
      <c r="H30" s="94">
        <v>165056.45000000001</v>
      </c>
      <c r="I30" s="94">
        <v>-455536.52</v>
      </c>
      <c r="J30" s="94">
        <v>253282.57</v>
      </c>
      <c r="K30" s="94">
        <v>131514.04</v>
      </c>
    </row>
    <row r="31" spans="1:11" ht="12.75" customHeight="1" x14ac:dyDescent="0.2">
      <c r="A31" s="259" t="s">
        <v>125</v>
      </c>
      <c r="B31" s="259"/>
      <c r="C31" s="259"/>
      <c r="D31" s="259"/>
      <c r="E31" s="259"/>
      <c r="F31" s="259"/>
      <c r="G31" s="7">
        <v>24</v>
      </c>
      <c r="H31" s="94">
        <v>0</v>
      </c>
      <c r="I31" s="94">
        <v>0</v>
      </c>
      <c r="J31" s="94">
        <v>0</v>
      </c>
      <c r="K31" s="94">
        <v>0</v>
      </c>
    </row>
    <row r="32" spans="1:11" ht="12.75" customHeight="1" x14ac:dyDescent="0.2">
      <c r="A32" s="259" t="s">
        <v>126</v>
      </c>
      <c r="B32" s="259"/>
      <c r="C32" s="259"/>
      <c r="D32" s="259"/>
      <c r="E32" s="259"/>
      <c r="F32" s="259"/>
      <c r="G32" s="7">
        <v>25</v>
      </c>
      <c r="H32" s="94">
        <v>0</v>
      </c>
      <c r="I32" s="94">
        <v>0</v>
      </c>
      <c r="J32" s="94">
        <v>0</v>
      </c>
      <c r="K32" s="94">
        <v>0</v>
      </c>
    </row>
    <row r="33" spans="1:11" ht="12.75" customHeight="1" x14ac:dyDescent="0.2">
      <c r="A33" s="259" t="s">
        <v>127</v>
      </c>
      <c r="B33" s="259"/>
      <c r="C33" s="259"/>
      <c r="D33" s="259"/>
      <c r="E33" s="259"/>
      <c r="F33" s="259"/>
      <c r="G33" s="7">
        <v>26</v>
      </c>
      <c r="H33" s="94">
        <v>0</v>
      </c>
      <c r="I33" s="94">
        <v>0</v>
      </c>
      <c r="J33" s="94">
        <v>0</v>
      </c>
      <c r="K33" s="94">
        <v>0</v>
      </c>
    </row>
    <row r="34" spans="1:11" ht="12.75" customHeight="1" x14ac:dyDescent="0.2">
      <c r="A34" s="259" t="s">
        <v>128</v>
      </c>
      <c r="B34" s="259"/>
      <c r="C34" s="259"/>
      <c r="D34" s="259"/>
      <c r="E34" s="259"/>
      <c r="F34" s="259"/>
      <c r="G34" s="7">
        <v>27</v>
      </c>
      <c r="H34" s="94">
        <v>0</v>
      </c>
      <c r="I34" s="94">
        <v>0</v>
      </c>
      <c r="J34" s="94">
        <v>0</v>
      </c>
      <c r="K34" s="94">
        <v>0</v>
      </c>
    </row>
    <row r="35" spans="1:11" ht="12.75" customHeight="1" x14ac:dyDescent="0.2">
      <c r="A35" s="259" t="s">
        <v>129</v>
      </c>
      <c r="B35" s="259"/>
      <c r="C35" s="259"/>
      <c r="D35" s="259"/>
      <c r="E35" s="259"/>
      <c r="F35" s="259"/>
      <c r="G35" s="7">
        <v>28</v>
      </c>
      <c r="H35" s="94">
        <v>0</v>
      </c>
      <c r="I35" s="94">
        <v>0</v>
      </c>
      <c r="J35" s="94">
        <v>0</v>
      </c>
      <c r="K35" s="94">
        <v>0</v>
      </c>
    </row>
    <row r="36" spans="1:11" ht="12.75" customHeight="1" x14ac:dyDescent="0.2">
      <c r="A36" s="225" t="s">
        <v>110</v>
      </c>
      <c r="B36" s="225"/>
      <c r="C36" s="225"/>
      <c r="D36" s="225"/>
      <c r="E36" s="225"/>
      <c r="F36" s="225"/>
      <c r="G36" s="7">
        <v>29</v>
      </c>
      <c r="H36" s="94">
        <v>27812958.440000001</v>
      </c>
      <c r="I36" s="94">
        <v>7610941.7699999996</v>
      </c>
      <c r="J36" s="94">
        <v>31347475.18</v>
      </c>
      <c r="K36" s="94">
        <v>4649651.22</v>
      </c>
    </row>
    <row r="37" spans="1:11" ht="12.75" customHeight="1" x14ac:dyDescent="0.2">
      <c r="A37" s="256" t="s">
        <v>350</v>
      </c>
      <c r="B37" s="256"/>
      <c r="C37" s="256"/>
      <c r="D37" s="256"/>
      <c r="E37" s="256"/>
      <c r="F37" s="256"/>
      <c r="G37" s="8">
        <v>30</v>
      </c>
      <c r="H37" s="93">
        <f>SUM(H38:H47)</f>
        <v>3890064.93</v>
      </c>
      <c r="I37" s="93">
        <f>SUM(I38:I47)</f>
        <v>980753.14</v>
      </c>
      <c r="J37" s="93">
        <f>SUM(J38:J47)</f>
        <v>3707037.8</v>
      </c>
      <c r="K37" s="93">
        <f>SUM(K38:K47)</f>
        <v>1657317.5</v>
      </c>
    </row>
    <row r="38" spans="1:11" ht="12.75" customHeight="1" x14ac:dyDescent="0.2">
      <c r="A38" s="225" t="s">
        <v>130</v>
      </c>
      <c r="B38" s="225"/>
      <c r="C38" s="225"/>
      <c r="D38" s="225"/>
      <c r="E38" s="225"/>
      <c r="F38" s="225"/>
      <c r="G38" s="7">
        <v>31</v>
      </c>
      <c r="H38" s="94">
        <v>0</v>
      </c>
      <c r="I38" s="94">
        <v>0</v>
      </c>
      <c r="J38" s="94">
        <v>0</v>
      </c>
      <c r="K38" s="94">
        <v>0</v>
      </c>
    </row>
    <row r="39" spans="1:11" ht="25.15" customHeight="1" x14ac:dyDescent="0.2">
      <c r="A39" s="225" t="s">
        <v>131</v>
      </c>
      <c r="B39" s="225"/>
      <c r="C39" s="225"/>
      <c r="D39" s="225"/>
      <c r="E39" s="225"/>
      <c r="F39" s="225"/>
      <c r="G39" s="7">
        <v>32</v>
      </c>
      <c r="H39" s="94">
        <v>0</v>
      </c>
      <c r="I39" s="94">
        <v>0</v>
      </c>
      <c r="J39" s="94">
        <v>0</v>
      </c>
      <c r="K39" s="94">
        <v>0</v>
      </c>
    </row>
    <row r="40" spans="1:11" ht="25.15" customHeight="1" x14ac:dyDescent="0.2">
      <c r="A40" s="225" t="s">
        <v>132</v>
      </c>
      <c r="B40" s="225"/>
      <c r="C40" s="225"/>
      <c r="D40" s="225"/>
      <c r="E40" s="225"/>
      <c r="F40" s="225"/>
      <c r="G40" s="7">
        <v>33</v>
      </c>
      <c r="H40" s="94">
        <v>0</v>
      </c>
      <c r="I40" s="94">
        <v>0</v>
      </c>
      <c r="J40" s="94">
        <v>0</v>
      </c>
      <c r="K40" s="94">
        <v>0</v>
      </c>
    </row>
    <row r="41" spans="1:11" ht="25.15" customHeight="1" x14ac:dyDescent="0.2">
      <c r="A41" s="225" t="s">
        <v>133</v>
      </c>
      <c r="B41" s="225"/>
      <c r="C41" s="225"/>
      <c r="D41" s="225"/>
      <c r="E41" s="225"/>
      <c r="F41" s="225"/>
      <c r="G41" s="7">
        <v>34</v>
      </c>
      <c r="H41" s="94">
        <v>0</v>
      </c>
      <c r="I41" s="94">
        <v>0</v>
      </c>
      <c r="J41" s="94">
        <v>0</v>
      </c>
      <c r="K41" s="94">
        <v>0</v>
      </c>
    </row>
    <row r="42" spans="1:11" ht="25.15" customHeight="1" x14ac:dyDescent="0.2">
      <c r="A42" s="225" t="s">
        <v>134</v>
      </c>
      <c r="B42" s="225"/>
      <c r="C42" s="225"/>
      <c r="D42" s="225"/>
      <c r="E42" s="225"/>
      <c r="F42" s="225"/>
      <c r="G42" s="7">
        <v>35</v>
      </c>
      <c r="H42" s="94">
        <v>0</v>
      </c>
      <c r="I42" s="94">
        <v>0</v>
      </c>
      <c r="J42" s="94">
        <v>0</v>
      </c>
      <c r="K42" s="94">
        <v>0</v>
      </c>
    </row>
    <row r="43" spans="1:11" ht="12.75" customHeight="1" x14ac:dyDescent="0.2">
      <c r="A43" s="225" t="s">
        <v>135</v>
      </c>
      <c r="B43" s="225"/>
      <c r="C43" s="225"/>
      <c r="D43" s="225"/>
      <c r="E43" s="225"/>
      <c r="F43" s="225"/>
      <c r="G43" s="7">
        <v>36</v>
      </c>
      <c r="H43" s="94">
        <v>0</v>
      </c>
      <c r="I43" s="94">
        <v>0</v>
      </c>
      <c r="J43" s="94">
        <v>0</v>
      </c>
      <c r="K43" s="94">
        <v>0</v>
      </c>
    </row>
    <row r="44" spans="1:11" ht="12.75" customHeight="1" x14ac:dyDescent="0.2">
      <c r="A44" s="225" t="s">
        <v>136</v>
      </c>
      <c r="B44" s="225"/>
      <c r="C44" s="225"/>
      <c r="D44" s="225"/>
      <c r="E44" s="225"/>
      <c r="F44" s="225"/>
      <c r="G44" s="7">
        <v>37</v>
      </c>
      <c r="H44" s="94">
        <v>3890064.93</v>
      </c>
      <c r="I44" s="94">
        <v>980753.14</v>
      </c>
      <c r="J44" s="94">
        <v>3707037.8</v>
      </c>
      <c r="K44" s="94">
        <v>1657317.5</v>
      </c>
    </row>
    <row r="45" spans="1:11" ht="12.75" customHeight="1" x14ac:dyDescent="0.2">
      <c r="A45" s="225" t="s">
        <v>137</v>
      </c>
      <c r="B45" s="225"/>
      <c r="C45" s="225"/>
      <c r="D45" s="225"/>
      <c r="E45" s="225"/>
      <c r="F45" s="225"/>
      <c r="G45" s="7">
        <v>38</v>
      </c>
      <c r="H45" s="94">
        <v>0</v>
      </c>
      <c r="I45" s="94">
        <v>0</v>
      </c>
      <c r="J45" s="94">
        <v>0</v>
      </c>
      <c r="K45" s="94">
        <v>0</v>
      </c>
    </row>
    <row r="46" spans="1:11" ht="12.75" customHeight="1" x14ac:dyDescent="0.2">
      <c r="A46" s="225" t="s">
        <v>138</v>
      </c>
      <c r="B46" s="225"/>
      <c r="C46" s="225"/>
      <c r="D46" s="225"/>
      <c r="E46" s="225"/>
      <c r="F46" s="225"/>
      <c r="G46" s="7">
        <v>39</v>
      </c>
      <c r="H46" s="94">
        <v>0</v>
      </c>
      <c r="I46" s="94">
        <v>0</v>
      </c>
      <c r="J46" s="94">
        <v>0</v>
      </c>
      <c r="K46" s="94">
        <v>0</v>
      </c>
    </row>
    <row r="47" spans="1:11" ht="12.75" customHeight="1" x14ac:dyDescent="0.2">
      <c r="A47" s="225" t="s">
        <v>139</v>
      </c>
      <c r="B47" s="225"/>
      <c r="C47" s="225"/>
      <c r="D47" s="225"/>
      <c r="E47" s="225"/>
      <c r="F47" s="225"/>
      <c r="G47" s="7">
        <v>40</v>
      </c>
      <c r="H47" s="94">
        <v>0</v>
      </c>
      <c r="I47" s="94">
        <v>0</v>
      </c>
      <c r="J47" s="94">
        <v>0</v>
      </c>
      <c r="K47" s="94">
        <v>0</v>
      </c>
    </row>
    <row r="48" spans="1:11" ht="12.75" customHeight="1" x14ac:dyDescent="0.2">
      <c r="A48" s="256" t="s">
        <v>351</v>
      </c>
      <c r="B48" s="256"/>
      <c r="C48" s="256"/>
      <c r="D48" s="256"/>
      <c r="E48" s="256"/>
      <c r="F48" s="256"/>
      <c r="G48" s="8">
        <v>41</v>
      </c>
      <c r="H48" s="93">
        <f>SUM(H49:H55)</f>
        <v>14522800.699999999</v>
      </c>
      <c r="I48" s="93">
        <f>SUM(I49:I55)</f>
        <v>5440414.3700000001</v>
      </c>
      <c r="J48" s="93">
        <f>SUM(J49:J55)</f>
        <v>17612527.780000001</v>
      </c>
      <c r="K48" s="93">
        <f>SUM(K49:K55)</f>
        <v>5256577.93</v>
      </c>
    </row>
    <row r="49" spans="1:11" ht="25.15" customHeight="1" x14ac:dyDescent="0.2">
      <c r="A49" s="225" t="s">
        <v>140</v>
      </c>
      <c r="B49" s="225"/>
      <c r="C49" s="225"/>
      <c r="D49" s="225"/>
      <c r="E49" s="225"/>
      <c r="F49" s="225"/>
      <c r="G49" s="7">
        <v>42</v>
      </c>
      <c r="H49" s="94">
        <v>0</v>
      </c>
      <c r="I49" s="94">
        <v>0</v>
      </c>
      <c r="J49" s="94">
        <v>0</v>
      </c>
      <c r="K49" s="94">
        <v>0</v>
      </c>
    </row>
    <row r="50" spans="1:11" ht="12.75" customHeight="1" x14ac:dyDescent="0.2">
      <c r="A50" s="249" t="s">
        <v>141</v>
      </c>
      <c r="B50" s="249"/>
      <c r="C50" s="249"/>
      <c r="D50" s="249"/>
      <c r="E50" s="249"/>
      <c r="F50" s="249"/>
      <c r="G50" s="7">
        <v>43</v>
      </c>
      <c r="H50" s="94">
        <v>0</v>
      </c>
      <c r="I50" s="94">
        <v>0</v>
      </c>
      <c r="J50" s="94">
        <v>0</v>
      </c>
      <c r="K50" s="94">
        <v>0</v>
      </c>
    </row>
    <row r="51" spans="1:11" ht="12.75" customHeight="1" x14ac:dyDescent="0.2">
      <c r="A51" s="249" t="s">
        <v>142</v>
      </c>
      <c r="B51" s="249"/>
      <c r="C51" s="249"/>
      <c r="D51" s="249"/>
      <c r="E51" s="249"/>
      <c r="F51" s="249"/>
      <c r="G51" s="7">
        <v>44</v>
      </c>
      <c r="H51" s="94">
        <v>6921483.8700000001</v>
      </c>
      <c r="I51" s="94">
        <v>3043252.1</v>
      </c>
      <c r="J51" s="94">
        <v>7984593.0899999999</v>
      </c>
      <c r="K51" s="94">
        <v>2461893.98</v>
      </c>
    </row>
    <row r="52" spans="1:11" ht="12.75" customHeight="1" x14ac:dyDescent="0.2">
      <c r="A52" s="249" t="s">
        <v>143</v>
      </c>
      <c r="B52" s="249"/>
      <c r="C52" s="249"/>
      <c r="D52" s="249"/>
      <c r="E52" s="249"/>
      <c r="F52" s="249"/>
      <c r="G52" s="7">
        <v>45</v>
      </c>
      <c r="H52" s="94">
        <v>0</v>
      </c>
      <c r="I52" s="94">
        <v>0</v>
      </c>
      <c r="J52" s="94">
        <v>0</v>
      </c>
      <c r="K52" s="94">
        <v>0</v>
      </c>
    </row>
    <row r="53" spans="1:11" ht="12.75" customHeight="1" x14ac:dyDescent="0.2">
      <c r="A53" s="249" t="s">
        <v>144</v>
      </c>
      <c r="B53" s="249"/>
      <c r="C53" s="249"/>
      <c r="D53" s="249"/>
      <c r="E53" s="249"/>
      <c r="F53" s="249"/>
      <c r="G53" s="7">
        <v>46</v>
      </c>
      <c r="H53" s="94">
        <v>0</v>
      </c>
      <c r="I53" s="94">
        <v>0</v>
      </c>
      <c r="J53" s="94">
        <v>0</v>
      </c>
      <c r="K53" s="94">
        <v>0</v>
      </c>
    </row>
    <row r="54" spans="1:11" ht="12.75" customHeight="1" x14ac:dyDescent="0.2">
      <c r="A54" s="249" t="s">
        <v>145</v>
      </c>
      <c r="B54" s="249"/>
      <c r="C54" s="249"/>
      <c r="D54" s="249"/>
      <c r="E54" s="249"/>
      <c r="F54" s="249"/>
      <c r="G54" s="7">
        <v>47</v>
      </c>
      <c r="H54" s="94">
        <v>0</v>
      </c>
      <c r="I54" s="94">
        <v>0</v>
      </c>
      <c r="J54" s="94">
        <v>0</v>
      </c>
      <c r="K54" s="94">
        <v>0</v>
      </c>
    </row>
    <row r="55" spans="1:11" ht="12.75" customHeight="1" x14ac:dyDescent="0.2">
      <c r="A55" s="249" t="s">
        <v>146</v>
      </c>
      <c r="B55" s="249"/>
      <c r="C55" s="249"/>
      <c r="D55" s="249"/>
      <c r="E55" s="249"/>
      <c r="F55" s="249"/>
      <c r="G55" s="7">
        <v>48</v>
      </c>
      <c r="H55" s="94">
        <v>7601316.8300000001</v>
      </c>
      <c r="I55" s="94">
        <v>2397162.27</v>
      </c>
      <c r="J55" s="94">
        <v>9627934.6899999995</v>
      </c>
      <c r="K55" s="94">
        <v>2794683.95</v>
      </c>
    </row>
    <row r="56" spans="1:11" ht="22.15" customHeight="1" x14ac:dyDescent="0.2">
      <c r="A56" s="258" t="s">
        <v>147</v>
      </c>
      <c r="B56" s="258"/>
      <c r="C56" s="258"/>
      <c r="D56" s="258"/>
      <c r="E56" s="258"/>
      <c r="F56" s="258"/>
      <c r="G56" s="7">
        <v>49</v>
      </c>
      <c r="H56" s="94">
        <v>0</v>
      </c>
      <c r="I56" s="94">
        <v>0</v>
      </c>
      <c r="J56" s="94">
        <v>0</v>
      </c>
      <c r="K56" s="94">
        <v>0</v>
      </c>
    </row>
    <row r="57" spans="1:11" ht="12.75" customHeight="1" x14ac:dyDescent="0.2">
      <c r="A57" s="258" t="s">
        <v>148</v>
      </c>
      <c r="B57" s="258"/>
      <c r="C57" s="258"/>
      <c r="D57" s="258"/>
      <c r="E57" s="258"/>
      <c r="F57" s="258"/>
      <c r="G57" s="7">
        <v>50</v>
      </c>
      <c r="H57" s="94">
        <v>1083146.8700000001</v>
      </c>
      <c r="I57" s="94">
        <v>350418</v>
      </c>
      <c r="J57" s="94">
        <v>1390251.85</v>
      </c>
      <c r="K57" s="94">
        <v>467788.5</v>
      </c>
    </row>
    <row r="58" spans="1:11" ht="24.6" customHeight="1" x14ac:dyDescent="0.2">
      <c r="A58" s="258" t="s">
        <v>149</v>
      </c>
      <c r="B58" s="258"/>
      <c r="C58" s="258"/>
      <c r="D58" s="258"/>
      <c r="E58" s="258"/>
      <c r="F58" s="258"/>
      <c r="G58" s="7">
        <v>51</v>
      </c>
      <c r="H58" s="94">
        <v>0</v>
      </c>
      <c r="I58" s="94">
        <v>0</v>
      </c>
      <c r="J58" s="94">
        <v>0</v>
      </c>
      <c r="K58" s="94">
        <v>0</v>
      </c>
    </row>
    <row r="59" spans="1:11" ht="12.75" customHeight="1" x14ac:dyDescent="0.2">
      <c r="A59" s="258" t="s">
        <v>150</v>
      </c>
      <c r="B59" s="258"/>
      <c r="C59" s="258"/>
      <c r="D59" s="258"/>
      <c r="E59" s="258"/>
      <c r="F59" s="258"/>
      <c r="G59" s="7">
        <v>52</v>
      </c>
      <c r="H59" s="94">
        <v>0</v>
      </c>
      <c r="I59" s="94">
        <v>0</v>
      </c>
      <c r="J59" s="94">
        <v>0</v>
      </c>
      <c r="K59" s="94">
        <v>0</v>
      </c>
    </row>
    <row r="60" spans="1:11" ht="12.75" customHeight="1" x14ac:dyDescent="0.2">
      <c r="A60" s="256" t="s">
        <v>352</v>
      </c>
      <c r="B60" s="256"/>
      <c r="C60" s="256"/>
      <c r="D60" s="256"/>
      <c r="E60" s="256"/>
      <c r="F60" s="256"/>
      <c r="G60" s="8">
        <v>53</v>
      </c>
      <c r="H60" s="93">
        <f>H8+H37+H56+H57</f>
        <v>947198665.19000006</v>
      </c>
      <c r="I60" s="93">
        <f t="shared" ref="I60:K60" si="0">I8+I37+I56+I57</f>
        <v>408281067.07999998</v>
      </c>
      <c r="J60" s="93">
        <f t="shared" si="0"/>
        <v>1030917225.98</v>
      </c>
      <c r="K60" s="93">
        <f t="shared" si="0"/>
        <v>447337167.49000001</v>
      </c>
    </row>
    <row r="61" spans="1:11" ht="12.75" customHeight="1" x14ac:dyDescent="0.2">
      <c r="A61" s="256" t="s">
        <v>353</v>
      </c>
      <c r="B61" s="256"/>
      <c r="C61" s="256"/>
      <c r="D61" s="256"/>
      <c r="E61" s="256"/>
      <c r="F61" s="256"/>
      <c r="G61" s="8">
        <v>54</v>
      </c>
      <c r="H61" s="93">
        <f>H14+H48+H58+H59</f>
        <v>795210717.80999994</v>
      </c>
      <c r="I61" s="93">
        <f t="shared" ref="I61:K61" si="1">I14+I48+I58+I59</f>
        <v>300998735.36000001</v>
      </c>
      <c r="J61" s="93">
        <f t="shared" si="1"/>
        <v>851347826.12</v>
      </c>
      <c r="K61" s="93">
        <f t="shared" si="1"/>
        <v>320817679.52999997</v>
      </c>
    </row>
    <row r="62" spans="1:11" ht="12.75" customHeight="1" x14ac:dyDescent="0.2">
      <c r="A62" s="256" t="s">
        <v>354</v>
      </c>
      <c r="B62" s="256"/>
      <c r="C62" s="256"/>
      <c r="D62" s="256"/>
      <c r="E62" s="256"/>
      <c r="F62" s="256"/>
      <c r="G62" s="8">
        <v>55</v>
      </c>
      <c r="H62" s="93">
        <f>H60-H61</f>
        <v>151987947.38</v>
      </c>
      <c r="I62" s="93">
        <f t="shared" ref="I62:K62" si="2">I60-I61</f>
        <v>107282331.72</v>
      </c>
      <c r="J62" s="93">
        <f t="shared" si="2"/>
        <v>179569399.86000001</v>
      </c>
      <c r="K62" s="93">
        <f t="shared" si="2"/>
        <v>126519487.95999999</v>
      </c>
    </row>
    <row r="63" spans="1:11" ht="12.75" customHeight="1" x14ac:dyDescent="0.2">
      <c r="A63" s="257" t="s">
        <v>355</v>
      </c>
      <c r="B63" s="257"/>
      <c r="C63" s="257"/>
      <c r="D63" s="257"/>
      <c r="E63" s="257"/>
      <c r="F63" s="257"/>
      <c r="G63" s="8">
        <v>56</v>
      </c>
      <c r="H63" s="93">
        <f>+IF((H60-H61)&gt;0,(H60-H61),0)</f>
        <v>151987947.38</v>
      </c>
      <c r="I63" s="93">
        <f t="shared" ref="I63:K63" si="3">+IF((I60-I61)&gt;0,(I60-I61),0)</f>
        <v>107282331.72</v>
      </c>
      <c r="J63" s="93">
        <f t="shared" si="3"/>
        <v>179569399.86000001</v>
      </c>
      <c r="K63" s="93">
        <f t="shared" si="3"/>
        <v>126519487.95999999</v>
      </c>
    </row>
    <row r="64" spans="1:11" ht="12.75" customHeight="1" x14ac:dyDescent="0.2">
      <c r="A64" s="257" t="s">
        <v>356</v>
      </c>
      <c r="B64" s="257"/>
      <c r="C64" s="257"/>
      <c r="D64" s="257"/>
      <c r="E64" s="257"/>
      <c r="F64" s="257"/>
      <c r="G64" s="8">
        <v>57</v>
      </c>
      <c r="H64" s="93">
        <f>+IF((H60-H61)&lt;0,(H60-H61),0)</f>
        <v>0</v>
      </c>
      <c r="I64" s="93">
        <f t="shared" ref="I64:K64" si="4">+IF((I60-I61)&lt;0,(I60-I61),0)</f>
        <v>0</v>
      </c>
      <c r="J64" s="93">
        <f t="shared" si="4"/>
        <v>0</v>
      </c>
      <c r="K64" s="93">
        <f t="shared" si="4"/>
        <v>0</v>
      </c>
    </row>
    <row r="65" spans="1:11" ht="12.75" customHeight="1" x14ac:dyDescent="0.2">
      <c r="A65" s="258" t="s">
        <v>111</v>
      </c>
      <c r="B65" s="258"/>
      <c r="C65" s="258"/>
      <c r="D65" s="258"/>
      <c r="E65" s="258"/>
      <c r="F65" s="258"/>
      <c r="G65" s="7">
        <v>58</v>
      </c>
      <c r="H65" s="94">
        <v>7903036.4400000004</v>
      </c>
      <c r="I65" s="94">
        <v>3410103.81</v>
      </c>
      <c r="J65" s="94">
        <v>14974319.689999999</v>
      </c>
      <c r="K65" s="94">
        <v>5628691.54</v>
      </c>
    </row>
    <row r="66" spans="1:11" ht="12.75" customHeight="1" x14ac:dyDescent="0.2">
      <c r="A66" s="256" t="s">
        <v>357</v>
      </c>
      <c r="B66" s="256"/>
      <c r="C66" s="256"/>
      <c r="D66" s="256"/>
      <c r="E66" s="256"/>
      <c r="F66" s="256"/>
      <c r="G66" s="8">
        <v>59</v>
      </c>
      <c r="H66" s="93">
        <f>H62-H65</f>
        <v>144084910.94</v>
      </c>
      <c r="I66" s="93">
        <f t="shared" ref="I66:K66" si="5">I62-I65</f>
        <v>103872227.91</v>
      </c>
      <c r="J66" s="93">
        <f t="shared" si="5"/>
        <v>164595080.16999999</v>
      </c>
      <c r="K66" s="93">
        <f t="shared" si="5"/>
        <v>120890796.42</v>
      </c>
    </row>
    <row r="67" spans="1:11" ht="12.75" customHeight="1" x14ac:dyDescent="0.2">
      <c r="A67" s="257" t="s">
        <v>358</v>
      </c>
      <c r="B67" s="257"/>
      <c r="C67" s="257"/>
      <c r="D67" s="257"/>
      <c r="E67" s="257"/>
      <c r="F67" s="257"/>
      <c r="G67" s="8">
        <v>60</v>
      </c>
      <c r="H67" s="93">
        <f>+IF((H62-H65)&gt;0,(H62-H65),0)</f>
        <v>144084910.94</v>
      </c>
      <c r="I67" s="93">
        <f t="shared" ref="I67:K67" si="6">+IF((I62-I65)&gt;0,(I62-I65),0)</f>
        <v>103872227.91</v>
      </c>
      <c r="J67" s="93">
        <f t="shared" si="6"/>
        <v>164595080.16999999</v>
      </c>
      <c r="K67" s="93">
        <f t="shared" si="6"/>
        <v>120890796.42</v>
      </c>
    </row>
    <row r="68" spans="1:11" ht="12.75" customHeight="1" x14ac:dyDescent="0.2">
      <c r="A68" s="257" t="s">
        <v>359</v>
      </c>
      <c r="B68" s="257"/>
      <c r="C68" s="257"/>
      <c r="D68" s="257"/>
      <c r="E68" s="257"/>
      <c r="F68" s="257"/>
      <c r="G68" s="8">
        <v>61</v>
      </c>
      <c r="H68" s="93">
        <f>+IF((H62-H65)&lt;0,(H62-H65),0)</f>
        <v>0</v>
      </c>
      <c r="I68" s="93">
        <f t="shared" ref="I68:K68" si="7">+IF((I62-I65)&lt;0,(I62-I65),0)</f>
        <v>0</v>
      </c>
      <c r="J68" s="93">
        <f t="shared" si="7"/>
        <v>0</v>
      </c>
      <c r="K68" s="93">
        <f t="shared" si="7"/>
        <v>0</v>
      </c>
    </row>
    <row r="69" spans="1:11" x14ac:dyDescent="0.2">
      <c r="A69" s="250" t="s">
        <v>151</v>
      </c>
      <c r="B69" s="250"/>
      <c r="C69" s="250"/>
      <c r="D69" s="250"/>
      <c r="E69" s="250"/>
      <c r="F69" s="250"/>
      <c r="G69" s="251"/>
      <c r="H69" s="251"/>
      <c r="I69" s="251"/>
      <c r="J69" s="252"/>
      <c r="K69" s="252"/>
    </row>
    <row r="70" spans="1:11" ht="22.15" customHeight="1" x14ac:dyDescent="0.2">
      <c r="A70" s="256" t="s">
        <v>360</v>
      </c>
      <c r="B70" s="256"/>
      <c r="C70" s="256"/>
      <c r="D70" s="256"/>
      <c r="E70" s="256"/>
      <c r="F70" s="256"/>
      <c r="G70" s="8">
        <v>62</v>
      </c>
      <c r="H70" s="93">
        <f>H71-H72</f>
        <v>0</v>
      </c>
      <c r="I70" s="93">
        <f>I71-I72</f>
        <v>0</v>
      </c>
      <c r="J70" s="93">
        <f>J71-J72</f>
        <v>0</v>
      </c>
      <c r="K70" s="93">
        <f>K71-K72</f>
        <v>0</v>
      </c>
    </row>
    <row r="71" spans="1:11" ht="12.75" customHeight="1" x14ac:dyDescent="0.2">
      <c r="A71" s="249" t="s">
        <v>152</v>
      </c>
      <c r="B71" s="249"/>
      <c r="C71" s="249"/>
      <c r="D71" s="249"/>
      <c r="E71" s="249"/>
      <c r="F71" s="249"/>
      <c r="G71" s="7">
        <v>63</v>
      </c>
      <c r="H71" s="94">
        <v>0</v>
      </c>
      <c r="I71" s="94">
        <v>0</v>
      </c>
      <c r="J71" s="94">
        <v>0</v>
      </c>
      <c r="K71" s="94">
        <v>0</v>
      </c>
    </row>
    <row r="72" spans="1:11" ht="12.75" customHeight="1" x14ac:dyDescent="0.2">
      <c r="A72" s="249" t="s">
        <v>153</v>
      </c>
      <c r="B72" s="249"/>
      <c r="C72" s="249"/>
      <c r="D72" s="249"/>
      <c r="E72" s="249"/>
      <c r="F72" s="249"/>
      <c r="G72" s="7">
        <v>64</v>
      </c>
      <c r="H72" s="94">
        <v>0</v>
      </c>
      <c r="I72" s="94">
        <v>0</v>
      </c>
      <c r="J72" s="94">
        <v>0</v>
      </c>
      <c r="K72" s="94">
        <v>0</v>
      </c>
    </row>
    <row r="73" spans="1:11" ht="12.75" customHeight="1" x14ac:dyDescent="0.2">
      <c r="A73" s="258" t="s">
        <v>154</v>
      </c>
      <c r="B73" s="258"/>
      <c r="C73" s="258"/>
      <c r="D73" s="258"/>
      <c r="E73" s="258"/>
      <c r="F73" s="258"/>
      <c r="G73" s="7">
        <v>65</v>
      </c>
      <c r="H73" s="94">
        <v>0</v>
      </c>
      <c r="I73" s="94">
        <v>0</v>
      </c>
      <c r="J73" s="94">
        <v>0</v>
      </c>
      <c r="K73" s="94">
        <v>0</v>
      </c>
    </row>
    <row r="74" spans="1:11" ht="12.75" customHeight="1" x14ac:dyDescent="0.2">
      <c r="A74" s="257" t="s">
        <v>361</v>
      </c>
      <c r="B74" s="257"/>
      <c r="C74" s="257"/>
      <c r="D74" s="257"/>
      <c r="E74" s="257"/>
      <c r="F74" s="257"/>
      <c r="G74" s="8">
        <v>66</v>
      </c>
      <c r="H74" s="95">
        <v>0</v>
      </c>
      <c r="I74" s="95">
        <v>0</v>
      </c>
      <c r="J74" s="95">
        <v>0</v>
      </c>
      <c r="K74" s="95">
        <v>0</v>
      </c>
    </row>
    <row r="75" spans="1:11" ht="12.75" customHeight="1" x14ac:dyDescent="0.2">
      <c r="A75" s="257" t="s">
        <v>362</v>
      </c>
      <c r="B75" s="257"/>
      <c r="C75" s="257"/>
      <c r="D75" s="257"/>
      <c r="E75" s="257"/>
      <c r="F75" s="257"/>
      <c r="G75" s="8">
        <v>67</v>
      </c>
      <c r="H75" s="95">
        <v>0</v>
      </c>
      <c r="I75" s="95">
        <v>0</v>
      </c>
      <c r="J75" s="95">
        <v>0</v>
      </c>
      <c r="K75" s="95">
        <v>0</v>
      </c>
    </row>
    <row r="76" spans="1:11" x14ac:dyDescent="0.2">
      <c r="A76" s="250" t="s">
        <v>155</v>
      </c>
      <c r="B76" s="250"/>
      <c r="C76" s="250"/>
      <c r="D76" s="250"/>
      <c r="E76" s="250"/>
      <c r="F76" s="250"/>
      <c r="G76" s="251"/>
      <c r="H76" s="251"/>
      <c r="I76" s="251"/>
      <c r="J76" s="252"/>
      <c r="K76" s="252"/>
    </row>
    <row r="77" spans="1:11" ht="12.75" customHeight="1" x14ac:dyDescent="0.2">
      <c r="A77" s="256" t="s">
        <v>363</v>
      </c>
      <c r="B77" s="256"/>
      <c r="C77" s="256"/>
      <c r="D77" s="256"/>
      <c r="E77" s="256"/>
      <c r="F77" s="256"/>
      <c r="G77" s="8">
        <v>68</v>
      </c>
      <c r="H77" s="95">
        <v>0</v>
      </c>
      <c r="I77" s="95">
        <v>0</v>
      </c>
      <c r="J77" s="95">
        <v>0</v>
      </c>
      <c r="K77" s="95">
        <v>0</v>
      </c>
    </row>
    <row r="78" spans="1:11" ht="12.75" customHeight="1" x14ac:dyDescent="0.2">
      <c r="A78" s="255" t="s">
        <v>364</v>
      </c>
      <c r="B78" s="255"/>
      <c r="C78" s="255"/>
      <c r="D78" s="255"/>
      <c r="E78" s="255"/>
      <c r="F78" s="255"/>
      <c r="G78" s="20">
        <v>69</v>
      </c>
      <c r="H78" s="96">
        <v>0</v>
      </c>
      <c r="I78" s="96">
        <v>0</v>
      </c>
      <c r="J78" s="96">
        <v>0</v>
      </c>
      <c r="K78" s="96">
        <v>0</v>
      </c>
    </row>
    <row r="79" spans="1:11" ht="12.75" customHeight="1" x14ac:dyDescent="0.2">
      <c r="A79" s="255" t="s">
        <v>365</v>
      </c>
      <c r="B79" s="255"/>
      <c r="C79" s="255"/>
      <c r="D79" s="255"/>
      <c r="E79" s="255"/>
      <c r="F79" s="255"/>
      <c r="G79" s="20">
        <v>70</v>
      </c>
      <c r="H79" s="96">
        <v>0</v>
      </c>
      <c r="I79" s="96">
        <v>0</v>
      </c>
      <c r="J79" s="96">
        <v>0</v>
      </c>
      <c r="K79" s="96">
        <v>0</v>
      </c>
    </row>
    <row r="80" spans="1:11" ht="12.75" customHeight="1" x14ac:dyDescent="0.2">
      <c r="A80" s="256" t="s">
        <v>366</v>
      </c>
      <c r="B80" s="256"/>
      <c r="C80" s="256"/>
      <c r="D80" s="256"/>
      <c r="E80" s="256"/>
      <c r="F80" s="256"/>
      <c r="G80" s="8">
        <v>71</v>
      </c>
      <c r="H80" s="95">
        <v>0</v>
      </c>
      <c r="I80" s="95">
        <v>0</v>
      </c>
      <c r="J80" s="95">
        <v>0</v>
      </c>
      <c r="K80" s="95">
        <v>0</v>
      </c>
    </row>
    <row r="81" spans="1:11" ht="12.75" customHeight="1" x14ac:dyDescent="0.2">
      <c r="A81" s="256" t="s">
        <v>367</v>
      </c>
      <c r="B81" s="256"/>
      <c r="C81" s="256"/>
      <c r="D81" s="256"/>
      <c r="E81" s="256"/>
      <c r="F81" s="256"/>
      <c r="G81" s="8">
        <v>72</v>
      </c>
      <c r="H81" s="95">
        <v>0</v>
      </c>
      <c r="I81" s="95">
        <v>0</v>
      </c>
      <c r="J81" s="95">
        <v>0</v>
      </c>
      <c r="K81" s="95">
        <v>0</v>
      </c>
    </row>
    <row r="82" spans="1:11" ht="12.75" customHeight="1" x14ac:dyDescent="0.2">
      <c r="A82" s="257" t="s">
        <v>368</v>
      </c>
      <c r="B82" s="257"/>
      <c r="C82" s="257"/>
      <c r="D82" s="257"/>
      <c r="E82" s="257"/>
      <c r="F82" s="257"/>
      <c r="G82" s="8">
        <v>73</v>
      </c>
      <c r="H82" s="95">
        <v>0</v>
      </c>
      <c r="I82" s="95">
        <v>0</v>
      </c>
      <c r="J82" s="95">
        <v>0</v>
      </c>
      <c r="K82" s="95">
        <v>0</v>
      </c>
    </row>
    <row r="83" spans="1:11" ht="12.75" customHeight="1" x14ac:dyDescent="0.2">
      <c r="A83" s="257" t="s">
        <v>369</v>
      </c>
      <c r="B83" s="257"/>
      <c r="C83" s="257"/>
      <c r="D83" s="257"/>
      <c r="E83" s="257"/>
      <c r="F83" s="257"/>
      <c r="G83" s="8">
        <v>74</v>
      </c>
      <c r="H83" s="95">
        <v>0</v>
      </c>
      <c r="I83" s="95">
        <v>0</v>
      </c>
      <c r="J83" s="95">
        <v>0</v>
      </c>
      <c r="K83" s="95">
        <v>0</v>
      </c>
    </row>
    <row r="84" spans="1:11" x14ac:dyDescent="0.2">
      <c r="A84" s="250" t="s">
        <v>112</v>
      </c>
      <c r="B84" s="250"/>
      <c r="C84" s="250"/>
      <c r="D84" s="250"/>
      <c r="E84" s="250"/>
      <c r="F84" s="250"/>
      <c r="G84" s="251"/>
      <c r="H84" s="251"/>
      <c r="I84" s="251"/>
      <c r="J84" s="252"/>
      <c r="K84" s="252"/>
    </row>
    <row r="85" spans="1:11" ht="12.75" customHeight="1" x14ac:dyDescent="0.2">
      <c r="A85" s="245" t="s">
        <v>370</v>
      </c>
      <c r="B85" s="245"/>
      <c r="C85" s="245"/>
      <c r="D85" s="245"/>
      <c r="E85" s="245"/>
      <c r="F85" s="245"/>
      <c r="G85" s="8">
        <v>75</v>
      </c>
      <c r="H85" s="97">
        <f>H86+H87</f>
        <v>144084910.94</v>
      </c>
      <c r="I85" s="97">
        <f>I86+I87</f>
        <v>103872227.91</v>
      </c>
      <c r="J85" s="97">
        <f>J86+J87</f>
        <v>164595080.16999999</v>
      </c>
      <c r="K85" s="97">
        <f>K86+K87</f>
        <v>120890796.42</v>
      </c>
    </row>
    <row r="86" spans="1:11" ht="12.75" customHeight="1" x14ac:dyDescent="0.2">
      <c r="A86" s="246" t="s">
        <v>156</v>
      </c>
      <c r="B86" s="246"/>
      <c r="C86" s="246"/>
      <c r="D86" s="246"/>
      <c r="E86" s="246"/>
      <c r="F86" s="246"/>
      <c r="G86" s="7">
        <v>76</v>
      </c>
      <c r="H86" s="98">
        <v>118013026.63</v>
      </c>
      <c r="I86" s="98">
        <v>92918143.909999996</v>
      </c>
      <c r="J86" s="98">
        <v>134173877.53</v>
      </c>
      <c r="K86" s="98">
        <v>106758159.75</v>
      </c>
    </row>
    <row r="87" spans="1:11" ht="12.75" customHeight="1" x14ac:dyDescent="0.2">
      <c r="A87" s="246" t="s">
        <v>157</v>
      </c>
      <c r="B87" s="246"/>
      <c r="C87" s="246"/>
      <c r="D87" s="246"/>
      <c r="E87" s="246"/>
      <c r="F87" s="246"/>
      <c r="G87" s="7">
        <v>77</v>
      </c>
      <c r="H87" s="98">
        <v>26071884.309999999</v>
      </c>
      <c r="I87" s="98">
        <v>10954084</v>
      </c>
      <c r="J87" s="98">
        <v>30421202.640000001</v>
      </c>
      <c r="K87" s="98">
        <v>14132636.67</v>
      </c>
    </row>
    <row r="88" spans="1:11" x14ac:dyDescent="0.2">
      <c r="A88" s="253" t="s">
        <v>114</v>
      </c>
      <c r="B88" s="253"/>
      <c r="C88" s="253"/>
      <c r="D88" s="253"/>
      <c r="E88" s="253"/>
      <c r="F88" s="253"/>
      <c r="G88" s="254"/>
      <c r="H88" s="254"/>
      <c r="I88" s="254"/>
      <c r="J88" s="252"/>
      <c r="K88" s="252"/>
    </row>
    <row r="89" spans="1:11" ht="12.75" customHeight="1" x14ac:dyDescent="0.2">
      <c r="A89" s="226" t="s">
        <v>158</v>
      </c>
      <c r="B89" s="226"/>
      <c r="C89" s="226"/>
      <c r="D89" s="226"/>
      <c r="E89" s="226"/>
      <c r="F89" s="226"/>
      <c r="G89" s="7">
        <v>78</v>
      </c>
      <c r="H89" s="98">
        <v>144084910.94</v>
      </c>
      <c r="I89" s="98">
        <v>103872227.91</v>
      </c>
      <c r="J89" s="98">
        <v>164595080.16999999</v>
      </c>
      <c r="K89" s="98">
        <v>120890796.42</v>
      </c>
    </row>
    <row r="90" spans="1:11" ht="24" customHeight="1" x14ac:dyDescent="0.2">
      <c r="A90" s="227" t="s">
        <v>417</v>
      </c>
      <c r="B90" s="227"/>
      <c r="C90" s="227"/>
      <c r="D90" s="227"/>
      <c r="E90" s="227"/>
      <c r="F90" s="227"/>
      <c r="G90" s="8">
        <v>79</v>
      </c>
      <c r="H90" s="99">
        <f>H91+H98</f>
        <v>101335593.95</v>
      </c>
      <c r="I90" s="99">
        <f>I91+I98</f>
        <v>34115493.560000002</v>
      </c>
      <c r="J90" s="99">
        <f t="shared" ref="J90:K90" si="8">J91+J98</f>
        <v>63137267.710000001</v>
      </c>
      <c r="K90" s="99">
        <f t="shared" si="8"/>
        <v>4218999.1399999997</v>
      </c>
    </row>
    <row r="91" spans="1:11" ht="24" customHeight="1" x14ac:dyDescent="0.2">
      <c r="A91" s="247" t="s">
        <v>422</v>
      </c>
      <c r="B91" s="247"/>
      <c r="C91" s="247"/>
      <c r="D91" s="247"/>
      <c r="E91" s="247"/>
      <c r="F91" s="247"/>
      <c r="G91" s="8">
        <v>80</v>
      </c>
      <c r="H91" s="99">
        <f>SUM(H92:H96)</f>
        <v>102307576.09</v>
      </c>
      <c r="I91" s="99">
        <f>SUM(I92:I96)</f>
        <v>32188408.789999999</v>
      </c>
      <c r="J91" s="99">
        <f>SUM(J92:J96)</f>
        <v>73184748.709999993</v>
      </c>
      <c r="K91" s="99">
        <f>SUM(K92:K96)</f>
        <v>9755050.1400000006</v>
      </c>
    </row>
    <row r="92" spans="1:11" ht="25.5" customHeight="1" x14ac:dyDescent="0.2">
      <c r="A92" s="249" t="s">
        <v>371</v>
      </c>
      <c r="B92" s="249"/>
      <c r="C92" s="249"/>
      <c r="D92" s="249"/>
      <c r="E92" s="249"/>
      <c r="F92" s="249"/>
      <c r="G92" s="7">
        <v>81</v>
      </c>
      <c r="H92" s="98">
        <v>0</v>
      </c>
      <c r="I92" s="98">
        <v>0</v>
      </c>
      <c r="J92" s="98">
        <v>0</v>
      </c>
      <c r="K92" s="98">
        <v>0</v>
      </c>
    </row>
    <row r="93" spans="1:11" ht="38.25" customHeight="1" x14ac:dyDescent="0.2">
      <c r="A93" s="249" t="s">
        <v>372</v>
      </c>
      <c r="B93" s="249"/>
      <c r="C93" s="249"/>
      <c r="D93" s="249"/>
      <c r="E93" s="249"/>
      <c r="F93" s="249"/>
      <c r="G93" s="7">
        <v>82</v>
      </c>
      <c r="H93" s="98">
        <v>102307576.09</v>
      </c>
      <c r="I93" s="98">
        <v>32188408.789999999</v>
      </c>
      <c r="J93" s="98">
        <v>73184748.709999993</v>
      </c>
      <c r="K93" s="98">
        <v>9755050.1400000006</v>
      </c>
    </row>
    <row r="94" spans="1:11" ht="38.25" customHeight="1" x14ac:dyDescent="0.2">
      <c r="A94" s="249" t="s">
        <v>373</v>
      </c>
      <c r="B94" s="249"/>
      <c r="C94" s="249"/>
      <c r="D94" s="249"/>
      <c r="E94" s="249"/>
      <c r="F94" s="249"/>
      <c r="G94" s="7">
        <v>83</v>
      </c>
      <c r="H94" s="98">
        <v>0</v>
      </c>
      <c r="I94" s="98">
        <v>0</v>
      </c>
      <c r="J94" s="98">
        <v>0</v>
      </c>
      <c r="K94" s="98">
        <v>0</v>
      </c>
    </row>
    <row r="95" spans="1:11" x14ac:dyDescent="0.2">
      <c r="A95" s="249" t="s">
        <v>374</v>
      </c>
      <c r="B95" s="249"/>
      <c r="C95" s="249"/>
      <c r="D95" s="249"/>
      <c r="E95" s="249"/>
      <c r="F95" s="249"/>
      <c r="G95" s="7">
        <v>84</v>
      </c>
      <c r="H95" s="98">
        <v>0</v>
      </c>
      <c r="I95" s="98">
        <v>0</v>
      </c>
      <c r="J95" s="98">
        <v>0</v>
      </c>
      <c r="K95" s="98">
        <v>0</v>
      </c>
    </row>
    <row r="96" spans="1:11" x14ac:dyDescent="0.2">
      <c r="A96" s="249" t="s">
        <v>375</v>
      </c>
      <c r="B96" s="249"/>
      <c r="C96" s="249"/>
      <c r="D96" s="249"/>
      <c r="E96" s="249"/>
      <c r="F96" s="249"/>
      <c r="G96" s="7">
        <v>85</v>
      </c>
      <c r="H96" s="98">
        <v>0</v>
      </c>
      <c r="I96" s="98">
        <v>0</v>
      </c>
      <c r="J96" s="98">
        <v>0</v>
      </c>
      <c r="K96" s="98">
        <v>0</v>
      </c>
    </row>
    <row r="97" spans="1:11" ht="26.25" customHeight="1" x14ac:dyDescent="0.2">
      <c r="A97" s="249" t="s">
        <v>376</v>
      </c>
      <c r="B97" s="249"/>
      <c r="C97" s="249"/>
      <c r="D97" s="249"/>
      <c r="E97" s="249"/>
      <c r="F97" s="249"/>
      <c r="G97" s="7">
        <v>86</v>
      </c>
      <c r="H97" s="98">
        <v>18415363.73</v>
      </c>
      <c r="I97" s="98">
        <v>5793913.5999999996</v>
      </c>
      <c r="J97" s="98">
        <v>13173254.77</v>
      </c>
      <c r="K97" s="98">
        <v>1755908.57</v>
      </c>
    </row>
    <row r="98" spans="1:11" ht="25.5" customHeight="1" x14ac:dyDescent="0.2">
      <c r="A98" s="247" t="s">
        <v>446</v>
      </c>
      <c r="B98" s="247"/>
      <c r="C98" s="247"/>
      <c r="D98" s="247"/>
      <c r="E98" s="247"/>
      <c r="F98" s="247"/>
      <c r="G98" s="8">
        <v>87</v>
      </c>
      <c r="H98" s="99">
        <f>SUM(H99:H107)</f>
        <v>-971982.14</v>
      </c>
      <c r="I98" s="99">
        <f>SUM(I99:I107)</f>
        <v>1927084.77</v>
      </c>
      <c r="J98" s="99">
        <f>SUM(J99:J107)</f>
        <v>-10047481</v>
      </c>
      <c r="K98" s="99">
        <f>SUM(K99:K107)</f>
        <v>-5536051</v>
      </c>
    </row>
    <row r="99" spans="1:11" x14ac:dyDescent="0.2">
      <c r="A99" s="248" t="s">
        <v>159</v>
      </c>
      <c r="B99" s="248"/>
      <c r="C99" s="248"/>
      <c r="D99" s="248"/>
      <c r="E99" s="248"/>
      <c r="F99" s="248"/>
      <c r="G99" s="7">
        <v>88</v>
      </c>
      <c r="H99" s="98">
        <v>-91353.97</v>
      </c>
      <c r="I99" s="98">
        <v>-20887.189999999999</v>
      </c>
      <c r="J99" s="98">
        <v>-127359</v>
      </c>
      <c r="K99" s="98">
        <v>-26796</v>
      </c>
    </row>
    <row r="100" spans="1:11" x14ac:dyDescent="0.2">
      <c r="A100" s="248" t="s">
        <v>440</v>
      </c>
      <c r="B100" s="248"/>
      <c r="C100" s="248"/>
      <c r="D100" s="248"/>
      <c r="E100" s="248"/>
      <c r="F100" s="248"/>
      <c r="G100" s="7">
        <v>89</v>
      </c>
      <c r="H100" s="98">
        <v>0</v>
      </c>
      <c r="I100" s="98">
        <v>0</v>
      </c>
      <c r="J100" s="98">
        <v>0</v>
      </c>
      <c r="K100" s="98">
        <v>0</v>
      </c>
    </row>
    <row r="101" spans="1:11" ht="36" customHeight="1" x14ac:dyDescent="0.2">
      <c r="A101" s="249" t="s">
        <v>441</v>
      </c>
      <c r="B101" s="249"/>
      <c r="C101" s="249"/>
      <c r="D101" s="249"/>
      <c r="E101" s="249"/>
      <c r="F101" s="249"/>
      <c r="G101" s="7">
        <v>90</v>
      </c>
      <c r="H101" s="98">
        <v>2345832.5699999998</v>
      </c>
      <c r="I101" s="98">
        <v>676012.01</v>
      </c>
      <c r="J101" s="98">
        <v>-19963894</v>
      </c>
      <c r="K101" s="98">
        <v>-18248215</v>
      </c>
    </row>
    <row r="102" spans="1:11" ht="22.15" customHeight="1" x14ac:dyDescent="0.2">
      <c r="A102" s="248" t="s">
        <v>160</v>
      </c>
      <c r="B102" s="248"/>
      <c r="C102" s="248"/>
      <c r="D102" s="248"/>
      <c r="E102" s="248"/>
      <c r="F102" s="248"/>
      <c r="G102" s="7">
        <v>91</v>
      </c>
      <c r="H102" s="98">
        <v>-32656.54</v>
      </c>
      <c r="I102" s="98">
        <v>-595.69000000000005</v>
      </c>
      <c r="J102" s="98">
        <v>-6044830</v>
      </c>
      <c r="K102" s="98">
        <v>-6092734</v>
      </c>
    </row>
    <row r="103" spans="1:11" ht="22.15" customHeight="1" x14ac:dyDescent="0.2">
      <c r="A103" s="248" t="s">
        <v>161</v>
      </c>
      <c r="B103" s="248"/>
      <c r="C103" s="248"/>
      <c r="D103" s="248"/>
      <c r="E103" s="248"/>
      <c r="F103" s="248"/>
      <c r="G103" s="7">
        <v>92</v>
      </c>
      <c r="H103" s="98">
        <v>0</v>
      </c>
      <c r="I103" s="98">
        <v>0</v>
      </c>
      <c r="J103" s="98">
        <v>0</v>
      </c>
      <c r="K103" s="98">
        <v>0</v>
      </c>
    </row>
    <row r="104" spans="1:11" ht="22.15" customHeight="1" x14ac:dyDescent="0.2">
      <c r="A104" s="248" t="s">
        <v>162</v>
      </c>
      <c r="B104" s="248"/>
      <c r="C104" s="248"/>
      <c r="D104" s="248"/>
      <c r="E104" s="248"/>
      <c r="F104" s="248"/>
      <c r="G104" s="7">
        <v>93</v>
      </c>
      <c r="H104" s="98">
        <v>0</v>
      </c>
      <c r="I104" s="98">
        <v>0</v>
      </c>
      <c r="J104" s="98">
        <v>0</v>
      </c>
      <c r="K104" s="98">
        <v>0</v>
      </c>
    </row>
    <row r="105" spans="1:11" ht="12.75" customHeight="1" x14ac:dyDescent="0.2">
      <c r="A105" s="249" t="s">
        <v>442</v>
      </c>
      <c r="B105" s="249"/>
      <c r="C105" s="249"/>
      <c r="D105" s="249"/>
      <c r="E105" s="249"/>
      <c r="F105" s="249"/>
      <c r="G105" s="7">
        <v>94</v>
      </c>
      <c r="H105" s="98">
        <v>0</v>
      </c>
      <c r="I105" s="98">
        <v>0</v>
      </c>
      <c r="J105" s="98">
        <v>0</v>
      </c>
      <c r="K105" s="98">
        <v>0</v>
      </c>
    </row>
    <row r="106" spans="1:11" ht="26.25" customHeight="1" x14ac:dyDescent="0.2">
      <c r="A106" s="249" t="s">
        <v>443</v>
      </c>
      <c r="B106" s="249"/>
      <c r="C106" s="249"/>
      <c r="D106" s="249"/>
      <c r="E106" s="249"/>
      <c r="F106" s="249"/>
      <c r="G106" s="7">
        <v>95</v>
      </c>
      <c r="H106" s="98">
        <v>0</v>
      </c>
      <c r="I106" s="98">
        <v>0</v>
      </c>
      <c r="J106" s="98">
        <v>0</v>
      </c>
      <c r="K106" s="98">
        <v>0</v>
      </c>
    </row>
    <row r="107" spans="1:11" x14ac:dyDescent="0.2">
      <c r="A107" s="249" t="s">
        <v>444</v>
      </c>
      <c r="B107" s="249"/>
      <c r="C107" s="249"/>
      <c r="D107" s="249"/>
      <c r="E107" s="249"/>
      <c r="F107" s="249"/>
      <c r="G107" s="7">
        <v>96</v>
      </c>
      <c r="H107" s="98">
        <v>-3193804.2</v>
      </c>
      <c r="I107" s="98">
        <v>1272555.6399999999</v>
      </c>
      <c r="J107" s="98">
        <v>16088602</v>
      </c>
      <c r="K107" s="98">
        <v>18831694</v>
      </c>
    </row>
    <row r="108" spans="1:11" ht="24.75" customHeight="1" x14ac:dyDescent="0.2">
      <c r="A108" s="249" t="s">
        <v>445</v>
      </c>
      <c r="B108" s="249"/>
      <c r="C108" s="249"/>
      <c r="D108" s="249"/>
      <c r="E108" s="249"/>
      <c r="F108" s="249"/>
      <c r="G108" s="7">
        <v>97</v>
      </c>
      <c r="H108" s="98">
        <v>-53299.4</v>
      </c>
      <c r="I108" s="98">
        <v>312882.32</v>
      </c>
      <c r="J108" s="98">
        <v>-1435976.06</v>
      </c>
      <c r="K108" s="98">
        <v>-832069.06</v>
      </c>
    </row>
    <row r="109" spans="1:11" ht="22.9" customHeight="1" x14ac:dyDescent="0.2">
      <c r="A109" s="227" t="s">
        <v>447</v>
      </c>
      <c r="B109" s="227"/>
      <c r="C109" s="227"/>
      <c r="D109" s="227"/>
      <c r="E109" s="227"/>
      <c r="F109" s="227"/>
      <c r="G109" s="8">
        <v>98</v>
      </c>
      <c r="H109" s="99">
        <f>H91+H98-H108-H97</f>
        <v>82973529.620000005</v>
      </c>
      <c r="I109" s="99">
        <f>I91+I98-I108-I97</f>
        <v>28008697.640000001</v>
      </c>
      <c r="J109" s="99">
        <f>J91+J98-J108-J97</f>
        <v>51399989</v>
      </c>
      <c r="K109" s="99">
        <f>K91+K98-K108-K97</f>
        <v>3295159.63</v>
      </c>
    </row>
    <row r="110" spans="1:11" ht="28.15" customHeight="1" x14ac:dyDescent="0.2">
      <c r="A110" s="227" t="s">
        <v>448</v>
      </c>
      <c r="B110" s="227"/>
      <c r="C110" s="227"/>
      <c r="D110" s="227"/>
      <c r="E110" s="227"/>
      <c r="F110" s="227"/>
      <c r="G110" s="8">
        <v>99</v>
      </c>
      <c r="H110" s="97">
        <f>H89+H109</f>
        <v>227058440.56</v>
      </c>
      <c r="I110" s="97">
        <f t="shared" ref="I110:K110" si="9">I89+I109</f>
        <v>131880925.55</v>
      </c>
      <c r="J110" s="97">
        <f t="shared" si="9"/>
        <v>215995069.16999999</v>
      </c>
      <c r="K110" s="97">
        <f t="shared" si="9"/>
        <v>124185956.05</v>
      </c>
    </row>
    <row r="111" spans="1:11" x14ac:dyDescent="0.2">
      <c r="A111" s="250" t="s">
        <v>163</v>
      </c>
      <c r="B111" s="250"/>
      <c r="C111" s="250"/>
      <c r="D111" s="250"/>
      <c r="E111" s="250"/>
      <c r="F111" s="250"/>
      <c r="G111" s="251"/>
      <c r="H111" s="251"/>
      <c r="I111" s="251"/>
      <c r="J111" s="252"/>
      <c r="K111" s="252"/>
    </row>
    <row r="112" spans="1:11" ht="26.45" customHeight="1" x14ac:dyDescent="0.2">
      <c r="A112" s="245" t="s">
        <v>377</v>
      </c>
      <c r="B112" s="245"/>
      <c r="C112" s="245"/>
      <c r="D112" s="245"/>
      <c r="E112" s="245"/>
      <c r="F112" s="245"/>
      <c r="G112" s="8">
        <v>100</v>
      </c>
      <c r="H112" s="97">
        <f>H113+H114</f>
        <v>227058440.56</v>
      </c>
      <c r="I112" s="97">
        <f>I113+I114</f>
        <v>131880925.55</v>
      </c>
      <c r="J112" s="97">
        <f>J113+J114</f>
        <v>215995069.16999999</v>
      </c>
      <c r="K112" s="97">
        <f>K113+K114</f>
        <v>124185956.05</v>
      </c>
    </row>
    <row r="113" spans="1:11" ht="12.75" customHeight="1" x14ac:dyDescent="0.2">
      <c r="A113" s="246" t="s">
        <v>113</v>
      </c>
      <c r="B113" s="246"/>
      <c r="C113" s="246"/>
      <c r="D113" s="246"/>
      <c r="E113" s="246"/>
      <c r="F113" s="246"/>
      <c r="G113" s="7">
        <v>101</v>
      </c>
      <c r="H113" s="98">
        <v>175542316.25</v>
      </c>
      <c r="I113" s="98">
        <v>111815705.55</v>
      </c>
      <c r="J113" s="98">
        <v>169665038.53</v>
      </c>
      <c r="K113" s="98">
        <v>109814919.38</v>
      </c>
    </row>
    <row r="114" spans="1:11" ht="12.75" customHeight="1" x14ac:dyDescent="0.2">
      <c r="A114" s="246" t="s">
        <v>164</v>
      </c>
      <c r="B114" s="246"/>
      <c r="C114" s="246"/>
      <c r="D114" s="246"/>
      <c r="E114" s="246"/>
      <c r="F114" s="246"/>
      <c r="G114" s="7">
        <v>102</v>
      </c>
      <c r="H114" s="98">
        <v>51516124.310000002</v>
      </c>
      <c r="I114" s="98">
        <v>20065220</v>
      </c>
      <c r="J114" s="98">
        <v>46330030.640000001</v>
      </c>
      <c r="K114" s="98">
        <v>14371036.67</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pane ySplit="6" topLeftCell="A7" activePane="bottomLeft" state="frozen"/>
      <selection sqref="A1:C1"/>
      <selection pane="bottomLeft" sqref="A1:C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81" t="s">
        <v>165</v>
      </c>
      <c r="B1" s="282"/>
      <c r="C1" s="282"/>
      <c r="D1" s="282"/>
      <c r="E1" s="282"/>
      <c r="F1" s="282"/>
      <c r="G1" s="282"/>
      <c r="H1" s="282"/>
      <c r="I1" s="282"/>
    </row>
    <row r="2" spans="1:9" x14ac:dyDescent="0.2">
      <c r="A2" s="283" t="s">
        <v>609</v>
      </c>
      <c r="B2" s="235"/>
      <c r="C2" s="235"/>
      <c r="D2" s="235"/>
      <c r="E2" s="235"/>
      <c r="F2" s="235"/>
      <c r="G2" s="235"/>
      <c r="H2" s="235"/>
      <c r="I2" s="235"/>
    </row>
    <row r="3" spans="1:9" x14ac:dyDescent="0.2">
      <c r="A3" s="285" t="s">
        <v>438</v>
      </c>
      <c r="B3" s="286"/>
      <c r="C3" s="286"/>
      <c r="D3" s="286"/>
      <c r="E3" s="286"/>
      <c r="F3" s="286"/>
      <c r="G3" s="286"/>
      <c r="H3" s="286"/>
      <c r="I3" s="286"/>
    </row>
    <row r="4" spans="1:9" x14ac:dyDescent="0.2">
      <c r="A4" s="284" t="s">
        <v>485</v>
      </c>
      <c r="B4" s="238"/>
      <c r="C4" s="238"/>
      <c r="D4" s="238"/>
      <c r="E4" s="238"/>
      <c r="F4" s="238"/>
      <c r="G4" s="238"/>
      <c r="H4" s="238"/>
      <c r="I4" s="239"/>
    </row>
    <row r="5" spans="1:9" ht="23.25" x14ac:dyDescent="0.2">
      <c r="A5" s="287" t="s">
        <v>2</v>
      </c>
      <c r="B5" s="243"/>
      <c r="C5" s="243"/>
      <c r="D5" s="243"/>
      <c r="E5" s="243"/>
      <c r="F5" s="243"/>
      <c r="G5" s="28" t="s">
        <v>103</v>
      </c>
      <c r="H5" s="29" t="s">
        <v>299</v>
      </c>
      <c r="I5" s="29" t="s">
        <v>278</v>
      </c>
    </row>
    <row r="6" spans="1:9" x14ac:dyDescent="0.2">
      <c r="A6" s="288">
        <v>1</v>
      </c>
      <c r="B6" s="243"/>
      <c r="C6" s="243"/>
      <c r="D6" s="243"/>
      <c r="E6" s="243"/>
      <c r="F6" s="243"/>
      <c r="G6" s="30">
        <v>2</v>
      </c>
      <c r="H6" s="29" t="s">
        <v>166</v>
      </c>
      <c r="I6" s="29" t="s">
        <v>167</v>
      </c>
    </row>
    <row r="7" spans="1:9" x14ac:dyDescent="0.2">
      <c r="A7" s="278" t="s">
        <v>168</v>
      </c>
      <c r="B7" s="278"/>
      <c r="C7" s="278"/>
      <c r="D7" s="278"/>
      <c r="E7" s="278"/>
      <c r="F7" s="278"/>
      <c r="G7" s="278"/>
      <c r="H7" s="278"/>
      <c r="I7" s="278"/>
    </row>
    <row r="8" spans="1:9" ht="12.75" customHeight="1" x14ac:dyDescent="0.2">
      <c r="A8" s="225" t="s">
        <v>169</v>
      </c>
      <c r="B8" s="225"/>
      <c r="C8" s="225"/>
      <c r="D8" s="225"/>
      <c r="E8" s="225"/>
      <c r="F8" s="225"/>
      <c r="G8" s="31">
        <v>1</v>
      </c>
      <c r="H8" s="100">
        <v>151987947.38</v>
      </c>
      <c r="I8" s="100">
        <v>179569399.86000001</v>
      </c>
    </row>
    <row r="9" spans="1:9" ht="12.75" customHeight="1" x14ac:dyDescent="0.2">
      <c r="A9" s="280" t="s">
        <v>170</v>
      </c>
      <c r="B9" s="280"/>
      <c r="C9" s="280"/>
      <c r="D9" s="280"/>
      <c r="E9" s="280"/>
      <c r="F9" s="280"/>
      <c r="G9" s="32">
        <v>2</v>
      </c>
      <c r="H9" s="101">
        <f>H10+H11+H12+H13+H14+H15+H16+H17</f>
        <v>22038148.719999999</v>
      </c>
      <c r="I9" s="101">
        <f>I10+I11+I12+I13+I14+I15+I16+I17</f>
        <v>12778641.689999999</v>
      </c>
    </row>
    <row r="10" spans="1:9" ht="12.75" customHeight="1" x14ac:dyDescent="0.2">
      <c r="A10" s="259" t="s">
        <v>171</v>
      </c>
      <c r="B10" s="259"/>
      <c r="C10" s="259"/>
      <c r="D10" s="259"/>
      <c r="E10" s="259"/>
      <c r="F10" s="259"/>
      <c r="G10" s="31">
        <v>3</v>
      </c>
      <c r="H10" s="100">
        <v>60992865.329999998</v>
      </c>
      <c r="I10" s="100">
        <v>67345186.890000001</v>
      </c>
    </row>
    <row r="11" spans="1:9" ht="22.15" customHeight="1" x14ac:dyDescent="0.2">
      <c r="A11" s="259" t="s">
        <v>172</v>
      </c>
      <c r="B11" s="259"/>
      <c r="C11" s="259"/>
      <c r="D11" s="259"/>
      <c r="E11" s="259"/>
      <c r="F11" s="259"/>
      <c r="G11" s="31">
        <v>4</v>
      </c>
      <c r="H11" s="100">
        <v>-1141662.3700000001</v>
      </c>
      <c r="I11" s="100">
        <v>-4717468.8</v>
      </c>
    </row>
    <row r="12" spans="1:9" ht="23.45" customHeight="1" x14ac:dyDescent="0.2">
      <c r="A12" s="259" t="s">
        <v>173</v>
      </c>
      <c r="B12" s="259"/>
      <c r="C12" s="259"/>
      <c r="D12" s="259"/>
      <c r="E12" s="259"/>
      <c r="F12" s="259"/>
      <c r="G12" s="31">
        <v>5</v>
      </c>
      <c r="H12" s="100">
        <v>-5828450.2300000004</v>
      </c>
      <c r="I12" s="100">
        <v>-8591229.7599999998</v>
      </c>
    </row>
    <row r="13" spans="1:9" ht="12.75" customHeight="1" x14ac:dyDescent="0.2">
      <c r="A13" s="259" t="s">
        <v>174</v>
      </c>
      <c r="B13" s="259"/>
      <c r="C13" s="259"/>
      <c r="D13" s="259"/>
      <c r="E13" s="259"/>
      <c r="F13" s="259"/>
      <c r="G13" s="31">
        <v>6</v>
      </c>
      <c r="H13" s="100">
        <v>-37372023.920000002</v>
      </c>
      <c r="I13" s="100">
        <v>-40765517.159999996</v>
      </c>
    </row>
    <row r="14" spans="1:9" ht="12.75" customHeight="1" x14ac:dyDescent="0.2">
      <c r="A14" s="259" t="s">
        <v>175</v>
      </c>
      <c r="B14" s="259"/>
      <c r="C14" s="259"/>
      <c r="D14" s="259"/>
      <c r="E14" s="259"/>
      <c r="F14" s="259"/>
      <c r="G14" s="31">
        <v>7</v>
      </c>
      <c r="H14" s="100">
        <v>6921483.8700000001</v>
      </c>
      <c r="I14" s="100">
        <v>7984593.0899999999</v>
      </c>
    </row>
    <row r="15" spans="1:9" ht="12.75" customHeight="1" x14ac:dyDescent="0.2">
      <c r="A15" s="259" t="s">
        <v>176</v>
      </c>
      <c r="B15" s="259"/>
      <c r="C15" s="259"/>
      <c r="D15" s="259"/>
      <c r="E15" s="259"/>
      <c r="F15" s="259"/>
      <c r="G15" s="31">
        <v>8</v>
      </c>
      <c r="H15" s="100">
        <v>-1996479.34</v>
      </c>
      <c r="I15" s="100">
        <v>-8648478.8399999999</v>
      </c>
    </row>
    <row r="16" spans="1:9" ht="12.75" customHeight="1" x14ac:dyDescent="0.2">
      <c r="A16" s="259" t="s">
        <v>177</v>
      </c>
      <c r="B16" s="259"/>
      <c r="C16" s="259"/>
      <c r="D16" s="259"/>
      <c r="E16" s="259"/>
      <c r="F16" s="259"/>
      <c r="G16" s="31">
        <v>9</v>
      </c>
      <c r="H16" s="100">
        <v>0</v>
      </c>
      <c r="I16" s="100">
        <v>0</v>
      </c>
    </row>
    <row r="17" spans="1:9" ht="25.15" customHeight="1" x14ac:dyDescent="0.2">
      <c r="A17" s="259" t="s">
        <v>178</v>
      </c>
      <c r="B17" s="259"/>
      <c r="C17" s="259"/>
      <c r="D17" s="259"/>
      <c r="E17" s="259"/>
      <c r="F17" s="259"/>
      <c r="G17" s="31">
        <v>10</v>
      </c>
      <c r="H17" s="100">
        <v>462415.38</v>
      </c>
      <c r="I17" s="100">
        <v>171556.27</v>
      </c>
    </row>
    <row r="18" spans="1:9" ht="28.15" customHeight="1" x14ac:dyDescent="0.2">
      <c r="A18" s="276" t="s">
        <v>304</v>
      </c>
      <c r="B18" s="276"/>
      <c r="C18" s="276"/>
      <c r="D18" s="276"/>
      <c r="E18" s="276"/>
      <c r="F18" s="276"/>
      <c r="G18" s="32">
        <v>11</v>
      </c>
      <c r="H18" s="101">
        <f>H8+H9</f>
        <v>174026096.09999999</v>
      </c>
      <c r="I18" s="101">
        <f>I8+I9</f>
        <v>192348041.55000001</v>
      </c>
    </row>
    <row r="19" spans="1:9" ht="12.75" customHeight="1" x14ac:dyDescent="0.2">
      <c r="A19" s="280" t="s">
        <v>179</v>
      </c>
      <c r="B19" s="280"/>
      <c r="C19" s="280"/>
      <c r="D19" s="280"/>
      <c r="E19" s="280"/>
      <c r="F19" s="280"/>
      <c r="G19" s="32">
        <v>12</v>
      </c>
      <c r="H19" s="101">
        <f>H20+H21+H22+H23</f>
        <v>30506139.510000002</v>
      </c>
      <c r="I19" s="101">
        <f>I20+I21+I22+I23</f>
        <v>66453021.509999998</v>
      </c>
    </row>
    <row r="20" spans="1:9" ht="12.75" customHeight="1" x14ac:dyDescent="0.2">
      <c r="A20" s="259" t="s">
        <v>180</v>
      </c>
      <c r="B20" s="259"/>
      <c r="C20" s="259"/>
      <c r="D20" s="259"/>
      <c r="E20" s="259"/>
      <c r="F20" s="259"/>
      <c r="G20" s="31">
        <v>13</v>
      </c>
      <c r="H20" s="100">
        <v>2149099.16</v>
      </c>
      <c r="I20" s="100">
        <v>26558837.379999999</v>
      </c>
    </row>
    <row r="21" spans="1:9" ht="12.75" customHeight="1" x14ac:dyDescent="0.2">
      <c r="A21" s="259" t="s">
        <v>181</v>
      </c>
      <c r="B21" s="259"/>
      <c r="C21" s="259"/>
      <c r="D21" s="259"/>
      <c r="E21" s="259"/>
      <c r="F21" s="259"/>
      <c r="G21" s="31">
        <v>14</v>
      </c>
      <c r="H21" s="100">
        <v>-3826927.78</v>
      </c>
      <c r="I21" s="100">
        <v>-20802578.18</v>
      </c>
    </row>
    <row r="22" spans="1:9" ht="12.75" customHeight="1" x14ac:dyDescent="0.2">
      <c r="A22" s="259" t="s">
        <v>182</v>
      </c>
      <c r="B22" s="259"/>
      <c r="C22" s="259"/>
      <c r="D22" s="259"/>
      <c r="E22" s="259"/>
      <c r="F22" s="259"/>
      <c r="G22" s="31">
        <v>15</v>
      </c>
      <c r="H22" s="100">
        <v>9941999.9000000004</v>
      </c>
      <c r="I22" s="100">
        <v>-34634.199999999997</v>
      </c>
    </row>
    <row r="23" spans="1:9" ht="12.75" customHeight="1" x14ac:dyDescent="0.2">
      <c r="A23" s="259" t="s">
        <v>183</v>
      </c>
      <c r="B23" s="259"/>
      <c r="C23" s="259"/>
      <c r="D23" s="259"/>
      <c r="E23" s="259"/>
      <c r="F23" s="259"/>
      <c r="G23" s="31">
        <v>16</v>
      </c>
      <c r="H23" s="100">
        <v>22241968.23</v>
      </c>
      <c r="I23" s="100">
        <v>60731396.509999998</v>
      </c>
    </row>
    <row r="24" spans="1:9" ht="12.75" customHeight="1" x14ac:dyDescent="0.2">
      <c r="A24" s="276" t="s">
        <v>184</v>
      </c>
      <c r="B24" s="276"/>
      <c r="C24" s="276"/>
      <c r="D24" s="276"/>
      <c r="E24" s="276"/>
      <c r="F24" s="276"/>
      <c r="G24" s="32">
        <v>17</v>
      </c>
      <c r="H24" s="101">
        <f>H18+H19</f>
        <v>204532235.61000001</v>
      </c>
      <c r="I24" s="101">
        <f>I18+I19</f>
        <v>258801063.06</v>
      </c>
    </row>
    <row r="25" spans="1:9" ht="12.75" customHeight="1" x14ac:dyDescent="0.2">
      <c r="A25" s="225" t="s">
        <v>185</v>
      </c>
      <c r="B25" s="225"/>
      <c r="C25" s="225"/>
      <c r="D25" s="225"/>
      <c r="E25" s="225"/>
      <c r="F25" s="225"/>
      <c r="G25" s="31">
        <v>18</v>
      </c>
      <c r="H25" s="100">
        <v>-6709525.8700000001</v>
      </c>
      <c r="I25" s="100">
        <v>-11086348.09</v>
      </c>
    </row>
    <row r="26" spans="1:9" ht="12.75" customHeight="1" x14ac:dyDescent="0.2">
      <c r="A26" s="225" t="s">
        <v>186</v>
      </c>
      <c r="B26" s="225"/>
      <c r="C26" s="225"/>
      <c r="D26" s="225"/>
      <c r="E26" s="225"/>
      <c r="F26" s="225"/>
      <c r="G26" s="31">
        <v>19</v>
      </c>
      <c r="H26" s="100">
        <v>-10722340.470000001</v>
      </c>
      <c r="I26" s="100">
        <v>-20179796.800000001</v>
      </c>
    </row>
    <row r="27" spans="1:9" ht="25.9" customHeight="1" x14ac:dyDescent="0.2">
      <c r="A27" s="277" t="s">
        <v>187</v>
      </c>
      <c r="B27" s="277"/>
      <c r="C27" s="277"/>
      <c r="D27" s="277"/>
      <c r="E27" s="277"/>
      <c r="F27" s="277"/>
      <c r="G27" s="32">
        <v>20</v>
      </c>
      <c r="H27" s="101">
        <f>H24+H25+H26</f>
        <v>187100369.27000001</v>
      </c>
      <c r="I27" s="101">
        <f>I24+I25+I26</f>
        <v>227534918.16999999</v>
      </c>
    </row>
    <row r="28" spans="1:9" x14ac:dyDescent="0.2">
      <c r="A28" s="278" t="s">
        <v>188</v>
      </c>
      <c r="B28" s="278"/>
      <c r="C28" s="278"/>
      <c r="D28" s="278"/>
      <c r="E28" s="278"/>
      <c r="F28" s="278"/>
      <c r="G28" s="278"/>
      <c r="H28" s="278"/>
      <c r="I28" s="278"/>
    </row>
    <row r="29" spans="1:9" ht="30.6" customHeight="1" x14ac:dyDescent="0.2">
      <c r="A29" s="225" t="s">
        <v>189</v>
      </c>
      <c r="B29" s="225"/>
      <c r="C29" s="225"/>
      <c r="D29" s="225"/>
      <c r="E29" s="225"/>
      <c r="F29" s="225"/>
      <c r="G29" s="31">
        <v>21</v>
      </c>
      <c r="H29" s="102">
        <v>5081291.0599999996</v>
      </c>
      <c r="I29" s="102">
        <v>11362899.720000001</v>
      </c>
    </row>
    <row r="30" spans="1:9" ht="12.75" customHeight="1" x14ac:dyDescent="0.2">
      <c r="A30" s="225" t="s">
        <v>190</v>
      </c>
      <c r="B30" s="225"/>
      <c r="C30" s="225"/>
      <c r="D30" s="225"/>
      <c r="E30" s="225"/>
      <c r="F30" s="225"/>
      <c r="G30" s="31">
        <v>22</v>
      </c>
      <c r="H30" s="102">
        <v>534581827</v>
      </c>
      <c r="I30" s="102">
        <v>534644951.63</v>
      </c>
    </row>
    <row r="31" spans="1:9" ht="12.75" customHeight="1" x14ac:dyDescent="0.2">
      <c r="A31" s="225" t="s">
        <v>191</v>
      </c>
      <c r="B31" s="225"/>
      <c r="C31" s="225"/>
      <c r="D31" s="225"/>
      <c r="E31" s="225"/>
      <c r="F31" s="225"/>
      <c r="G31" s="31">
        <v>23</v>
      </c>
      <c r="H31" s="102">
        <v>25221690.829999998</v>
      </c>
      <c r="I31" s="102">
        <v>24183775.030000001</v>
      </c>
    </row>
    <row r="32" spans="1:9" ht="12.75" customHeight="1" x14ac:dyDescent="0.2">
      <c r="A32" s="225" t="s">
        <v>192</v>
      </c>
      <c r="B32" s="225"/>
      <c r="C32" s="225"/>
      <c r="D32" s="225"/>
      <c r="E32" s="225"/>
      <c r="F32" s="225"/>
      <c r="G32" s="31">
        <v>24</v>
      </c>
      <c r="H32" s="102">
        <v>12489548.24</v>
      </c>
      <c r="I32" s="102">
        <v>14841819.91</v>
      </c>
    </row>
    <row r="33" spans="1:9" ht="12.75" customHeight="1" x14ac:dyDescent="0.2">
      <c r="A33" s="225" t="s">
        <v>193</v>
      </c>
      <c r="B33" s="225"/>
      <c r="C33" s="225"/>
      <c r="D33" s="225"/>
      <c r="E33" s="225"/>
      <c r="F33" s="225"/>
      <c r="G33" s="31">
        <v>25</v>
      </c>
      <c r="H33" s="102">
        <v>1165839937</v>
      </c>
      <c r="I33" s="102">
        <v>440655777.26999998</v>
      </c>
    </row>
    <row r="34" spans="1:9" ht="12.75" customHeight="1" x14ac:dyDescent="0.2">
      <c r="A34" s="225" t="s">
        <v>194</v>
      </c>
      <c r="B34" s="225"/>
      <c r="C34" s="225"/>
      <c r="D34" s="225"/>
      <c r="E34" s="225"/>
      <c r="F34" s="225"/>
      <c r="G34" s="31">
        <v>26</v>
      </c>
      <c r="H34" s="102">
        <v>11193.48</v>
      </c>
      <c r="I34" s="102">
        <v>0</v>
      </c>
    </row>
    <row r="35" spans="1:9" ht="26.45" customHeight="1" x14ac:dyDescent="0.2">
      <c r="A35" s="276" t="s">
        <v>195</v>
      </c>
      <c r="B35" s="276"/>
      <c r="C35" s="276"/>
      <c r="D35" s="276"/>
      <c r="E35" s="276"/>
      <c r="F35" s="276"/>
      <c r="G35" s="32">
        <v>27</v>
      </c>
      <c r="H35" s="103">
        <f>H29+H30+H31+H32+H33+H34</f>
        <v>1743225487.6099999</v>
      </c>
      <c r="I35" s="103">
        <f>I29+I30+I31+I32+I33+I34</f>
        <v>1025689223.5599999</v>
      </c>
    </row>
    <row r="36" spans="1:9" ht="22.9" customHeight="1" x14ac:dyDescent="0.2">
      <c r="A36" s="225" t="s">
        <v>196</v>
      </c>
      <c r="B36" s="225"/>
      <c r="C36" s="225"/>
      <c r="D36" s="225"/>
      <c r="E36" s="225"/>
      <c r="F36" s="225"/>
      <c r="G36" s="31">
        <v>28</v>
      </c>
      <c r="H36" s="102">
        <v>-106624922.31</v>
      </c>
      <c r="I36" s="102">
        <v>-101458635.95999999</v>
      </c>
    </row>
    <row r="37" spans="1:9" ht="12.75" customHeight="1" x14ac:dyDescent="0.2">
      <c r="A37" s="225" t="s">
        <v>197</v>
      </c>
      <c r="B37" s="225"/>
      <c r="C37" s="225"/>
      <c r="D37" s="225"/>
      <c r="E37" s="225"/>
      <c r="F37" s="225"/>
      <c r="G37" s="31">
        <v>29</v>
      </c>
      <c r="H37" s="102">
        <v>-586589554</v>
      </c>
      <c r="I37" s="102">
        <v>-647372983</v>
      </c>
    </row>
    <row r="38" spans="1:9" ht="12.75" customHeight="1" x14ac:dyDescent="0.2">
      <c r="A38" s="225" t="s">
        <v>198</v>
      </c>
      <c r="B38" s="225"/>
      <c r="C38" s="225"/>
      <c r="D38" s="225"/>
      <c r="E38" s="225"/>
      <c r="F38" s="225"/>
      <c r="G38" s="31">
        <v>30</v>
      </c>
      <c r="H38" s="102">
        <v>-1150079876</v>
      </c>
      <c r="I38" s="102">
        <v>-450896378</v>
      </c>
    </row>
    <row r="39" spans="1:9" ht="12.75" customHeight="1" x14ac:dyDescent="0.2">
      <c r="A39" s="225" t="s">
        <v>199</v>
      </c>
      <c r="B39" s="225"/>
      <c r="C39" s="225"/>
      <c r="D39" s="225"/>
      <c r="E39" s="225"/>
      <c r="F39" s="225"/>
      <c r="G39" s="31">
        <v>31</v>
      </c>
      <c r="H39" s="102">
        <v>0</v>
      </c>
      <c r="I39" s="102">
        <v>0</v>
      </c>
    </row>
    <row r="40" spans="1:9" ht="12.75" customHeight="1" x14ac:dyDescent="0.2">
      <c r="A40" s="225" t="s">
        <v>200</v>
      </c>
      <c r="B40" s="225"/>
      <c r="C40" s="225"/>
      <c r="D40" s="225"/>
      <c r="E40" s="225"/>
      <c r="F40" s="225"/>
      <c r="G40" s="31">
        <v>32</v>
      </c>
      <c r="H40" s="102">
        <v>0</v>
      </c>
      <c r="I40" s="102">
        <v>0</v>
      </c>
    </row>
    <row r="41" spans="1:9" ht="24" customHeight="1" x14ac:dyDescent="0.2">
      <c r="A41" s="276" t="s">
        <v>201</v>
      </c>
      <c r="B41" s="276"/>
      <c r="C41" s="276"/>
      <c r="D41" s="276"/>
      <c r="E41" s="276"/>
      <c r="F41" s="276"/>
      <c r="G41" s="32">
        <v>33</v>
      </c>
      <c r="H41" s="103">
        <f>H36+H37+H38+H39+H40</f>
        <v>-1843294352.3099999</v>
      </c>
      <c r="I41" s="103">
        <f>I36+I37+I38+I39+I40</f>
        <v>-1199727996.96</v>
      </c>
    </row>
    <row r="42" spans="1:9" ht="29.45" customHeight="1" x14ac:dyDescent="0.2">
      <c r="A42" s="277" t="s">
        <v>202</v>
      </c>
      <c r="B42" s="277"/>
      <c r="C42" s="277"/>
      <c r="D42" s="277"/>
      <c r="E42" s="277"/>
      <c r="F42" s="277"/>
      <c r="G42" s="32">
        <v>34</v>
      </c>
      <c r="H42" s="103">
        <f>H35+H41</f>
        <v>-100068864.7</v>
      </c>
      <c r="I42" s="103">
        <f>I35+I41</f>
        <v>-174038773.40000001</v>
      </c>
    </row>
    <row r="43" spans="1:9" x14ac:dyDescent="0.2">
      <c r="A43" s="278" t="s">
        <v>203</v>
      </c>
      <c r="B43" s="278"/>
      <c r="C43" s="278"/>
      <c r="D43" s="278"/>
      <c r="E43" s="278"/>
      <c r="F43" s="278"/>
      <c r="G43" s="278"/>
      <c r="H43" s="278"/>
      <c r="I43" s="278"/>
    </row>
    <row r="44" spans="1:9" ht="12.75" customHeight="1" x14ac:dyDescent="0.2">
      <c r="A44" s="225" t="s">
        <v>204</v>
      </c>
      <c r="B44" s="225"/>
      <c r="C44" s="225"/>
      <c r="D44" s="225"/>
      <c r="E44" s="225"/>
      <c r="F44" s="225"/>
      <c r="G44" s="31">
        <v>35</v>
      </c>
      <c r="H44" s="102">
        <v>0</v>
      </c>
      <c r="I44" s="102">
        <v>0</v>
      </c>
    </row>
    <row r="45" spans="1:9" ht="25.15" customHeight="1" x14ac:dyDescent="0.2">
      <c r="A45" s="225" t="s">
        <v>205</v>
      </c>
      <c r="B45" s="225"/>
      <c r="C45" s="225"/>
      <c r="D45" s="225"/>
      <c r="E45" s="225"/>
      <c r="F45" s="225"/>
      <c r="G45" s="31">
        <v>36</v>
      </c>
      <c r="H45" s="102">
        <v>0</v>
      </c>
      <c r="I45" s="102">
        <v>0</v>
      </c>
    </row>
    <row r="46" spans="1:9" ht="12.75" customHeight="1" x14ac:dyDescent="0.2">
      <c r="A46" s="225" t="s">
        <v>206</v>
      </c>
      <c r="B46" s="225"/>
      <c r="C46" s="225"/>
      <c r="D46" s="225"/>
      <c r="E46" s="225"/>
      <c r="F46" s="225"/>
      <c r="G46" s="31">
        <v>37</v>
      </c>
      <c r="H46" s="102">
        <v>924205.03</v>
      </c>
      <c r="I46" s="102">
        <v>50000000</v>
      </c>
    </row>
    <row r="47" spans="1:9" ht="12.75" customHeight="1" x14ac:dyDescent="0.2">
      <c r="A47" s="225" t="s">
        <v>207</v>
      </c>
      <c r="B47" s="225"/>
      <c r="C47" s="225"/>
      <c r="D47" s="225"/>
      <c r="E47" s="225"/>
      <c r="F47" s="225"/>
      <c r="G47" s="31">
        <v>38</v>
      </c>
      <c r="H47" s="102">
        <v>699351</v>
      </c>
      <c r="I47" s="102">
        <v>0</v>
      </c>
    </row>
    <row r="48" spans="1:9" ht="22.15" customHeight="1" x14ac:dyDescent="0.2">
      <c r="A48" s="276" t="s">
        <v>208</v>
      </c>
      <c r="B48" s="276"/>
      <c r="C48" s="276"/>
      <c r="D48" s="276"/>
      <c r="E48" s="276"/>
      <c r="F48" s="276"/>
      <c r="G48" s="32">
        <v>39</v>
      </c>
      <c r="H48" s="103">
        <f>H44+H45+H46+H47</f>
        <v>1623556.03</v>
      </c>
      <c r="I48" s="103">
        <f>I44+I45+I46+I47</f>
        <v>50000000</v>
      </c>
    </row>
    <row r="49" spans="1:9" ht="24.6" customHeight="1" x14ac:dyDescent="0.2">
      <c r="A49" s="225" t="s">
        <v>303</v>
      </c>
      <c r="B49" s="225"/>
      <c r="C49" s="225"/>
      <c r="D49" s="225"/>
      <c r="E49" s="225"/>
      <c r="F49" s="225"/>
      <c r="G49" s="31">
        <v>40</v>
      </c>
      <c r="H49" s="102">
        <v>-17180485.329999998</v>
      </c>
      <c r="I49" s="102">
        <v>-26282292.940000001</v>
      </c>
    </row>
    <row r="50" spans="1:9" ht="12.75" customHeight="1" x14ac:dyDescent="0.2">
      <c r="A50" s="225" t="s">
        <v>209</v>
      </c>
      <c r="B50" s="225"/>
      <c r="C50" s="225"/>
      <c r="D50" s="225"/>
      <c r="E50" s="225"/>
      <c r="F50" s="225"/>
      <c r="G50" s="31">
        <v>41</v>
      </c>
      <c r="H50" s="102">
        <v>-62489013.640000001</v>
      </c>
      <c r="I50" s="102">
        <v>-65656992.880000003</v>
      </c>
    </row>
    <row r="51" spans="1:9" ht="12.75" customHeight="1" x14ac:dyDescent="0.2">
      <c r="A51" s="225" t="s">
        <v>210</v>
      </c>
      <c r="B51" s="225"/>
      <c r="C51" s="225"/>
      <c r="D51" s="225"/>
      <c r="E51" s="225"/>
      <c r="F51" s="225"/>
      <c r="G51" s="31">
        <v>42</v>
      </c>
      <c r="H51" s="102">
        <v>0</v>
      </c>
      <c r="I51" s="102">
        <v>0</v>
      </c>
    </row>
    <row r="52" spans="1:9" ht="22.9" customHeight="1" x14ac:dyDescent="0.2">
      <c r="A52" s="225" t="s">
        <v>211</v>
      </c>
      <c r="B52" s="225"/>
      <c r="C52" s="225"/>
      <c r="D52" s="225"/>
      <c r="E52" s="225"/>
      <c r="F52" s="225"/>
      <c r="G52" s="31">
        <v>43</v>
      </c>
      <c r="H52" s="102">
        <v>0</v>
      </c>
      <c r="I52" s="102">
        <v>0</v>
      </c>
    </row>
    <row r="53" spans="1:9" ht="12.75" customHeight="1" x14ac:dyDescent="0.2">
      <c r="A53" s="225" t="s">
        <v>212</v>
      </c>
      <c r="B53" s="225"/>
      <c r="C53" s="225"/>
      <c r="D53" s="225"/>
      <c r="E53" s="225"/>
      <c r="F53" s="225"/>
      <c r="G53" s="31">
        <v>44</v>
      </c>
      <c r="H53" s="102">
        <v>-5939574.9900000002</v>
      </c>
      <c r="I53" s="102">
        <v>-7137333.25</v>
      </c>
    </row>
    <row r="54" spans="1:9" ht="30.6" customHeight="1" x14ac:dyDescent="0.2">
      <c r="A54" s="276" t="s">
        <v>213</v>
      </c>
      <c r="B54" s="276"/>
      <c r="C54" s="276"/>
      <c r="D54" s="276"/>
      <c r="E54" s="276"/>
      <c r="F54" s="276"/>
      <c r="G54" s="32">
        <v>45</v>
      </c>
      <c r="H54" s="103">
        <f>H49+H50+H51+H52+H53</f>
        <v>-85609073.959999993</v>
      </c>
      <c r="I54" s="103">
        <f>I49+I50+I51+I52+I53</f>
        <v>-99076619.069999993</v>
      </c>
    </row>
    <row r="55" spans="1:9" ht="29.45" customHeight="1" x14ac:dyDescent="0.2">
      <c r="A55" s="277" t="s">
        <v>214</v>
      </c>
      <c r="B55" s="277"/>
      <c r="C55" s="277"/>
      <c r="D55" s="277"/>
      <c r="E55" s="277"/>
      <c r="F55" s="277"/>
      <c r="G55" s="32">
        <v>46</v>
      </c>
      <c r="H55" s="103">
        <f>H48+H54</f>
        <v>-83985517.930000007</v>
      </c>
      <c r="I55" s="103">
        <f>I48+I54</f>
        <v>-49076619.07</v>
      </c>
    </row>
    <row r="56" spans="1:9" x14ac:dyDescent="0.2">
      <c r="A56" s="225" t="s">
        <v>215</v>
      </c>
      <c r="B56" s="225"/>
      <c r="C56" s="225"/>
      <c r="D56" s="225"/>
      <c r="E56" s="225"/>
      <c r="F56" s="225"/>
      <c r="G56" s="31">
        <v>47</v>
      </c>
      <c r="H56" s="102">
        <v>0</v>
      </c>
      <c r="I56" s="102">
        <v>0</v>
      </c>
    </row>
    <row r="57" spans="1:9" ht="26.45" customHeight="1" x14ac:dyDescent="0.2">
      <c r="A57" s="277" t="s">
        <v>216</v>
      </c>
      <c r="B57" s="277"/>
      <c r="C57" s="277"/>
      <c r="D57" s="277"/>
      <c r="E57" s="277"/>
      <c r="F57" s="277"/>
      <c r="G57" s="32">
        <v>48</v>
      </c>
      <c r="H57" s="103">
        <f>H27+H42+H55+H56</f>
        <v>3045986.64</v>
      </c>
      <c r="I57" s="103">
        <f>I27+I42+I55+I56</f>
        <v>4419525.7</v>
      </c>
    </row>
    <row r="58" spans="1:9" x14ac:dyDescent="0.2">
      <c r="A58" s="279" t="s">
        <v>217</v>
      </c>
      <c r="B58" s="279"/>
      <c r="C58" s="279"/>
      <c r="D58" s="279"/>
      <c r="E58" s="279"/>
      <c r="F58" s="279"/>
      <c r="G58" s="31">
        <v>49</v>
      </c>
      <c r="H58" s="102">
        <v>131647314</v>
      </c>
      <c r="I58" s="102">
        <v>211399031.50999999</v>
      </c>
    </row>
    <row r="59" spans="1:9" ht="31.15" customHeight="1" x14ac:dyDescent="0.2">
      <c r="A59" s="277" t="s">
        <v>218</v>
      </c>
      <c r="B59" s="277"/>
      <c r="C59" s="277"/>
      <c r="D59" s="277"/>
      <c r="E59" s="277"/>
      <c r="F59" s="277"/>
      <c r="G59" s="32">
        <v>50</v>
      </c>
      <c r="H59" s="103">
        <f>H57+H58</f>
        <v>134693300.63999999</v>
      </c>
      <c r="I59" s="103">
        <f>I57+I58</f>
        <v>215818557.21000001</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pane ySplit="6" topLeftCell="A7" activePane="bottomLeft" state="frozen"/>
      <selection sqref="A1:C1"/>
      <selection pane="bottomLeft" sqref="A1:C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1" t="s">
        <v>219</v>
      </c>
      <c r="B1" s="282"/>
      <c r="C1" s="282"/>
      <c r="D1" s="282"/>
      <c r="E1" s="282"/>
      <c r="F1" s="282"/>
      <c r="G1" s="282"/>
      <c r="H1" s="282"/>
      <c r="I1" s="282"/>
    </row>
    <row r="2" spans="1:9" ht="12.75" customHeight="1" x14ac:dyDescent="0.2">
      <c r="A2" s="283" t="s">
        <v>608</v>
      </c>
      <c r="B2" s="235"/>
      <c r="C2" s="235"/>
      <c r="D2" s="235"/>
      <c r="E2" s="235"/>
      <c r="F2" s="235"/>
      <c r="G2" s="235"/>
      <c r="H2" s="235"/>
      <c r="I2" s="235"/>
    </row>
    <row r="3" spans="1:9" x14ac:dyDescent="0.2">
      <c r="A3" s="291" t="s">
        <v>437</v>
      </c>
      <c r="B3" s="292"/>
      <c r="C3" s="292"/>
      <c r="D3" s="292"/>
      <c r="E3" s="292"/>
      <c r="F3" s="292"/>
      <c r="G3" s="292"/>
      <c r="H3" s="292"/>
      <c r="I3" s="292"/>
    </row>
    <row r="4" spans="1:9" x14ac:dyDescent="0.2">
      <c r="A4" s="284" t="s">
        <v>485</v>
      </c>
      <c r="B4" s="238"/>
      <c r="C4" s="238"/>
      <c r="D4" s="238"/>
      <c r="E4" s="238"/>
      <c r="F4" s="238"/>
      <c r="G4" s="238"/>
      <c r="H4" s="238"/>
      <c r="I4" s="239"/>
    </row>
    <row r="5" spans="1:9" ht="23.25" x14ac:dyDescent="0.2">
      <c r="A5" s="287" t="s">
        <v>2</v>
      </c>
      <c r="B5" s="243"/>
      <c r="C5" s="243"/>
      <c r="D5" s="243"/>
      <c r="E5" s="243"/>
      <c r="F5" s="243"/>
      <c r="G5" s="28" t="s">
        <v>103</v>
      </c>
      <c r="H5" s="29" t="s">
        <v>299</v>
      </c>
      <c r="I5" s="29" t="s">
        <v>278</v>
      </c>
    </row>
    <row r="6" spans="1:9" x14ac:dyDescent="0.2">
      <c r="A6" s="288">
        <v>1</v>
      </c>
      <c r="B6" s="243"/>
      <c r="C6" s="243"/>
      <c r="D6" s="243"/>
      <c r="E6" s="243"/>
      <c r="F6" s="243"/>
      <c r="G6" s="104">
        <v>2</v>
      </c>
      <c r="H6" s="29" t="s">
        <v>166</v>
      </c>
      <c r="I6" s="29" t="s">
        <v>167</v>
      </c>
    </row>
    <row r="7" spans="1:9" x14ac:dyDescent="0.2">
      <c r="A7" s="299" t="s">
        <v>168</v>
      </c>
      <c r="B7" s="300"/>
      <c r="C7" s="300"/>
      <c r="D7" s="300"/>
      <c r="E7" s="300"/>
      <c r="F7" s="300"/>
      <c r="G7" s="300"/>
      <c r="H7" s="300"/>
      <c r="I7" s="301"/>
    </row>
    <row r="8" spans="1:9" x14ac:dyDescent="0.2">
      <c r="A8" s="302" t="s">
        <v>220</v>
      </c>
      <c r="B8" s="302"/>
      <c r="C8" s="302"/>
      <c r="D8" s="302"/>
      <c r="E8" s="302"/>
      <c r="F8" s="302"/>
      <c r="G8" s="10">
        <v>1</v>
      </c>
      <c r="H8" s="105">
        <v>0</v>
      </c>
      <c r="I8" s="105">
        <v>0</v>
      </c>
    </row>
    <row r="9" spans="1:9" x14ac:dyDescent="0.2">
      <c r="A9" s="289" t="s">
        <v>221</v>
      </c>
      <c r="B9" s="289"/>
      <c r="C9" s="289"/>
      <c r="D9" s="289"/>
      <c r="E9" s="289"/>
      <c r="F9" s="289"/>
      <c r="G9" s="11">
        <v>2</v>
      </c>
      <c r="H9" s="106">
        <v>0</v>
      </c>
      <c r="I9" s="106">
        <v>0</v>
      </c>
    </row>
    <row r="10" spans="1:9" x14ac:dyDescent="0.2">
      <c r="A10" s="289" t="s">
        <v>222</v>
      </c>
      <c r="B10" s="289"/>
      <c r="C10" s="289"/>
      <c r="D10" s="289"/>
      <c r="E10" s="289"/>
      <c r="F10" s="289"/>
      <c r="G10" s="11">
        <v>3</v>
      </c>
      <c r="H10" s="106">
        <v>0</v>
      </c>
      <c r="I10" s="106">
        <v>0</v>
      </c>
    </row>
    <row r="11" spans="1:9" x14ac:dyDescent="0.2">
      <c r="A11" s="289" t="s">
        <v>223</v>
      </c>
      <c r="B11" s="289"/>
      <c r="C11" s="289"/>
      <c r="D11" s="289"/>
      <c r="E11" s="289"/>
      <c r="F11" s="289"/>
      <c r="G11" s="11">
        <v>4</v>
      </c>
      <c r="H11" s="106">
        <v>0</v>
      </c>
      <c r="I11" s="106">
        <v>0</v>
      </c>
    </row>
    <row r="12" spans="1:9" x14ac:dyDescent="0.2">
      <c r="A12" s="289" t="s">
        <v>378</v>
      </c>
      <c r="B12" s="289"/>
      <c r="C12" s="289"/>
      <c r="D12" s="289"/>
      <c r="E12" s="289"/>
      <c r="F12" s="289"/>
      <c r="G12" s="11">
        <v>5</v>
      </c>
      <c r="H12" s="106">
        <v>0</v>
      </c>
      <c r="I12" s="106">
        <v>0</v>
      </c>
    </row>
    <row r="13" spans="1:9" ht="24.6" customHeight="1" x14ac:dyDescent="0.2">
      <c r="A13" s="290" t="s">
        <v>379</v>
      </c>
      <c r="B13" s="290"/>
      <c r="C13" s="290"/>
      <c r="D13" s="290"/>
      <c r="E13" s="290"/>
      <c r="F13" s="290"/>
      <c r="G13" s="25">
        <v>6</v>
      </c>
      <c r="H13" s="107">
        <f>SUM(H8:H12)</f>
        <v>0</v>
      </c>
      <c r="I13" s="107">
        <f>SUM(I8:I12)</f>
        <v>0</v>
      </c>
    </row>
    <row r="14" spans="1:9" ht="12.75" customHeight="1" x14ac:dyDescent="0.2">
      <c r="A14" s="289" t="s">
        <v>380</v>
      </c>
      <c r="B14" s="289"/>
      <c r="C14" s="289"/>
      <c r="D14" s="289"/>
      <c r="E14" s="289"/>
      <c r="F14" s="289"/>
      <c r="G14" s="11">
        <v>7</v>
      </c>
      <c r="H14" s="106">
        <v>0</v>
      </c>
      <c r="I14" s="106">
        <v>0</v>
      </c>
    </row>
    <row r="15" spans="1:9" ht="12.75" customHeight="1" x14ac:dyDescent="0.2">
      <c r="A15" s="289" t="s">
        <v>381</v>
      </c>
      <c r="B15" s="289"/>
      <c r="C15" s="289"/>
      <c r="D15" s="289"/>
      <c r="E15" s="289"/>
      <c r="F15" s="289"/>
      <c r="G15" s="11">
        <v>8</v>
      </c>
      <c r="H15" s="106">
        <v>0</v>
      </c>
      <c r="I15" s="106">
        <v>0</v>
      </c>
    </row>
    <row r="16" spans="1:9" ht="12.75" customHeight="1" x14ac:dyDescent="0.2">
      <c r="A16" s="289" t="s">
        <v>382</v>
      </c>
      <c r="B16" s="289"/>
      <c r="C16" s="289"/>
      <c r="D16" s="289"/>
      <c r="E16" s="289"/>
      <c r="F16" s="289"/>
      <c r="G16" s="11">
        <v>9</v>
      </c>
      <c r="H16" s="106">
        <v>0</v>
      </c>
      <c r="I16" s="106">
        <v>0</v>
      </c>
    </row>
    <row r="17" spans="1:9" ht="12.75" customHeight="1" x14ac:dyDescent="0.2">
      <c r="A17" s="289" t="s">
        <v>383</v>
      </c>
      <c r="B17" s="289"/>
      <c r="C17" s="289"/>
      <c r="D17" s="289"/>
      <c r="E17" s="289"/>
      <c r="F17" s="289"/>
      <c r="G17" s="11">
        <v>10</v>
      </c>
      <c r="H17" s="106">
        <v>0</v>
      </c>
      <c r="I17" s="106">
        <v>0</v>
      </c>
    </row>
    <row r="18" spans="1:9" ht="12.75" customHeight="1" x14ac:dyDescent="0.2">
      <c r="A18" s="289" t="s">
        <v>384</v>
      </c>
      <c r="B18" s="289"/>
      <c r="C18" s="289"/>
      <c r="D18" s="289"/>
      <c r="E18" s="289"/>
      <c r="F18" s="289"/>
      <c r="G18" s="11">
        <v>11</v>
      </c>
      <c r="H18" s="106">
        <v>0</v>
      </c>
      <c r="I18" s="106">
        <v>0</v>
      </c>
    </row>
    <row r="19" spans="1:9" ht="12.75" customHeight="1" x14ac:dyDescent="0.2">
      <c r="A19" s="289" t="s">
        <v>385</v>
      </c>
      <c r="B19" s="289"/>
      <c r="C19" s="289"/>
      <c r="D19" s="289"/>
      <c r="E19" s="289"/>
      <c r="F19" s="289"/>
      <c r="G19" s="11">
        <v>12</v>
      </c>
      <c r="H19" s="106">
        <v>0</v>
      </c>
      <c r="I19" s="106">
        <v>0</v>
      </c>
    </row>
    <row r="20" spans="1:9" ht="26.25" customHeight="1" x14ac:dyDescent="0.2">
      <c r="A20" s="290" t="s">
        <v>386</v>
      </c>
      <c r="B20" s="290"/>
      <c r="C20" s="290"/>
      <c r="D20" s="290"/>
      <c r="E20" s="290"/>
      <c r="F20" s="290"/>
      <c r="G20" s="25">
        <v>13</v>
      </c>
      <c r="H20" s="107">
        <f>SUM(H14:H19)</f>
        <v>0</v>
      </c>
      <c r="I20" s="107">
        <f>SUM(I14:I19)</f>
        <v>0</v>
      </c>
    </row>
    <row r="21" spans="1:9" ht="27.6" customHeight="1" x14ac:dyDescent="0.2">
      <c r="A21" s="298" t="s">
        <v>387</v>
      </c>
      <c r="B21" s="298"/>
      <c r="C21" s="298"/>
      <c r="D21" s="298"/>
      <c r="E21" s="298"/>
      <c r="F21" s="298"/>
      <c r="G21" s="26">
        <v>14</v>
      </c>
      <c r="H21" s="108">
        <f>H13+H20</f>
        <v>0</v>
      </c>
      <c r="I21" s="108">
        <f>I13+I20</f>
        <v>0</v>
      </c>
    </row>
    <row r="22" spans="1:9" x14ac:dyDescent="0.2">
      <c r="A22" s="299" t="s">
        <v>188</v>
      </c>
      <c r="B22" s="300"/>
      <c r="C22" s="300"/>
      <c r="D22" s="300"/>
      <c r="E22" s="300"/>
      <c r="F22" s="300"/>
      <c r="G22" s="300"/>
      <c r="H22" s="300"/>
      <c r="I22" s="301"/>
    </row>
    <row r="23" spans="1:9" ht="26.45" customHeight="1" x14ac:dyDescent="0.2">
      <c r="A23" s="302" t="s">
        <v>224</v>
      </c>
      <c r="B23" s="302"/>
      <c r="C23" s="302"/>
      <c r="D23" s="302"/>
      <c r="E23" s="302"/>
      <c r="F23" s="302"/>
      <c r="G23" s="10">
        <v>15</v>
      </c>
      <c r="H23" s="105">
        <v>0</v>
      </c>
      <c r="I23" s="105">
        <v>0</v>
      </c>
    </row>
    <row r="24" spans="1:9" ht="12.75" customHeight="1" x14ac:dyDescent="0.2">
      <c r="A24" s="289" t="s">
        <v>225</v>
      </c>
      <c r="B24" s="289"/>
      <c r="C24" s="289"/>
      <c r="D24" s="289"/>
      <c r="E24" s="289"/>
      <c r="F24" s="289"/>
      <c r="G24" s="10">
        <v>16</v>
      </c>
      <c r="H24" s="106">
        <v>0</v>
      </c>
      <c r="I24" s="106">
        <v>0</v>
      </c>
    </row>
    <row r="25" spans="1:9" ht="12.75" customHeight="1" x14ac:dyDescent="0.2">
      <c r="A25" s="289" t="s">
        <v>226</v>
      </c>
      <c r="B25" s="289"/>
      <c r="C25" s="289"/>
      <c r="D25" s="289"/>
      <c r="E25" s="289"/>
      <c r="F25" s="289"/>
      <c r="G25" s="10">
        <v>17</v>
      </c>
      <c r="H25" s="106">
        <v>0</v>
      </c>
      <c r="I25" s="106">
        <v>0</v>
      </c>
    </row>
    <row r="26" spans="1:9" ht="12.75" customHeight="1" x14ac:dyDescent="0.2">
      <c r="A26" s="289" t="s">
        <v>227</v>
      </c>
      <c r="B26" s="289"/>
      <c r="C26" s="289"/>
      <c r="D26" s="289"/>
      <c r="E26" s="289"/>
      <c r="F26" s="289"/>
      <c r="G26" s="10">
        <v>18</v>
      </c>
      <c r="H26" s="106">
        <v>0</v>
      </c>
      <c r="I26" s="106">
        <v>0</v>
      </c>
    </row>
    <row r="27" spans="1:9" ht="12.75" customHeight="1" x14ac:dyDescent="0.2">
      <c r="A27" s="289" t="s">
        <v>228</v>
      </c>
      <c r="B27" s="289"/>
      <c r="C27" s="289"/>
      <c r="D27" s="289"/>
      <c r="E27" s="289"/>
      <c r="F27" s="289"/>
      <c r="G27" s="10">
        <v>19</v>
      </c>
      <c r="H27" s="106">
        <v>0</v>
      </c>
      <c r="I27" s="106">
        <v>0</v>
      </c>
    </row>
    <row r="28" spans="1:9" ht="12.75" customHeight="1" x14ac:dyDescent="0.2">
      <c r="A28" s="289" t="s">
        <v>229</v>
      </c>
      <c r="B28" s="289"/>
      <c r="C28" s="289"/>
      <c r="D28" s="289"/>
      <c r="E28" s="289"/>
      <c r="F28" s="289"/>
      <c r="G28" s="10">
        <v>20</v>
      </c>
      <c r="H28" s="106">
        <v>0</v>
      </c>
      <c r="I28" s="106">
        <v>0</v>
      </c>
    </row>
    <row r="29" spans="1:9" ht="24" customHeight="1" x14ac:dyDescent="0.2">
      <c r="A29" s="295" t="s">
        <v>388</v>
      </c>
      <c r="B29" s="295"/>
      <c r="C29" s="295"/>
      <c r="D29" s="295"/>
      <c r="E29" s="295"/>
      <c r="F29" s="295"/>
      <c r="G29" s="25">
        <v>21</v>
      </c>
      <c r="H29" s="109">
        <f>SUM(H23:H28)</f>
        <v>0</v>
      </c>
      <c r="I29" s="109">
        <f>SUM(I23:I28)</f>
        <v>0</v>
      </c>
    </row>
    <row r="30" spans="1:9" ht="27" customHeight="1" x14ac:dyDescent="0.2">
      <c r="A30" s="289" t="s">
        <v>230</v>
      </c>
      <c r="B30" s="289"/>
      <c r="C30" s="289"/>
      <c r="D30" s="289"/>
      <c r="E30" s="289"/>
      <c r="F30" s="289"/>
      <c r="G30" s="11">
        <v>22</v>
      </c>
      <c r="H30" s="106">
        <v>0</v>
      </c>
      <c r="I30" s="106">
        <v>0</v>
      </c>
    </row>
    <row r="31" spans="1:9" ht="12.75" customHeight="1" x14ac:dyDescent="0.2">
      <c r="A31" s="289" t="s">
        <v>231</v>
      </c>
      <c r="B31" s="289"/>
      <c r="C31" s="289"/>
      <c r="D31" s="289"/>
      <c r="E31" s="289"/>
      <c r="F31" s="289"/>
      <c r="G31" s="11">
        <v>23</v>
      </c>
      <c r="H31" s="106">
        <v>0</v>
      </c>
      <c r="I31" s="106">
        <v>0</v>
      </c>
    </row>
    <row r="32" spans="1:9" ht="12.75" customHeight="1" x14ac:dyDescent="0.2">
      <c r="A32" s="289" t="s">
        <v>389</v>
      </c>
      <c r="B32" s="289"/>
      <c r="C32" s="289"/>
      <c r="D32" s="289"/>
      <c r="E32" s="289"/>
      <c r="F32" s="289"/>
      <c r="G32" s="11">
        <v>24</v>
      </c>
      <c r="H32" s="106">
        <v>0</v>
      </c>
      <c r="I32" s="106">
        <v>0</v>
      </c>
    </row>
    <row r="33" spans="1:9" ht="12.75" customHeight="1" x14ac:dyDescent="0.2">
      <c r="A33" s="289" t="s">
        <v>232</v>
      </c>
      <c r="B33" s="289"/>
      <c r="C33" s="289"/>
      <c r="D33" s="289"/>
      <c r="E33" s="289"/>
      <c r="F33" s="289"/>
      <c r="G33" s="11">
        <v>25</v>
      </c>
      <c r="H33" s="106">
        <v>0</v>
      </c>
      <c r="I33" s="106">
        <v>0</v>
      </c>
    </row>
    <row r="34" spans="1:9" ht="12.75" customHeight="1" x14ac:dyDescent="0.2">
      <c r="A34" s="289" t="s">
        <v>233</v>
      </c>
      <c r="B34" s="289"/>
      <c r="C34" s="289"/>
      <c r="D34" s="289"/>
      <c r="E34" s="289"/>
      <c r="F34" s="289"/>
      <c r="G34" s="11">
        <v>26</v>
      </c>
      <c r="H34" s="106">
        <v>0</v>
      </c>
      <c r="I34" s="106">
        <v>0</v>
      </c>
    </row>
    <row r="35" spans="1:9" ht="25.9" customHeight="1" x14ac:dyDescent="0.2">
      <c r="A35" s="295" t="s">
        <v>390</v>
      </c>
      <c r="B35" s="295"/>
      <c r="C35" s="295"/>
      <c r="D35" s="295"/>
      <c r="E35" s="295"/>
      <c r="F35" s="295"/>
      <c r="G35" s="25">
        <v>27</v>
      </c>
      <c r="H35" s="109">
        <f>SUM(H30:H34)</f>
        <v>0</v>
      </c>
      <c r="I35" s="109">
        <f>SUM(I30:I34)</f>
        <v>0</v>
      </c>
    </row>
    <row r="36" spans="1:9" ht="28.15" customHeight="1" x14ac:dyDescent="0.2">
      <c r="A36" s="298" t="s">
        <v>391</v>
      </c>
      <c r="B36" s="298"/>
      <c r="C36" s="298"/>
      <c r="D36" s="298"/>
      <c r="E36" s="298"/>
      <c r="F36" s="298"/>
      <c r="G36" s="26">
        <v>28</v>
      </c>
      <c r="H36" s="110">
        <f>H29+H35</f>
        <v>0</v>
      </c>
      <c r="I36" s="110">
        <f>I29+I35</f>
        <v>0</v>
      </c>
    </row>
    <row r="37" spans="1:9" x14ac:dyDescent="0.2">
      <c r="A37" s="299" t="s">
        <v>203</v>
      </c>
      <c r="B37" s="300"/>
      <c r="C37" s="300"/>
      <c r="D37" s="300"/>
      <c r="E37" s="300"/>
      <c r="F37" s="300"/>
      <c r="G37" s="300">
        <v>0</v>
      </c>
      <c r="H37" s="300"/>
      <c r="I37" s="301"/>
    </row>
    <row r="38" spans="1:9" ht="12.75" customHeight="1" x14ac:dyDescent="0.2">
      <c r="A38" s="303" t="s">
        <v>234</v>
      </c>
      <c r="B38" s="303"/>
      <c r="C38" s="303"/>
      <c r="D38" s="303"/>
      <c r="E38" s="303"/>
      <c r="F38" s="303"/>
      <c r="G38" s="10">
        <v>29</v>
      </c>
      <c r="H38" s="105">
        <v>0</v>
      </c>
      <c r="I38" s="105">
        <v>0</v>
      </c>
    </row>
    <row r="39" spans="1:9" ht="25.15" customHeight="1" x14ac:dyDescent="0.2">
      <c r="A39" s="294" t="s">
        <v>235</v>
      </c>
      <c r="B39" s="294"/>
      <c r="C39" s="294"/>
      <c r="D39" s="294"/>
      <c r="E39" s="294"/>
      <c r="F39" s="294"/>
      <c r="G39" s="11">
        <v>30</v>
      </c>
      <c r="H39" s="106">
        <v>0</v>
      </c>
      <c r="I39" s="106">
        <v>0</v>
      </c>
    </row>
    <row r="40" spans="1:9" ht="12.75" customHeight="1" x14ac:dyDescent="0.2">
      <c r="A40" s="294" t="s">
        <v>236</v>
      </c>
      <c r="B40" s="294"/>
      <c r="C40" s="294"/>
      <c r="D40" s="294"/>
      <c r="E40" s="294"/>
      <c r="F40" s="294"/>
      <c r="G40" s="11">
        <v>31</v>
      </c>
      <c r="H40" s="106">
        <v>0</v>
      </c>
      <c r="I40" s="106">
        <v>0</v>
      </c>
    </row>
    <row r="41" spans="1:9" ht="12.75" customHeight="1" x14ac:dyDescent="0.2">
      <c r="A41" s="294" t="s">
        <v>237</v>
      </c>
      <c r="B41" s="294"/>
      <c r="C41" s="294"/>
      <c r="D41" s="294"/>
      <c r="E41" s="294"/>
      <c r="F41" s="294"/>
      <c r="G41" s="11">
        <v>32</v>
      </c>
      <c r="H41" s="106">
        <v>0</v>
      </c>
      <c r="I41" s="106">
        <v>0</v>
      </c>
    </row>
    <row r="42" spans="1:9" ht="25.9" customHeight="1" x14ac:dyDescent="0.2">
      <c r="A42" s="295" t="s">
        <v>392</v>
      </c>
      <c r="B42" s="295"/>
      <c r="C42" s="295"/>
      <c r="D42" s="295"/>
      <c r="E42" s="295"/>
      <c r="F42" s="295"/>
      <c r="G42" s="25">
        <v>33</v>
      </c>
      <c r="H42" s="109">
        <f>H41+H40+H39+H38</f>
        <v>0</v>
      </c>
      <c r="I42" s="109">
        <f>I41+I40+I39+I38</f>
        <v>0</v>
      </c>
    </row>
    <row r="43" spans="1:9" ht="24.6" customHeight="1" x14ac:dyDescent="0.2">
      <c r="A43" s="294" t="s">
        <v>238</v>
      </c>
      <c r="B43" s="294"/>
      <c r="C43" s="294"/>
      <c r="D43" s="294"/>
      <c r="E43" s="294"/>
      <c r="F43" s="294"/>
      <c r="G43" s="11">
        <v>34</v>
      </c>
      <c r="H43" s="106">
        <v>0</v>
      </c>
      <c r="I43" s="106">
        <v>0</v>
      </c>
    </row>
    <row r="44" spans="1:9" ht="12.75" customHeight="1" x14ac:dyDescent="0.2">
      <c r="A44" s="294" t="s">
        <v>239</v>
      </c>
      <c r="B44" s="294"/>
      <c r="C44" s="294"/>
      <c r="D44" s="294"/>
      <c r="E44" s="294"/>
      <c r="F44" s="294"/>
      <c r="G44" s="11">
        <v>35</v>
      </c>
      <c r="H44" s="106">
        <v>0</v>
      </c>
      <c r="I44" s="106">
        <v>0</v>
      </c>
    </row>
    <row r="45" spans="1:9" ht="12.75" customHeight="1" x14ac:dyDescent="0.2">
      <c r="A45" s="294" t="s">
        <v>240</v>
      </c>
      <c r="B45" s="294"/>
      <c r="C45" s="294"/>
      <c r="D45" s="294"/>
      <c r="E45" s="294"/>
      <c r="F45" s="294"/>
      <c r="G45" s="11">
        <v>36</v>
      </c>
      <c r="H45" s="106">
        <v>0</v>
      </c>
      <c r="I45" s="106">
        <v>0</v>
      </c>
    </row>
    <row r="46" spans="1:9" ht="21" customHeight="1" x14ac:dyDescent="0.2">
      <c r="A46" s="294" t="s">
        <v>241</v>
      </c>
      <c r="B46" s="294"/>
      <c r="C46" s="294"/>
      <c r="D46" s="294"/>
      <c r="E46" s="294"/>
      <c r="F46" s="294"/>
      <c r="G46" s="11">
        <v>37</v>
      </c>
      <c r="H46" s="106">
        <v>0</v>
      </c>
      <c r="I46" s="106">
        <v>0</v>
      </c>
    </row>
    <row r="47" spans="1:9" ht="12.75" customHeight="1" x14ac:dyDescent="0.2">
      <c r="A47" s="294" t="s">
        <v>242</v>
      </c>
      <c r="B47" s="294"/>
      <c r="C47" s="294"/>
      <c r="D47" s="294"/>
      <c r="E47" s="294"/>
      <c r="F47" s="294"/>
      <c r="G47" s="11">
        <v>38</v>
      </c>
      <c r="H47" s="106">
        <v>0</v>
      </c>
      <c r="I47" s="106">
        <v>0</v>
      </c>
    </row>
    <row r="48" spans="1:9" ht="22.9" customHeight="1" x14ac:dyDescent="0.2">
      <c r="A48" s="295" t="s">
        <v>393</v>
      </c>
      <c r="B48" s="295"/>
      <c r="C48" s="295"/>
      <c r="D48" s="295"/>
      <c r="E48" s="295"/>
      <c r="F48" s="295"/>
      <c r="G48" s="25">
        <v>39</v>
      </c>
      <c r="H48" s="109">
        <f>H47+H46+H45+H44+H43</f>
        <v>0</v>
      </c>
      <c r="I48" s="109">
        <f>I47+I46+I45+I44+I43</f>
        <v>0</v>
      </c>
    </row>
    <row r="49" spans="1:9" ht="25.9" customHeight="1" x14ac:dyDescent="0.2">
      <c r="A49" s="296" t="s">
        <v>423</v>
      </c>
      <c r="B49" s="296"/>
      <c r="C49" s="296"/>
      <c r="D49" s="296"/>
      <c r="E49" s="296"/>
      <c r="F49" s="296"/>
      <c r="G49" s="25">
        <v>40</v>
      </c>
      <c r="H49" s="109">
        <f>H48+H42</f>
        <v>0</v>
      </c>
      <c r="I49" s="109">
        <f>I48+I42</f>
        <v>0</v>
      </c>
    </row>
    <row r="50" spans="1:9" ht="12.75" customHeight="1" x14ac:dyDescent="0.2">
      <c r="A50" s="289" t="s">
        <v>243</v>
      </c>
      <c r="B50" s="289"/>
      <c r="C50" s="289"/>
      <c r="D50" s="289"/>
      <c r="E50" s="289"/>
      <c r="F50" s="289"/>
      <c r="G50" s="11">
        <v>41</v>
      </c>
      <c r="H50" s="106">
        <v>0</v>
      </c>
      <c r="I50" s="106">
        <v>0</v>
      </c>
    </row>
    <row r="51" spans="1:9" ht="25.9" customHeight="1" x14ac:dyDescent="0.2">
      <c r="A51" s="296" t="s">
        <v>394</v>
      </c>
      <c r="B51" s="296"/>
      <c r="C51" s="296"/>
      <c r="D51" s="296"/>
      <c r="E51" s="296"/>
      <c r="F51" s="296"/>
      <c r="G51" s="25">
        <v>42</v>
      </c>
      <c r="H51" s="109">
        <f>H21+H36+H49+H50</f>
        <v>0</v>
      </c>
      <c r="I51" s="109">
        <f>I21+I36+I49+I50</f>
        <v>0</v>
      </c>
    </row>
    <row r="52" spans="1:9" ht="12.75" customHeight="1" x14ac:dyDescent="0.2">
      <c r="A52" s="297" t="s">
        <v>217</v>
      </c>
      <c r="B52" s="297"/>
      <c r="C52" s="297"/>
      <c r="D52" s="297"/>
      <c r="E52" s="297"/>
      <c r="F52" s="297"/>
      <c r="G52" s="11">
        <v>43</v>
      </c>
      <c r="H52" s="106">
        <v>0</v>
      </c>
      <c r="I52" s="106">
        <v>0</v>
      </c>
    </row>
    <row r="53" spans="1:9" ht="31.9" customHeight="1" x14ac:dyDescent="0.2">
      <c r="A53" s="293" t="s">
        <v>395</v>
      </c>
      <c r="B53" s="293"/>
      <c r="C53" s="293"/>
      <c r="D53" s="293"/>
      <c r="E53" s="293"/>
      <c r="F53" s="293"/>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F1" zoomScale="85" zoomScaleNormal="100" zoomScaleSheetLayoutView="85" workbookViewId="0">
      <pane ySplit="6" topLeftCell="A22" activePane="bottomLeft" state="frozen"/>
      <selection sqref="A1:C1"/>
      <selection pane="bottomLeft" sqref="A1:C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15" t="s">
        <v>244</v>
      </c>
      <c r="B1" s="316"/>
      <c r="C1" s="316"/>
      <c r="D1" s="316"/>
      <c r="E1" s="316"/>
      <c r="F1" s="316"/>
      <c r="G1" s="316"/>
      <c r="H1" s="316"/>
      <c r="I1" s="316"/>
      <c r="J1" s="316"/>
      <c r="K1" s="14"/>
    </row>
    <row r="2" spans="1:26" ht="15.75" x14ac:dyDescent="0.2">
      <c r="A2" s="2"/>
      <c r="B2" s="3"/>
      <c r="C2" s="317" t="s">
        <v>245</v>
      </c>
      <c r="D2" s="317"/>
      <c r="E2" s="5">
        <v>46023</v>
      </c>
      <c r="F2" s="4" t="s">
        <v>0</v>
      </c>
      <c r="G2" s="5">
        <v>46295</v>
      </c>
      <c r="H2" s="15"/>
      <c r="I2" s="15"/>
      <c r="J2" s="15"/>
      <c r="K2" s="14"/>
      <c r="Y2" s="16" t="s">
        <v>438</v>
      </c>
    </row>
    <row r="3" spans="1:26" ht="13.5" customHeight="1" x14ac:dyDescent="0.2">
      <c r="A3" s="318" t="s">
        <v>246</v>
      </c>
      <c r="B3" s="319"/>
      <c r="C3" s="319"/>
      <c r="D3" s="319"/>
      <c r="E3" s="319"/>
      <c r="F3" s="319"/>
      <c r="G3" s="318" t="s">
        <v>3</v>
      </c>
      <c r="H3" s="311" t="s">
        <v>247</v>
      </c>
      <c r="I3" s="311"/>
      <c r="J3" s="311"/>
      <c r="K3" s="311"/>
      <c r="L3" s="311"/>
      <c r="M3" s="311"/>
      <c r="N3" s="311"/>
      <c r="O3" s="311"/>
      <c r="P3" s="311"/>
      <c r="Q3" s="311"/>
      <c r="R3" s="311"/>
      <c r="S3" s="311"/>
      <c r="T3" s="311"/>
      <c r="U3" s="311"/>
      <c r="V3" s="311"/>
      <c r="W3" s="311"/>
      <c r="X3" s="311"/>
      <c r="Y3" s="311" t="s">
        <v>248</v>
      </c>
      <c r="Z3" s="311" t="s">
        <v>249</v>
      </c>
    </row>
    <row r="4" spans="1:26" ht="90" x14ac:dyDescent="0.2">
      <c r="A4" s="319"/>
      <c r="B4" s="319"/>
      <c r="C4" s="319"/>
      <c r="D4" s="319"/>
      <c r="E4" s="319"/>
      <c r="F4" s="319"/>
      <c r="G4" s="309"/>
      <c r="H4" s="112" t="s">
        <v>250</v>
      </c>
      <c r="I4" s="112" t="s">
        <v>251</v>
      </c>
      <c r="J4" s="112" t="s">
        <v>252</v>
      </c>
      <c r="K4" s="112" t="s">
        <v>253</v>
      </c>
      <c r="L4" s="112" t="s">
        <v>254</v>
      </c>
      <c r="M4" s="112" t="s">
        <v>255</v>
      </c>
      <c r="N4" s="112" t="s">
        <v>256</v>
      </c>
      <c r="O4" s="112" t="s">
        <v>257</v>
      </c>
      <c r="P4" s="113" t="s">
        <v>396</v>
      </c>
      <c r="Q4" s="112" t="s">
        <v>258</v>
      </c>
      <c r="R4" s="112" t="s">
        <v>259</v>
      </c>
      <c r="S4" s="113" t="s">
        <v>397</v>
      </c>
      <c r="T4" s="113" t="s">
        <v>398</v>
      </c>
      <c r="U4" s="113" t="s">
        <v>426</v>
      </c>
      <c r="V4" s="112" t="s">
        <v>260</v>
      </c>
      <c r="W4" s="112" t="s">
        <v>261</v>
      </c>
      <c r="X4" s="112" t="s">
        <v>262</v>
      </c>
      <c r="Y4" s="312"/>
      <c r="Z4" s="312"/>
    </row>
    <row r="5" spans="1:26" ht="22.5" x14ac:dyDescent="0.2">
      <c r="A5" s="313">
        <v>1</v>
      </c>
      <c r="B5" s="313"/>
      <c r="C5" s="313"/>
      <c r="D5" s="313"/>
      <c r="E5" s="313"/>
      <c r="F5" s="313"/>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427</v>
      </c>
      <c r="Y5" s="112">
        <v>20</v>
      </c>
      <c r="Z5" s="115" t="s">
        <v>428</v>
      </c>
    </row>
    <row r="6" spans="1:26" x14ac:dyDescent="0.2">
      <c r="A6" s="307" t="s">
        <v>263</v>
      </c>
      <c r="B6" s="307"/>
      <c r="C6" s="307"/>
      <c r="D6" s="307"/>
      <c r="E6" s="307"/>
      <c r="F6" s="307"/>
      <c r="G6" s="307"/>
      <c r="H6" s="307"/>
      <c r="I6" s="307"/>
      <c r="J6" s="307"/>
      <c r="K6" s="307"/>
      <c r="L6" s="307"/>
      <c r="M6" s="307"/>
      <c r="N6" s="314"/>
      <c r="O6" s="314"/>
      <c r="P6" s="314"/>
      <c r="Q6" s="314"/>
      <c r="R6" s="314"/>
      <c r="S6" s="314"/>
      <c r="T6" s="314"/>
      <c r="U6" s="314"/>
      <c r="V6" s="314"/>
      <c r="W6" s="314"/>
      <c r="X6" s="314"/>
      <c r="Y6" s="314"/>
      <c r="Z6" s="308"/>
    </row>
    <row r="7" spans="1:26" x14ac:dyDescent="0.2">
      <c r="A7" s="310" t="s">
        <v>296</v>
      </c>
      <c r="B7" s="310"/>
      <c r="C7" s="310"/>
      <c r="D7" s="310"/>
      <c r="E7" s="310"/>
      <c r="F7" s="310"/>
      <c r="G7" s="116">
        <v>1</v>
      </c>
      <c r="H7" s="119">
        <v>21766540.579999998</v>
      </c>
      <c r="I7" s="119">
        <v>8265694.4100000001</v>
      </c>
      <c r="J7" s="119">
        <v>1652223.06</v>
      </c>
      <c r="K7" s="119">
        <v>33136593.989999998</v>
      </c>
      <c r="L7" s="119">
        <v>33136593.989999998</v>
      </c>
      <c r="M7" s="119">
        <v>0</v>
      </c>
      <c r="N7" s="119">
        <v>0</v>
      </c>
      <c r="O7" s="119">
        <v>0</v>
      </c>
      <c r="P7" s="119">
        <v>83812949.829999998</v>
      </c>
      <c r="Q7" s="119">
        <v>0</v>
      </c>
      <c r="R7" s="119">
        <v>0</v>
      </c>
      <c r="S7" s="119">
        <v>18523869.59</v>
      </c>
      <c r="T7" s="119">
        <v>0</v>
      </c>
      <c r="U7" s="119">
        <v>0</v>
      </c>
      <c r="V7" s="119">
        <v>1159726903.3</v>
      </c>
      <c r="W7" s="119">
        <v>66584966.799999997</v>
      </c>
      <c r="X7" s="121">
        <f>H7+I7+J7+K7-L7+M7+N7+O7+P7+Q7+R7+V7+W7+S7+T7+U7</f>
        <v>1360333147.5699999</v>
      </c>
      <c r="Y7" s="119">
        <v>268902551.00999999</v>
      </c>
      <c r="Z7" s="121">
        <f>X7+Y7</f>
        <v>1629235698.5799999</v>
      </c>
    </row>
    <row r="8" spans="1:26" x14ac:dyDescent="0.2">
      <c r="A8" s="305" t="s">
        <v>264</v>
      </c>
      <c r="B8" s="305"/>
      <c r="C8" s="305"/>
      <c r="D8" s="305"/>
      <c r="E8" s="305"/>
      <c r="F8" s="305"/>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305" t="s">
        <v>265</v>
      </c>
      <c r="B9" s="305"/>
      <c r="C9" s="305"/>
      <c r="D9" s="305"/>
      <c r="E9" s="305"/>
      <c r="F9" s="305"/>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306" t="s">
        <v>297</v>
      </c>
      <c r="B10" s="306"/>
      <c r="C10" s="306"/>
      <c r="D10" s="306"/>
      <c r="E10" s="306"/>
      <c r="F10" s="306"/>
      <c r="G10" s="117">
        <v>4</v>
      </c>
      <c r="H10" s="121">
        <f>H7+H8+H9</f>
        <v>21766540.579999998</v>
      </c>
      <c r="I10" s="121">
        <f t="shared" ref="I10:Z10" si="2">I7+I8+I9</f>
        <v>8265694.4100000001</v>
      </c>
      <c r="J10" s="121">
        <f t="shared" si="2"/>
        <v>1652223.06</v>
      </c>
      <c r="K10" s="121">
        <f>K7+K8+K9</f>
        <v>33136593.989999998</v>
      </c>
      <c r="L10" s="121">
        <f t="shared" si="2"/>
        <v>33136593.989999998</v>
      </c>
      <c r="M10" s="121">
        <f t="shared" si="2"/>
        <v>0</v>
      </c>
      <c r="N10" s="121">
        <f t="shared" si="2"/>
        <v>0</v>
      </c>
      <c r="O10" s="121">
        <f t="shared" si="2"/>
        <v>0</v>
      </c>
      <c r="P10" s="121">
        <f t="shared" si="2"/>
        <v>83812949.829999998</v>
      </c>
      <c r="Q10" s="121">
        <f t="shared" si="2"/>
        <v>0</v>
      </c>
      <c r="R10" s="121">
        <f t="shared" si="2"/>
        <v>0</v>
      </c>
      <c r="S10" s="121">
        <f t="shared" si="2"/>
        <v>18523869.59</v>
      </c>
      <c r="T10" s="121">
        <f>T7+T8+T9</f>
        <v>0</v>
      </c>
      <c r="U10" s="121">
        <f>U7+U8+U9</f>
        <v>0</v>
      </c>
      <c r="V10" s="121">
        <f>V7+V8+V9</f>
        <v>1159726903.3</v>
      </c>
      <c r="W10" s="121">
        <f>W7+W8+W9</f>
        <v>66584966.799999997</v>
      </c>
      <c r="X10" s="121">
        <f>X7+X8+X9</f>
        <v>1360333147.5699999</v>
      </c>
      <c r="Y10" s="121">
        <f t="shared" si="2"/>
        <v>268902551.00999999</v>
      </c>
      <c r="Z10" s="121">
        <f t="shared" si="2"/>
        <v>1629235698.5799999</v>
      </c>
    </row>
    <row r="11" spans="1:26" x14ac:dyDescent="0.2">
      <c r="A11" s="305" t="s">
        <v>266</v>
      </c>
      <c r="B11" s="305"/>
      <c r="C11" s="305"/>
      <c r="D11" s="305"/>
      <c r="E11" s="305"/>
      <c r="F11" s="305"/>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118013026.63</v>
      </c>
      <c r="X11" s="121">
        <f>H11+I11+J11+K11-L11+M11+N11+O11+P11+Q11+R11+V11+W11+S11+T11+U11</f>
        <v>118013026.63</v>
      </c>
      <c r="Y11" s="119">
        <v>26071884.309999999</v>
      </c>
      <c r="Z11" s="121">
        <f t="shared" ref="Z11:Z29" si="3">X11+Y11</f>
        <v>144084910.94</v>
      </c>
    </row>
    <row r="12" spans="1:26" x14ac:dyDescent="0.2">
      <c r="A12" s="305" t="s">
        <v>267</v>
      </c>
      <c r="B12" s="305"/>
      <c r="C12" s="305"/>
      <c r="D12" s="305"/>
      <c r="E12" s="305"/>
      <c r="F12" s="305"/>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305" t="s">
        <v>268</v>
      </c>
      <c r="B13" s="305"/>
      <c r="C13" s="305"/>
      <c r="D13" s="305"/>
      <c r="E13" s="305"/>
      <c r="F13" s="305"/>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305" t="s">
        <v>399</v>
      </c>
      <c r="B14" s="305"/>
      <c r="C14" s="305"/>
      <c r="D14" s="305"/>
      <c r="E14" s="305"/>
      <c r="F14" s="305"/>
      <c r="G14" s="116">
        <v>8</v>
      </c>
      <c r="H14" s="118">
        <v>0</v>
      </c>
      <c r="I14" s="118">
        <v>0</v>
      </c>
      <c r="J14" s="118">
        <v>0</v>
      </c>
      <c r="K14" s="118">
        <v>0</v>
      </c>
      <c r="L14" s="118">
        <v>0</v>
      </c>
      <c r="M14" s="118">
        <v>0</v>
      </c>
      <c r="N14" s="118">
        <v>0</v>
      </c>
      <c r="O14" s="118">
        <v>0</v>
      </c>
      <c r="P14" s="119">
        <v>57529289.619999997</v>
      </c>
      <c r="Q14" s="118">
        <v>0</v>
      </c>
      <c r="R14" s="118">
        <v>0</v>
      </c>
      <c r="S14" s="118">
        <v>0</v>
      </c>
      <c r="T14" s="118">
        <v>0</v>
      </c>
      <c r="U14" s="119">
        <v>0</v>
      </c>
      <c r="V14" s="119">
        <v>0</v>
      </c>
      <c r="W14" s="119">
        <v>0</v>
      </c>
      <c r="X14" s="121">
        <f t="shared" si="4"/>
        <v>57529289.619999997</v>
      </c>
      <c r="Y14" s="119">
        <v>25444240</v>
      </c>
      <c r="Z14" s="121">
        <f t="shared" si="3"/>
        <v>82973529.620000005</v>
      </c>
    </row>
    <row r="15" spans="1:26" x14ac:dyDescent="0.2">
      <c r="A15" s="305" t="s">
        <v>269</v>
      </c>
      <c r="B15" s="305"/>
      <c r="C15" s="305"/>
      <c r="D15" s="305"/>
      <c r="E15" s="305"/>
      <c r="F15" s="305"/>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305" t="s">
        <v>270</v>
      </c>
      <c r="B16" s="305"/>
      <c r="C16" s="305"/>
      <c r="D16" s="305"/>
      <c r="E16" s="305"/>
      <c r="F16" s="305"/>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305" t="s">
        <v>271</v>
      </c>
      <c r="B17" s="305"/>
      <c r="C17" s="305"/>
      <c r="D17" s="305"/>
      <c r="E17" s="305"/>
      <c r="F17" s="305"/>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305" t="s">
        <v>272</v>
      </c>
      <c r="B18" s="305"/>
      <c r="C18" s="305"/>
      <c r="D18" s="305"/>
      <c r="E18" s="305"/>
      <c r="F18" s="305"/>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305" t="s">
        <v>273</v>
      </c>
      <c r="B19" s="305"/>
      <c r="C19" s="305"/>
      <c r="D19" s="305"/>
      <c r="E19" s="305"/>
      <c r="F19" s="305"/>
      <c r="G19" s="116">
        <v>13</v>
      </c>
      <c r="H19" s="119">
        <v>0</v>
      </c>
      <c r="I19" s="119">
        <v>574488.62</v>
      </c>
      <c r="J19" s="119">
        <v>0</v>
      </c>
      <c r="K19" s="119">
        <v>-2745105.5</v>
      </c>
      <c r="L19" s="119">
        <v>-2745105.5</v>
      </c>
      <c r="M19" s="119">
        <v>0</v>
      </c>
      <c r="N19" s="119">
        <v>0</v>
      </c>
      <c r="O19" s="119">
        <v>0</v>
      </c>
      <c r="P19" s="119">
        <v>-31414320.359999999</v>
      </c>
      <c r="Q19" s="119">
        <v>0</v>
      </c>
      <c r="R19" s="119">
        <v>0</v>
      </c>
      <c r="S19" s="119">
        <v>-1915686.4</v>
      </c>
      <c r="T19" s="119">
        <v>0</v>
      </c>
      <c r="U19" s="119">
        <v>0</v>
      </c>
      <c r="V19" s="119">
        <v>36096836.240000002</v>
      </c>
      <c r="W19" s="119">
        <v>0</v>
      </c>
      <c r="X19" s="121">
        <f t="shared" si="4"/>
        <v>3341318.1</v>
      </c>
      <c r="Y19" s="119">
        <v>-948459.32</v>
      </c>
      <c r="Z19" s="121">
        <f t="shared" si="3"/>
        <v>2392858.7799999998</v>
      </c>
    </row>
    <row r="20" spans="1:26" x14ac:dyDescent="0.2">
      <c r="A20" s="305" t="s">
        <v>274</v>
      </c>
      <c r="B20" s="305"/>
      <c r="C20" s="305"/>
      <c r="D20" s="305"/>
      <c r="E20" s="305"/>
      <c r="F20" s="305"/>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305" t="s">
        <v>400</v>
      </c>
      <c r="B21" s="305"/>
      <c r="C21" s="305"/>
      <c r="D21" s="305"/>
      <c r="E21" s="305"/>
      <c r="F21" s="305"/>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305" t="s">
        <v>401</v>
      </c>
      <c r="B22" s="305"/>
      <c r="C22" s="305"/>
      <c r="D22" s="305"/>
      <c r="E22" s="305"/>
      <c r="F22" s="305"/>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305" t="s">
        <v>402</v>
      </c>
      <c r="B23" s="305"/>
      <c r="C23" s="305"/>
      <c r="D23" s="305"/>
      <c r="E23" s="305"/>
      <c r="F23" s="305"/>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305" t="s">
        <v>275</v>
      </c>
      <c r="B24" s="305"/>
      <c r="C24" s="305"/>
      <c r="D24" s="305"/>
      <c r="E24" s="305"/>
      <c r="F24" s="305"/>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
      <c r="A25" s="305" t="s">
        <v>403</v>
      </c>
      <c r="B25" s="305"/>
      <c r="C25" s="305"/>
      <c r="D25" s="305"/>
      <c r="E25" s="305"/>
      <c r="F25" s="305"/>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305" t="s">
        <v>411</v>
      </c>
      <c r="B26" s="305"/>
      <c r="C26" s="305"/>
      <c r="D26" s="305"/>
      <c r="E26" s="305"/>
      <c r="F26" s="305"/>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-47619456</v>
      </c>
      <c r="W26" s="119">
        <v>0</v>
      </c>
      <c r="X26" s="121">
        <f t="shared" si="4"/>
        <v>-47619456</v>
      </c>
      <c r="Y26" s="119">
        <v>-14846905</v>
      </c>
      <c r="Z26" s="121">
        <f t="shared" si="3"/>
        <v>-62466361</v>
      </c>
    </row>
    <row r="27" spans="1:26" ht="12.75" customHeight="1" x14ac:dyDescent="0.2">
      <c r="A27" s="305" t="s">
        <v>404</v>
      </c>
      <c r="B27" s="305"/>
      <c r="C27" s="305"/>
      <c r="D27" s="305"/>
      <c r="E27" s="305"/>
      <c r="F27" s="305"/>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305" t="s">
        <v>405</v>
      </c>
      <c r="B28" s="305"/>
      <c r="C28" s="305"/>
      <c r="D28" s="305"/>
      <c r="E28" s="305"/>
      <c r="F28" s="305"/>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66584966.799999997</v>
      </c>
      <c r="W28" s="119">
        <v>-66584966.799999997</v>
      </c>
      <c r="X28" s="121">
        <f t="shared" si="4"/>
        <v>0</v>
      </c>
      <c r="Y28" s="119">
        <v>0</v>
      </c>
      <c r="Z28" s="121">
        <f t="shared" si="3"/>
        <v>0</v>
      </c>
    </row>
    <row r="29" spans="1:26" ht="12.75" customHeight="1" x14ac:dyDescent="0.2">
      <c r="A29" s="305" t="s">
        <v>406</v>
      </c>
      <c r="B29" s="305"/>
      <c r="C29" s="305"/>
      <c r="D29" s="305"/>
      <c r="E29" s="305"/>
      <c r="F29" s="305"/>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306" t="s">
        <v>407</v>
      </c>
      <c r="B30" s="306"/>
      <c r="C30" s="306"/>
      <c r="D30" s="306"/>
      <c r="E30" s="306"/>
      <c r="F30" s="306"/>
      <c r="G30" s="117">
        <v>24</v>
      </c>
      <c r="H30" s="121">
        <f>SUM(H10:H29)</f>
        <v>21766540.579999998</v>
      </c>
      <c r="I30" s="121">
        <f t="shared" ref="I30:Z30" si="5">SUM(I10:I29)</f>
        <v>8840183.0299999993</v>
      </c>
      <c r="J30" s="121">
        <f t="shared" si="5"/>
        <v>1652223.06</v>
      </c>
      <c r="K30" s="121">
        <f t="shared" si="5"/>
        <v>30391488.489999998</v>
      </c>
      <c r="L30" s="121">
        <f t="shared" si="5"/>
        <v>30391488.489999998</v>
      </c>
      <c r="M30" s="121">
        <f t="shared" si="5"/>
        <v>0</v>
      </c>
      <c r="N30" s="121">
        <f t="shared" si="5"/>
        <v>0</v>
      </c>
      <c r="O30" s="121">
        <f t="shared" si="5"/>
        <v>0</v>
      </c>
      <c r="P30" s="121">
        <f t="shared" si="5"/>
        <v>109927919.09</v>
      </c>
      <c r="Q30" s="121">
        <f t="shared" si="5"/>
        <v>0</v>
      </c>
      <c r="R30" s="121">
        <f t="shared" si="5"/>
        <v>0</v>
      </c>
      <c r="S30" s="121">
        <f t="shared" si="5"/>
        <v>16608183.189999999</v>
      </c>
      <c r="T30" s="121">
        <f t="shared" si="5"/>
        <v>0</v>
      </c>
      <c r="U30" s="121">
        <f t="shared" si="5"/>
        <v>0</v>
      </c>
      <c r="V30" s="121">
        <f t="shared" si="5"/>
        <v>1214789250.3399999</v>
      </c>
      <c r="W30" s="121">
        <f t="shared" si="5"/>
        <v>118013026.63</v>
      </c>
      <c r="X30" s="121">
        <f>SUM(X10:X29)</f>
        <v>1491597325.9200001</v>
      </c>
      <c r="Y30" s="121">
        <f t="shared" si="5"/>
        <v>304623311</v>
      </c>
      <c r="Z30" s="121">
        <f t="shared" si="5"/>
        <v>1796220636.9200001</v>
      </c>
    </row>
    <row r="31" spans="1:26" x14ac:dyDescent="0.2">
      <c r="A31" s="307" t="s">
        <v>276</v>
      </c>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row>
    <row r="32" spans="1:26" ht="36.75" customHeight="1" x14ac:dyDescent="0.2">
      <c r="A32" s="304" t="s">
        <v>277</v>
      </c>
      <c r="B32" s="304"/>
      <c r="C32" s="304"/>
      <c r="D32" s="304"/>
      <c r="E32" s="304"/>
      <c r="F32" s="304"/>
      <c r="G32" s="117">
        <v>25</v>
      </c>
      <c r="H32" s="121">
        <f>SUM(H12:H20)</f>
        <v>0</v>
      </c>
      <c r="I32" s="121">
        <f t="shared" ref="I32:Z32" si="6">SUM(I12:I20)</f>
        <v>574488.62</v>
      </c>
      <c r="J32" s="121">
        <f t="shared" si="6"/>
        <v>0</v>
      </c>
      <c r="K32" s="121">
        <f t="shared" si="6"/>
        <v>-2745105.5</v>
      </c>
      <c r="L32" s="121">
        <f t="shared" si="6"/>
        <v>-2745105.5</v>
      </c>
      <c r="M32" s="121">
        <f t="shared" si="6"/>
        <v>0</v>
      </c>
      <c r="N32" s="121">
        <f t="shared" si="6"/>
        <v>0</v>
      </c>
      <c r="O32" s="121">
        <f t="shared" si="6"/>
        <v>0</v>
      </c>
      <c r="P32" s="121">
        <f t="shared" si="6"/>
        <v>26114969.260000002</v>
      </c>
      <c r="Q32" s="121">
        <f t="shared" si="6"/>
        <v>0</v>
      </c>
      <c r="R32" s="121">
        <f t="shared" si="6"/>
        <v>0</v>
      </c>
      <c r="S32" s="121">
        <f t="shared" ref="S32:T32" si="7">SUM(S12:S20)</f>
        <v>-1915686.4</v>
      </c>
      <c r="T32" s="121">
        <f t="shared" si="7"/>
        <v>0</v>
      </c>
      <c r="U32" s="121">
        <f t="shared" ref="U32" si="8">SUM(U12:U20)</f>
        <v>0</v>
      </c>
      <c r="V32" s="121">
        <f t="shared" si="6"/>
        <v>36096836.240000002</v>
      </c>
      <c r="W32" s="121">
        <f t="shared" si="6"/>
        <v>0</v>
      </c>
      <c r="X32" s="121">
        <f>SUM(X12:X20)</f>
        <v>60870607.719999999</v>
      </c>
      <c r="Y32" s="121">
        <f t="shared" si="6"/>
        <v>24495780.68</v>
      </c>
      <c r="Z32" s="121">
        <f t="shared" si="6"/>
        <v>85366388.400000006</v>
      </c>
    </row>
    <row r="33" spans="1:26" ht="31.5" customHeight="1" x14ac:dyDescent="0.2">
      <c r="A33" s="304" t="s">
        <v>408</v>
      </c>
      <c r="B33" s="304"/>
      <c r="C33" s="304"/>
      <c r="D33" s="304"/>
      <c r="E33" s="304"/>
      <c r="F33" s="304"/>
      <c r="G33" s="117">
        <v>26</v>
      </c>
      <c r="H33" s="121">
        <f>H11+H32</f>
        <v>0</v>
      </c>
      <c r="I33" s="121">
        <f t="shared" ref="I33:Z33" si="9">I11+I32</f>
        <v>574488.62</v>
      </c>
      <c r="J33" s="121">
        <f t="shared" si="9"/>
        <v>0</v>
      </c>
      <c r="K33" s="121">
        <f t="shared" si="9"/>
        <v>-2745105.5</v>
      </c>
      <c r="L33" s="121">
        <f t="shared" si="9"/>
        <v>-2745105.5</v>
      </c>
      <c r="M33" s="121">
        <f t="shared" si="9"/>
        <v>0</v>
      </c>
      <c r="N33" s="121">
        <f t="shared" si="9"/>
        <v>0</v>
      </c>
      <c r="O33" s="121">
        <f t="shared" si="9"/>
        <v>0</v>
      </c>
      <c r="P33" s="121">
        <f t="shared" si="9"/>
        <v>26114969.260000002</v>
      </c>
      <c r="Q33" s="121">
        <f t="shared" si="9"/>
        <v>0</v>
      </c>
      <c r="R33" s="121">
        <f t="shared" si="9"/>
        <v>0</v>
      </c>
      <c r="S33" s="121">
        <f t="shared" ref="S33:T33" si="10">S11+S32</f>
        <v>-1915686.4</v>
      </c>
      <c r="T33" s="121">
        <f t="shared" si="10"/>
        <v>0</v>
      </c>
      <c r="U33" s="121">
        <f t="shared" ref="U33" si="11">U11+U32</f>
        <v>0</v>
      </c>
      <c r="V33" s="121">
        <f t="shared" si="9"/>
        <v>36096836.240000002</v>
      </c>
      <c r="W33" s="121">
        <f t="shared" si="9"/>
        <v>118013026.63</v>
      </c>
      <c r="X33" s="121">
        <f>X11+X32</f>
        <v>178883634.34999999</v>
      </c>
      <c r="Y33" s="121">
        <f t="shared" si="9"/>
        <v>50567664.990000002</v>
      </c>
      <c r="Z33" s="121">
        <f t="shared" si="9"/>
        <v>229451299.34</v>
      </c>
    </row>
    <row r="34" spans="1:26" ht="30.75" customHeight="1" x14ac:dyDescent="0.2">
      <c r="A34" s="304" t="s">
        <v>409</v>
      </c>
      <c r="B34" s="304"/>
      <c r="C34" s="304"/>
      <c r="D34" s="304"/>
      <c r="E34" s="304"/>
      <c r="F34" s="304"/>
      <c r="G34" s="117">
        <v>27</v>
      </c>
      <c r="H34" s="121">
        <f>SUM(H21:H29)</f>
        <v>0</v>
      </c>
      <c r="I34" s="121">
        <f t="shared" ref="I34:Z34" si="12">SUM(I21:I29)</f>
        <v>0</v>
      </c>
      <c r="J34" s="121">
        <f t="shared" si="12"/>
        <v>0</v>
      </c>
      <c r="K34" s="121">
        <f t="shared" si="12"/>
        <v>0</v>
      </c>
      <c r="L34" s="121">
        <f t="shared" si="12"/>
        <v>0</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18965510.800000001</v>
      </c>
      <c r="W34" s="121">
        <f t="shared" si="12"/>
        <v>-66584966.799999997</v>
      </c>
      <c r="X34" s="121">
        <f>SUM(X21:X29)</f>
        <v>-47619456</v>
      </c>
      <c r="Y34" s="121">
        <f t="shared" si="12"/>
        <v>-14846905</v>
      </c>
      <c r="Z34" s="121">
        <f t="shared" si="12"/>
        <v>-62466361</v>
      </c>
    </row>
    <row r="35" spans="1:26" x14ac:dyDescent="0.2">
      <c r="A35" s="307" t="s">
        <v>278</v>
      </c>
      <c r="B35" s="309"/>
      <c r="C35" s="309"/>
      <c r="D35" s="309"/>
      <c r="E35" s="309"/>
      <c r="F35" s="309"/>
      <c r="G35" s="309"/>
      <c r="H35" s="309"/>
      <c r="I35" s="309"/>
      <c r="J35" s="309"/>
      <c r="K35" s="309"/>
      <c r="L35" s="309"/>
      <c r="M35" s="309"/>
      <c r="N35" s="309"/>
      <c r="O35" s="309"/>
      <c r="P35" s="309"/>
      <c r="Q35" s="309"/>
      <c r="R35" s="309"/>
      <c r="S35" s="309"/>
      <c r="T35" s="309"/>
      <c r="U35" s="309"/>
      <c r="V35" s="309"/>
      <c r="W35" s="309"/>
      <c r="X35" s="309"/>
      <c r="Y35" s="309"/>
      <c r="Z35" s="309"/>
    </row>
    <row r="36" spans="1:26" ht="12.75" customHeight="1" x14ac:dyDescent="0.2">
      <c r="A36" s="310" t="s">
        <v>298</v>
      </c>
      <c r="B36" s="310"/>
      <c r="C36" s="310"/>
      <c r="D36" s="310"/>
      <c r="E36" s="310"/>
      <c r="F36" s="310"/>
      <c r="G36" s="116">
        <v>28</v>
      </c>
      <c r="H36" s="119">
        <v>21766540.579999998</v>
      </c>
      <c r="I36" s="119">
        <v>8917849.9000000004</v>
      </c>
      <c r="J36" s="119">
        <v>1652223.06</v>
      </c>
      <c r="K36" s="119">
        <v>30179992.390000001</v>
      </c>
      <c r="L36" s="119">
        <v>30179992.390000001</v>
      </c>
      <c r="M36" s="119">
        <v>0</v>
      </c>
      <c r="N36" s="119">
        <v>0</v>
      </c>
      <c r="O36" s="119">
        <v>0</v>
      </c>
      <c r="P36" s="119">
        <v>117562510.92</v>
      </c>
      <c r="Q36" s="119">
        <v>-374877.32</v>
      </c>
      <c r="R36" s="119">
        <v>0</v>
      </c>
      <c r="S36" s="119">
        <v>17149691.530000001</v>
      </c>
      <c r="T36" s="119">
        <v>0</v>
      </c>
      <c r="U36" s="119">
        <v>0</v>
      </c>
      <c r="V36" s="119">
        <v>1215349584.02</v>
      </c>
      <c r="W36" s="119">
        <v>80106166.420000002</v>
      </c>
      <c r="X36" s="120">
        <f>H36+I36+J36+K36-L36+M36+N36+O36+P36+Q36+R36+V36+W36+S36+T36+U36</f>
        <v>1462129689.1099999</v>
      </c>
      <c r="Y36" s="119">
        <v>307262707.38999999</v>
      </c>
      <c r="Z36" s="120">
        <f t="shared" ref="Z36:Z38" si="15">X36+Y36</f>
        <v>1769392396.5</v>
      </c>
    </row>
    <row r="37" spans="1:26" ht="12.75" customHeight="1" x14ac:dyDescent="0.2">
      <c r="A37" s="305" t="s">
        <v>264</v>
      </c>
      <c r="B37" s="305"/>
      <c r="C37" s="305"/>
      <c r="D37" s="305"/>
      <c r="E37" s="305"/>
      <c r="F37" s="305"/>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305" t="s">
        <v>265</v>
      </c>
      <c r="B38" s="305"/>
      <c r="C38" s="305"/>
      <c r="D38" s="305"/>
      <c r="E38" s="305"/>
      <c r="F38" s="305"/>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306" t="s">
        <v>410</v>
      </c>
      <c r="B39" s="306"/>
      <c r="C39" s="306"/>
      <c r="D39" s="306"/>
      <c r="E39" s="306"/>
      <c r="F39" s="306"/>
      <c r="G39" s="117">
        <v>31</v>
      </c>
      <c r="H39" s="121">
        <f>H36+H37+H38</f>
        <v>21766540.579999998</v>
      </c>
      <c r="I39" s="121">
        <f t="shared" ref="I39:Z39" si="17">I36+I37+I38</f>
        <v>8917849.9000000004</v>
      </c>
      <c r="J39" s="121">
        <f t="shared" si="17"/>
        <v>1652223.06</v>
      </c>
      <c r="K39" s="121">
        <f t="shared" si="17"/>
        <v>30179992.390000001</v>
      </c>
      <c r="L39" s="121">
        <f t="shared" si="17"/>
        <v>30179992.390000001</v>
      </c>
      <c r="M39" s="121">
        <f t="shared" si="17"/>
        <v>0</v>
      </c>
      <c r="N39" s="121">
        <f t="shared" si="17"/>
        <v>0</v>
      </c>
      <c r="O39" s="121">
        <f t="shared" si="17"/>
        <v>0</v>
      </c>
      <c r="P39" s="121">
        <f t="shared" si="17"/>
        <v>117562510.92</v>
      </c>
      <c r="Q39" s="121">
        <f t="shared" si="17"/>
        <v>-374877.32</v>
      </c>
      <c r="R39" s="121">
        <f t="shared" si="17"/>
        <v>0</v>
      </c>
      <c r="S39" s="121">
        <f t="shared" si="17"/>
        <v>17149691.530000001</v>
      </c>
      <c r="T39" s="121">
        <f t="shared" si="17"/>
        <v>0</v>
      </c>
      <c r="U39" s="121">
        <f t="shared" si="17"/>
        <v>0</v>
      </c>
      <c r="V39" s="121">
        <f t="shared" si="17"/>
        <v>1215349584.02</v>
      </c>
      <c r="W39" s="121">
        <f t="shared" si="17"/>
        <v>80106166.420000002</v>
      </c>
      <c r="X39" s="121">
        <f>X36+X37+X38</f>
        <v>1462129689.1099999</v>
      </c>
      <c r="Y39" s="121">
        <f t="shared" si="17"/>
        <v>307262707.38999999</v>
      </c>
      <c r="Z39" s="121">
        <f t="shared" si="17"/>
        <v>1769392396.5</v>
      </c>
    </row>
    <row r="40" spans="1:26" ht="12.75" customHeight="1" x14ac:dyDescent="0.2">
      <c r="A40" s="305" t="s">
        <v>266</v>
      </c>
      <c r="B40" s="305"/>
      <c r="C40" s="305"/>
      <c r="D40" s="305"/>
      <c r="E40" s="305"/>
      <c r="F40" s="305"/>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134173877.53</v>
      </c>
      <c r="X40" s="120">
        <f>H40+I40+J40+K40-L40+M40+N40+O40+P40+Q40+R40+V40+W40+S40+T40+U40</f>
        <v>134173877.53</v>
      </c>
      <c r="Y40" s="119">
        <v>30421202.640000001</v>
      </c>
      <c r="Z40" s="120">
        <f t="shared" ref="Z40:Z58" si="18">X40+Y40</f>
        <v>164595080.16999999</v>
      </c>
    </row>
    <row r="41" spans="1:26" ht="12.75" customHeight="1" x14ac:dyDescent="0.2">
      <c r="A41" s="305" t="s">
        <v>267</v>
      </c>
      <c r="B41" s="305"/>
      <c r="C41" s="305"/>
      <c r="D41" s="305"/>
      <c r="E41" s="305"/>
      <c r="F41" s="305"/>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305" t="s">
        <v>279</v>
      </c>
      <c r="B42" s="305"/>
      <c r="C42" s="305"/>
      <c r="D42" s="305"/>
      <c r="E42" s="305"/>
      <c r="F42" s="305"/>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305" t="s">
        <v>399</v>
      </c>
      <c r="B43" s="305"/>
      <c r="C43" s="305"/>
      <c r="D43" s="305"/>
      <c r="E43" s="305"/>
      <c r="F43" s="305"/>
      <c r="G43" s="116">
        <v>35</v>
      </c>
      <c r="H43" s="118">
        <v>0</v>
      </c>
      <c r="I43" s="118">
        <v>0</v>
      </c>
      <c r="J43" s="118">
        <v>0</v>
      </c>
      <c r="K43" s="118">
        <v>0</v>
      </c>
      <c r="L43" s="118">
        <v>0</v>
      </c>
      <c r="M43" s="118">
        <v>0</v>
      </c>
      <c r="N43" s="118">
        <v>0</v>
      </c>
      <c r="O43" s="118">
        <v>0</v>
      </c>
      <c r="P43" s="119">
        <v>29477858.879999999</v>
      </c>
      <c r="Q43" s="118">
        <v>0</v>
      </c>
      <c r="R43" s="118">
        <v>0</v>
      </c>
      <c r="S43" s="118">
        <v>0</v>
      </c>
      <c r="T43" s="118">
        <v>0</v>
      </c>
      <c r="U43" s="119">
        <v>0</v>
      </c>
      <c r="V43" s="119">
        <v>0</v>
      </c>
      <c r="W43" s="119">
        <v>0</v>
      </c>
      <c r="X43" s="120">
        <f t="shared" si="19"/>
        <v>29477858.879999999</v>
      </c>
      <c r="Y43" s="119">
        <v>14163241.98</v>
      </c>
      <c r="Z43" s="120">
        <f t="shared" si="18"/>
        <v>43641100.859999999</v>
      </c>
    </row>
    <row r="44" spans="1:26" ht="21" customHeight="1" x14ac:dyDescent="0.2">
      <c r="A44" s="305" t="s">
        <v>269</v>
      </c>
      <c r="B44" s="305"/>
      <c r="C44" s="305"/>
      <c r="D44" s="305"/>
      <c r="E44" s="305"/>
      <c r="F44" s="305"/>
      <c r="G44" s="116">
        <v>36</v>
      </c>
      <c r="H44" s="118">
        <v>0</v>
      </c>
      <c r="I44" s="118">
        <v>0</v>
      </c>
      <c r="J44" s="118">
        <v>0</v>
      </c>
      <c r="K44" s="118">
        <v>0</v>
      </c>
      <c r="L44" s="118">
        <v>0</v>
      </c>
      <c r="M44" s="118">
        <v>0</v>
      </c>
      <c r="N44" s="118">
        <v>0</v>
      </c>
      <c r="O44" s="118">
        <v>0</v>
      </c>
      <c r="P44" s="118">
        <v>0</v>
      </c>
      <c r="Q44" s="119">
        <v>-2565988.66</v>
      </c>
      <c r="R44" s="118">
        <v>0</v>
      </c>
      <c r="S44" s="118">
        <v>0</v>
      </c>
      <c r="T44" s="118">
        <v>0</v>
      </c>
      <c r="U44" s="119">
        <v>0</v>
      </c>
      <c r="V44" s="119">
        <v>2262671.29</v>
      </c>
      <c r="W44" s="119">
        <v>0</v>
      </c>
      <c r="X44" s="120">
        <f t="shared" si="19"/>
        <v>-303317.37</v>
      </c>
      <c r="Y44" s="119">
        <v>-4653443.2300000004</v>
      </c>
      <c r="Z44" s="120">
        <f t="shared" si="18"/>
        <v>-4956760.5999999996</v>
      </c>
    </row>
    <row r="45" spans="1:26" ht="29.25" customHeight="1" x14ac:dyDescent="0.2">
      <c r="A45" s="305" t="s">
        <v>270</v>
      </c>
      <c r="B45" s="305"/>
      <c r="C45" s="305"/>
      <c r="D45" s="305"/>
      <c r="E45" s="305"/>
      <c r="F45" s="305"/>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305" t="s">
        <v>280</v>
      </c>
      <c r="B46" s="305"/>
      <c r="C46" s="305"/>
      <c r="D46" s="305"/>
      <c r="E46" s="305"/>
      <c r="F46" s="305"/>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305" t="s">
        <v>272</v>
      </c>
      <c r="B47" s="305"/>
      <c r="C47" s="305"/>
      <c r="D47" s="305"/>
      <c r="E47" s="305"/>
      <c r="F47" s="305"/>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305" t="s">
        <v>273</v>
      </c>
      <c r="B48" s="305"/>
      <c r="C48" s="305"/>
      <c r="D48" s="305"/>
      <c r="E48" s="305"/>
      <c r="F48" s="305"/>
      <c r="G48" s="116">
        <v>40</v>
      </c>
      <c r="H48" s="119">
        <v>0</v>
      </c>
      <c r="I48" s="119">
        <v>2095074.73</v>
      </c>
      <c r="J48" s="119">
        <v>0</v>
      </c>
      <c r="K48" s="119">
        <v>-3563442.2</v>
      </c>
      <c r="L48" s="119">
        <v>-3563442.2</v>
      </c>
      <c r="M48" s="119">
        <v>0</v>
      </c>
      <c r="N48" s="119">
        <v>0</v>
      </c>
      <c r="O48" s="119">
        <v>0</v>
      </c>
      <c r="P48" s="119">
        <v>-865658.85</v>
      </c>
      <c r="Q48" s="119">
        <v>125123.74</v>
      </c>
      <c r="R48" s="119">
        <v>0</v>
      </c>
      <c r="S48" s="119">
        <v>8865394.2300000004</v>
      </c>
      <c r="T48" s="119">
        <v>0</v>
      </c>
      <c r="U48" s="119">
        <v>0</v>
      </c>
      <c r="V48" s="119">
        <v>3906843.87</v>
      </c>
      <c r="W48" s="119">
        <v>0</v>
      </c>
      <c r="X48" s="120">
        <f t="shared" si="19"/>
        <v>14126777.720000001</v>
      </c>
      <c r="Y48" s="119">
        <v>2405305.4900000002</v>
      </c>
      <c r="Z48" s="120">
        <f t="shared" si="18"/>
        <v>16532083.210000001</v>
      </c>
    </row>
    <row r="49" spans="1:26" ht="12.75" customHeight="1" x14ac:dyDescent="0.2">
      <c r="A49" s="305" t="s">
        <v>274</v>
      </c>
      <c r="B49" s="305"/>
      <c r="C49" s="305"/>
      <c r="D49" s="305"/>
      <c r="E49" s="305"/>
      <c r="F49" s="305"/>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305" t="s">
        <v>400</v>
      </c>
      <c r="B50" s="305"/>
      <c r="C50" s="305"/>
      <c r="D50" s="305"/>
      <c r="E50" s="305"/>
      <c r="F50" s="305"/>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305" t="s">
        <v>401</v>
      </c>
      <c r="B51" s="305"/>
      <c r="C51" s="305"/>
      <c r="D51" s="305"/>
      <c r="E51" s="305"/>
      <c r="F51" s="305"/>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305" t="s">
        <v>402</v>
      </c>
      <c r="B52" s="305"/>
      <c r="C52" s="305"/>
      <c r="D52" s="305"/>
      <c r="E52" s="305"/>
      <c r="F52" s="305"/>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305" t="s">
        <v>275</v>
      </c>
      <c r="B53" s="305"/>
      <c r="C53" s="305"/>
      <c r="D53" s="305"/>
      <c r="E53" s="305"/>
      <c r="F53" s="305"/>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19"/>
        <v>0</v>
      </c>
      <c r="Y53" s="119">
        <v>0</v>
      </c>
      <c r="Z53" s="120">
        <f t="shared" si="18"/>
        <v>0</v>
      </c>
    </row>
    <row r="54" spans="1:26" ht="12.75" customHeight="1" x14ac:dyDescent="0.2">
      <c r="A54" s="305" t="s">
        <v>403</v>
      </c>
      <c r="B54" s="305"/>
      <c r="C54" s="305"/>
      <c r="D54" s="305"/>
      <c r="E54" s="305"/>
      <c r="F54" s="305"/>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305" t="s">
        <v>411</v>
      </c>
      <c r="B55" s="305"/>
      <c r="C55" s="305"/>
      <c r="D55" s="305"/>
      <c r="E55" s="305"/>
      <c r="F55" s="305"/>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-49720741.200000003</v>
      </c>
      <c r="W55" s="119">
        <v>0</v>
      </c>
      <c r="X55" s="120">
        <f t="shared" si="19"/>
        <v>-49720741.200000003</v>
      </c>
      <c r="Y55" s="119">
        <v>-15954375</v>
      </c>
      <c r="Z55" s="120">
        <f t="shared" si="18"/>
        <v>-65675116.200000003</v>
      </c>
    </row>
    <row r="56" spans="1:26" ht="12.75" customHeight="1" x14ac:dyDescent="0.2">
      <c r="A56" s="305" t="s">
        <v>404</v>
      </c>
      <c r="B56" s="305"/>
      <c r="C56" s="305"/>
      <c r="D56" s="305"/>
      <c r="E56" s="305"/>
      <c r="F56" s="305"/>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305" t="s">
        <v>412</v>
      </c>
      <c r="B57" s="305"/>
      <c r="C57" s="305"/>
      <c r="D57" s="305"/>
      <c r="E57" s="305"/>
      <c r="F57" s="305"/>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80106166.420000002</v>
      </c>
      <c r="W57" s="119">
        <v>-80106166.420000002</v>
      </c>
      <c r="X57" s="120">
        <f t="shared" si="19"/>
        <v>0</v>
      </c>
      <c r="Y57" s="119">
        <v>0</v>
      </c>
      <c r="Z57" s="120">
        <f t="shared" si="18"/>
        <v>0</v>
      </c>
    </row>
    <row r="58" spans="1:26" ht="12.75" customHeight="1" x14ac:dyDescent="0.2">
      <c r="A58" s="305" t="s">
        <v>406</v>
      </c>
      <c r="B58" s="305"/>
      <c r="C58" s="305"/>
      <c r="D58" s="305"/>
      <c r="E58" s="305"/>
      <c r="F58" s="305"/>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306" t="s">
        <v>413</v>
      </c>
      <c r="B59" s="306"/>
      <c r="C59" s="306"/>
      <c r="D59" s="306"/>
      <c r="E59" s="306"/>
      <c r="F59" s="306"/>
      <c r="G59" s="117">
        <v>51</v>
      </c>
      <c r="H59" s="121">
        <f>SUM(H39:H58)</f>
        <v>21766540.579999998</v>
      </c>
      <c r="I59" s="121">
        <f t="shared" ref="I59:Z59" si="20">SUM(I39:I58)</f>
        <v>11012924.630000001</v>
      </c>
      <c r="J59" s="121">
        <f t="shared" si="20"/>
        <v>1652223.06</v>
      </c>
      <c r="K59" s="121">
        <f t="shared" si="20"/>
        <v>26616550.190000001</v>
      </c>
      <c r="L59" s="121">
        <f t="shared" si="20"/>
        <v>26616550.190000001</v>
      </c>
      <c r="M59" s="121">
        <f t="shared" si="20"/>
        <v>0</v>
      </c>
      <c r="N59" s="121">
        <f t="shared" si="20"/>
        <v>0</v>
      </c>
      <c r="O59" s="121">
        <f t="shared" si="20"/>
        <v>0</v>
      </c>
      <c r="P59" s="121">
        <f t="shared" si="20"/>
        <v>146174710.94999999</v>
      </c>
      <c r="Q59" s="121">
        <f t="shared" si="20"/>
        <v>-2815742.24</v>
      </c>
      <c r="R59" s="121">
        <f t="shared" si="20"/>
        <v>0</v>
      </c>
      <c r="S59" s="121">
        <f t="shared" si="20"/>
        <v>26015085.760000002</v>
      </c>
      <c r="T59" s="121">
        <f t="shared" si="20"/>
        <v>0</v>
      </c>
      <c r="U59" s="121">
        <f t="shared" si="20"/>
        <v>0</v>
      </c>
      <c r="V59" s="121">
        <f t="shared" si="20"/>
        <v>1251904524.4000001</v>
      </c>
      <c r="W59" s="121">
        <f t="shared" si="20"/>
        <v>134173877.53</v>
      </c>
      <c r="X59" s="121">
        <f>SUM(X39:X58)</f>
        <v>1589884144.6700001</v>
      </c>
      <c r="Y59" s="121">
        <f t="shared" si="20"/>
        <v>333644639.26999998</v>
      </c>
      <c r="Z59" s="121">
        <f t="shared" si="20"/>
        <v>1923528783.9400001</v>
      </c>
    </row>
    <row r="60" spans="1:26" x14ac:dyDescent="0.2">
      <c r="A60" s="307" t="s">
        <v>276</v>
      </c>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c r="Z60" s="308"/>
    </row>
    <row r="61" spans="1:26" ht="31.5" customHeight="1" x14ac:dyDescent="0.2">
      <c r="A61" s="304" t="s">
        <v>414</v>
      </c>
      <c r="B61" s="304"/>
      <c r="C61" s="304"/>
      <c r="D61" s="304"/>
      <c r="E61" s="304"/>
      <c r="F61" s="304"/>
      <c r="G61" s="117">
        <v>52</v>
      </c>
      <c r="H61" s="120">
        <f>SUM(H41:H49)</f>
        <v>0</v>
      </c>
      <c r="I61" s="120">
        <f t="shared" ref="I61:Z61" si="21">SUM(I41:I49)</f>
        <v>2095074.73</v>
      </c>
      <c r="J61" s="120">
        <f t="shared" si="21"/>
        <v>0</v>
      </c>
      <c r="K61" s="120">
        <f t="shared" si="21"/>
        <v>-3563442.2</v>
      </c>
      <c r="L61" s="120">
        <f t="shared" si="21"/>
        <v>-3563442.2</v>
      </c>
      <c r="M61" s="120">
        <f t="shared" si="21"/>
        <v>0</v>
      </c>
      <c r="N61" s="120">
        <f t="shared" si="21"/>
        <v>0</v>
      </c>
      <c r="O61" s="120">
        <f t="shared" si="21"/>
        <v>0</v>
      </c>
      <c r="P61" s="120">
        <f t="shared" si="21"/>
        <v>28612200.030000001</v>
      </c>
      <c r="Q61" s="120">
        <f t="shared" si="21"/>
        <v>-2440864.92</v>
      </c>
      <c r="R61" s="120">
        <f t="shared" si="21"/>
        <v>0</v>
      </c>
      <c r="S61" s="120">
        <f t="shared" ref="S61:T61" si="22">SUM(S41:S49)</f>
        <v>8865394.2300000004</v>
      </c>
      <c r="T61" s="120">
        <f t="shared" si="22"/>
        <v>0</v>
      </c>
      <c r="U61" s="120">
        <f t="shared" ref="U61" si="23">SUM(U41:U49)</f>
        <v>0</v>
      </c>
      <c r="V61" s="120">
        <f t="shared" si="21"/>
        <v>6169515.1600000001</v>
      </c>
      <c r="W61" s="120">
        <f t="shared" si="21"/>
        <v>0</v>
      </c>
      <c r="X61" s="120">
        <f>SUM(X41:X49)</f>
        <v>43301319.229999997</v>
      </c>
      <c r="Y61" s="120">
        <f t="shared" si="21"/>
        <v>11915104.24</v>
      </c>
      <c r="Z61" s="120">
        <f t="shared" si="21"/>
        <v>55216423.469999999</v>
      </c>
    </row>
    <row r="62" spans="1:26" ht="27.75" customHeight="1" x14ac:dyDescent="0.2">
      <c r="A62" s="304" t="s">
        <v>415</v>
      </c>
      <c r="B62" s="304"/>
      <c r="C62" s="304"/>
      <c r="D62" s="304"/>
      <c r="E62" s="304"/>
      <c r="F62" s="304"/>
      <c r="G62" s="117">
        <v>53</v>
      </c>
      <c r="H62" s="120">
        <f>H40+H61</f>
        <v>0</v>
      </c>
      <c r="I62" s="120">
        <f t="shared" ref="I62:Z62" si="24">I40+I61</f>
        <v>2095074.73</v>
      </c>
      <c r="J62" s="120">
        <f t="shared" si="24"/>
        <v>0</v>
      </c>
      <c r="K62" s="120">
        <f t="shared" si="24"/>
        <v>-3563442.2</v>
      </c>
      <c r="L62" s="120">
        <f t="shared" si="24"/>
        <v>-3563442.2</v>
      </c>
      <c r="M62" s="120">
        <f t="shared" si="24"/>
        <v>0</v>
      </c>
      <c r="N62" s="120">
        <f t="shared" si="24"/>
        <v>0</v>
      </c>
      <c r="O62" s="120">
        <f t="shared" si="24"/>
        <v>0</v>
      </c>
      <c r="P62" s="120">
        <f t="shared" si="24"/>
        <v>28612200.030000001</v>
      </c>
      <c r="Q62" s="120">
        <f t="shared" si="24"/>
        <v>-2440864.92</v>
      </c>
      <c r="R62" s="120">
        <f t="shared" si="24"/>
        <v>0</v>
      </c>
      <c r="S62" s="120">
        <f t="shared" ref="S62:T62" si="25">S40+S61</f>
        <v>8865394.2300000004</v>
      </c>
      <c r="T62" s="120">
        <f t="shared" si="25"/>
        <v>0</v>
      </c>
      <c r="U62" s="120">
        <f t="shared" ref="U62" si="26">U40+U61</f>
        <v>0</v>
      </c>
      <c r="V62" s="120">
        <f t="shared" si="24"/>
        <v>6169515.1600000001</v>
      </c>
      <c r="W62" s="120">
        <f t="shared" si="24"/>
        <v>134173877.53</v>
      </c>
      <c r="X62" s="120">
        <f>X40+X61</f>
        <v>177475196.75999999</v>
      </c>
      <c r="Y62" s="120">
        <f t="shared" si="24"/>
        <v>42336306.880000003</v>
      </c>
      <c r="Z62" s="120">
        <f t="shared" si="24"/>
        <v>219811503.63999999</v>
      </c>
    </row>
    <row r="63" spans="1:26" ht="29.25" customHeight="1" x14ac:dyDescent="0.2">
      <c r="A63" s="304" t="s">
        <v>416</v>
      </c>
      <c r="B63" s="304"/>
      <c r="C63" s="304"/>
      <c r="D63" s="304"/>
      <c r="E63" s="304"/>
      <c r="F63" s="304"/>
      <c r="G63" s="117">
        <v>54</v>
      </c>
      <c r="H63" s="120">
        <f>SUM(H50:H58)</f>
        <v>0</v>
      </c>
      <c r="I63" s="120">
        <f t="shared" ref="I63:Z63" si="27">SUM(I50:I58)</f>
        <v>0</v>
      </c>
      <c r="J63" s="120">
        <f t="shared" si="27"/>
        <v>0</v>
      </c>
      <c r="K63" s="120">
        <f t="shared" si="27"/>
        <v>0</v>
      </c>
      <c r="L63" s="120">
        <f t="shared" si="27"/>
        <v>0</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30385425.219999999</v>
      </c>
      <c r="W63" s="120">
        <f t="shared" si="27"/>
        <v>-80106166.420000002</v>
      </c>
      <c r="X63" s="120">
        <f>SUM(X50:X58)</f>
        <v>-49720741.200000003</v>
      </c>
      <c r="Y63" s="120">
        <f t="shared" si="27"/>
        <v>-15954375</v>
      </c>
      <c r="Z63" s="120">
        <f t="shared" si="27"/>
        <v>-65675116.200000003</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80"/>
  <sheetViews>
    <sheetView view="pageBreakPreview" zoomScaleNormal="66" zoomScaleSheetLayoutView="100" workbookViewId="0">
      <selection sqref="A1:C1"/>
    </sheetView>
  </sheetViews>
  <sheetFormatPr defaultRowHeight="12.75" x14ac:dyDescent="0.2"/>
  <cols>
    <col min="1" max="3" width="17.42578125" customWidth="1"/>
    <col min="4" max="5" width="11.5703125" customWidth="1"/>
    <col min="6" max="7" width="17.42578125" customWidth="1"/>
    <col min="8" max="8" width="17.28515625" customWidth="1"/>
    <col min="9" max="12" width="11.5703125" customWidth="1"/>
    <col min="13" max="13" width="19.85546875" customWidth="1"/>
  </cols>
  <sheetData>
    <row r="1" spans="1:9" x14ac:dyDescent="0.2">
      <c r="A1" s="343" t="s">
        <v>610</v>
      </c>
      <c r="B1" s="344"/>
      <c r="C1" s="344"/>
      <c r="D1" s="344"/>
      <c r="E1" s="344"/>
      <c r="F1" s="344"/>
      <c r="G1" s="344"/>
      <c r="H1" s="344"/>
      <c r="I1" s="344"/>
    </row>
    <row r="2" spans="1:9" x14ac:dyDescent="0.2">
      <c r="A2" s="344"/>
      <c r="B2" s="344"/>
      <c r="C2" s="344"/>
      <c r="D2" s="344"/>
      <c r="E2" s="344"/>
      <c r="F2" s="344"/>
      <c r="G2" s="344"/>
      <c r="H2" s="344"/>
      <c r="I2" s="344"/>
    </row>
    <row r="3" spans="1:9" x14ac:dyDescent="0.2">
      <c r="A3" s="344"/>
      <c r="B3" s="344"/>
      <c r="C3" s="344"/>
      <c r="D3" s="344"/>
      <c r="E3" s="344"/>
      <c r="F3" s="344"/>
      <c r="G3" s="344"/>
      <c r="H3" s="344"/>
      <c r="I3" s="344"/>
    </row>
    <row r="4" spans="1:9" x14ac:dyDescent="0.2">
      <c r="A4" s="344"/>
      <c r="B4" s="344"/>
      <c r="C4" s="344"/>
      <c r="D4" s="344"/>
      <c r="E4" s="344"/>
      <c r="F4" s="344"/>
      <c r="G4" s="344"/>
      <c r="H4" s="344"/>
      <c r="I4" s="344"/>
    </row>
    <row r="5" spans="1:9" x14ac:dyDescent="0.2">
      <c r="A5" s="344"/>
      <c r="B5" s="344"/>
      <c r="C5" s="344"/>
      <c r="D5" s="344"/>
      <c r="E5" s="344"/>
      <c r="F5" s="344"/>
      <c r="G5" s="344"/>
      <c r="H5" s="344"/>
      <c r="I5" s="344"/>
    </row>
    <row r="6" spans="1:9" x14ac:dyDescent="0.2">
      <c r="A6" s="344"/>
      <c r="B6" s="344"/>
      <c r="C6" s="344"/>
      <c r="D6" s="344"/>
      <c r="E6" s="344"/>
      <c r="F6" s="344"/>
      <c r="G6" s="344"/>
      <c r="H6" s="344"/>
      <c r="I6" s="344"/>
    </row>
    <row r="7" spans="1:9" x14ac:dyDescent="0.2">
      <c r="A7" s="344"/>
      <c r="B7" s="344"/>
      <c r="C7" s="344"/>
      <c r="D7" s="344"/>
      <c r="E7" s="344"/>
      <c r="F7" s="344"/>
      <c r="G7" s="344"/>
      <c r="H7" s="344"/>
      <c r="I7" s="344"/>
    </row>
    <row r="8" spans="1:9" x14ac:dyDescent="0.2">
      <c r="A8" s="344"/>
      <c r="B8" s="344"/>
      <c r="C8" s="344"/>
      <c r="D8" s="344"/>
      <c r="E8" s="344"/>
      <c r="F8" s="344"/>
      <c r="G8" s="344"/>
      <c r="H8" s="344"/>
      <c r="I8" s="344"/>
    </row>
    <row r="9" spans="1:9" x14ac:dyDescent="0.2">
      <c r="A9" s="344"/>
      <c r="B9" s="344"/>
      <c r="C9" s="344"/>
      <c r="D9" s="344"/>
      <c r="E9" s="344"/>
      <c r="F9" s="344"/>
      <c r="G9" s="344"/>
      <c r="H9" s="344"/>
      <c r="I9" s="344"/>
    </row>
    <row r="10" spans="1:9" x14ac:dyDescent="0.2">
      <c r="A10" s="344"/>
      <c r="B10" s="344"/>
      <c r="C10" s="344"/>
      <c r="D10" s="344"/>
      <c r="E10" s="344"/>
      <c r="F10" s="344"/>
      <c r="G10" s="344"/>
      <c r="H10" s="344"/>
      <c r="I10" s="344"/>
    </row>
    <row r="11" spans="1:9" x14ac:dyDescent="0.2">
      <c r="A11" s="344"/>
      <c r="B11" s="344"/>
      <c r="C11" s="344"/>
      <c r="D11" s="344"/>
      <c r="E11" s="344"/>
      <c r="F11" s="344"/>
      <c r="G11" s="344"/>
      <c r="H11" s="344"/>
      <c r="I11" s="344"/>
    </row>
    <row r="12" spans="1:9" x14ac:dyDescent="0.2">
      <c r="A12" s="344"/>
      <c r="B12" s="344"/>
      <c r="C12" s="344"/>
      <c r="D12" s="344"/>
      <c r="E12" s="344"/>
      <c r="F12" s="344"/>
      <c r="G12" s="344"/>
      <c r="H12" s="344"/>
      <c r="I12" s="344"/>
    </row>
    <row r="13" spans="1:9" x14ac:dyDescent="0.2">
      <c r="A13" s="344"/>
      <c r="B13" s="344"/>
      <c r="C13" s="344"/>
      <c r="D13" s="344"/>
      <c r="E13" s="344"/>
      <c r="F13" s="344"/>
      <c r="G13" s="344"/>
      <c r="H13" s="344"/>
      <c r="I13" s="344"/>
    </row>
    <row r="14" spans="1:9" x14ac:dyDescent="0.2">
      <c r="A14" s="344"/>
      <c r="B14" s="344"/>
      <c r="C14" s="344"/>
      <c r="D14" s="344"/>
      <c r="E14" s="344"/>
      <c r="F14" s="344"/>
      <c r="G14" s="344"/>
      <c r="H14" s="344"/>
      <c r="I14" s="344"/>
    </row>
    <row r="15" spans="1:9" x14ac:dyDescent="0.2">
      <c r="A15" s="344"/>
      <c r="B15" s="344"/>
      <c r="C15" s="344"/>
      <c r="D15" s="344"/>
      <c r="E15" s="344"/>
      <c r="F15" s="344"/>
      <c r="G15" s="344"/>
      <c r="H15" s="344"/>
      <c r="I15" s="344"/>
    </row>
    <row r="16" spans="1:9" x14ac:dyDescent="0.2">
      <c r="A16" s="344"/>
      <c r="B16" s="344"/>
      <c r="C16" s="344"/>
      <c r="D16" s="344"/>
      <c r="E16" s="344"/>
      <c r="F16" s="344"/>
      <c r="G16" s="344"/>
      <c r="H16" s="344"/>
      <c r="I16" s="344"/>
    </row>
    <row r="17" spans="1:9" x14ac:dyDescent="0.2">
      <c r="A17" s="344"/>
      <c r="B17" s="344"/>
      <c r="C17" s="344"/>
      <c r="D17" s="344"/>
      <c r="E17" s="344"/>
      <c r="F17" s="344"/>
      <c r="G17" s="344"/>
      <c r="H17" s="344"/>
      <c r="I17" s="344"/>
    </row>
    <row r="18" spans="1:9" x14ac:dyDescent="0.2">
      <c r="A18" s="344"/>
      <c r="B18" s="344"/>
      <c r="C18" s="344"/>
      <c r="D18" s="344"/>
      <c r="E18" s="344"/>
      <c r="F18" s="344"/>
      <c r="G18" s="344"/>
      <c r="H18" s="344"/>
      <c r="I18" s="344"/>
    </row>
    <row r="19" spans="1:9" x14ac:dyDescent="0.2">
      <c r="A19" s="344"/>
      <c r="B19" s="344"/>
      <c r="C19" s="344"/>
      <c r="D19" s="344"/>
      <c r="E19" s="344"/>
      <c r="F19" s="344"/>
      <c r="G19" s="344"/>
      <c r="H19" s="344"/>
      <c r="I19" s="344"/>
    </row>
    <row r="20" spans="1:9" x14ac:dyDescent="0.2">
      <c r="A20" s="344"/>
      <c r="B20" s="344"/>
      <c r="C20" s="344"/>
      <c r="D20" s="344"/>
      <c r="E20" s="344"/>
      <c r="F20" s="344"/>
      <c r="G20" s="344"/>
      <c r="H20" s="344"/>
      <c r="I20" s="344"/>
    </row>
    <row r="21" spans="1:9" x14ac:dyDescent="0.2">
      <c r="A21" s="344"/>
      <c r="B21" s="344"/>
      <c r="C21" s="344"/>
      <c r="D21" s="344"/>
      <c r="E21" s="344"/>
      <c r="F21" s="344"/>
      <c r="G21" s="344"/>
      <c r="H21" s="344"/>
      <c r="I21" s="344"/>
    </row>
    <row r="22" spans="1:9" x14ac:dyDescent="0.2">
      <c r="A22" s="344"/>
      <c r="B22" s="344"/>
      <c r="C22" s="344"/>
      <c r="D22" s="344"/>
      <c r="E22" s="344"/>
      <c r="F22" s="344"/>
      <c r="G22" s="344"/>
      <c r="H22" s="344"/>
      <c r="I22" s="344"/>
    </row>
    <row r="23" spans="1:9" x14ac:dyDescent="0.2">
      <c r="A23" s="344"/>
      <c r="B23" s="344"/>
      <c r="C23" s="344"/>
      <c r="D23" s="344"/>
      <c r="E23" s="344"/>
      <c r="F23" s="344"/>
      <c r="G23" s="344"/>
      <c r="H23" s="344"/>
      <c r="I23" s="344"/>
    </row>
    <row r="24" spans="1:9" x14ac:dyDescent="0.2">
      <c r="A24" s="344"/>
      <c r="B24" s="344"/>
      <c r="C24" s="344"/>
      <c r="D24" s="344"/>
      <c r="E24" s="344"/>
      <c r="F24" s="344"/>
      <c r="G24" s="344"/>
      <c r="H24" s="344"/>
      <c r="I24" s="344"/>
    </row>
    <row r="25" spans="1:9" x14ac:dyDescent="0.2">
      <c r="A25" s="344"/>
      <c r="B25" s="344"/>
      <c r="C25" s="344"/>
      <c r="D25" s="344"/>
      <c r="E25" s="344"/>
      <c r="F25" s="344"/>
      <c r="G25" s="344"/>
      <c r="H25" s="344"/>
      <c r="I25" s="344"/>
    </row>
    <row r="26" spans="1:9" x14ac:dyDescent="0.2">
      <c r="A26" s="344"/>
      <c r="B26" s="344"/>
      <c r="C26" s="344"/>
      <c r="D26" s="344"/>
      <c r="E26" s="344"/>
      <c r="F26" s="344"/>
      <c r="G26" s="344"/>
      <c r="H26" s="344"/>
      <c r="I26" s="344"/>
    </row>
    <row r="27" spans="1:9" x14ac:dyDescent="0.2">
      <c r="A27" s="344"/>
      <c r="B27" s="344"/>
      <c r="C27" s="344"/>
      <c r="D27" s="344"/>
      <c r="E27" s="344"/>
      <c r="F27" s="344"/>
      <c r="G27" s="344"/>
      <c r="H27" s="344"/>
      <c r="I27" s="344"/>
    </row>
    <row r="28" spans="1:9" x14ac:dyDescent="0.2">
      <c r="A28" s="344"/>
      <c r="B28" s="344"/>
      <c r="C28" s="344"/>
      <c r="D28" s="344"/>
      <c r="E28" s="344"/>
      <c r="F28" s="344"/>
      <c r="G28" s="344"/>
      <c r="H28" s="344"/>
      <c r="I28" s="344"/>
    </row>
    <row r="29" spans="1:9" x14ac:dyDescent="0.2">
      <c r="A29" s="344"/>
      <c r="B29" s="344"/>
      <c r="C29" s="344"/>
      <c r="D29" s="344"/>
      <c r="E29" s="344"/>
      <c r="F29" s="344"/>
      <c r="G29" s="344"/>
      <c r="H29" s="344"/>
      <c r="I29" s="344"/>
    </row>
    <row r="30" spans="1:9" x14ac:dyDescent="0.2">
      <c r="A30" s="344"/>
      <c r="B30" s="344"/>
      <c r="C30" s="344"/>
      <c r="D30" s="344"/>
      <c r="E30" s="344"/>
      <c r="F30" s="344"/>
      <c r="G30" s="344"/>
      <c r="H30" s="344"/>
      <c r="I30" s="344"/>
    </row>
    <row r="31" spans="1:9" x14ac:dyDescent="0.2">
      <c r="A31" s="344"/>
      <c r="B31" s="344"/>
      <c r="C31" s="344"/>
      <c r="D31" s="344"/>
      <c r="E31" s="344"/>
      <c r="F31" s="344"/>
      <c r="G31" s="344"/>
      <c r="H31" s="344"/>
      <c r="I31" s="344"/>
    </row>
    <row r="32" spans="1:9" x14ac:dyDescent="0.2">
      <c r="A32" s="344"/>
      <c r="B32" s="344"/>
      <c r="C32" s="344"/>
      <c r="D32" s="344"/>
      <c r="E32" s="344"/>
      <c r="F32" s="344"/>
      <c r="G32" s="344"/>
      <c r="H32" s="344"/>
      <c r="I32" s="344"/>
    </row>
    <row r="33" spans="1:13" x14ac:dyDescent="0.2">
      <c r="A33" s="344"/>
      <c r="B33" s="344"/>
      <c r="C33" s="344"/>
      <c r="D33" s="344"/>
      <c r="E33" s="344"/>
      <c r="F33" s="344"/>
      <c r="G33" s="344"/>
      <c r="H33" s="344"/>
      <c r="I33" s="344"/>
    </row>
    <row r="34" spans="1:13" x14ac:dyDescent="0.2">
      <c r="A34" s="344"/>
      <c r="B34" s="344"/>
      <c r="C34" s="344"/>
      <c r="D34" s="344"/>
      <c r="E34" s="344"/>
      <c r="F34" s="344"/>
      <c r="G34" s="344"/>
      <c r="H34" s="344"/>
      <c r="I34" s="344"/>
    </row>
    <row r="35" spans="1:13" x14ac:dyDescent="0.2">
      <c r="A35" s="344"/>
      <c r="B35" s="344"/>
      <c r="C35" s="344"/>
      <c r="D35" s="344"/>
      <c r="E35" s="344"/>
      <c r="F35" s="344"/>
      <c r="G35" s="344"/>
      <c r="H35" s="344"/>
      <c r="I35" s="344"/>
    </row>
    <row r="36" spans="1:13" x14ac:dyDescent="0.2">
      <c r="A36" s="344"/>
      <c r="B36" s="344"/>
      <c r="C36" s="344"/>
      <c r="D36" s="344"/>
      <c r="E36" s="344"/>
      <c r="F36" s="344"/>
      <c r="G36" s="344"/>
      <c r="H36" s="344"/>
      <c r="I36" s="344"/>
    </row>
    <row r="37" spans="1:13" x14ac:dyDescent="0.2">
      <c r="A37" s="344"/>
      <c r="B37" s="344"/>
      <c r="C37" s="344"/>
      <c r="D37" s="344"/>
      <c r="E37" s="344"/>
      <c r="F37" s="344"/>
      <c r="G37" s="344"/>
      <c r="H37" s="344"/>
      <c r="I37" s="344"/>
    </row>
    <row r="38" spans="1:13" x14ac:dyDescent="0.2">
      <c r="A38" s="344"/>
      <c r="B38" s="344"/>
      <c r="C38" s="344"/>
      <c r="D38" s="344"/>
      <c r="E38" s="344"/>
      <c r="F38" s="344"/>
      <c r="G38" s="344"/>
      <c r="H38" s="344"/>
      <c r="I38" s="344"/>
    </row>
    <row r="39" spans="1:13" x14ac:dyDescent="0.2">
      <c r="A39" s="344"/>
      <c r="B39" s="344"/>
      <c r="C39" s="344"/>
      <c r="D39" s="344"/>
      <c r="E39" s="344"/>
      <c r="F39" s="344"/>
      <c r="G39" s="344"/>
      <c r="H39" s="344"/>
      <c r="I39" s="344"/>
    </row>
    <row r="40" spans="1:13" x14ac:dyDescent="0.2">
      <c r="A40" s="344"/>
      <c r="B40" s="344"/>
      <c r="C40" s="344"/>
      <c r="D40" s="344"/>
      <c r="E40" s="344"/>
      <c r="F40" s="344"/>
      <c r="G40" s="344"/>
      <c r="H40" s="344"/>
      <c r="I40" s="344"/>
    </row>
    <row r="42" spans="1:13" x14ac:dyDescent="0.2">
      <c r="A42" s="123" t="s">
        <v>486</v>
      </c>
    </row>
    <row r="44" spans="1:13" x14ac:dyDescent="0.2">
      <c r="A44" s="124" t="s">
        <v>487</v>
      </c>
    </row>
    <row r="45" spans="1:13" x14ac:dyDescent="0.2">
      <c r="A45" s="125" t="s">
        <v>611</v>
      </c>
      <c r="B45" s="125"/>
      <c r="C45" s="125"/>
      <c r="D45" s="125"/>
      <c r="E45" s="125"/>
      <c r="F45" s="125"/>
      <c r="G45" s="125"/>
      <c r="H45" s="125"/>
      <c r="I45" s="125"/>
      <c r="J45" s="125"/>
      <c r="K45" s="125"/>
      <c r="L45" s="125"/>
      <c r="M45" s="125"/>
    </row>
    <row r="46" spans="1:13" x14ac:dyDescent="0.2">
      <c r="A46" s="124" t="s">
        <v>488</v>
      </c>
    </row>
    <row r="47" spans="1:13" x14ac:dyDescent="0.2">
      <c r="A47" s="124"/>
    </row>
    <row r="48" spans="1:13" x14ac:dyDescent="0.2">
      <c r="A48" s="124" t="s">
        <v>489</v>
      </c>
    </row>
    <row r="49" spans="1:13" x14ac:dyDescent="0.2">
      <c r="A49" s="125" t="s">
        <v>606</v>
      </c>
      <c r="B49" s="125"/>
      <c r="C49" s="125"/>
      <c r="D49" s="125"/>
      <c r="E49" s="125"/>
      <c r="F49" s="125"/>
      <c r="G49" s="125"/>
      <c r="H49" s="125"/>
      <c r="I49" s="125"/>
      <c r="J49" s="125"/>
      <c r="K49" s="125"/>
      <c r="L49" s="125"/>
      <c r="M49" s="125"/>
    </row>
    <row r="51" spans="1:13" x14ac:dyDescent="0.2">
      <c r="A51" s="124" t="s">
        <v>490</v>
      </c>
    </row>
    <row r="52" spans="1:13" x14ac:dyDescent="0.2">
      <c r="A52" s="125" t="s">
        <v>491</v>
      </c>
      <c r="B52" s="125"/>
      <c r="C52" s="125"/>
      <c r="D52" s="125"/>
      <c r="E52" s="125"/>
      <c r="F52" s="125"/>
      <c r="G52" s="125"/>
      <c r="H52" s="125"/>
      <c r="I52" s="125"/>
      <c r="J52" s="125"/>
      <c r="K52" s="125"/>
      <c r="L52" s="125"/>
      <c r="M52" s="125"/>
    </row>
    <row r="53" spans="1:13" x14ac:dyDescent="0.2">
      <c r="A53" s="124"/>
    </row>
    <row r="54" spans="1:13" x14ac:dyDescent="0.2">
      <c r="A54" s="124" t="s">
        <v>492</v>
      </c>
    </row>
    <row r="55" spans="1:13" x14ac:dyDescent="0.2">
      <c r="A55" s="124" t="s">
        <v>612</v>
      </c>
    </row>
    <row r="56" spans="1:13" x14ac:dyDescent="0.2">
      <c r="A56" s="124"/>
    </row>
    <row r="57" spans="1:13" x14ac:dyDescent="0.2">
      <c r="A57" s="124" t="s">
        <v>493</v>
      </c>
    </row>
    <row r="58" spans="1:13" x14ac:dyDescent="0.2">
      <c r="A58" s="125" t="s">
        <v>613</v>
      </c>
      <c r="B58" s="125"/>
      <c r="C58" s="125"/>
      <c r="D58" s="125"/>
      <c r="E58" s="125"/>
      <c r="F58" s="125"/>
      <c r="G58" s="125"/>
      <c r="H58" s="125"/>
      <c r="I58" s="125"/>
      <c r="J58" s="125"/>
      <c r="K58" s="125"/>
      <c r="L58" s="125"/>
      <c r="M58" s="125"/>
    </row>
    <row r="59" spans="1:13" x14ac:dyDescent="0.2">
      <c r="A59" s="124" t="s">
        <v>488</v>
      </c>
    </row>
    <row r="60" spans="1:13" x14ac:dyDescent="0.2">
      <c r="A60" s="124"/>
    </row>
    <row r="61" spans="1:13" x14ac:dyDescent="0.2">
      <c r="A61" s="124" t="s">
        <v>494</v>
      </c>
    </row>
    <row r="62" spans="1:13" x14ac:dyDescent="0.2">
      <c r="A62" s="124" t="s">
        <v>495</v>
      </c>
    </row>
    <row r="63" spans="1:13" x14ac:dyDescent="0.2">
      <c r="A63" s="124" t="s">
        <v>496</v>
      </c>
      <c r="C63" s="124" t="s">
        <v>454</v>
      </c>
    </row>
    <row r="64" spans="1:13" x14ac:dyDescent="0.2">
      <c r="A64" s="124" t="s">
        <v>315</v>
      </c>
      <c r="C64" s="124" t="s">
        <v>497</v>
      </c>
    </row>
    <row r="65" spans="1:13" x14ac:dyDescent="0.2">
      <c r="A65" s="124" t="s">
        <v>498</v>
      </c>
      <c r="C65" s="124" t="s">
        <v>499</v>
      </c>
    </row>
    <row r="66" spans="1:13" x14ac:dyDescent="0.2">
      <c r="A66" s="124" t="s">
        <v>500</v>
      </c>
      <c r="C66" s="124" t="s">
        <v>501</v>
      </c>
    </row>
    <row r="67" spans="1:13" x14ac:dyDescent="0.2">
      <c r="A67" s="124" t="s">
        <v>502</v>
      </c>
      <c r="C67" s="126" t="s">
        <v>450</v>
      </c>
    </row>
    <row r="68" spans="1:13" x14ac:dyDescent="0.2">
      <c r="A68" s="124" t="s">
        <v>503</v>
      </c>
      <c r="C68" s="126" t="s">
        <v>451</v>
      </c>
    </row>
    <row r="70" spans="1:13" x14ac:dyDescent="0.2">
      <c r="A70" s="124" t="s">
        <v>504</v>
      </c>
    </row>
    <row r="71" spans="1:13" x14ac:dyDescent="0.2">
      <c r="A71" s="124" t="s">
        <v>505</v>
      </c>
    </row>
    <row r="72" spans="1:13" x14ac:dyDescent="0.2">
      <c r="A72" s="345" t="s">
        <v>506</v>
      </c>
      <c r="B72" s="345"/>
      <c r="C72" s="345"/>
      <c r="D72" s="345"/>
      <c r="E72" s="345"/>
      <c r="F72" s="345"/>
      <c r="G72" s="345"/>
      <c r="H72" s="345"/>
      <c r="I72" s="345"/>
      <c r="J72" s="345"/>
      <c r="K72" s="127"/>
      <c r="L72" s="127"/>
      <c r="M72" s="127"/>
    </row>
    <row r="73" spans="1:13" x14ac:dyDescent="0.2">
      <c r="A73" s="124" t="s">
        <v>614</v>
      </c>
    </row>
    <row r="75" spans="1:13" x14ac:dyDescent="0.2">
      <c r="A75" s="124" t="s">
        <v>507</v>
      </c>
    </row>
    <row r="76" spans="1:13" x14ac:dyDescent="0.2">
      <c r="A76" s="124" t="s">
        <v>623</v>
      </c>
    </row>
    <row r="78" spans="1:13" x14ac:dyDescent="0.2">
      <c r="A78" s="124" t="s">
        <v>508</v>
      </c>
    </row>
    <row r="79" spans="1:13" x14ac:dyDescent="0.2">
      <c r="A79" s="124" t="s">
        <v>615</v>
      </c>
    </row>
    <row r="81" spans="1:4" x14ac:dyDescent="0.2">
      <c r="A81" s="124" t="s">
        <v>509</v>
      </c>
    </row>
    <row r="82" spans="1:4" x14ac:dyDescent="0.2">
      <c r="A82" s="124" t="s">
        <v>616</v>
      </c>
    </row>
    <row r="83" spans="1:4" x14ac:dyDescent="0.2">
      <c r="A83" s="124" t="s">
        <v>624</v>
      </c>
    </row>
    <row r="84" spans="1:4" x14ac:dyDescent="0.2">
      <c r="A84" s="124"/>
    </row>
    <row r="85" spans="1:4" x14ac:dyDescent="0.2">
      <c r="A85" s="124" t="s">
        <v>510</v>
      </c>
    </row>
    <row r="86" spans="1:4" x14ac:dyDescent="0.2">
      <c r="A86" s="124" t="s">
        <v>511</v>
      </c>
      <c r="D86" s="128">
        <v>8400</v>
      </c>
    </row>
    <row r="87" spans="1:4" x14ac:dyDescent="0.2">
      <c r="A87" s="124"/>
    </row>
    <row r="88" spans="1:4" x14ac:dyDescent="0.2">
      <c r="A88" s="124" t="s">
        <v>512</v>
      </c>
    </row>
    <row r="89" spans="1:4" x14ac:dyDescent="0.2">
      <c r="A89" s="124" t="s">
        <v>625</v>
      </c>
    </row>
    <row r="90" spans="1:4" x14ac:dyDescent="0.2">
      <c r="A90" s="124" t="s">
        <v>626</v>
      </c>
    </row>
    <row r="92" spans="1:4" x14ac:dyDescent="0.2">
      <c r="A92" s="124" t="s">
        <v>513</v>
      </c>
    </row>
    <row r="93" spans="1:4" x14ac:dyDescent="0.2">
      <c r="A93" s="124" t="s">
        <v>617</v>
      </c>
    </row>
    <row r="95" spans="1:4" x14ac:dyDescent="0.2">
      <c r="A95" s="124" t="s">
        <v>514</v>
      </c>
    </row>
    <row r="96" spans="1:4" x14ac:dyDescent="0.2">
      <c r="A96" s="124" t="s">
        <v>618</v>
      </c>
    </row>
    <row r="98" spans="1:1" x14ac:dyDescent="0.2">
      <c r="A98" s="124" t="s">
        <v>515</v>
      </c>
    </row>
    <row r="99" spans="1:1" x14ac:dyDescent="0.2">
      <c r="A99" s="124" t="s">
        <v>516</v>
      </c>
    </row>
    <row r="101" spans="1:1" x14ac:dyDescent="0.2">
      <c r="A101" s="124" t="s">
        <v>517</v>
      </c>
    </row>
    <row r="102" spans="1:1" x14ac:dyDescent="0.2">
      <c r="A102" s="124" t="s">
        <v>518</v>
      </c>
    </row>
    <row r="104" spans="1:1" x14ac:dyDescent="0.2">
      <c r="A104" s="124" t="s">
        <v>519</v>
      </c>
    </row>
    <row r="105" spans="1:1" x14ac:dyDescent="0.2">
      <c r="A105" s="124" t="s">
        <v>520</v>
      </c>
    </row>
    <row r="107" spans="1:1" x14ac:dyDescent="0.2">
      <c r="A107" s="124" t="s">
        <v>521</v>
      </c>
    </row>
    <row r="108" spans="1:1" x14ac:dyDescent="0.2">
      <c r="A108" s="124" t="s">
        <v>522</v>
      </c>
    </row>
    <row r="109" spans="1:1" x14ac:dyDescent="0.2">
      <c r="A109" s="124" t="s">
        <v>523</v>
      </c>
    </row>
    <row r="111" spans="1:1" x14ac:dyDescent="0.2">
      <c r="A111" s="124" t="s">
        <v>524</v>
      </c>
    </row>
    <row r="112" spans="1:1" x14ac:dyDescent="0.2">
      <c r="A112" s="124" t="s">
        <v>522</v>
      </c>
    </row>
    <row r="113" spans="1:13" x14ac:dyDescent="0.2">
      <c r="A113" s="124" t="s">
        <v>523</v>
      </c>
    </row>
    <row r="115" spans="1:13" x14ac:dyDescent="0.2">
      <c r="A115" s="124" t="s">
        <v>525</v>
      </c>
    </row>
    <row r="116" spans="1:13" x14ac:dyDescent="0.2">
      <c r="A116" s="124" t="s">
        <v>526</v>
      </c>
    </row>
    <row r="118" spans="1:13" x14ac:dyDescent="0.2">
      <c r="A118" s="124" t="s">
        <v>527</v>
      </c>
    </row>
    <row r="119" spans="1:13" x14ac:dyDescent="0.2">
      <c r="A119" s="124" t="s">
        <v>528</v>
      </c>
    </row>
    <row r="121" spans="1:13" x14ac:dyDescent="0.2">
      <c r="A121" s="124" t="s">
        <v>529</v>
      </c>
    </row>
    <row r="122" spans="1:13" x14ac:dyDescent="0.2">
      <c r="A122" s="124" t="s">
        <v>530</v>
      </c>
    </row>
    <row r="125" spans="1:13" x14ac:dyDescent="0.2">
      <c r="A125" s="124" t="s">
        <v>531</v>
      </c>
    </row>
    <row r="126" spans="1:13" x14ac:dyDescent="0.2">
      <c r="D126" s="129"/>
      <c r="E126" s="129"/>
      <c r="F126" s="129"/>
    </row>
    <row r="127" spans="1:13" x14ac:dyDescent="0.2">
      <c r="A127" s="130" t="s">
        <v>532</v>
      </c>
      <c r="B127" s="131"/>
      <c r="C127" s="131"/>
      <c r="D127" s="132" t="s">
        <v>533</v>
      </c>
      <c r="E127" s="132" t="s">
        <v>534</v>
      </c>
      <c r="F127" s="130" t="s">
        <v>535</v>
      </c>
      <c r="G127" s="131"/>
      <c r="H127" s="131"/>
      <c r="I127" s="131"/>
      <c r="J127" s="132" t="s">
        <v>533</v>
      </c>
      <c r="K127" s="132" t="s">
        <v>534</v>
      </c>
      <c r="L127" s="132" t="s">
        <v>536</v>
      </c>
      <c r="M127" s="132" t="s">
        <v>537</v>
      </c>
    </row>
    <row r="128" spans="1:13" x14ac:dyDescent="0.2">
      <c r="A128" s="133" t="s">
        <v>538</v>
      </c>
      <c r="B128" s="133"/>
      <c r="C128" s="133"/>
      <c r="D128" s="157">
        <v>478922</v>
      </c>
      <c r="E128" s="320">
        <f>SUM(D128:D129)</f>
        <v>964721</v>
      </c>
      <c r="F128" s="133" t="s">
        <v>539</v>
      </c>
      <c r="G128" s="133"/>
      <c r="H128" s="133"/>
      <c r="I128" s="133"/>
      <c r="J128" s="135">
        <f>RDG!J10/1000</f>
        <v>964721</v>
      </c>
      <c r="K128" s="323">
        <f>SUM(J128)</f>
        <v>964721</v>
      </c>
      <c r="L128" s="323">
        <f>E128-K128</f>
        <v>0</v>
      </c>
      <c r="M128" s="135"/>
    </row>
    <row r="129" spans="1:13" x14ac:dyDescent="0.2">
      <c r="A129" t="s">
        <v>540</v>
      </c>
      <c r="D129" s="158">
        <v>485799</v>
      </c>
      <c r="E129" s="322"/>
      <c r="J129" s="128"/>
      <c r="K129" s="324"/>
      <c r="L129" s="324"/>
      <c r="M129" s="128"/>
    </row>
    <row r="130" spans="1:13" x14ac:dyDescent="0.2">
      <c r="A130" s="133" t="s">
        <v>541</v>
      </c>
      <c r="B130" s="133"/>
      <c r="C130" s="133"/>
      <c r="D130" s="157">
        <v>47189</v>
      </c>
      <c r="E130" s="323">
        <f>SUM(D130:D132)</f>
        <v>61098</v>
      </c>
      <c r="F130" s="139" t="s">
        <v>542</v>
      </c>
      <c r="G130" s="139"/>
      <c r="H130" s="139"/>
      <c r="I130" s="139"/>
      <c r="J130" s="136">
        <f>RDG!J13/1000</f>
        <v>61099</v>
      </c>
      <c r="K130" s="323">
        <f>SUM(J130)</f>
        <v>61099</v>
      </c>
      <c r="L130" s="323">
        <f>E130-K130</f>
        <v>-1</v>
      </c>
      <c r="M130" s="339"/>
    </row>
    <row r="131" spans="1:13" x14ac:dyDescent="0.2">
      <c r="A131" t="s">
        <v>543</v>
      </c>
      <c r="D131" s="158">
        <v>0</v>
      </c>
      <c r="E131" s="325"/>
      <c r="F131" s="142"/>
      <c r="G131" s="142"/>
      <c r="H131" s="142"/>
      <c r="I131" s="142"/>
      <c r="J131" s="141"/>
      <c r="K131" s="325"/>
      <c r="L131" s="325"/>
      <c r="M131" s="340"/>
    </row>
    <row r="132" spans="1:13" x14ac:dyDescent="0.2">
      <c r="A132" s="131" t="s">
        <v>544</v>
      </c>
      <c r="B132" s="131"/>
      <c r="C132" s="131"/>
      <c r="D132" s="159">
        <v>13909</v>
      </c>
      <c r="E132" s="324"/>
      <c r="F132" s="144"/>
      <c r="G132" s="144"/>
      <c r="H132" s="144"/>
      <c r="I132" s="144"/>
      <c r="J132" s="138"/>
      <c r="K132" s="324"/>
      <c r="L132" s="324"/>
      <c r="M132" s="341"/>
    </row>
    <row r="133" spans="1:13" x14ac:dyDescent="0.2">
      <c r="A133" s="133" t="s">
        <v>545</v>
      </c>
      <c r="B133" s="133"/>
      <c r="C133" s="133"/>
      <c r="D133" s="157">
        <v>419110</v>
      </c>
      <c r="E133" s="323">
        <f>SUM(D133:D135)</f>
        <v>595031</v>
      </c>
      <c r="F133" s="146" t="s">
        <v>546</v>
      </c>
      <c r="G133" s="139"/>
      <c r="H133" s="139"/>
      <c r="I133" s="139"/>
      <c r="J133" s="134">
        <f>RDG!J17/1000</f>
        <v>98506</v>
      </c>
      <c r="K133" s="323">
        <f>SUM(J133:J135)</f>
        <v>485700</v>
      </c>
      <c r="L133" s="330">
        <f>E133-K133</f>
        <v>109331</v>
      </c>
      <c r="M133" s="333" t="s">
        <v>547</v>
      </c>
    </row>
    <row r="134" spans="1:13" x14ac:dyDescent="0.2">
      <c r="A134" t="s">
        <v>620</v>
      </c>
      <c r="D134" s="158">
        <v>175921</v>
      </c>
      <c r="E134" s="325"/>
      <c r="F134" s="147" t="s">
        <v>619</v>
      </c>
      <c r="G134" s="142"/>
      <c r="H134" s="142"/>
      <c r="I134" s="142"/>
      <c r="J134" s="148">
        <f>RDG!J18/1000</f>
        <v>1985</v>
      </c>
      <c r="K134" s="325"/>
      <c r="L134" s="331"/>
      <c r="M134" s="342"/>
    </row>
    <row r="135" spans="1:13" x14ac:dyDescent="0.2">
      <c r="A135" s="149"/>
      <c r="B135" s="131"/>
      <c r="C135" s="131"/>
      <c r="D135" s="159"/>
      <c r="E135" s="324"/>
      <c r="F135" s="144" t="s">
        <v>548</v>
      </c>
      <c r="G135" s="144"/>
      <c r="H135" s="144"/>
      <c r="I135" s="144"/>
      <c r="J135" s="137">
        <v>385209</v>
      </c>
      <c r="K135" s="324"/>
      <c r="L135" s="332"/>
      <c r="M135" s="336"/>
    </row>
    <row r="136" spans="1:13" x14ac:dyDescent="0.2">
      <c r="A136" s="326" t="s">
        <v>549</v>
      </c>
      <c r="B136" s="326"/>
      <c r="C136" s="326"/>
      <c r="D136" s="328">
        <v>127264</v>
      </c>
      <c r="E136" s="323">
        <f>SUM(D136)</f>
        <v>127264</v>
      </c>
      <c r="F136" s="133" t="s">
        <v>550</v>
      </c>
      <c r="G136" s="133"/>
      <c r="H136" s="133"/>
      <c r="I136" s="133"/>
      <c r="J136" s="135">
        <f>RDG!J20/1000</f>
        <v>213624</v>
      </c>
      <c r="K136" s="323">
        <f>SUM(J136:J137)</f>
        <v>213877</v>
      </c>
      <c r="L136" s="330">
        <f>E136-K136</f>
        <v>-86613</v>
      </c>
      <c r="M136" s="333" t="s">
        <v>547</v>
      </c>
    </row>
    <row r="137" spans="1:13" x14ac:dyDescent="0.2">
      <c r="A137" s="327"/>
      <c r="B137" s="327"/>
      <c r="C137" s="327"/>
      <c r="D137" s="329"/>
      <c r="E137" s="324"/>
      <c r="F137" s="150" t="s">
        <v>551</v>
      </c>
      <c r="G137" s="151"/>
      <c r="H137" s="151"/>
      <c r="I137" s="151"/>
      <c r="J137" s="152">
        <f>RDG!J30/1000</f>
        <v>253</v>
      </c>
      <c r="K137" s="324"/>
      <c r="L137" s="332"/>
      <c r="M137" s="336"/>
    </row>
    <row r="138" spans="1:13" x14ac:dyDescent="0.2">
      <c r="A138" s="326" t="s">
        <v>552</v>
      </c>
      <c r="B138" s="326"/>
      <c r="C138" s="326"/>
      <c r="D138" s="337">
        <v>60035</v>
      </c>
      <c r="E138" s="323">
        <f>SUM(D138)</f>
        <v>60035</v>
      </c>
      <c r="F138" s="133" t="s">
        <v>553</v>
      </c>
      <c r="G138" s="133"/>
      <c r="H138" s="133"/>
      <c r="I138" s="133"/>
      <c r="J138" s="135">
        <f>RDG!J24/1000</f>
        <v>67345</v>
      </c>
      <c r="K138" s="323">
        <f>SUM(J138:J139)</f>
        <v>67350</v>
      </c>
      <c r="L138" s="330">
        <f>E138-K138</f>
        <v>-7315</v>
      </c>
      <c r="M138" s="333" t="s">
        <v>547</v>
      </c>
    </row>
    <row r="139" spans="1:13" x14ac:dyDescent="0.2">
      <c r="A139" s="327"/>
      <c r="B139" s="327"/>
      <c r="C139" s="327"/>
      <c r="D139" s="338"/>
      <c r="E139" s="324"/>
      <c r="F139" s="131" t="s">
        <v>554</v>
      </c>
      <c r="G139" s="131"/>
      <c r="H139" s="131"/>
      <c r="I139" s="131"/>
      <c r="J139" s="152">
        <f>RDG!J27/1000</f>
        <v>5</v>
      </c>
      <c r="K139" s="324"/>
      <c r="L139" s="332"/>
      <c r="M139" s="336"/>
    </row>
    <row r="140" spans="1:13" x14ac:dyDescent="0.2">
      <c r="A140" s="133" t="s">
        <v>555</v>
      </c>
      <c r="B140" s="133"/>
      <c r="C140" s="133"/>
      <c r="D140" s="160">
        <v>24823</v>
      </c>
      <c r="E140" s="323">
        <f>SUM(D140:D142)</f>
        <v>51125</v>
      </c>
      <c r="F140" s="133" t="s">
        <v>556</v>
      </c>
      <c r="G140" s="133"/>
      <c r="H140" s="133"/>
      <c r="I140" s="133"/>
      <c r="J140" s="135">
        <f>RDG!J25/1000</f>
        <v>35181</v>
      </c>
      <c r="K140" s="323">
        <f>SUM(J140:J142)</f>
        <v>66528</v>
      </c>
      <c r="L140" s="330">
        <f>E140-K140</f>
        <v>-15403</v>
      </c>
      <c r="M140" s="333" t="s">
        <v>547</v>
      </c>
    </row>
    <row r="141" spans="1:13" x14ac:dyDescent="0.2">
      <c r="A141" t="s">
        <v>557</v>
      </c>
      <c r="D141" s="161">
        <v>234</v>
      </c>
      <c r="E141" s="325"/>
      <c r="F141" t="s">
        <v>555</v>
      </c>
      <c r="J141" s="128">
        <f>RDG!J36/1000</f>
        <v>31347</v>
      </c>
      <c r="K141" s="325"/>
      <c r="L141" s="331"/>
      <c r="M141" s="334"/>
    </row>
    <row r="142" spans="1:13" x14ac:dyDescent="0.2">
      <c r="A142" s="149" t="s">
        <v>543</v>
      </c>
      <c r="B142" s="131"/>
      <c r="C142" s="131"/>
      <c r="D142" s="162">
        <v>26068</v>
      </c>
      <c r="E142" s="324"/>
      <c r="F142" s="131"/>
      <c r="G142" s="131"/>
      <c r="H142" s="131"/>
      <c r="I142" s="131"/>
      <c r="J142" s="152"/>
      <c r="K142" s="324"/>
      <c r="L142" s="332"/>
      <c r="M142" s="335"/>
    </row>
    <row r="144" spans="1:13" x14ac:dyDescent="0.2">
      <c r="A144" s="130" t="s">
        <v>558</v>
      </c>
      <c r="B144" s="131"/>
      <c r="C144" s="131"/>
      <c r="D144" s="132" t="s">
        <v>533</v>
      </c>
      <c r="E144" s="132" t="s">
        <v>534</v>
      </c>
      <c r="F144" s="130" t="s">
        <v>535</v>
      </c>
      <c r="G144" s="131"/>
      <c r="H144" s="131"/>
      <c r="I144" s="131"/>
      <c r="J144" s="132" t="s">
        <v>533</v>
      </c>
      <c r="K144" s="132" t="s">
        <v>534</v>
      </c>
      <c r="L144" s="132" t="s">
        <v>536</v>
      </c>
      <c r="M144" s="132" t="s">
        <v>537</v>
      </c>
    </row>
    <row r="145" spans="1:13" x14ac:dyDescent="0.2">
      <c r="A145" s="133" t="s">
        <v>559</v>
      </c>
      <c r="B145" s="133"/>
      <c r="C145" s="133"/>
      <c r="D145" s="157">
        <v>1049816</v>
      </c>
      <c r="E145" s="320">
        <f>SUM(D145:D148)</f>
        <v>1288560</v>
      </c>
      <c r="F145" s="139" t="s">
        <v>560</v>
      </c>
      <c r="G145" s="139"/>
      <c r="H145" s="139"/>
      <c r="I145" s="139"/>
      <c r="J145" s="136">
        <f>Bilanca!I17/1000</f>
        <v>1288560</v>
      </c>
      <c r="K145" s="320">
        <f>SUM(J145:J148)</f>
        <v>1288560</v>
      </c>
      <c r="L145" s="320">
        <f>E145-K145</f>
        <v>0</v>
      </c>
      <c r="M145" s="323"/>
    </row>
    <row r="146" spans="1:13" x14ac:dyDescent="0.2">
      <c r="A146" t="s">
        <v>621</v>
      </c>
      <c r="D146" s="158">
        <v>70012</v>
      </c>
      <c r="E146" s="321"/>
      <c r="F146" s="142"/>
      <c r="G146" s="142"/>
      <c r="H146" s="142"/>
      <c r="I146" s="142"/>
      <c r="J146" s="141"/>
      <c r="K146" s="321"/>
      <c r="L146" s="321"/>
      <c r="M146" s="325"/>
    </row>
    <row r="147" spans="1:13" x14ac:dyDescent="0.2">
      <c r="A147" t="s">
        <v>561</v>
      </c>
      <c r="D147" s="158">
        <v>162587</v>
      </c>
      <c r="E147" s="321"/>
      <c r="F147" s="142"/>
      <c r="G147" s="142"/>
      <c r="H147" s="142"/>
      <c r="I147" s="142"/>
      <c r="J147" s="141"/>
      <c r="K147" s="321"/>
      <c r="L147" s="321"/>
      <c r="M147" s="325"/>
    </row>
    <row r="148" spans="1:13" x14ac:dyDescent="0.2">
      <c r="A148" s="131" t="s">
        <v>562</v>
      </c>
      <c r="B148" s="131"/>
      <c r="C148" s="131"/>
      <c r="D148" s="159">
        <v>6145</v>
      </c>
      <c r="E148" s="322"/>
      <c r="F148" s="144"/>
      <c r="G148" s="144"/>
      <c r="H148" s="144"/>
      <c r="I148" s="144"/>
      <c r="J148" s="138"/>
      <c r="K148" s="322"/>
      <c r="L148" s="322"/>
      <c r="M148" s="324"/>
    </row>
    <row r="149" spans="1:13" x14ac:dyDescent="0.2">
      <c r="A149" t="s">
        <v>563</v>
      </c>
      <c r="D149" s="158">
        <v>167380</v>
      </c>
      <c r="E149" s="320">
        <f>SUM(D149:D154)</f>
        <v>1313926</v>
      </c>
      <c r="F149" s="142" t="s">
        <v>564</v>
      </c>
      <c r="G149" s="142"/>
      <c r="H149" s="142"/>
      <c r="I149" s="142"/>
      <c r="J149" s="141">
        <f>Bilanca!I27/1000</f>
        <v>1313926</v>
      </c>
      <c r="K149" s="320">
        <f>SUM(J149:J154)</f>
        <v>1313926</v>
      </c>
      <c r="L149" s="320">
        <f>E149-K149</f>
        <v>0</v>
      </c>
      <c r="M149" s="325"/>
    </row>
    <row r="150" spans="1:13" x14ac:dyDescent="0.2">
      <c r="A150" t="s">
        <v>565</v>
      </c>
      <c r="D150" s="158">
        <v>1001779</v>
      </c>
      <c r="E150" s="321"/>
      <c r="F150" s="142"/>
      <c r="G150" s="142"/>
      <c r="H150" s="142"/>
      <c r="I150" s="142"/>
      <c r="J150" s="141"/>
      <c r="K150" s="321"/>
      <c r="L150" s="321"/>
      <c r="M150" s="325"/>
    </row>
    <row r="151" spans="1:13" x14ac:dyDescent="0.2">
      <c r="A151" t="s">
        <v>566</v>
      </c>
      <c r="D151" s="158">
        <v>100380</v>
      </c>
      <c r="E151" s="321"/>
      <c r="F151" s="142"/>
      <c r="G151" s="142"/>
      <c r="H151" s="142"/>
      <c r="I151" s="142"/>
      <c r="J151" s="141"/>
      <c r="K151" s="321"/>
      <c r="L151" s="321"/>
      <c r="M151" s="325"/>
    </row>
    <row r="152" spans="1:13" x14ac:dyDescent="0.2">
      <c r="A152" t="s">
        <v>567</v>
      </c>
      <c r="D152" s="158">
        <v>12432</v>
      </c>
      <c r="E152" s="321"/>
      <c r="F152" s="142"/>
      <c r="G152" s="142"/>
      <c r="H152" s="142"/>
      <c r="I152" s="142"/>
      <c r="J152" s="141"/>
      <c r="K152" s="321"/>
      <c r="L152" s="321"/>
      <c r="M152" s="325"/>
    </row>
    <row r="153" spans="1:13" x14ac:dyDescent="0.2">
      <c r="A153" t="s">
        <v>568</v>
      </c>
      <c r="D153" s="158">
        <v>1329</v>
      </c>
      <c r="E153" s="321"/>
      <c r="F153" s="142"/>
      <c r="G153" s="142"/>
      <c r="H153" s="142"/>
      <c r="I153" s="142"/>
      <c r="J153" s="141"/>
      <c r="K153" s="321"/>
      <c r="L153" s="321"/>
      <c r="M153" s="325"/>
    </row>
    <row r="154" spans="1:13" x14ac:dyDescent="0.2">
      <c r="A154" s="131" t="s">
        <v>569</v>
      </c>
      <c r="B154" s="131"/>
      <c r="C154" s="131"/>
      <c r="D154" s="159">
        <v>30626</v>
      </c>
      <c r="E154" s="322"/>
      <c r="F154" s="144"/>
      <c r="G154" s="144"/>
      <c r="H154" s="144"/>
      <c r="I154" s="144"/>
      <c r="J154" s="138"/>
      <c r="K154" s="322"/>
      <c r="L154" s="322"/>
      <c r="M154" s="324"/>
    </row>
    <row r="155" spans="1:13" x14ac:dyDescent="0.2">
      <c r="A155" s="133" t="s">
        <v>570</v>
      </c>
      <c r="B155" s="133"/>
      <c r="C155" s="133"/>
      <c r="D155" s="157">
        <v>132490</v>
      </c>
      <c r="E155" s="323">
        <f>SUM(D155:D158)</f>
        <v>224789</v>
      </c>
      <c r="F155" s="133" t="s">
        <v>571</v>
      </c>
      <c r="G155" s="133"/>
      <c r="H155" s="133"/>
      <c r="I155" s="133"/>
      <c r="J155" s="140">
        <f>Bilanca!I53/1000</f>
        <v>120505</v>
      </c>
      <c r="K155" s="323">
        <f>SUM(J155:J158)</f>
        <v>224788</v>
      </c>
      <c r="L155" s="323">
        <f>E155-K155</f>
        <v>1</v>
      </c>
      <c r="M155" s="135"/>
    </row>
    <row r="156" spans="1:13" x14ac:dyDescent="0.2">
      <c r="A156" t="s">
        <v>572</v>
      </c>
      <c r="D156" s="158">
        <v>12301</v>
      </c>
      <c r="E156" s="325"/>
      <c r="F156" t="s">
        <v>573</v>
      </c>
      <c r="J156" s="143">
        <f>Bilanca!I71/1000</f>
        <v>104283</v>
      </c>
      <c r="K156" s="325"/>
      <c r="L156" s="325"/>
      <c r="M156" s="128"/>
    </row>
    <row r="157" spans="1:13" x14ac:dyDescent="0.2">
      <c r="A157" t="s">
        <v>574</v>
      </c>
      <c r="D157" s="158">
        <v>69292</v>
      </c>
      <c r="E157" s="325"/>
      <c r="J157" s="143"/>
      <c r="K157" s="325"/>
      <c r="L157" s="325"/>
      <c r="M157" s="128"/>
    </row>
    <row r="158" spans="1:13" x14ac:dyDescent="0.2">
      <c r="A158" t="s">
        <v>575</v>
      </c>
      <c r="D158" s="158">
        <v>10706</v>
      </c>
      <c r="E158" s="324"/>
      <c r="J158" s="143"/>
      <c r="K158" s="324"/>
      <c r="L158" s="324"/>
      <c r="M158" s="128"/>
    </row>
    <row r="159" spans="1:13" x14ac:dyDescent="0.2">
      <c r="A159" s="133" t="s">
        <v>576</v>
      </c>
      <c r="B159" s="133"/>
      <c r="C159" s="133"/>
      <c r="D159" s="157">
        <v>25334</v>
      </c>
      <c r="E159" s="320">
        <f>SUM(D159:D163)</f>
        <v>364994</v>
      </c>
      <c r="F159" s="139" t="s">
        <v>577</v>
      </c>
      <c r="G159" s="139"/>
      <c r="H159" s="139"/>
      <c r="I159" s="139"/>
      <c r="J159" s="136">
        <f>Bilanca!I60/1000</f>
        <v>364995</v>
      </c>
      <c r="K159" s="320">
        <f>SUM(J159:J163)</f>
        <v>364995</v>
      </c>
      <c r="L159" s="320">
        <f>E159-K159</f>
        <v>-1</v>
      </c>
      <c r="M159" s="323"/>
    </row>
    <row r="160" spans="1:13" x14ac:dyDescent="0.2">
      <c r="A160" t="s">
        <v>578</v>
      </c>
      <c r="D160" s="158">
        <v>102686</v>
      </c>
      <c r="E160" s="321"/>
      <c r="F160" s="142"/>
      <c r="G160" s="142"/>
      <c r="H160" s="142"/>
      <c r="I160" s="142"/>
      <c r="J160" s="141"/>
      <c r="K160" s="321"/>
      <c r="L160" s="321"/>
      <c r="M160" s="325"/>
    </row>
    <row r="161" spans="1:13" x14ac:dyDescent="0.2">
      <c r="A161" t="s">
        <v>579</v>
      </c>
      <c r="D161" s="158">
        <v>61764</v>
      </c>
      <c r="E161" s="321"/>
      <c r="F161" s="142"/>
      <c r="G161" s="142"/>
      <c r="H161" s="142"/>
      <c r="I161" s="142"/>
      <c r="J161" s="141"/>
      <c r="K161" s="321"/>
      <c r="L161" s="321"/>
      <c r="M161" s="325"/>
    </row>
    <row r="162" spans="1:13" x14ac:dyDescent="0.2">
      <c r="A162" t="s">
        <v>580</v>
      </c>
      <c r="D162" s="158">
        <v>4370</v>
      </c>
      <c r="E162" s="321"/>
      <c r="F162" s="142"/>
      <c r="G162" s="142"/>
      <c r="H162" s="142"/>
      <c r="I162" s="142"/>
      <c r="J162" s="141"/>
      <c r="K162" s="321"/>
      <c r="L162" s="321"/>
      <c r="M162" s="325"/>
    </row>
    <row r="163" spans="1:13" x14ac:dyDescent="0.2">
      <c r="A163" s="131" t="s">
        <v>581</v>
      </c>
      <c r="B163" s="131"/>
      <c r="C163" s="131"/>
      <c r="D163" s="159">
        <v>170840</v>
      </c>
      <c r="E163" s="322"/>
      <c r="F163" s="144"/>
      <c r="G163" s="144"/>
      <c r="H163" s="144"/>
      <c r="I163" s="144"/>
      <c r="J163" s="138"/>
      <c r="K163" s="322"/>
      <c r="L163" s="322"/>
      <c r="M163" s="324"/>
    </row>
    <row r="164" spans="1:13" x14ac:dyDescent="0.2">
      <c r="A164" s="326" t="s">
        <v>622</v>
      </c>
      <c r="B164" s="326"/>
      <c r="C164" s="326"/>
      <c r="D164" s="328">
        <v>405486</v>
      </c>
      <c r="E164" s="320">
        <f>SUM(D164)</f>
        <v>405486</v>
      </c>
      <c r="F164" s="133" t="s">
        <v>582</v>
      </c>
      <c r="G164" s="133"/>
      <c r="H164" s="133"/>
      <c r="I164" s="133"/>
      <c r="J164" s="140">
        <f>Bilanca!I111/1000</f>
        <v>7238</v>
      </c>
      <c r="K164" s="320">
        <f>SUM(J164:J165)</f>
        <v>405487</v>
      </c>
      <c r="L164" s="320">
        <f>E164-K164</f>
        <v>-1</v>
      </c>
      <c r="M164" s="135"/>
    </row>
    <row r="165" spans="1:13" x14ac:dyDescent="0.2">
      <c r="A165" s="327"/>
      <c r="B165" s="327"/>
      <c r="C165" s="327"/>
      <c r="D165" s="329"/>
      <c r="E165" s="322"/>
      <c r="F165" s="131" t="s">
        <v>583</v>
      </c>
      <c r="G165" s="131"/>
      <c r="H165" s="131"/>
      <c r="I165" s="131"/>
      <c r="J165" s="145">
        <f>Bilanca!I112/1000</f>
        <v>398249</v>
      </c>
      <c r="K165" s="322"/>
      <c r="L165" s="322"/>
      <c r="M165" s="152"/>
    </row>
    <row r="166" spans="1:13" x14ac:dyDescent="0.2">
      <c r="A166" s="133" t="s">
        <v>584</v>
      </c>
      <c r="B166" s="133"/>
      <c r="C166" s="133"/>
      <c r="D166" s="157">
        <v>28761</v>
      </c>
      <c r="E166" s="323">
        <f>SUM(D166:D169)</f>
        <v>969628</v>
      </c>
      <c r="F166" s="139" t="s">
        <v>585</v>
      </c>
      <c r="G166" s="139"/>
      <c r="H166" s="139"/>
      <c r="I166" s="139"/>
      <c r="J166" s="136">
        <f>Bilanca!I99/1000</f>
        <v>969628</v>
      </c>
      <c r="K166" s="323">
        <f>SUM(J166:J167)</f>
        <v>969628</v>
      </c>
      <c r="L166" s="323">
        <f>E166-K166</f>
        <v>0</v>
      </c>
      <c r="M166" s="323"/>
    </row>
    <row r="167" spans="1:13" x14ac:dyDescent="0.2">
      <c r="A167" t="s">
        <v>586</v>
      </c>
      <c r="D167" s="158">
        <v>12584</v>
      </c>
      <c r="E167" s="325"/>
      <c r="F167" s="142"/>
      <c r="G167" s="142"/>
      <c r="H167" s="142"/>
      <c r="I167" s="142"/>
      <c r="J167" s="141"/>
      <c r="K167" s="325"/>
      <c r="L167" s="325"/>
      <c r="M167" s="325"/>
    </row>
    <row r="168" spans="1:13" x14ac:dyDescent="0.2">
      <c r="A168" t="s">
        <v>587</v>
      </c>
      <c r="D168" s="158">
        <v>4886</v>
      </c>
      <c r="E168" s="325"/>
      <c r="F168" s="142"/>
      <c r="G168" s="142"/>
      <c r="H168" s="142"/>
      <c r="I168" s="142"/>
      <c r="J168" s="141"/>
      <c r="K168" s="325"/>
      <c r="L168" s="325"/>
      <c r="M168" s="141"/>
    </row>
    <row r="169" spans="1:13" x14ac:dyDescent="0.2">
      <c r="A169" t="s">
        <v>588</v>
      </c>
      <c r="D169" s="158">
        <v>923397</v>
      </c>
      <c r="E169" s="324"/>
      <c r="F169" s="142"/>
      <c r="G169" s="142"/>
      <c r="H169" s="142"/>
      <c r="I169" s="142"/>
      <c r="J169" s="141"/>
      <c r="K169" s="324"/>
      <c r="L169" s="324"/>
      <c r="M169" s="141"/>
    </row>
    <row r="170" spans="1:13" x14ac:dyDescent="0.2">
      <c r="A170" s="133" t="s">
        <v>590</v>
      </c>
      <c r="B170" s="133"/>
      <c r="C170" s="133"/>
      <c r="D170" s="157">
        <v>67704</v>
      </c>
      <c r="E170" s="320">
        <f>SUM(D170:D171)</f>
        <v>69471</v>
      </c>
      <c r="F170" s="139" t="s">
        <v>589</v>
      </c>
      <c r="G170" s="139"/>
      <c r="H170" s="139"/>
      <c r="I170" s="139"/>
      <c r="J170" s="136">
        <f>Bilanca!I116/1000</f>
        <v>69470</v>
      </c>
      <c r="K170" s="320">
        <f>SUM(J170:J171)</f>
        <v>69470</v>
      </c>
      <c r="L170" s="320">
        <f>E170-K170</f>
        <v>1</v>
      </c>
      <c r="M170" s="323"/>
    </row>
    <row r="171" spans="1:13" x14ac:dyDescent="0.2">
      <c r="A171" s="131" t="s">
        <v>591</v>
      </c>
      <c r="B171" s="131"/>
      <c r="C171" s="131"/>
      <c r="D171" s="159">
        <v>1767</v>
      </c>
      <c r="E171" s="322"/>
      <c r="F171" s="144"/>
      <c r="G171" s="144"/>
      <c r="H171" s="144"/>
      <c r="I171" s="144"/>
      <c r="J171" s="138"/>
      <c r="K171" s="322"/>
      <c r="L171" s="322"/>
      <c r="M171" s="324"/>
    </row>
    <row r="172" spans="1:13" x14ac:dyDescent="0.2">
      <c r="A172" s="153" t="s">
        <v>592</v>
      </c>
      <c r="B172" s="153"/>
      <c r="C172" s="153"/>
      <c r="D172" s="163">
        <v>10211</v>
      </c>
      <c r="E172" s="154">
        <f>SUM(D172)</f>
        <v>10211</v>
      </c>
      <c r="F172" s="153" t="s">
        <v>593</v>
      </c>
      <c r="G172" s="153"/>
      <c r="H172" s="153"/>
      <c r="I172" s="153"/>
      <c r="J172" s="156"/>
      <c r="K172" s="154">
        <f>Bilanca!I124/1000</f>
        <v>10211</v>
      </c>
      <c r="L172" s="154">
        <f>E172-K172</f>
        <v>0</v>
      </c>
      <c r="M172" s="155"/>
    </row>
    <row r="173" spans="1:13" x14ac:dyDescent="0.2">
      <c r="A173" s="133" t="s">
        <v>594</v>
      </c>
      <c r="B173" s="133"/>
      <c r="C173" s="133"/>
      <c r="D173" s="157">
        <v>138459</v>
      </c>
      <c r="E173" s="320">
        <f>SUM(D173:D180)</f>
        <v>194215</v>
      </c>
      <c r="F173" s="133" t="s">
        <v>595</v>
      </c>
      <c r="G173" s="133"/>
      <c r="H173" s="133"/>
      <c r="I173" s="133"/>
      <c r="J173" s="140">
        <f>Bilanca!I125/1000</f>
        <v>21302</v>
      </c>
      <c r="K173" s="320">
        <f>SUM(J173:J179)</f>
        <v>194216</v>
      </c>
      <c r="L173" s="320">
        <f>E173-K173</f>
        <v>-1</v>
      </c>
      <c r="M173" s="135"/>
    </row>
    <row r="174" spans="1:13" x14ac:dyDescent="0.2">
      <c r="A174" t="s">
        <v>596</v>
      </c>
      <c r="D174" s="158">
        <v>19883</v>
      </c>
      <c r="E174" s="321"/>
      <c r="F174" t="s">
        <v>597</v>
      </c>
      <c r="J174" s="143">
        <f>Bilanca!I126/1000</f>
        <v>37955</v>
      </c>
      <c r="K174" s="321"/>
      <c r="L174" s="321"/>
      <c r="M174" s="128"/>
    </row>
    <row r="175" spans="1:13" x14ac:dyDescent="0.2">
      <c r="A175" t="s">
        <v>598</v>
      </c>
      <c r="D175" s="158">
        <v>13946</v>
      </c>
      <c r="E175" s="321"/>
      <c r="F175" t="s">
        <v>599</v>
      </c>
      <c r="J175" s="143">
        <f>Bilanca!I128/1000</f>
        <v>22803</v>
      </c>
      <c r="K175" s="321"/>
      <c r="L175" s="321"/>
      <c r="M175" s="128"/>
    </row>
    <row r="176" spans="1:13" x14ac:dyDescent="0.2">
      <c r="A176" t="s">
        <v>600</v>
      </c>
      <c r="D176" s="158">
        <v>4623</v>
      </c>
      <c r="E176" s="321"/>
      <c r="F176" t="s">
        <v>601</v>
      </c>
      <c r="J176" s="143">
        <f>Bilanca!I129/1000</f>
        <v>32362</v>
      </c>
      <c r="K176" s="321"/>
      <c r="L176" s="321"/>
      <c r="M176" s="128"/>
    </row>
    <row r="177" spans="1:13" x14ac:dyDescent="0.2">
      <c r="A177" t="s">
        <v>602</v>
      </c>
      <c r="D177" s="158">
        <v>17304</v>
      </c>
      <c r="E177" s="321"/>
      <c r="F177" t="s">
        <v>603</v>
      </c>
      <c r="J177" s="143">
        <f>Bilanca!I130/1000</f>
        <v>3061</v>
      </c>
      <c r="K177" s="321"/>
      <c r="L177" s="321"/>
      <c r="M177" s="128"/>
    </row>
    <row r="178" spans="1:13" x14ac:dyDescent="0.2">
      <c r="E178" s="321"/>
      <c r="F178" t="s">
        <v>604</v>
      </c>
      <c r="J178" s="143">
        <f>Bilanca!I132/1000</f>
        <v>42311</v>
      </c>
      <c r="K178" s="321"/>
      <c r="L178" s="321"/>
      <c r="M178" s="128"/>
    </row>
    <row r="179" spans="1:13" x14ac:dyDescent="0.2">
      <c r="E179" s="321"/>
      <c r="F179" t="s">
        <v>605</v>
      </c>
      <c r="J179" s="143">
        <f>Bilanca!I133/1000</f>
        <v>34422</v>
      </c>
      <c r="K179" s="321"/>
      <c r="L179" s="321"/>
      <c r="M179" s="128"/>
    </row>
    <row r="180" spans="1:13" x14ac:dyDescent="0.2">
      <c r="B180" s="131"/>
      <c r="C180" s="131"/>
      <c r="D180" s="152"/>
      <c r="E180" s="322"/>
      <c r="J180" s="143"/>
      <c r="K180" s="322"/>
      <c r="L180" s="322"/>
      <c r="M180" s="152"/>
    </row>
  </sheetData>
  <mergeCells count="60">
    <mergeCell ref="A1:I40"/>
    <mergeCell ref="A72:J72"/>
    <mergeCell ref="E128:E129"/>
    <mergeCell ref="K128:K129"/>
    <mergeCell ref="L128:L129"/>
    <mergeCell ref="E130:E132"/>
    <mergeCell ref="K130:K132"/>
    <mergeCell ref="L130:L132"/>
    <mergeCell ref="M130:M132"/>
    <mergeCell ref="E133:E135"/>
    <mergeCell ref="K133:K135"/>
    <mergeCell ref="L133:L135"/>
    <mergeCell ref="M133:M135"/>
    <mergeCell ref="M136:M137"/>
    <mergeCell ref="A138:C139"/>
    <mergeCell ref="D138:D139"/>
    <mergeCell ref="E138:E139"/>
    <mergeCell ref="K138:K139"/>
    <mergeCell ref="L138:L139"/>
    <mergeCell ref="M138:M139"/>
    <mergeCell ref="A136:C137"/>
    <mergeCell ref="D136:D137"/>
    <mergeCell ref="E136:E137"/>
    <mergeCell ref="K136:K137"/>
    <mergeCell ref="L136:L137"/>
    <mergeCell ref="E149:E154"/>
    <mergeCell ref="K149:K154"/>
    <mergeCell ref="L149:L154"/>
    <mergeCell ref="M149:M154"/>
    <mergeCell ref="E140:E142"/>
    <mergeCell ref="K140:K142"/>
    <mergeCell ref="L140:L142"/>
    <mergeCell ref="M140:M142"/>
    <mergeCell ref="E145:E148"/>
    <mergeCell ref="K145:K148"/>
    <mergeCell ref="L145:L148"/>
    <mergeCell ref="M145:M148"/>
    <mergeCell ref="E155:E158"/>
    <mergeCell ref="K155:K158"/>
    <mergeCell ref="L155:L158"/>
    <mergeCell ref="E159:E163"/>
    <mergeCell ref="K159:K163"/>
    <mergeCell ref="L159:L163"/>
    <mergeCell ref="M159:M163"/>
    <mergeCell ref="A164:C165"/>
    <mergeCell ref="D164:D165"/>
    <mergeCell ref="E164:E165"/>
    <mergeCell ref="K164:K165"/>
    <mergeCell ref="L164:L165"/>
    <mergeCell ref="M170:M171"/>
    <mergeCell ref="E166:E169"/>
    <mergeCell ref="K166:K169"/>
    <mergeCell ref="L166:L169"/>
    <mergeCell ref="M166:M167"/>
    <mergeCell ref="E173:E180"/>
    <mergeCell ref="K173:K180"/>
    <mergeCell ref="L173:L180"/>
    <mergeCell ref="E170:E171"/>
    <mergeCell ref="K170:K171"/>
    <mergeCell ref="L170:L171"/>
  </mergeCells>
  <pageMargins left="0.7" right="0.7" top="0.75" bottom="0.75" header="0.3" footer="0.3"/>
  <pageSetup paperSize="9" scale="40" orientation="portrait" r:id="rId1"/>
  <rowBreaks count="1" manualBreakCount="1">
    <brk id="117"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vt:lpstr>
      <vt:lpstr>Bilanca!Print_Area</vt:lpstr>
      <vt:lpstr>Bilješke!Print_Area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Marina Božić</cp:lastModifiedBy>
  <cp:lastPrinted>2018-04-25T06:49:36Z</cp:lastPrinted>
  <dcterms:created xsi:type="dcterms:W3CDTF">2008-10-17T11:51:54Z</dcterms:created>
  <dcterms:modified xsi:type="dcterms:W3CDTF">2026-10-28T11:25:50Z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