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saveExternalLinkValues="0" codeName="ThisWorkbook" defaultThemeVersion="124226"/>
  <mc:AlternateContent xmlns:mc="http://schemas.openxmlformats.org/markup-compatibility/2006">
    <mc:Choice Requires="x15">
      <x15ac:absPath xmlns:x15ac="http://schemas.microsoft.com/office/spreadsheetml/2010/11/ac" url="W:\Kontroling\03 Izvještaji eksterni\43 Objava ZSE\2024\24Q3\"/>
    </mc:Choice>
  </mc:AlternateContent>
  <xr:revisionPtr revIDLastSave="0" documentId="13_ncr:1_{60D390E2-1CF1-417B-81AD-C27299020931}"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120" yWindow="-120" windowWidth="29040" windowHeight="15720"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0">'General data'!$A$1:$J$61</definedName>
    <definedName name="_xlnm.Print_Area" localSheetId="6">Notes!$A$1:$I$24</definedName>
    <definedName name="_xlnm.Print_Area" localSheetId="2">'P&amp;L'!$A$1:$K$113</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H91" i="19"/>
  <c r="I85" i="18"/>
  <c r="H85" i="18"/>
  <c r="H91" i="18"/>
  <c r="I91" i="18"/>
  <c r="W39" i="22" l="1"/>
  <c r="W59" i="22" s="1"/>
  <c r="H21" i="21"/>
  <c r="H90" i="19"/>
  <c r="I90" i="19"/>
  <c r="I21" i="21"/>
  <c r="W10" i="22"/>
  <c r="W30" i="22" s="1"/>
  <c r="Y9" i="22"/>
  <c r="Y10" i="22" s="1"/>
  <c r="W34" i="22"/>
  <c r="Y39" i="22"/>
  <c r="W63" i="22"/>
  <c r="K90" i="19"/>
  <c r="J90" i="19"/>
  <c r="H108" i="19"/>
  <c r="H109" i="19" s="1"/>
  <c r="I108" i="19"/>
  <c r="I109" i="19" s="1"/>
  <c r="K108" i="19"/>
  <c r="K109" i="19" s="1"/>
  <c r="J108" i="19"/>
  <c r="J109" i="19" s="1"/>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K62" i="19" l="1"/>
  <c r="K67" i="19" s="1"/>
  <c r="I57" i="20"/>
  <c r="I59" i="20" s="1"/>
  <c r="I51" i="21"/>
  <c r="I53" i="21" s="1"/>
  <c r="J63" i="19"/>
  <c r="K64" i="19"/>
  <c r="K63" i="19"/>
  <c r="H64" i="19"/>
  <c r="I72" i="18"/>
  <c r="I62" i="19"/>
  <c r="I63" i="19"/>
  <c r="I64" i="19"/>
  <c r="H62" i="19"/>
  <c r="H66" i="19" s="1"/>
  <c r="H63" i="19"/>
  <c r="J62" i="19"/>
  <c r="J66" i="19" s="1"/>
  <c r="J64" i="19"/>
  <c r="K68" i="19" l="1"/>
  <c r="K66" i="19"/>
  <c r="H67" i="19"/>
  <c r="H68" i="19"/>
  <c r="I66" i="19"/>
  <c r="I68" i="19"/>
  <c r="I67" i="19"/>
  <c r="J67" i="19"/>
  <c r="J68" i="19"/>
</calcChain>
</file>

<file path=xl/sharedStrings.xml><?xml version="1.0" encoding="utf-8"?>
<sst xmlns="http://schemas.openxmlformats.org/spreadsheetml/2006/main" count="557" uniqueCount="540">
  <si>
    <r>
      <rPr>
        <b/>
        <sz val="12"/>
        <color theme="1"/>
        <rFont val="Arial"/>
        <family val="2"/>
        <charset val="238"/>
      </rPr>
      <t>Annex 1</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</si>
  <si>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</si>
  <si>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</si>
  <si>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</si>
  <si>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</si>
  <si>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</si>
  <si>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</si>
  <si>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</si>
  <si>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</si>
  <si>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</si>
  <si>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</si>
  <si>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</si>
  <si>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</si>
  <si>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</si>
  <si>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</si>
  <si>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</si>
  <si>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</si>
  <si>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</si>
  <si>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</si>
  <si>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</si>
  <si>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</si>
  <si>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</si>
  <si>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</si>
  <si>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</si>
  <si>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</si>
  <si>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</si>
  <si>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</si>
  <si>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</si>
  <si>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</si>
  <si>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</si>
  <si>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</si>
  <si>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</si>
  <si>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</si>
  <si>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</si>
  <si>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</si>
  <si>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</si>
  <si>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</si>
  <si>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</si>
  <si>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</si>
  <si>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</si>
  <si>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</si>
  <si>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</si>
  <si>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</si>
  <si>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</si>
  <si>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</si>
  <si>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</si>
  <si>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</si>
  <si>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</si>
  <si>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</si>
  <si>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</si>
  <si>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</si>
  <si>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</si>
  <si>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</si>
  <si>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</si>
  <si>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</si>
  <si>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</si>
  <si>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</si>
  <si>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</si>
  <si>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</si>
  <si>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</si>
  <si>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</si>
  <si>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</si>
  <si>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</si>
  <si>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</si>
  <si>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</si>
  <si>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</si>
  <si>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</si>
  <si>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</si>
  <si>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</si>
  <si>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</si>
  <si>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</si>
  <si>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</si>
  <si>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</si>
  <si>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</si>
  <si>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</si>
  <si>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</si>
  <si>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</si>
  <si>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</si>
  <si>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</si>
  <si>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</si>
  <si>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</si>
  <si>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</si>
  <si>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</si>
  <si>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</si>
  <si>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</si>
  <si>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</si>
  <si>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</si>
  <si>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</si>
  <si>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</si>
  <si>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</si>
  <si>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</si>
  <si>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</si>
  <si>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</si>
  <si>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</si>
  <si>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</si>
  <si>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</si>
  <si>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</si>
  <si>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</si>
  <si>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</si>
  <si>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</si>
  <si>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</si>
  <si>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</si>
  <si>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</si>
  <si>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</si>
  <si>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</si>
  <si>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</si>
  <si>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</si>
  <si>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</si>
  <si>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</si>
  <si>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</si>
  <si>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</si>
  <si>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</si>
  <si>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</si>
  <si>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</si>
  <si>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</si>
  <si>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</si>
  <si>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</si>
  <si>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</si>
  <si>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</si>
  <si>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</si>
  <si>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</si>
  <si>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</si>
  <si>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</si>
  <si>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</si>
  <si>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</si>
  <si>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</si>
  <si>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</si>
  <si>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</si>
  <si>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</si>
  <si>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</si>
  <si>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</si>
  <si>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</si>
  <si>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</si>
  <si>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</si>
  <si>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</si>
  <si>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</si>
  <si>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</si>
  <si>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</si>
  <si>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</si>
  <si>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</si>
  <si>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</si>
  <si>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</si>
  <si>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</si>
  <si>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</si>
  <si>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</si>
  <si>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</si>
  <si>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</si>
  <si>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</si>
  <si>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</si>
  <si>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</si>
  <si>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</si>
  <si>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</si>
  <si>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</si>
  <si>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</si>
  <si>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</si>
  <si>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</si>
  <si>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</si>
  <si>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</si>
  <si>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</si>
  <si>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</si>
  <si>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</si>
  <si>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</si>
  <si>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</si>
  <si>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</si>
  <si>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</si>
  <si>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</si>
  <si>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</si>
  <si>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</si>
  <si>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</si>
  <si>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</si>
  <si>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</si>
  <si>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</si>
  <si>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</si>
  <si>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</si>
  <si>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</si>
  <si>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</si>
  <si>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</si>
  <si>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</si>
  <si>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</si>
  <si>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</si>
  <si>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</si>
  <si>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</si>
  <si>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</si>
  <si>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</si>
  <si>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</si>
  <si>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</si>
  <si>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</si>
  <si>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</si>
  <si>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</si>
  <si>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</si>
  <si>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</si>
  <si>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</si>
  <si>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</si>
  <si>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</si>
  <si>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</si>
  <si>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</si>
  <si>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</si>
  <si>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</si>
  <si>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</si>
  <si>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</si>
  <si>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</si>
  <si>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</si>
  <si>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</si>
  <si>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</si>
  <si>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</si>
  <si>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</si>
  <si>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</si>
  <si>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</si>
  <si>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</si>
  <si>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</si>
  <si>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</si>
  <si>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</si>
  <si>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</si>
  <si>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</si>
  <si>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</si>
  <si>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</si>
  <si>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</si>
  <si>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</si>
  <si>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</si>
  <si>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</si>
  <si>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</si>
  <si>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</si>
  <si>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</si>
  <si>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</si>
  <si>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</si>
  <si>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</si>
  <si>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</si>
  <si>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</si>
  <si>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</si>
  <si>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</si>
  <si>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</si>
  <si>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</si>
  <si>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</si>
  <si>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</si>
  <si>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</si>
  <si>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</si>
  <si>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</si>
  <si>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</si>
  <si>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</si>
  <si>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</si>
  <si>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</si>
  <si>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</si>
  <si>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</si>
  <si>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</si>
  <si>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</si>
  <si>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</si>
  <si>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</si>
  <si>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</si>
  <si>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</si>
  <si>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</si>
  <si>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</si>
  <si>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</si>
  <si>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</si>
  <si>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</si>
  <si>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</si>
  <si>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</si>
  <si>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</si>
  <si>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</si>
  <si>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</si>
  <si>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</si>
  <si>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</si>
  <si>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</si>
  <si>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</si>
  <si>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</si>
  <si>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</si>
  <si>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</si>
  <si>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</si>
  <si>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</si>
  <si>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</si>
  <si>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</si>
  <si>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</si>
  <si>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</si>
  <si>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</si>
  <si>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</si>
  <si>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</si>
  <si>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</si>
  <si>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</si>
  <si>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</si>
  <si>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</si>
  <si>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</si>
  <si>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</si>
  <si>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</si>
  <si>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</si>
  <si>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</si>
  <si>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</si>
  <si>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</si>
  <si>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</si>
  <si>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</si>
  <si>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</si>
  <si>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</si>
  <si>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</si>
  <si>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</si>
  <si>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</si>
  <si>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</si>
  <si>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</si>
  <si>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</si>
  <si>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</si>
  <si>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</si>
  <si>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</si>
  <si>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</si>
  <si>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</si>
  <si>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</si>
  <si>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</si>
  <si>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</si>
  <si>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</si>
  <si>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</si>
  <si>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</si>
  <si>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</si>
  <si>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</si>
  <si>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</si>
  <si>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</si>
  <si>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</si>
  <si>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</si>
  <si>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</si>
  <si>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</si>
  <si>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</si>
  <si>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</si>
  <si>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</si>
  <si>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</si>
  <si>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</si>
  <si>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</si>
  <si>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</si>
  <si>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</si>
  <si>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</si>
  <si>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</si>
  <si>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</si>
  <si>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</si>
  <si>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</si>
  <si>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</si>
  <si>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</si>
  <si>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</si>
  <si>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</si>
  <si>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</si>
  <si>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</si>
  <si>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</si>
  <si>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</si>
  <si>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</si>
  <si>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</si>
  <si>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</si>
  <si>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</si>
  <si>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</si>
  <si>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</si>
  <si>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</si>
  <si>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</si>
  <si>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</si>
  <si>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</si>
  <si>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</si>
  <si>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</si>
  <si>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</si>
  <si>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</si>
  <si>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</si>
  <si>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</si>
  <si>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</si>
  <si>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</si>
  <si>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</si>
  <si>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</si>
  <si>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</si>
  <si>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</si>
  <si>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</si>
  <si>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</si>
  <si>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</si>
  <si>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</si>
  <si>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</si>
  <si>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</si>
  <si>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</si>
  <si>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</si>
  <si>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</si>
  <si>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</si>
  <si>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</si>
  <si>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</si>
  <si>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</si>
  <si>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</si>
  <si>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</si>
  <si>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</si>
  <si>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</si>
  <si>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</si>
  <si>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</si>
  <si>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</si>
  <si>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</si>
  <si>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</si>
  <si>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</si>
  <si>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</si>
  <si>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</si>
  <si>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</si>
  <si>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</si>
  <si>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</si>
  <si>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</si>
  <si>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</si>
  <si>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</si>
  <si>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</si>
  <si>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</si>
  <si>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</si>
  <si>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</si>
  <si>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</si>
  <si>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</si>
  <si>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</si>
  <si>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</si>
  <si>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</si>
  <si>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</si>
  <si>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</si>
  <si>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</si>
  <si>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</si>
  <si>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</si>
  <si>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</si>
  <si>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</si>
  <si>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</si>
  <si>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</si>
  <si>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</si>
  <si>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</si>
  <si>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</si>
  <si>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</si>
  <si>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</si>
  <si>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</si>
  <si>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</si>
  <si>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</si>
  <si>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</si>
  <si>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</si>
  <si>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</si>
  <si>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</si>
  <si>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</si>
  <si>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</si>
  <si>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</si>
  <si>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</si>
  <si>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</si>
  <si>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</si>
  <si>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</si>
  <si>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</si>
  <si>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</si>
  <si>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</si>
  <si>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</si>
  <si>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</si>
  <si>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</si>
  <si>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</si>
  <si>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</si>
  <si>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</si>
  <si>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</si>
  <si>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</si>
  <si>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</si>
  <si>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</si>
  <si>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</si>
  <si>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</si>
  <si>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</si>
  <si>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</si>
  <si>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</si>
  <si>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</si>
  <si>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</si>
  <si>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</si>
  <si>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</si>
  <si>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</si>
  <si>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</si>
  <si>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</si>
  <si>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</si>
  <si>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</si>
  <si>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</si>
  <si>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</si>
  <si>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</si>
  <si>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</si>
  <si>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</si>
  <si>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</si>
  <si>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</si>
  <si>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</si>
  <si>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</si>
  <si>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</si>
  <si>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</si>
  <si>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</si>
  <si>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</si>
  <si>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</si>
  <si>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</si>
  <si>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</si>
  <si>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</si>
  <si>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</si>
  <si>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</si>
  <si>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</si>
  <si>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</si>
  <si>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</si>
  <si>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</si>
  <si>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</si>
  <si>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</si>
  <si>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</si>
  <si>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</si>
  <si>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</si>
  <si>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</si>
  <si>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</si>
  <si>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</si>
  <si>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</si>
  <si>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</si>
  <si>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</si>
  <si>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</si>
  <si>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</si>
  <si>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</si>
  <si>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</si>
  <si>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</si>
  <si>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</si>
  <si>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</si>
  <si>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</si>
  <si>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</si>
  <si>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</si>
  <si>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</si>
  <si>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03440494</t>
  </si>
  <si>
    <t>060007090</t>
  </si>
  <si>
    <t>48351740621</t>
  </si>
  <si>
    <t>382</t>
  </si>
  <si>
    <t>549300NFX18SRZHNT751</t>
  </si>
  <si>
    <t>HR</t>
  </si>
  <si>
    <t>AD PLASTIK d.d.</t>
  </si>
  <si>
    <t>SOLIN</t>
  </si>
  <si>
    <t>Matoševa 8</t>
  </si>
  <si>
    <t>informacije@adplastik.hr</t>
  </si>
  <si>
    <t>www.adplastik.hr</t>
  </si>
  <si>
    <t>KD</t>
  </si>
  <si>
    <t>RN</t>
  </si>
  <si>
    <t>Solin, Croatia</t>
  </si>
  <si>
    <t>AO AD PLASTIK TOGLIATTI</t>
  </si>
  <si>
    <t>Samara, Russian Federation</t>
  </si>
  <si>
    <t>1036300221935</t>
  </si>
  <si>
    <t>ZAO AD PLASTIK KALUGA</t>
  </si>
  <si>
    <t>Kaluga, Ruska Federacija</t>
  </si>
  <si>
    <t>1074710000320</t>
  </si>
  <si>
    <t>AD Plastik Tisza Kft.</t>
  </si>
  <si>
    <t>Tiszaujvaros, Mađarska</t>
  </si>
  <si>
    <t>12800821-2932-133-05</t>
  </si>
  <si>
    <t>ADP d.o.o.</t>
  </si>
  <si>
    <t>Mladenovac, Srbija</t>
  </si>
  <si>
    <t>20787538</t>
  </si>
  <si>
    <t>AD PLASTIK d.o.o.</t>
  </si>
  <si>
    <t>Novo Mesto, Slovenija</t>
  </si>
  <si>
    <t>1214985000</t>
  </si>
  <si>
    <t>No</t>
  </si>
  <si>
    <t>Jurun Krešimir</t>
  </si>
  <si>
    <t>021/206-663</t>
  </si>
  <si>
    <t>kresimir.jurun@adplastik.hr</t>
  </si>
  <si>
    <t>Submitter:   AD PLASTIK d.d.</t>
  </si>
  <si>
    <t>2.</t>
  </si>
  <si>
    <t>3.</t>
  </si>
  <si>
    <t>4.</t>
  </si>
  <si>
    <t>ISSUER’S GENERAL DATA</t>
  </si>
  <si>
    <t>balance as at 30.9.2024</t>
  </si>
  <si>
    <t>for the period 1.1.2024 to 30.9.2024</t>
  </si>
  <si>
    <t>for the period 1.1.2024. to 30.9.2024.</t>
  </si>
  <si>
    <r>
      <rPr>
        <sz val="8"/>
        <rFont val="Arial"/>
        <family val="2"/>
        <charset val="238"/>
      </rPr>
      <t xml:space="preserve">NOTES TO FINANCIAL STATEMENTS - TFI
(drawn up for quarterly reporting periods)
</t>
    </r>
    <r>
      <rPr>
        <sz val="8"/>
        <color rgb="FFFF0000"/>
        <rFont val="Arial"/>
        <family val="2"/>
        <charset val="238"/>
      </rPr>
      <t xml:space="preserve">
</t>
    </r>
    <r>
      <rPr>
        <sz val="8"/>
        <rFont val="Arial"/>
        <family val="2"/>
        <charset val="238"/>
      </rPr>
      <t xml:space="preserve">Name of the issuer: AD PLASTIK d.d.
Headquarter: Ul. Antuna Gustava Matoša 8, 21210, Solin, Croatia
Personal identification number (OIB): 48351740621; MBS: 060007090
Reporting period: 1.1.2024. to 30.9.2024.
Notes to financial statements are available as part of AD Plastik Group's Unaudited financial statement. Unaudited financial statement is available on Zagreb Stock Exchange website.
AD Plastik Group Integrated annual report for 2023 year is available on Zagreb Stock Exchange website.
</t>
    </r>
    <r>
      <rPr>
        <sz val="8"/>
        <color rgb="FFFF0000"/>
        <rFont val="Arial"/>
        <family val="2"/>
        <charset val="238"/>
      </rPr>
      <t xml:space="preserve">
</t>
    </r>
    <r>
      <rPr>
        <sz val="8"/>
        <rFont val="Arial"/>
        <family val="2"/>
        <charset val="238"/>
      </rPr>
      <t>Same accounting policies are applied while drawing up financial statements for current reporting period as in the latest annual financial statements.</t>
    </r>
    <r>
      <rPr>
        <sz val="8"/>
        <color rgb="FFFF0000"/>
        <rFont val="Arial"/>
        <family val="2"/>
        <charset val="238"/>
      </rPr>
      <t xml:space="preserve">
</t>
    </r>
    <r>
      <rPr>
        <sz val="8"/>
        <rFont val="Arial"/>
        <family val="2"/>
        <charset val="238"/>
      </rPr>
      <t>AD Plastik d.d. has issued corporate guarantees for the needs of subsidiaries in the following amounts: to banks EUR 7,700 thousand, to buyers EUR 3,000 thousand and to the suppliers EUR 1,944 thousand.</t>
    </r>
    <r>
      <rPr>
        <sz val="8"/>
        <color rgb="FFFF0000"/>
        <rFont val="Arial"/>
        <family val="2"/>
        <charset val="238"/>
      </rPr>
      <t xml:space="preserve">
</t>
    </r>
    <r>
      <rPr>
        <sz val="8"/>
        <rFont val="Arial"/>
        <family val="2"/>
        <charset val="238"/>
      </rPr>
      <t>AD Plastik Group currently has no debts due after more than five years.</t>
    </r>
    <r>
      <rPr>
        <sz val="8"/>
        <color rgb="FFFF0000"/>
        <rFont val="Arial"/>
        <family val="2"/>
        <charset val="238"/>
      </rPr>
      <t xml:space="preserve">
</t>
    </r>
    <r>
      <rPr>
        <sz val="8"/>
        <rFont val="Arial"/>
        <family val="2"/>
        <charset val="238"/>
      </rPr>
      <t xml:space="preserve">The average number of employees of AD Plastik Group in the period from 1.1.2024. to 30.9.2024. was 1,829.
</t>
    </r>
    <r>
      <rPr>
        <sz val="8"/>
        <color rgb="FFFF0000"/>
        <rFont val="Arial"/>
        <family val="2"/>
        <charset val="238"/>
      </rPr>
      <t xml:space="preserve">
</t>
    </r>
    <r>
      <rPr>
        <sz val="8"/>
        <rFont val="Arial"/>
        <family val="2"/>
        <charset val="238"/>
      </rPr>
      <t xml:space="preserve">In intangible assets in the period from 1.1.2024. to 30.9.2024., the cost of net salaries and wages of EUR 407,093, the cost of taxes and contributions from salaries of EUR 159,337, and the cost of contributions to salaries of EUR 84,357 were capitalized.
During the reporting period, deferred tax assets were decreased in the amount of EUR 90 thousand, while deferred tax liabilities were increased in the amount of EUR 2 thousand. On 31.12.2023. deferred tax assets of AD Plastik Grupa was EUR 3,035 thousand, while deferred tax liabilities was EUR 856 thousand.
The difference in cash and cash equivalents in the statement of cash flows compared to the statement of financial position, amounting to  EUR 2,598 thousand, relates to the overdraft balance on the current account.
</t>
    </r>
    <r>
      <rPr>
        <sz val="8"/>
        <color rgb="FFFF0000"/>
        <rFont val="Arial"/>
        <family val="2"/>
        <charset val="238"/>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</si>
</sst>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sz val="8"/>
      <color rgb="FFFF000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auto="1"/>
      </left>
      <right style="thin">
        <color auto="1"/>
      </right>
      <top/>
      <bottom style="thin">
        <color auto="1"/>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327">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0" borderId="41" xfId="0"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5" fillId="0" borderId="27" xfId="0" applyNumberFormat="1" applyFont="1" applyBorder="1" applyAlignment="1" applyProtection="1">
      <alignment horizontal="right" vertical="center" wrapText="1"/>
      <protection locked="0"/>
    </xf>
    <xf numFmtId="3" fontId="15" fillId="10" borderId="12" xfId="0" applyNumberFormat="1" applyFont="1" applyFill="1" applyBorder="1" applyAlignment="1">
      <alignment horizontal="right" vertical="center" wrapText="1"/>
    </xf>
    <xf numFmtId="3" fontId="5" fillId="0" borderId="12"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5" fillId="0" borderId="27" xfId="0" applyNumberFormat="1" applyFont="1" applyBorder="1" applyAlignment="1" applyProtection="1">
      <alignment vertical="center" wrapText="1"/>
      <protection locked="0"/>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0" fontId="4" fillId="12" borderId="50" xfId="4" applyFont="1" applyFill="1" applyBorder="1" applyAlignment="1" applyProtection="1">
      <alignment horizontal="center" vertical="center"/>
      <protection locked="0"/>
    </xf>
    <xf numFmtId="0" fontId="4" fillId="12" borderId="52" xfId="4" applyFont="1" applyFill="1" applyBorder="1" applyAlignment="1" applyProtection="1">
      <alignment horizontal="center" vertical="center"/>
      <protection locked="0"/>
    </xf>
    <xf numFmtId="0" fontId="39" fillId="0" borderId="0" xfId="4" applyFont="1" applyProtection="1">
      <protection locked="0"/>
    </xf>
    <xf numFmtId="0" fontId="39" fillId="15" borderId="0" xfId="4" applyFont="1" applyFill="1" applyProtection="1">
      <protection locked="0"/>
    </xf>
    <xf numFmtId="0" fontId="5" fillId="11" borderId="42" xfId="4" applyFont="1" applyFill="1" applyBorder="1" applyAlignment="1">
      <alignment horizontal="right" vertical="center" wrapText="1"/>
    </xf>
    <xf numFmtId="0" fontId="5" fillId="11" borderId="0" xfId="4" applyFont="1" applyFill="1" applyAlignment="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xf numFmtId="0" fontId="26" fillId="12" borderId="49" xfId="4" applyFont="1" applyFill="1" applyBorder="1" applyAlignment="1" applyProtection="1">
      <alignment vertical="center"/>
      <protection locked="0"/>
    </xf>
    <xf numFmtId="0" fontId="26" fillId="12" borderId="51" xfId="4" applyFont="1" applyFill="1" applyBorder="1" applyAlignment="1" applyProtection="1">
      <alignment vertical="center"/>
      <protection locked="0"/>
    </xf>
    <xf numFmtId="0" fontId="26" fillId="12" borderId="50" xfId="4" applyFont="1" applyFill="1" applyBorder="1" applyAlignment="1" applyProtection="1">
      <alignment vertical="center"/>
      <protection locked="0"/>
    </xf>
    <xf numFmtId="0" fontId="4" fillId="12" borderId="49" xfId="4" applyFont="1" applyFill="1" applyBorder="1" applyAlignment="1" applyProtection="1">
      <alignment vertical="center"/>
      <protection locked="0"/>
    </xf>
    <xf numFmtId="0" fontId="4" fillId="12" borderId="51" xfId="4" applyFont="1" applyFill="1" applyBorder="1" applyAlignment="1" applyProtection="1">
      <alignment vertical="center"/>
      <protection locked="0"/>
    </xf>
    <xf numFmtId="0" fontId="4" fillId="12" borderId="50" xfId="4" applyFont="1" applyFill="1" applyBorder="1" applyAlignment="1" applyProtection="1">
      <alignment vertical="center"/>
      <protection locked="0"/>
    </xf>
    <xf numFmtId="0" fontId="5" fillId="11" borderId="0" xfId="4" applyFont="1" applyFill="1" applyAlignment="1">
      <alignment vertical="center"/>
    </xf>
    <xf numFmtId="49" fontId="4" fillId="12" borderId="49" xfId="4" applyNumberFormat="1" applyFont="1" applyFill="1" applyBorder="1" applyAlignment="1" applyProtection="1">
      <alignment vertical="center"/>
      <protection locked="0"/>
    </xf>
    <xf numFmtId="49" fontId="4" fillId="12" borderId="51" xfId="4" applyNumberFormat="1" applyFont="1" applyFill="1" applyBorder="1" applyAlignment="1" applyProtection="1">
      <alignment vertical="center"/>
      <protection locked="0"/>
    </xf>
    <xf numFmtId="49" fontId="4" fillId="12" borderId="50"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6" fillId="11" borderId="0" xfId="4" applyFont="1" applyFill="1" applyAlignment="1">
      <alignment vertical="top"/>
    </xf>
    <xf numFmtId="0" fontId="5" fillId="11" borderId="0" xfId="4" applyFont="1" applyFill="1" applyAlignment="1">
      <alignment vertical="top"/>
    </xf>
    <xf numFmtId="0" fontId="4" fillId="12" borderId="49" xfId="4" applyFont="1" applyFill="1" applyBorder="1" applyAlignment="1" applyProtection="1">
      <alignment horizontal="right" vertical="center"/>
      <protection locked="0"/>
    </xf>
    <xf numFmtId="0" fontId="4" fillId="12" borderId="51" xfId="4" applyFont="1" applyFill="1" applyBorder="1" applyAlignment="1" applyProtection="1">
      <alignment horizontal="right" vertical="center"/>
      <protection locked="0"/>
    </xf>
    <xf numFmtId="0" fontId="4" fillId="12" borderId="50" xfId="4" applyFont="1" applyFill="1" applyBorder="1" applyAlignment="1" applyProtection="1">
      <alignment horizontal="right" vertical="center"/>
      <protection locked="0"/>
    </xf>
    <xf numFmtId="0" fontId="26" fillId="11" borderId="0" xfId="4" applyFont="1" applyFill="1" applyProtection="1">
      <protection locked="0"/>
    </xf>
    <xf numFmtId="0" fontId="26" fillId="11" borderId="0" xfId="4" applyFont="1" applyFill="1" applyAlignment="1">
      <alignment vertical="top" wrapText="1"/>
    </xf>
    <xf numFmtId="0" fontId="5" fillId="11" borderId="42" xfId="4" applyFont="1" applyFill="1" applyBorder="1" applyAlignment="1">
      <alignment horizontal="center" vertical="center"/>
    </xf>
    <xf numFmtId="0" fontId="5" fillId="11" borderId="42" xfId="4" applyFont="1" applyFill="1" applyBorder="1" applyAlignment="1">
      <alignment horizontal="right" vertical="center"/>
    </xf>
    <xf numFmtId="0" fontId="5" fillId="11" borderId="0" xfId="4" applyFont="1" applyFill="1" applyAlignment="1">
      <alignment horizontal="right" vertical="center"/>
    </xf>
    <xf numFmtId="0" fontId="27" fillId="11" borderId="0" xfId="4" applyFont="1" applyFill="1" applyAlignment="1">
      <alignment vertical="center"/>
    </xf>
    <xf numFmtId="0" fontId="26" fillId="12" borderId="49" xfId="4" applyFont="1" applyFill="1" applyBorder="1" applyProtection="1">
      <protection locked="0"/>
    </xf>
    <xf numFmtId="0" fontId="26" fillId="12" borderId="51" xfId="4" applyFont="1" applyFill="1" applyBorder="1" applyProtection="1">
      <protection locked="0"/>
    </xf>
    <xf numFmtId="0" fontId="26" fillId="12" borderId="50" xfId="4" applyFont="1" applyFill="1" applyBorder="1" applyProtection="1">
      <protection locked="0"/>
    </xf>
    <xf numFmtId="0" fontId="4" fillId="12" borderId="49" xfId="4" applyFont="1" applyFill="1" applyBorder="1" applyAlignment="1" applyProtection="1">
      <alignment horizontal="center" vertical="center"/>
      <protection locked="0"/>
    </xf>
    <xf numFmtId="0" fontId="4" fillId="12" borderId="50" xfId="4" applyFont="1" applyFill="1" applyBorder="1" applyAlignment="1" applyProtection="1">
      <alignment horizontal="center" vertical="center"/>
      <protection locked="0"/>
    </xf>
    <xf numFmtId="49" fontId="4" fillId="12" borderId="49" xfId="4" applyNumberFormat="1" applyFont="1" applyFill="1" applyBorder="1" applyAlignment="1" applyProtection="1">
      <alignment horizontal="center" vertical="center"/>
      <protection locked="0"/>
    </xf>
    <xf numFmtId="49" fontId="4" fillId="12" borderId="50" xfId="4" applyNumberFormat="1"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43" xfId="4" applyFont="1" applyFill="1" applyBorder="1" applyAlignment="1">
      <alignment horizontal="right" vertical="center" wrapText="1"/>
    </xf>
    <xf numFmtId="0" fontId="27" fillId="11" borderId="42" xfId="4" applyFont="1" applyFill="1" applyBorder="1" applyAlignment="1">
      <alignment vertical="center"/>
    </xf>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3" xfId="4" applyFont="1" applyFill="1" applyBorder="1" applyAlignment="1">
      <alignment horizontal="right" vertical="center"/>
    </xf>
    <xf numFmtId="0" fontId="26" fillId="11" borderId="0" xfId="4" applyFont="1" applyFill="1" applyAlignment="1">
      <alignment wrapTex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49" xfId="4" applyNumberFormat="1" applyFont="1" applyFill="1" applyBorder="1" applyAlignment="1" applyProtection="1">
      <alignment horizontal="center" vertical="center"/>
      <protection locked="0"/>
    </xf>
    <xf numFmtId="14" fontId="4" fillId="12" borderId="50"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49" fontId="4" fillId="12" borderId="3" xfId="4" applyNumberFormat="1" applyFont="1" applyFill="1" applyBorder="1" applyAlignment="1" applyProtection="1">
      <alignment horizontal="center" vertical="center"/>
      <protection locked="0"/>
    </xf>
    <xf numFmtId="49" fontId="4" fillId="12" borderId="44" xfId="4" applyNumberFormat="1" applyFont="1" applyFill="1" applyBorder="1" applyAlignment="1" applyProtection="1">
      <alignment horizontal="center" vertical="center"/>
      <protection locked="0"/>
    </xf>
    <xf numFmtId="0" fontId="26" fillId="11" borderId="42" xfId="4" applyFont="1" applyFill="1" applyBorder="1" applyAlignment="1">
      <alignment wrapText="1"/>
    </xf>
    <xf numFmtId="0" fontId="5" fillId="0" borderId="41" xfId="0" applyFont="1" applyBorder="1" applyAlignment="1">
      <alignment horizontal="left" vertical="center" wrapText="1"/>
    </xf>
    <xf numFmtId="0" fontId="4" fillId="0" borderId="41" xfId="0" applyFont="1" applyBorder="1" applyAlignment="1">
      <alignment horizontal="left" vertical="center" wrapText="1"/>
    </xf>
    <xf numFmtId="0" fontId="4" fillId="9" borderId="41" xfId="0" applyFont="1" applyFill="1" applyBorder="1" applyAlignment="1">
      <alignment horizontal="left" vertical="center" wrapText="1"/>
    </xf>
    <xf numFmtId="0" fontId="5" fillId="11" borderId="41" xfId="0" applyFont="1" applyFill="1" applyBorder="1" applyAlignment="1">
      <alignment horizontal="left" vertical="center" wrapText="1"/>
    </xf>
    <xf numFmtId="0" fontId="5" fillId="9"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5" fillId="0" borderId="41" xfId="0" applyFont="1" applyBorder="1" applyAlignment="1">
      <alignment horizontal="left" vertical="center" wrapText="1" indent="1"/>
    </xf>
    <xf numFmtId="0" fontId="12" fillId="4" borderId="41" xfId="0" applyFont="1" applyFill="1" applyBorder="1" applyAlignment="1">
      <alignment vertical="center" wrapText="1"/>
    </xf>
    <xf numFmtId="0" fontId="0" fillId="0" borderId="41" xfId="0" applyBorder="1"/>
    <xf numFmtId="0" fontId="5" fillId="9" borderId="41" xfId="0" applyFont="1" applyFill="1" applyBorder="1" applyAlignment="1">
      <alignment horizontal="left" vertical="center" wrapText="1" indent="1"/>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6" fillId="3" borderId="41" xfId="3" applyFont="1" applyFill="1" applyBorder="1" applyAlignment="1">
      <alignment horizontal="center" vertical="center"/>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0" fillId="0" borderId="0" xfId="0" applyAlignment="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5" fillId="0" borderId="12" xfId="0" applyFont="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12" xfId="0" applyFont="1" applyBorder="1" applyAlignment="1">
      <alignment horizontal="left" vertical="center" wrapText="1"/>
    </xf>
    <xf numFmtId="0" fontId="4" fillId="10" borderId="12" xfId="0" applyFont="1" applyFill="1" applyBorder="1" applyAlignment="1">
      <alignment horizontal="left" vertical="center" wrapText="1"/>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5" fillId="0" borderId="27" xfId="0" applyFont="1" applyBorder="1" applyAlignment="1">
      <alignment horizontal="left" vertical="center" wrapText="1" indent="1"/>
    </xf>
    <xf numFmtId="0" fontId="5" fillId="0" borderId="27" xfId="0" applyFont="1" applyBorder="1" applyAlignment="1">
      <alignment horizontal="left" vertical="center" wrapText="1"/>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 fillId="0" borderId="40" xfId="0" applyFont="1" applyBorder="1"/>
    <xf numFmtId="0" fontId="16"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0" fontId="40" fillId="0" borderId="0" xfId="0" applyFont="1" applyAlignment="1">
      <alignment horizontal="left" vertical="top" wrapText="1"/>
    </xf>
  </cellXfs>
  <cellStyles count="5">
    <cellStyle name="Hyperlink 2" xfId="2" xr:uid="{00000000-0005-0000-0000-000000000000}"/>
    <cellStyle name="Normal" xfId="0" builtinId="0"/>
    <cellStyle name="Normal 2" xfId="3" xr:uid="{00000000-0005-0000-0000-000002000000}"/>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72"/>
  <sheetViews>
    <sheetView tabSelected="1" view="pageBreakPreview" zoomScaleNormal="100" zoomScaleSheetLayoutView="100" workbookViewId="0">
      <selection activeCell="A2" sqref="A2:J2"/>
    </sheetView>
  </sheetViews>
  <sheetFormatPr defaultColWidth="9.140625" defaultRowHeight="15" x14ac:dyDescent="0.25"/>
  <cols>
    <col min="1" max="8" width="9.140625" style="62"/>
    <col min="9" max="9" width="15.28515625" style="62" customWidth="1"/>
    <col min="10" max="10" width="9.140625" style="62"/>
    <col min="11" max="13" width="9.140625" style="62" customWidth="1"/>
    <col min="14" max="14" width="9.140625" style="122"/>
    <col min="15" max="15" width="9.140625" style="62" customWidth="1"/>
    <col min="16" max="16384" width="9.140625" style="62"/>
  </cols>
  <sheetData>
    <row r="1" spans="1:14" ht="15.75" x14ac:dyDescent="0.25">
      <c r="A1" s="177" t="s">
        <v>0</v>
      </c>
      <c r="B1" s="178"/>
      <c r="C1" s="178"/>
      <c r="D1" s="60"/>
      <c r="E1" s="60"/>
      <c r="F1" s="60"/>
      <c r="G1" s="60"/>
      <c r="H1" s="60"/>
      <c r="I1" s="60"/>
      <c r="J1" s="61"/>
    </row>
    <row r="2" spans="1:14" ht="14.45" customHeight="1" x14ac:dyDescent="0.25">
      <c r="A2" s="179" t="s">
        <v>535</v>
      </c>
      <c r="B2" s="180"/>
      <c r="C2" s="180"/>
      <c r="D2" s="180"/>
      <c r="E2" s="180"/>
      <c r="F2" s="180"/>
      <c r="G2" s="180"/>
      <c r="H2" s="180"/>
      <c r="I2" s="180"/>
      <c r="J2" s="181"/>
      <c r="N2" s="122" t="s">
        <v>386</v>
      </c>
    </row>
    <row r="3" spans="1:14" x14ac:dyDescent="0.25">
      <c r="A3" s="63"/>
      <c r="B3" s="64"/>
      <c r="C3" s="64"/>
      <c r="D3" s="64"/>
      <c r="E3" s="64"/>
      <c r="F3" s="64"/>
      <c r="G3" s="64"/>
      <c r="H3" s="64"/>
      <c r="I3" s="64"/>
      <c r="J3" s="65"/>
      <c r="N3" s="122" t="s">
        <v>532</v>
      </c>
    </row>
    <row r="4" spans="1:14" ht="33.6" customHeight="1" x14ac:dyDescent="0.25">
      <c r="A4" s="182" t="s">
        <v>1</v>
      </c>
      <c r="B4" s="183"/>
      <c r="C4" s="183"/>
      <c r="D4" s="183"/>
      <c r="E4" s="184">
        <v>45292</v>
      </c>
      <c r="F4" s="185"/>
      <c r="G4" s="66" t="s">
        <v>2</v>
      </c>
      <c r="H4" s="184">
        <v>45565</v>
      </c>
      <c r="I4" s="185"/>
      <c r="J4" s="67"/>
      <c r="N4" s="122" t="s">
        <v>533</v>
      </c>
    </row>
    <row r="5" spans="1:14" s="68" customFormat="1" ht="10.15" customHeight="1" x14ac:dyDescent="0.25">
      <c r="A5" s="186"/>
      <c r="B5" s="187"/>
      <c r="C5" s="187"/>
      <c r="D5" s="187"/>
      <c r="E5" s="187"/>
      <c r="F5" s="187"/>
      <c r="G5" s="187"/>
      <c r="H5" s="187"/>
      <c r="I5" s="187"/>
      <c r="J5" s="188"/>
      <c r="N5" s="122" t="s">
        <v>534</v>
      </c>
    </row>
    <row r="6" spans="1:14" ht="20.45" customHeight="1" x14ac:dyDescent="0.25">
      <c r="A6" s="69"/>
      <c r="B6" s="70" t="s">
        <v>3</v>
      </c>
      <c r="C6" s="71"/>
      <c r="D6" s="71"/>
      <c r="E6" s="77">
        <v>2024</v>
      </c>
      <c r="F6" s="72"/>
      <c r="G6" s="66"/>
      <c r="H6" s="72"/>
      <c r="I6" s="73"/>
      <c r="J6" s="74"/>
    </row>
    <row r="7" spans="1:14" s="76" customFormat="1" ht="10.9" customHeight="1" x14ac:dyDescent="0.25">
      <c r="A7" s="69"/>
      <c r="B7" s="71"/>
      <c r="C7" s="71"/>
      <c r="D7" s="71"/>
      <c r="E7" s="75"/>
      <c r="F7" s="75"/>
      <c r="G7" s="66"/>
      <c r="H7" s="72"/>
      <c r="I7" s="73"/>
      <c r="J7" s="74"/>
      <c r="N7" s="123"/>
    </row>
    <row r="8" spans="1:14" ht="20.45" customHeight="1" x14ac:dyDescent="0.25">
      <c r="A8" s="69"/>
      <c r="B8" s="70" t="s">
        <v>4</v>
      </c>
      <c r="C8" s="71"/>
      <c r="D8" s="71"/>
      <c r="E8" s="77" t="s">
        <v>533</v>
      </c>
      <c r="F8" s="72"/>
      <c r="G8" s="66"/>
      <c r="H8" s="72"/>
      <c r="I8" s="73"/>
      <c r="J8" s="74"/>
    </row>
    <row r="9" spans="1:14" s="76" customFormat="1" ht="10.9" customHeight="1" x14ac:dyDescent="0.25">
      <c r="A9" s="69"/>
      <c r="B9" s="71"/>
      <c r="C9" s="71"/>
      <c r="D9" s="71"/>
      <c r="E9" s="75"/>
      <c r="F9" s="75"/>
      <c r="G9" s="66"/>
      <c r="H9" s="75"/>
      <c r="I9" s="78"/>
      <c r="J9" s="74"/>
      <c r="N9" s="123"/>
    </row>
    <row r="10" spans="1:14" ht="37.9" customHeight="1" x14ac:dyDescent="0.25">
      <c r="A10" s="173" t="s">
        <v>5</v>
      </c>
      <c r="B10" s="174"/>
      <c r="C10" s="174"/>
      <c r="D10" s="174"/>
      <c r="E10" s="174"/>
      <c r="F10" s="174"/>
      <c r="G10" s="174"/>
      <c r="H10" s="174"/>
      <c r="I10" s="174"/>
      <c r="J10" s="79"/>
    </row>
    <row r="11" spans="1:14" ht="24.6" customHeight="1" x14ac:dyDescent="0.25">
      <c r="A11" s="159" t="s">
        <v>6</v>
      </c>
      <c r="B11" s="175"/>
      <c r="C11" s="167" t="s">
        <v>498</v>
      </c>
      <c r="D11" s="168"/>
      <c r="E11" s="80"/>
      <c r="F11" s="125" t="s">
        <v>7</v>
      </c>
      <c r="G11" s="171"/>
      <c r="H11" s="165" t="s">
        <v>503</v>
      </c>
      <c r="I11" s="166"/>
      <c r="J11" s="81"/>
    </row>
    <row r="12" spans="1:14" ht="14.45" customHeight="1" x14ac:dyDescent="0.25">
      <c r="A12" s="82"/>
      <c r="B12" s="83"/>
      <c r="C12" s="83"/>
      <c r="D12" s="83"/>
      <c r="E12" s="176"/>
      <c r="F12" s="176"/>
      <c r="G12" s="176"/>
      <c r="H12" s="176"/>
      <c r="I12" s="84"/>
      <c r="J12" s="81"/>
    </row>
    <row r="13" spans="1:14" ht="21" customHeight="1" x14ac:dyDescent="0.25">
      <c r="A13" s="124" t="s">
        <v>8</v>
      </c>
      <c r="B13" s="171"/>
      <c r="C13" s="189" t="s">
        <v>499</v>
      </c>
      <c r="D13" s="190"/>
      <c r="E13" s="191"/>
      <c r="F13" s="176"/>
      <c r="G13" s="176"/>
      <c r="H13" s="176"/>
      <c r="I13" s="84"/>
      <c r="J13" s="81"/>
    </row>
    <row r="14" spans="1:14" ht="10.9" customHeight="1" x14ac:dyDescent="0.25">
      <c r="A14" s="80"/>
      <c r="B14" s="84"/>
      <c r="C14" s="83"/>
      <c r="D14" s="83"/>
      <c r="E14" s="131"/>
      <c r="F14" s="131"/>
      <c r="G14" s="131"/>
      <c r="H14" s="131"/>
      <c r="I14" s="83"/>
      <c r="J14" s="85"/>
    </row>
    <row r="15" spans="1:14" ht="22.9" customHeight="1" x14ac:dyDescent="0.25">
      <c r="A15" s="124" t="s">
        <v>9</v>
      </c>
      <c r="B15" s="171"/>
      <c r="C15" s="167" t="s">
        <v>500</v>
      </c>
      <c r="D15" s="168"/>
      <c r="E15" s="172"/>
      <c r="F15" s="161"/>
      <c r="G15" s="86" t="s">
        <v>10</v>
      </c>
      <c r="H15" s="165" t="s">
        <v>502</v>
      </c>
      <c r="I15" s="166"/>
      <c r="J15" s="87"/>
    </row>
    <row r="16" spans="1:14" ht="10.9" customHeight="1" x14ac:dyDescent="0.25">
      <c r="A16" s="80"/>
      <c r="B16" s="84"/>
      <c r="C16" s="83"/>
      <c r="D16" s="83"/>
      <c r="E16" s="131"/>
      <c r="F16" s="131"/>
      <c r="G16" s="131"/>
      <c r="H16" s="131"/>
      <c r="I16" s="83"/>
      <c r="J16" s="85"/>
    </row>
    <row r="17" spans="1:10" ht="22.9" customHeight="1" x14ac:dyDescent="0.25">
      <c r="A17" s="88"/>
      <c r="B17" s="86" t="s">
        <v>11</v>
      </c>
      <c r="C17" s="167" t="s">
        <v>501</v>
      </c>
      <c r="D17" s="168"/>
      <c r="E17" s="89"/>
      <c r="F17" s="89"/>
      <c r="G17" s="89"/>
      <c r="H17" s="89"/>
      <c r="I17" s="89"/>
      <c r="J17" s="87"/>
    </row>
    <row r="18" spans="1:10" x14ac:dyDescent="0.25">
      <c r="A18" s="169"/>
      <c r="B18" s="170"/>
      <c r="C18" s="131"/>
      <c r="D18" s="131"/>
      <c r="E18" s="131"/>
      <c r="F18" s="131"/>
      <c r="G18" s="131"/>
      <c r="H18" s="131"/>
      <c r="I18" s="83"/>
      <c r="J18" s="85"/>
    </row>
    <row r="19" spans="1:10" x14ac:dyDescent="0.25">
      <c r="A19" s="159" t="s">
        <v>12</v>
      </c>
      <c r="B19" s="160"/>
      <c r="C19" s="135" t="s">
        <v>504</v>
      </c>
      <c r="D19" s="136"/>
      <c r="E19" s="136"/>
      <c r="F19" s="136"/>
      <c r="G19" s="136"/>
      <c r="H19" s="136"/>
      <c r="I19" s="136"/>
      <c r="J19" s="137"/>
    </row>
    <row r="20" spans="1:10" x14ac:dyDescent="0.25">
      <c r="A20" s="82"/>
      <c r="B20" s="83"/>
      <c r="C20" s="90"/>
      <c r="D20" s="83"/>
      <c r="E20" s="131"/>
      <c r="F20" s="131"/>
      <c r="G20" s="131"/>
      <c r="H20" s="131"/>
      <c r="I20" s="83"/>
      <c r="J20" s="85"/>
    </row>
    <row r="21" spans="1:10" x14ac:dyDescent="0.25">
      <c r="A21" s="159" t="s">
        <v>13</v>
      </c>
      <c r="B21" s="160"/>
      <c r="C21" s="165">
        <v>21210</v>
      </c>
      <c r="D21" s="166"/>
      <c r="E21" s="131"/>
      <c r="F21" s="131"/>
      <c r="G21" s="135" t="s">
        <v>505</v>
      </c>
      <c r="H21" s="136"/>
      <c r="I21" s="136"/>
      <c r="J21" s="137"/>
    </row>
    <row r="22" spans="1:10" x14ac:dyDescent="0.25">
      <c r="A22" s="82"/>
      <c r="B22" s="83"/>
      <c r="C22" s="83"/>
      <c r="D22" s="83"/>
      <c r="E22" s="131"/>
      <c r="F22" s="131"/>
      <c r="G22" s="131"/>
      <c r="H22" s="131"/>
      <c r="I22" s="83"/>
      <c r="J22" s="85"/>
    </row>
    <row r="23" spans="1:10" x14ac:dyDescent="0.25">
      <c r="A23" s="159" t="s">
        <v>14</v>
      </c>
      <c r="B23" s="160"/>
      <c r="C23" s="135" t="s">
        <v>506</v>
      </c>
      <c r="D23" s="136"/>
      <c r="E23" s="136"/>
      <c r="F23" s="136"/>
      <c r="G23" s="136"/>
      <c r="H23" s="136"/>
      <c r="I23" s="136"/>
      <c r="J23" s="137"/>
    </row>
    <row r="24" spans="1:10" x14ac:dyDescent="0.25">
      <c r="A24" s="82"/>
      <c r="B24" s="83"/>
      <c r="C24" s="83"/>
      <c r="D24" s="83"/>
      <c r="E24" s="131"/>
      <c r="F24" s="131"/>
      <c r="G24" s="131"/>
      <c r="H24" s="131"/>
      <c r="I24" s="83"/>
      <c r="J24" s="85"/>
    </row>
    <row r="25" spans="1:10" x14ac:dyDescent="0.25">
      <c r="A25" s="159" t="s">
        <v>15</v>
      </c>
      <c r="B25" s="160"/>
      <c r="C25" s="162" t="s">
        <v>507</v>
      </c>
      <c r="D25" s="163"/>
      <c r="E25" s="163"/>
      <c r="F25" s="163"/>
      <c r="G25" s="163"/>
      <c r="H25" s="163"/>
      <c r="I25" s="163"/>
      <c r="J25" s="164"/>
    </row>
    <row r="26" spans="1:10" x14ac:dyDescent="0.25">
      <c r="A26" s="82"/>
      <c r="B26" s="83"/>
      <c r="C26" s="90"/>
      <c r="D26" s="83"/>
      <c r="E26" s="131"/>
      <c r="F26" s="131"/>
      <c r="G26" s="131"/>
      <c r="H26" s="131"/>
      <c r="I26" s="83"/>
      <c r="J26" s="85"/>
    </row>
    <row r="27" spans="1:10" x14ac:dyDescent="0.25">
      <c r="A27" s="159" t="s">
        <v>16</v>
      </c>
      <c r="B27" s="160"/>
      <c r="C27" s="162" t="s">
        <v>508</v>
      </c>
      <c r="D27" s="163"/>
      <c r="E27" s="163"/>
      <c r="F27" s="163"/>
      <c r="G27" s="163"/>
      <c r="H27" s="163"/>
      <c r="I27" s="163"/>
      <c r="J27" s="164"/>
    </row>
    <row r="28" spans="1:10" ht="13.9" customHeight="1" x14ac:dyDescent="0.25">
      <c r="A28" s="82"/>
      <c r="B28" s="83"/>
      <c r="C28" s="90"/>
      <c r="D28" s="83"/>
      <c r="E28" s="131"/>
      <c r="F28" s="131"/>
      <c r="G28" s="131"/>
      <c r="H28" s="131"/>
      <c r="I28" s="83"/>
      <c r="J28" s="85"/>
    </row>
    <row r="29" spans="1:10" ht="22.9" customHeight="1" x14ac:dyDescent="0.25">
      <c r="A29" s="124" t="s">
        <v>17</v>
      </c>
      <c r="B29" s="160"/>
      <c r="C29" s="121">
        <v>1815</v>
      </c>
      <c r="D29" s="92"/>
      <c r="E29" s="138"/>
      <c r="F29" s="138"/>
      <c r="G29" s="138"/>
      <c r="H29" s="138"/>
      <c r="I29" s="93"/>
      <c r="J29" s="94"/>
    </row>
    <row r="30" spans="1:10" x14ac:dyDescent="0.25">
      <c r="A30" s="82"/>
      <c r="B30" s="83"/>
      <c r="C30" s="83"/>
      <c r="D30" s="83"/>
      <c r="E30" s="131"/>
      <c r="F30" s="131"/>
      <c r="G30" s="131"/>
      <c r="H30" s="131"/>
      <c r="I30" s="93"/>
      <c r="J30" s="94"/>
    </row>
    <row r="31" spans="1:10" x14ac:dyDescent="0.25">
      <c r="A31" s="159" t="s">
        <v>18</v>
      </c>
      <c r="B31" s="160"/>
      <c r="C31" s="105" t="s">
        <v>509</v>
      </c>
      <c r="D31" s="158" t="s">
        <v>19</v>
      </c>
      <c r="E31" s="142"/>
      <c r="F31" s="142"/>
      <c r="G31" s="142"/>
      <c r="H31" s="83"/>
      <c r="I31" s="95" t="s">
        <v>20</v>
      </c>
      <c r="J31" s="96" t="s">
        <v>21</v>
      </c>
    </row>
    <row r="32" spans="1:10" x14ac:dyDescent="0.25">
      <c r="A32" s="159"/>
      <c r="B32" s="160"/>
      <c r="C32" s="97"/>
      <c r="D32" s="66"/>
      <c r="E32" s="161"/>
      <c r="F32" s="161"/>
      <c r="G32" s="161"/>
      <c r="H32" s="161"/>
      <c r="I32" s="93"/>
      <c r="J32" s="94"/>
    </row>
    <row r="33" spans="1:10" x14ac:dyDescent="0.25">
      <c r="A33" s="159" t="s">
        <v>22</v>
      </c>
      <c r="B33" s="160"/>
      <c r="C33" s="91" t="s">
        <v>510</v>
      </c>
      <c r="D33" s="158" t="s">
        <v>23</v>
      </c>
      <c r="E33" s="142"/>
      <c r="F33" s="142"/>
      <c r="G33" s="142"/>
      <c r="H33" s="89"/>
      <c r="I33" s="95" t="s">
        <v>24</v>
      </c>
      <c r="J33" s="96" t="s">
        <v>25</v>
      </c>
    </row>
    <row r="34" spans="1:10" x14ac:dyDescent="0.25">
      <c r="A34" s="82"/>
      <c r="B34" s="83"/>
      <c r="C34" s="83"/>
      <c r="D34" s="83"/>
      <c r="E34" s="131"/>
      <c r="F34" s="131"/>
      <c r="G34" s="131"/>
      <c r="H34" s="131"/>
      <c r="I34" s="83"/>
      <c r="J34" s="85"/>
    </row>
    <row r="35" spans="1:10" x14ac:dyDescent="0.25">
      <c r="A35" s="158" t="s">
        <v>26</v>
      </c>
      <c r="B35" s="142"/>
      <c r="C35" s="142"/>
      <c r="D35" s="142"/>
      <c r="E35" s="142" t="s">
        <v>27</v>
      </c>
      <c r="F35" s="142"/>
      <c r="G35" s="142"/>
      <c r="H35" s="142"/>
      <c r="I35" s="142"/>
      <c r="J35" s="98" t="s">
        <v>28</v>
      </c>
    </row>
    <row r="36" spans="1:10" x14ac:dyDescent="0.25">
      <c r="A36" s="82"/>
      <c r="B36" s="83"/>
      <c r="C36" s="83"/>
      <c r="D36" s="83"/>
      <c r="E36" s="131"/>
      <c r="F36" s="131"/>
      <c r="G36" s="131"/>
      <c r="H36" s="131"/>
      <c r="I36" s="83"/>
      <c r="J36" s="94"/>
    </row>
    <row r="37" spans="1:10" x14ac:dyDescent="0.25">
      <c r="A37" s="153" t="s">
        <v>504</v>
      </c>
      <c r="B37" s="154"/>
      <c r="C37" s="154"/>
      <c r="D37" s="154"/>
      <c r="E37" s="153" t="s">
        <v>511</v>
      </c>
      <c r="F37" s="154"/>
      <c r="G37" s="154"/>
      <c r="H37" s="154"/>
      <c r="I37" s="155"/>
      <c r="J37" s="120" t="s">
        <v>498</v>
      </c>
    </row>
    <row r="38" spans="1:10" x14ac:dyDescent="0.25">
      <c r="A38" s="82"/>
      <c r="B38" s="83"/>
      <c r="C38" s="90"/>
      <c r="D38" s="157"/>
      <c r="E38" s="157"/>
      <c r="F38" s="157"/>
      <c r="G38" s="157"/>
      <c r="H38" s="157"/>
      <c r="I38" s="157"/>
      <c r="J38" s="85"/>
    </row>
    <row r="39" spans="1:10" x14ac:dyDescent="0.25">
      <c r="A39" s="153" t="s">
        <v>512</v>
      </c>
      <c r="B39" s="154"/>
      <c r="C39" s="154"/>
      <c r="D39" s="155"/>
      <c r="E39" s="153" t="s">
        <v>513</v>
      </c>
      <c r="F39" s="154"/>
      <c r="G39" s="154"/>
      <c r="H39" s="154"/>
      <c r="I39" s="155"/>
      <c r="J39" s="121" t="s">
        <v>514</v>
      </c>
    </row>
    <row r="40" spans="1:10" x14ac:dyDescent="0.25">
      <c r="A40" s="82"/>
      <c r="B40" s="83"/>
      <c r="C40" s="90"/>
      <c r="D40" s="99"/>
      <c r="E40" s="157"/>
      <c r="F40" s="157"/>
      <c r="G40" s="157"/>
      <c r="H40" s="157"/>
      <c r="I40" s="84"/>
      <c r="J40" s="85"/>
    </row>
    <row r="41" spans="1:10" x14ac:dyDescent="0.25">
      <c r="A41" s="153" t="s">
        <v>515</v>
      </c>
      <c r="B41" s="154"/>
      <c r="C41" s="154"/>
      <c r="D41" s="155"/>
      <c r="E41" s="153" t="s">
        <v>516</v>
      </c>
      <c r="F41" s="154"/>
      <c r="G41" s="154"/>
      <c r="H41" s="154"/>
      <c r="I41" s="155"/>
      <c r="J41" s="121" t="s">
        <v>517</v>
      </c>
    </row>
    <row r="42" spans="1:10" x14ac:dyDescent="0.25">
      <c r="A42" s="82"/>
      <c r="B42" s="83"/>
      <c r="C42" s="90"/>
      <c r="D42" s="99"/>
      <c r="E42" s="157"/>
      <c r="F42" s="157"/>
      <c r="G42" s="157"/>
      <c r="H42" s="157"/>
      <c r="I42" s="84"/>
      <c r="J42" s="85"/>
    </row>
    <row r="43" spans="1:10" x14ac:dyDescent="0.25">
      <c r="A43" s="153" t="s">
        <v>518</v>
      </c>
      <c r="B43" s="154"/>
      <c r="C43" s="154"/>
      <c r="D43" s="155"/>
      <c r="E43" s="153" t="s">
        <v>519</v>
      </c>
      <c r="F43" s="154"/>
      <c r="G43" s="154"/>
      <c r="H43" s="154"/>
      <c r="I43" s="155"/>
      <c r="J43" s="121" t="s">
        <v>520</v>
      </c>
    </row>
    <row r="44" spans="1:10" x14ac:dyDescent="0.25">
      <c r="A44" s="100"/>
      <c r="B44" s="90"/>
      <c r="C44" s="151"/>
      <c r="D44" s="151"/>
      <c r="E44" s="131"/>
      <c r="F44" s="131"/>
      <c r="G44" s="151"/>
      <c r="H44" s="151"/>
      <c r="I44" s="151"/>
      <c r="J44" s="85"/>
    </row>
    <row r="45" spans="1:10" x14ac:dyDescent="0.25">
      <c r="A45" s="153" t="s">
        <v>521</v>
      </c>
      <c r="B45" s="154"/>
      <c r="C45" s="154"/>
      <c r="D45" s="155"/>
      <c r="E45" s="153" t="s">
        <v>522</v>
      </c>
      <c r="F45" s="154"/>
      <c r="G45" s="154"/>
      <c r="H45" s="154"/>
      <c r="I45" s="155"/>
      <c r="J45" s="121" t="s">
        <v>523</v>
      </c>
    </row>
    <row r="46" spans="1:10" x14ac:dyDescent="0.25">
      <c r="A46" s="100"/>
      <c r="B46" s="90"/>
      <c r="C46" s="90"/>
      <c r="D46" s="83"/>
      <c r="E46" s="156"/>
      <c r="F46" s="156"/>
      <c r="G46" s="151"/>
      <c r="H46" s="151"/>
      <c r="I46" s="83"/>
      <c r="J46" s="85"/>
    </row>
    <row r="47" spans="1:10" x14ac:dyDescent="0.25">
      <c r="A47" s="153" t="s">
        <v>524</v>
      </c>
      <c r="B47" s="154"/>
      <c r="C47" s="154"/>
      <c r="D47" s="155"/>
      <c r="E47" s="153" t="s">
        <v>525</v>
      </c>
      <c r="F47" s="154"/>
      <c r="G47" s="154"/>
      <c r="H47" s="154"/>
      <c r="I47" s="155"/>
      <c r="J47" s="121" t="s">
        <v>526</v>
      </c>
    </row>
    <row r="48" spans="1:10" x14ac:dyDescent="0.25">
      <c r="A48" s="100"/>
      <c r="B48" s="90"/>
      <c r="C48" s="90"/>
      <c r="D48" s="83"/>
      <c r="E48" s="131"/>
      <c r="F48" s="131"/>
      <c r="G48" s="151"/>
      <c r="H48" s="151"/>
      <c r="I48" s="83"/>
      <c r="J48" s="101" t="s">
        <v>29</v>
      </c>
    </row>
    <row r="49" spans="1:10" x14ac:dyDescent="0.25">
      <c r="A49" s="100"/>
      <c r="B49" s="90"/>
      <c r="C49" s="90"/>
      <c r="D49" s="83"/>
      <c r="E49" s="131"/>
      <c r="F49" s="131"/>
      <c r="G49" s="151"/>
      <c r="H49" s="151"/>
      <c r="I49" s="83"/>
      <c r="J49" s="101" t="s">
        <v>30</v>
      </c>
    </row>
    <row r="50" spans="1:10" ht="14.45" customHeight="1" x14ac:dyDescent="0.25">
      <c r="A50" s="124" t="s">
        <v>31</v>
      </c>
      <c r="B50" s="125"/>
      <c r="C50" s="144" t="s">
        <v>527</v>
      </c>
      <c r="D50" s="145"/>
      <c r="E50" s="146" t="s">
        <v>32</v>
      </c>
      <c r="F50" s="147"/>
      <c r="G50" s="148"/>
      <c r="H50" s="149"/>
      <c r="I50" s="149"/>
      <c r="J50" s="150"/>
    </row>
    <row r="51" spans="1:10" x14ac:dyDescent="0.25">
      <c r="A51" s="100"/>
      <c r="B51" s="90"/>
      <c r="C51" s="151"/>
      <c r="D51" s="151"/>
      <c r="E51" s="131"/>
      <c r="F51" s="131"/>
      <c r="G51" s="152" t="s">
        <v>33</v>
      </c>
      <c r="H51" s="152"/>
      <c r="I51" s="152"/>
      <c r="J51" s="74"/>
    </row>
    <row r="52" spans="1:10" ht="13.9" customHeight="1" x14ac:dyDescent="0.25">
      <c r="A52" s="124" t="s">
        <v>34</v>
      </c>
      <c r="B52" s="125"/>
      <c r="C52" s="135" t="s">
        <v>528</v>
      </c>
      <c r="D52" s="136"/>
      <c r="E52" s="136"/>
      <c r="F52" s="136"/>
      <c r="G52" s="136"/>
      <c r="H52" s="136"/>
      <c r="I52" s="136"/>
      <c r="J52" s="137"/>
    </row>
    <row r="53" spans="1:10" x14ac:dyDescent="0.25">
      <c r="A53" s="82"/>
      <c r="B53" s="83"/>
      <c r="C53" s="138" t="s">
        <v>35</v>
      </c>
      <c r="D53" s="138"/>
      <c r="E53" s="138"/>
      <c r="F53" s="138"/>
      <c r="G53" s="138"/>
      <c r="H53" s="138"/>
      <c r="I53" s="138"/>
      <c r="J53" s="85"/>
    </row>
    <row r="54" spans="1:10" x14ac:dyDescent="0.25">
      <c r="A54" s="124" t="s">
        <v>36</v>
      </c>
      <c r="B54" s="125"/>
      <c r="C54" s="139" t="s">
        <v>529</v>
      </c>
      <c r="D54" s="140"/>
      <c r="E54" s="141"/>
      <c r="F54" s="131"/>
      <c r="G54" s="131"/>
      <c r="H54" s="142"/>
      <c r="I54" s="142"/>
      <c r="J54" s="143"/>
    </row>
    <row r="55" spans="1:10" x14ac:dyDescent="0.25">
      <c r="A55" s="82"/>
      <c r="B55" s="83"/>
      <c r="C55" s="90"/>
      <c r="D55" s="83"/>
      <c r="E55" s="131"/>
      <c r="F55" s="131"/>
      <c r="G55" s="131"/>
      <c r="H55" s="131"/>
      <c r="I55" s="83"/>
      <c r="J55" s="85"/>
    </row>
    <row r="56" spans="1:10" ht="14.45" customHeight="1" x14ac:dyDescent="0.25">
      <c r="A56" s="124" t="s">
        <v>37</v>
      </c>
      <c r="B56" s="125"/>
      <c r="C56" s="132" t="s">
        <v>530</v>
      </c>
      <c r="D56" s="133"/>
      <c r="E56" s="133"/>
      <c r="F56" s="133"/>
      <c r="G56" s="133"/>
      <c r="H56" s="133"/>
      <c r="I56" s="133"/>
      <c r="J56" s="134"/>
    </row>
    <row r="57" spans="1:10" x14ac:dyDescent="0.25">
      <c r="A57" s="82"/>
      <c r="B57" s="83"/>
      <c r="C57" s="83"/>
      <c r="D57" s="83"/>
      <c r="E57" s="131"/>
      <c r="F57" s="131"/>
      <c r="G57" s="131"/>
      <c r="H57" s="131"/>
      <c r="I57" s="83"/>
      <c r="J57" s="85"/>
    </row>
    <row r="58" spans="1:10" x14ac:dyDescent="0.25">
      <c r="A58" s="124" t="s">
        <v>38</v>
      </c>
      <c r="B58" s="125"/>
      <c r="C58" s="126"/>
      <c r="D58" s="127"/>
      <c r="E58" s="127"/>
      <c r="F58" s="127"/>
      <c r="G58" s="127"/>
      <c r="H58" s="127"/>
      <c r="I58" s="127"/>
      <c r="J58" s="128"/>
    </row>
    <row r="59" spans="1:10" ht="14.45" customHeight="1" x14ac:dyDescent="0.25">
      <c r="A59" s="82"/>
      <c r="B59" s="83"/>
      <c r="C59" s="129" t="s">
        <v>39</v>
      </c>
      <c r="D59" s="129"/>
      <c r="E59" s="129"/>
      <c r="F59" s="129"/>
      <c r="G59" s="83"/>
      <c r="H59" s="83"/>
      <c r="I59" s="83"/>
      <c r="J59" s="85"/>
    </row>
    <row r="60" spans="1:10" x14ac:dyDescent="0.25">
      <c r="A60" s="124" t="s">
        <v>40</v>
      </c>
      <c r="B60" s="125"/>
      <c r="C60" s="126"/>
      <c r="D60" s="127"/>
      <c r="E60" s="127"/>
      <c r="F60" s="127"/>
      <c r="G60" s="127"/>
      <c r="H60" s="127"/>
      <c r="I60" s="127"/>
      <c r="J60" s="128"/>
    </row>
    <row r="61" spans="1:10" ht="14.45" customHeight="1" x14ac:dyDescent="0.25">
      <c r="A61" s="102"/>
      <c r="B61" s="103"/>
      <c r="C61" s="130" t="s">
        <v>41</v>
      </c>
      <c r="D61" s="130"/>
      <c r="E61" s="130"/>
      <c r="F61" s="130"/>
      <c r="G61" s="130"/>
      <c r="H61" s="103"/>
      <c r="I61" s="103"/>
      <c r="J61" s="104"/>
    </row>
    <row r="68" ht="27" customHeight="1" x14ac:dyDescent="0.25"/>
    <row r="72" ht="38.450000000000003" customHeight="1" x14ac:dyDescent="0.25"/>
  </sheetData>
  <sheetProtection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0866141732283472" right="0.70866141732283472" top="0.74803149606299213" bottom="0.74803149606299213" header="0.31496062992125984" footer="0.31496062992125984"/>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Normal="100" zoomScaleSheetLayoutView="100" workbookViewId="0">
      <selection sqref="A1:I1"/>
    </sheetView>
  </sheetViews>
  <sheetFormatPr defaultColWidth="8.85546875" defaultRowHeight="12.75" x14ac:dyDescent="0.2"/>
  <cols>
    <col min="8" max="9" width="16.140625" style="31" customWidth="1"/>
    <col min="10" max="10" width="10.28515625" bestFit="1" customWidth="1"/>
  </cols>
  <sheetData>
    <row r="1" spans="1:9" x14ac:dyDescent="0.2">
      <c r="A1" s="199" t="s">
        <v>42</v>
      </c>
      <c r="B1" s="200"/>
      <c r="C1" s="200"/>
      <c r="D1" s="200"/>
      <c r="E1" s="200"/>
      <c r="F1" s="200"/>
      <c r="G1" s="200"/>
      <c r="H1" s="200"/>
      <c r="I1" s="200"/>
    </row>
    <row r="2" spans="1:9" x14ac:dyDescent="0.2">
      <c r="A2" s="201" t="s">
        <v>536</v>
      </c>
      <c r="B2" s="202"/>
      <c r="C2" s="202"/>
      <c r="D2" s="202"/>
      <c r="E2" s="202"/>
      <c r="F2" s="202"/>
      <c r="G2" s="202"/>
      <c r="H2" s="202"/>
      <c r="I2" s="202"/>
    </row>
    <row r="3" spans="1:9" x14ac:dyDescent="0.2">
      <c r="A3" s="203" t="s">
        <v>497</v>
      </c>
      <c r="B3" s="203"/>
      <c r="C3" s="203"/>
      <c r="D3" s="203"/>
      <c r="E3" s="203"/>
      <c r="F3" s="203"/>
      <c r="G3" s="203"/>
      <c r="H3" s="203"/>
      <c r="I3" s="203"/>
    </row>
    <row r="4" spans="1:9" x14ac:dyDescent="0.2">
      <c r="A4" s="204" t="s">
        <v>531</v>
      </c>
      <c r="B4" s="205"/>
      <c r="C4" s="205"/>
      <c r="D4" s="205"/>
      <c r="E4" s="205"/>
      <c r="F4" s="205"/>
      <c r="G4" s="205"/>
      <c r="H4" s="205"/>
      <c r="I4" s="206"/>
    </row>
    <row r="5" spans="1:9" ht="45" x14ac:dyDescent="0.2">
      <c r="A5" s="209" t="s">
        <v>43</v>
      </c>
      <c r="B5" s="210"/>
      <c r="C5" s="210"/>
      <c r="D5" s="210"/>
      <c r="E5" s="210"/>
      <c r="F5" s="210"/>
      <c r="G5" s="10" t="s">
        <v>44</v>
      </c>
      <c r="H5" s="12" t="s">
        <v>45</v>
      </c>
      <c r="I5" s="12" t="s">
        <v>46</v>
      </c>
    </row>
    <row r="6" spans="1:9" x14ac:dyDescent="0.2">
      <c r="A6" s="207">
        <v>1</v>
      </c>
      <c r="B6" s="208"/>
      <c r="C6" s="208"/>
      <c r="D6" s="208"/>
      <c r="E6" s="208"/>
      <c r="F6" s="208"/>
      <c r="G6" s="11">
        <v>2</v>
      </c>
      <c r="H6" s="12">
        <v>3</v>
      </c>
      <c r="I6" s="12">
        <v>4</v>
      </c>
    </row>
    <row r="7" spans="1:9" x14ac:dyDescent="0.2">
      <c r="A7" s="211"/>
      <c r="B7" s="211"/>
      <c r="C7" s="211"/>
      <c r="D7" s="211"/>
      <c r="E7" s="211"/>
      <c r="F7" s="211"/>
      <c r="G7" s="211"/>
      <c r="H7" s="211"/>
      <c r="I7" s="211"/>
    </row>
    <row r="8" spans="1:9" ht="12.75" customHeight="1" x14ac:dyDescent="0.2">
      <c r="A8" s="193" t="s">
        <v>47</v>
      </c>
      <c r="B8" s="193"/>
      <c r="C8" s="193"/>
      <c r="D8" s="193"/>
      <c r="E8" s="193"/>
      <c r="F8" s="193"/>
      <c r="G8" s="13">
        <v>1</v>
      </c>
      <c r="H8" s="29">
        <v>0</v>
      </c>
      <c r="I8" s="29">
        <v>0</v>
      </c>
    </row>
    <row r="9" spans="1:9" ht="12.75" customHeight="1" x14ac:dyDescent="0.2">
      <c r="A9" s="194" t="s">
        <v>48</v>
      </c>
      <c r="B9" s="194"/>
      <c r="C9" s="194"/>
      <c r="D9" s="194"/>
      <c r="E9" s="194"/>
      <c r="F9" s="194"/>
      <c r="G9" s="14">
        <v>2</v>
      </c>
      <c r="H9" s="30">
        <f>H10+H17+H27+H38+H43</f>
        <v>124117227</v>
      </c>
      <c r="I9" s="30">
        <f>I10+I17+I27+I38+I43</f>
        <v>125252582</v>
      </c>
    </row>
    <row r="10" spans="1:9" ht="12.75" customHeight="1" x14ac:dyDescent="0.2">
      <c r="A10" s="196" t="s">
        <v>49</v>
      </c>
      <c r="B10" s="196"/>
      <c r="C10" s="196"/>
      <c r="D10" s="196"/>
      <c r="E10" s="196"/>
      <c r="F10" s="196"/>
      <c r="G10" s="14">
        <v>3</v>
      </c>
      <c r="H10" s="30">
        <f>H11+H12+H13+H14+H15+H16</f>
        <v>11962756</v>
      </c>
      <c r="I10" s="30">
        <f>I11+I12+I13+I14+I15+I16</f>
        <v>12162711</v>
      </c>
    </row>
    <row r="11" spans="1:9" ht="12.75" customHeight="1" x14ac:dyDescent="0.2">
      <c r="A11" s="192" t="s">
        <v>495</v>
      </c>
      <c r="B11" s="192"/>
      <c r="C11" s="192"/>
      <c r="D11" s="192"/>
      <c r="E11" s="192"/>
      <c r="F11" s="192"/>
      <c r="G11" s="13">
        <v>4</v>
      </c>
      <c r="H11" s="29">
        <v>3318626</v>
      </c>
      <c r="I11" s="29">
        <v>2008458</v>
      </c>
    </row>
    <row r="12" spans="1:9" ht="22.9" customHeight="1" x14ac:dyDescent="0.2">
      <c r="A12" s="192" t="s">
        <v>494</v>
      </c>
      <c r="B12" s="192"/>
      <c r="C12" s="192"/>
      <c r="D12" s="192"/>
      <c r="E12" s="192"/>
      <c r="F12" s="192"/>
      <c r="G12" s="13">
        <v>5</v>
      </c>
      <c r="H12" s="29">
        <v>243784</v>
      </c>
      <c r="I12" s="29">
        <v>189173</v>
      </c>
    </row>
    <row r="13" spans="1:9" ht="12.75" customHeight="1" x14ac:dyDescent="0.2">
      <c r="A13" s="192" t="s">
        <v>50</v>
      </c>
      <c r="B13" s="192"/>
      <c r="C13" s="192"/>
      <c r="D13" s="192"/>
      <c r="E13" s="192"/>
      <c r="F13" s="192"/>
      <c r="G13" s="13">
        <v>6</v>
      </c>
      <c r="H13" s="29">
        <v>2390912</v>
      </c>
      <c r="I13" s="29">
        <v>2390912</v>
      </c>
    </row>
    <row r="14" spans="1:9" ht="12.75" customHeight="1" x14ac:dyDescent="0.2">
      <c r="A14" s="192" t="s">
        <v>51</v>
      </c>
      <c r="B14" s="192"/>
      <c r="C14" s="192"/>
      <c r="D14" s="192"/>
      <c r="E14" s="192"/>
      <c r="F14" s="192"/>
      <c r="G14" s="13">
        <v>7</v>
      </c>
      <c r="H14" s="29">
        <v>0</v>
      </c>
      <c r="I14" s="29">
        <v>0</v>
      </c>
    </row>
    <row r="15" spans="1:9" ht="12.75" customHeight="1" x14ac:dyDescent="0.2">
      <c r="A15" s="192" t="s">
        <v>52</v>
      </c>
      <c r="B15" s="192"/>
      <c r="C15" s="192"/>
      <c r="D15" s="192"/>
      <c r="E15" s="192"/>
      <c r="F15" s="192"/>
      <c r="G15" s="13">
        <v>8</v>
      </c>
      <c r="H15" s="29">
        <v>5743494</v>
      </c>
      <c r="I15" s="29">
        <v>7456533</v>
      </c>
    </row>
    <row r="16" spans="1:9" ht="12.75" customHeight="1" x14ac:dyDescent="0.2">
      <c r="A16" s="192" t="s">
        <v>53</v>
      </c>
      <c r="B16" s="192"/>
      <c r="C16" s="192"/>
      <c r="D16" s="192"/>
      <c r="E16" s="192"/>
      <c r="F16" s="192"/>
      <c r="G16" s="13">
        <v>9</v>
      </c>
      <c r="H16" s="29">
        <v>265940</v>
      </c>
      <c r="I16" s="29">
        <v>117635</v>
      </c>
    </row>
    <row r="17" spans="1:9" ht="12.75" customHeight="1" x14ac:dyDescent="0.2">
      <c r="A17" s="196" t="s">
        <v>54</v>
      </c>
      <c r="B17" s="196"/>
      <c r="C17" s="196"/>
      <c r="D17" s="196"/>
      <c r="E17" s="196"/>
      <c r="F17" s="196"/>
      <c r="G17" s="14">
        <v>10</v>
      </c>
      <c r="H17" s="30">
        <f>H18+H19+H20+H21+H22+H23+H24+H25+H26</f>
        <v>97247073</v>
      </c>
      <c r="I17" s="30">
        <f>I18+I19+I20+I21+I22+I23+I24+I25+I26</f>
        <v>98813231</v>
      </c>
    </row>
    <row r="18" spans="1:9" ht="12.75" customHeight="1" x14ac:dyDescent="0.2">
      <c r="A18" s="192" t="s">
        <v>55</v>
      </c>
      <c r="B18" s="192"/>
      <c r="C18" s="192"/>
      <c r="D18" s="192"/>
      <c r="E18" s="192"/>
      <c r="F18" s="192"/>
      <c r="G18" s="13">
        <v>11</v>
      </c>
      <c r="H18" s="29">
        <v>18275491</v>
      </c>
      <c r="I18" s="29">
        <v>18255947</v>
      </c>
    </row>
    <row r="19" spans="1:9" ht="12.75" customHeight="1" x14ac:dyDescent="0.2">
      <c r="A19" s="192" t="s">
        <v>56</v>
      </c>
      <c r="B19" s="192"/>
      <c r="C19" s="192"/>
      <c r="D19" s="192"/>
      <c r="E19" s="192"/>
      <c r="F19" s="192"/>
      <c r="G19" s="13">
        <v>12</v>
      </c>
      <c r="H19" s="29">
        <v>34959231</v>
      </c>
      <c r="I19" s="29">
        <v>34134996</v>
      </c>
    </row>
    <row r="20" spans="1:9" ht="12.75" customHeight="1" x14ac:dyDescent="0.2">
      <c r="A20" s="192" t="s">
        <v>57</v>
      </c>
      <c r="B20" s="192"/>
      <c r="C20" s="192"/>
      <c r="D20" s="192"/>
      <c r="E20" s="192"/>
      <c r="F20" s="192"/>
      <c r="G20" s="13">
        <v>13</v>
      </c>
      <c r="H20" s="29">
        <v>26952464</v>
      </c>
      <c r="I20" s="29">
        <v>25427301</v>
      </c>
    </row>
    <row r="21" spans="1:9" ht="12.75" customHeight="1" x14ac:dyDescent="0.2">
      <c r="A21" s="192" t="s">
        <v>58</v>
      </c>
      <c r="B21" s="192"/>
      <c r="C21" s="192"/>
      <c r="D21" s="192"/>
      <c r="E21" s="192"/>
      <c r="F21" s="192"/>
      <c r="G21" s="13">
        <v>14</v>
      </c>
      <c r="H21" s="29">
        <v>4616302</v>
      </c>
      <c r="I21" s="29">
        <v>4590122</v>
      </c>
    </row>
    <row r="22" spans="1:9" ht="12.75" customHeight="1" x14ac:dyDescent="0.2">
      <c r="A22" s="192" t="s">
        <v>59</v>
      </c>
      <c r="B22" s="192"/>
      <c r="C22" s="192"/>
      <c r="D22" s="192"/>
      <c r="E22" s="192"/>
      <c r="F22" s="192"/>
      <c r="G22" s="13">
        <v>15</v>
      </c>
      <c r="H22" s="29">
        <v>0</v>
      </c>
      <c r="I22" s="29">
        <v>0</v>
      </c>
    </row>
    <row r="23" spans="1:9" ht="12.75" customHeight="1" x14ac:dyDescent="0.2">
      <c r="A23" s="192" t="s">
        <v>60</v>
      </c>
      <c r="B23" s="192"/>
      <c r="C23" s="192"/>
      <c r="D23" s="192"/>
      <c r="E23" s="192"/>
      <c r="F23" s="192"/>
      <c r="G23" s="13">
        <v>16</v>
      </c>
      <c r="H23" s="29">
        <v>247018</v>
      </c>
      <c r="I23" s="29">
        <v>401582</v>
      </c>
    </row>
    <row r="24" spans="1:9" ht="12.75" customHeight="1" x14ac:dyDescent="0.2">
      <c r="A24" s="192" t="s">
        <v>61</v>
      </c>
      <c r="B24" s="192"/>
      <c r="C24" s="192"/>
      <c r="D24" s="192"/>
      <c r="E24" s="192"/>
      <c r="F24" s="192"/>
      <c r="G24" s="13">
        <v>17</v>
      </c>
      <c r="H24" s="29">
        <v>6369785</v>
      </c>
      <c r="I24" s="29">
        <v>10034433</v>
      </c>
    </row>
    <row r="25" spans="1:9" ht="12.75" customHeight="1" x14ac:dyDescent="0.2">
      <c r="A25" s="192" t="s">
        <v>62</v>
      </c>
      <c r="B25" s="192"/>
      <c r="C25" s="192"/>
      <c r="D25" s="192"/>
      <c r="E25" s="192"/>
      <c r="F25" s="192"/>
      <c r="G25" s="13">
        <v>18</v>
      </c>
      <c r="H25" s="29">
        <v>2570331</v>
      </c>
      <c r="I25" s="29">
        <v>2741846</v>
      </c>
    </row>
    <row r="26" spans="1:9" ht="12.75" customHeight="1" x14ac:dyDescent="0.2">
      <c r="A26" s="192" t="s">
        <v>63</v>
      </c>
      <c r="B26" s="192"/>
      <c r="C26" s="192"/>
      <c r="D26" s="192"/>
      <c r="E26" s="192"/>
      <c r="F26" s="192"/>
      <c r="G26" s="13">
        <v>19</v>
      </c>
      <c r="H26" s="29">
        <v>3256451</v>
      </c>
      <c r="I26" s="29">
        <v>3227004</v>
      </c>
    </row>
    <row r="27" spans="1:9" ht="12.75" customHeight="1" x14ac:dyDescent="0.2">
      <c r="A27" s="196" t="s">
        <v>64</v>
      </c>
      <c r="B27" s="196"/>
      <c r="C27" s="196"/>
      <c r="D27" s="196"/>
      <c r="E27" s="196"/>
      <c r="F27" s="196"/>
      <c r="G27" s="14">
        <v>20</v>
      </c>
      <c r="H27" s="30">
        <f>SUM(H28:H37)</f>
        <v>11871996</v>
      </c>
      <c r="I27" s="30">
        <f>SUM(I28:I37)</f>
        <v>11331523</v>
      </c>
    </row>
    <row r="28" spans="1:9" ht="12.75" customHeight="1" x14ac:dyDescent="0.2">
      <c r="A28" s="192" t="s">
        <v>65</v>
      </c>
      <c r="B28" s="192"/>
      <c r="C28" s="192"/>
      <c r="D28" s="192"/>
      <c r="E28" s="192"/>
      <c r="F28" s="192"/>
      <c r="G28" s="13">
        <v>21</v>
      </c>
      <c r="H28" s="29">
        <v>0</v>
      </c>
      <c r="I28" s="29">
        <v>0</v>
      </c>
    </row>
    <row r="29" spans="1:9" ht="12.75" customHeight="1" x14ac:dyDescent="0.2">
      <c r="A29" s="192" t="s">
        <v>66</v>
      </c>
      <c r="B29" s="192"/>
      <c r="C29" s="192"/>
      <c r="D29" s="192"/>
      <c r="E29" s="192"/>
      <c r="F29" s="192"/>
      <c r="G29" s="13">
        <v>22</v>
      </c>
      <c r="H29" s="29">
        <v>0</v>
      </c>
      <c r="I29" s="29">
        <v>0</v>
      </c>
    </row>
    <row r="30" spans="1:9" ht="12.75" customHeight="1" x14ac:dyDescent="0.2">
      <c r="A30" s="192" t="s">
        <v>67</v>
      </c>
      <c r="B30" s="192"/>
      <c r="C30" s="192"/>
      <c r="D30" s="192"/>
      <c r="E30" s="192"/>
      <c r="F30" s="192"/>
      <c r="G30" s="13">
        <v>23</v>
      </c>
      <c r="H30" s="29">
        <v>0</v>
      </c>
      <c r="I30" s="29">
        <v>0</v>
      </c>
    </row>
    <row r="31" spans="1:9" ht="24" customHeight="1" x14ac:dyDescent="0.2">
      <c r="A31" s="192" t="s">
        <v>68</v>
      </c>
      <c r="B31" s="192"/>
      <c r="C31" s="192"/>
      <c r="D31" s="192"/>
      <c r="E31" s="192"/>
      <c r="F31" s="192"/>
      <c r="G31" s="13">
        <v>24</v>
      </c>
      <c r="H31" s="29">
        <v>11871996</v>
      </c>
      <c r="I31" s="29">
        <v>11331523</v>
      </c>
    </row>
    <row r="32" spans="1:9" ht="23.45" customHeight="1" x14ac:dyDescent="0.2">
      <c r="A32" s="192" t="s">
        <v>69</v>
      </c>
      <c r="B32" s="192"/>
      <c r="C32" s="192"/>
      <c r="D32" s="192"/>
      <c r="E32" s="192"/>
      <c r="F32" s="192"/>
      <c r="G32" s="13">
        <v>25</v>
      </c>
      <c r="H32" s="29">
        <v>0</v>
      </c>
      <c r="I32" s="29">
        <v>0</v>
      </c>
    </row>
    <row r="33" spans="1:9" ht="21.6" customHeight="1" x14ac:dyDescent="0.2">
      <c r="A33" s="192" t="s">
        <v>70</v>
      </c>
      <c r="B33" s="192"/>
      <c r="C33" s="192"/>
      <c r="D33" s="192"/>
      <c r="E33" s="192"/>
      <c r="F33" s="192"/>
      <c r="G33" s="13">
        <v>26</v>
      </c>
      <c r="H33" s="29">
        <v>0</v>
      </c>
      <c r="I33" s="29">
        <v>0</v>
      </c>
    </row>
    <row r="34" spans="1:9" ht="12.75" customHeight="1" x14ac:dyDescent="0.2">
      <c r="A34" s="192" t="s">
        <v>71</v>
      </c>
      <c r="B34" s="192"/>
      <c r="C34" s="192"/>
      <c r="D34" s="192"/>
      <c r="E34" s="192"/>
      <c r="F34" s="192"/>
      <c r="G34" s="13">
        <v>27</v>
      </c>
      <c r="H34" s="29">
        <v>0</v>
      </c>
      <c r="I34" s="29">
        <v>0</v>
      </c>
    </row>
    <row r="35" spans="1:9" ht="12.75" customHeight="1" x14ac:dyDescent="0.2">
      <c r="A35" s="192" t="s">
        <v>72</v>
      </c>
      <c r="B35" s="192"/>
      <c r="C35" s="192"/>
      <c r="D35" s="192"/>
      <c r="E35" s="192"/>
      <c r="F35" s="192"/>
      <c r="G35" s="13">
        <v>28</v>
      </c>
      <c r="H35" s="29">
        <v>0</v>
      </c>
      <c r="I35" s="29">
        <v>0</v>
      </c>
    </row>
    <row r="36" spans="1:9" ht="12.75" customHeight="1" x14ac:dyDescent="0.2">
      <c r="A36" s="192" t="s">
        <v>73</v>
      </c>
      <c r="B36" s="192"/>
      <c r="C36" s="192"/>
      <c r="D36" s="192"/>
      <c r="E36" s="192"/>
      <c r="F36" s="192"/>
      <c r="G36" s="13">
        <v>29</v>
      </c>
      <c r="H36" s="29">
        <v>0</v>
      </c>
      <c r="I36" s="29">
        <v>0</v>
      </c>
    </row>
    <row r="37" spans="1:9" ht="12.75" customHeight="1" x14ac:dyDescent="0.2">
      <c r="A37" s="192" t="s">
        <v>74</v>
      </c>
      <c r="B37" s="192"/>
      <c r="C37" s="192"/>
      <c r="D37" s="192"/>
      <c r="E37" s="192"/>
      <c r="F37" s="192"/>
      <c r="G37" s="13">
        <v>30</v>
      </c>
      <c r="H37" s="29">
        <v>0</v>
      </c>
      <c r="I37" s="29">
        <v>0</v>
      </c>
    </row>
    <row r="38" spans="1:9" ht="12.75" customHeight="1" x14ac:dyDescent="0.2">
      <c r="A38" s="196" t="s">
        <v>75</v>
      </c>
      <c r="B38" s="196"/>
      <c r="C38" s="196"/>
      <c r="D38" s="196"/>
      <c r="E38" s="196"/>
      <c r="F38" s="196"/>
      <c r="G38" s="14">
        <v>31</v>
      </c>
      <c r="H38" s="30">
        <f>H39+H40+H41+H42</f>
        <v>0</v>
      </c>
      <c r="I38" s="30">
        <f>I39+I40+I41+I42</f>
        <v>0</v>
      </c>
    </row>
    <row r="39" spans="1:9" ht="12.75" customHeight="1" x14ac:dyDescent="0.2">
      <c r="A39" s="192" t="s">
        <v>76</v>
      </c>
      <c r="B39" s="192"/>
      <c r="C39" s="192"/>
      <c r="D39" s="192"/>
      <c r="E39" s="192"/>
      <c r="F39" s="192"/>
      <c r="G39" s="13">
        <v>32</v>
      </c>
      <c r="H39" s="29">
        <v>0</v>
      </c>
      <c r="I39" s="29">
        <v>0</v>
      </c>
    </row>
    <row r="40" spans="1:9" ht="27" customHeight="1" x14ac:dyDescent="0.2">
      <c r="A40" s="192" t="s">
        <v>77</v>
      </c>
      <c r="B40" s="192"/>
      <c r="C40" s="192"/>
      <c r="D40" s="192"/>
      <c r="E40" s="192"/>
      <c r="F40" s="192"/>
      <c r="G40" s="13">
        <v>33</v>
      </c>
      <c r="H40" s="29">
        <v>0</v>
      </c>
      <c r="I40" s="29">
        <v>0</v>
      </c>
    </row>
    <row r="41" spans="1:9" ht="12.75" customHeight="1" x14ac:dyDescent="0.2">
      <c r="A41" s="192" t="s">
        <v>78</v>
      </c>
      <c r="B41" s="192"/>
      <c r="C41" s="192"/>
      <c r="D41" s="192"/>
      <c r="E41" s="192"/>
      <c r="F41" s="192"/>
      <c r="G41" s="13">
        <v>34</v>
      </c>
      <c r="H41" s="29">
        <v>0</v>
      </c>
      <c r="I41" s="29">
        <v>0</v>
      </c>
    </row>
    <row r="42" spans="1:9" ht="12.75" customHeight="1" x14ac:dyDescent="0.2">
      <c r="A42" s="192" t="s">
        <v>79</v>
      </c>
      <c r="B42" s="192"/>
      <c r="C42" s="192"/>
      <c r="D42" s="192"/>
      <c r="E42" s="192"/>
      <c r="F42" s="192"/>
      <c r="G42" s="13">
        <v>35</v>
      </c>
      <c r="H42" s="29">
        <v>0</v>
      </c>
      <c r="I42" s="29">
        <v>0</v>
      </c>
    </row>
    <row r="43" spans="1:9" ht="12.75" customHeight="1" x14ac:dyDescent="0.2">
      <c r="A43" s="192" t="s">
        <v>80</v>
      </c>
      <c r="B43" s="192"/>
      <c r="C43" s="192"/>
      <c r="D43" s="192"/>
      <c r="E43" s="192"/>
      <c r="F43" s="192"/>
      <c r="G43" s="13">
        <v>36</v>
      </c>
      <c r="H43" s="29">
        <v>3035402</v>
      </c>
      <c r="I43" s="29">
        <v>2945117</v>
      </c>
    </row>
    <row r="44" spans="1:9" ht="12.75" customHeight="1" x14ac:dyDescent="0.2">
      <c r="A44" s="194" t="s">
        <v>81</v>
      </c>
      <c r="B44" s="194"/>
      <c r="C44" s="194"/>
      <c r="D44" s="194"/>
      <c r="E44" s="194"/>
      <c r="F44" s="194"/>
      <c r="G44" s="14">
        <v>37</v>
      </c>
      <c r="H44" s="30">
        <f>H45+H53+H60+H70</f>
        <v>63956366</v>
      </c>
      <c r="I44" s="30">
        <f>I45+I53+I60+I70</f>
        <v>56988366</v>
      </c>
    </row>
    <row r="45" spans="1:9" ht="12.75" customHeight="1" x14ac:dyDescent="0.2">
      <c r="A45" s="196" t="s">
        <v>82</v>
      </c>
      <c r="B45" s="196"/>
      <c r="C45" s="196"/>
      <c r="D45" s="196"/>
      <c r="E45" s="196"/>
      <c r="F45" s="196"/>
      <c r="G45" s="14">
        <v>38</v>
      </c>
      <c r="H45" s="30">
        <f>SUM(H46:H52)</f>
        <v>32288256</v>
      </c>
      <c r="I45" s="30">
        <f>SUM(I46:I52)</f>
        <v>26025707</v>
      </c>
    </row>
    <row r="46" spans="1:9" ht="12.75" customHeight="1" x14ac:dyDescent="0.2">
      <c r="A46" s="192" t="s">
        <v>83</v>
      </c>
      <c r="B46" s="192"/>
      <c r="C46" s="192"/>
      <c r="D46" s="192"/>
      <c r="E46" s="192"/>
      <c r="F46" s="192"/>
      <c r="G46" s="13">
        <v>39</v>
      </c>
      <c r="H46" s="29">
        <v>9990039</v>
      </c>
      <c r="I46" s="29">
        <v>10734140</v>
      </c>
    </row>
    <row r="47" spans="1:9" ht="12.75" customHeight="1" x14ac:dyDescent="0.2">
      <c r="A47" s="192" t="s">
        <v>84</v>
      </c>
      <c r="B47" s="192"/>
      <c r="C47" s="192"/>
      <c r="D47" s="192"/>
      <c r="E47" s="192"/>
      <c r="F47" s="192"/>
      <c r="G47" s="13">
        <v>40</v>
      </c>
      <c r="H47" s="29">
        <v>1835504</v>
      </c>
      <c r="I47" s="29">
        <v>1791239</v>
      </c>
    </row>
    <row r="48" spans="1:9" ht="12.75" customHeight="1" x14ac:dyDescent="0.2">
      <c r="A48" s="192" t="s">
        <v>85</v>
      </c>
      <c r="B48" s="192"/>
      <c r="C48" s="192"/>
      <c r="D48" s="192"/>
      <c r="E48" s="192"/>
      <c r="F48" s="192"/>
      <c r="G48" s="13">
        <v>41</v>
      </c>
      <c r="H48" s="29">
        <v>3203063</v>
      </c>
      <c r="I48" s="29">
        <v>2930430</v>
      </c>
    </row>
    <row r="49" spans="1:9" ht="12.75" customHeight="1" x14ac:dyDescent="0.2">
      <c r="A49" s="192" t="s">
        <v>86</v>
      </c>
      <c r="B49" s="192"/>
      <c r="C49" s="192"/>
      <c r="D49" s="192"/>
      <c r="E49" s="192"/>
      <c r="F49" s="192"/>
      <c r="G49" s="13">
        <v>42</v>
      </c>
      <c r="H49" s="29">
        <v>12185378</v>
      </c>
      <c r="I49" s="29">
        <v>7966874</v>
      </c>
    </row>
    <row r="50" spans="1:9" ht="12.75" customHeight="1" x14ac:dyDescent="0.2">
      <c r="A50" s="192" t="s">
        <v>87</v>
      </c>
      <c r="B50" s="192"/>
      <c r="C50" s="192"/>
      <c r="D50" s="192"/>
      <c r="E50" s="192"/>
      <c r="F50" s="192"/>
      <c r="G50" s="13">
        <v>43</v>
      </c>
      <c r="H50" s="29">
        <v>5074272</v>
      </c>
      <c r="I50" s="29">
        <v>2603024</v>
      </c>
    </row>
    <row r="51" spans="1:9" ht="12.75" customHeight="1" x14ac:dyDescent="0.2">
      <c r="A51" s="192" t="s">
        <v>88</v>
      </c>
      <c r="B51" s="192"/>
      <c r="C51" s="192"/>
      <c r="D51" s="192"/>
      <c r="E51" s="192"/>
      <c r="F51" s="192"/>
      <c r="G51" s="13">
        <v>44</v>
      </c>
      <c r="H51" s="29">
        <v>0</v>
      </c>
      <c r="I51" s="29">
        <v>0</v>
      </c>
    </row>
    <row r="52" spans="1:9" ht="12.75" customHeight="1" x14ac:dyDescent="0.2">
      <c r="A52" s="192" t="s">
        <v>89</v>
      </c>
      <c r="B52" s="192"/>
      <c r="C52" s="192"/>
      <c r="D52" s="192"/>
      <c r="E52" s="192"/>
      <c r="F52" s="192"/>
      <c r="G52" s="13">
        <v>45</v>
      </c>
      <c r="H52" s="29">
        <v>0</v>
      </c>
      <c r="I52" s="29">
        <v>0</v>
      </c>
    </row>
    <row r="53" spans="1:9" ht="12.75" customHeight="1" x14ac:dyDescent="0.2">
      <c r="A53" s="196" t="s">
        <v>90</v>
      </c>
      <c r="B53" s="196"/>
      <c r="C53" s="196"/>
      <c r="D53" s="196"/>
      <c r="E53" s="196"/>
      <c r="F53" s="196"/>
      <c r="G53" s="14">
        <v>46</v>
      </c>
      <c r="H53" s="30">
        <f>SUM(H54:H59)</f>
        <v>27625652</v>
      </c>
      <c r="I53" s="30">
        <f>SUM(I54:I59)</f>
        <v>27442617</v>
      </c>
    </row>
    <row r="54" spans="1:9" ht="12.75" customHeight="1" x14ac:dyDescent="0.2">
      <c r="A54" s="192" t="s">
        <v>91</v>
      </c>
      <c r="B54" s="192"/>
      <c r="C54" s="192"/>
      <c r="D54" s="192"/>
      <c r="E54" s="192"/>
      <c r="F54" s="192"/>
      <c r="G54" s="13">
        <v>47</v>
      </c>
      <c r="H54" s="29">
        <v>0</v>
      </c>
      <c r="I54" s="29">
        <v>0</v>
      </c>
    </row>
    <row r="55" spans="1:9" ht="23.45" customHeight="1" x14ac:dyDescent="0.2">
      <c r="A55" s="192" t="s">
        <v>92</v>
      </c>
      <c r="B55" s="192"/>
      <c r="C55" s="192"/>
      <c r="D55" s="192"/>
      <c r="E55" s="192"/>
      <c r="F55" s="192"/>
      <c r="G55" s="13">
        <v>48</v>
      </c>
      <c r="H55" s="29">
        <v>1123466</v>
      </c>
      <c r="I55" s="29">
        <v>3345727</v>
      </c>
    </row>
    <row r="56" spans="1:9" ht="12.75" customHeight="1" x14ac:dyDescent="0.2">
      <c r="A56" s="192" t="s">
        <v>93</v>
      </c>
      <c r="B56" s="192"/>
      <c r="C56" s="192"/>
      <c r="D56" s="192"/>
      <c r="E56" s="192"/>
      <c r="F56" s="192"/>
      <c r="G56" s="13">
        <v>49</v>
      </c>
      <c r="H56" s="29">
        <v>20410598</v>
      </c>
      <c r="I56" s="29">
        <v>19685951</v>
      </c>
    </row>
    <row r="57" spans="1:9" ht="12.75" customHeight="1" x14ac:dyDescent="0.2">
      <c r="A57" s="192" t="s">
        <v>94</v>
      </c>
      <c r="B57" s="192"/>
      <c r="C57" s="192"/>
      <c r="D57" s="192"/>
      <c r="E57" s="192"/>
      <c r="F57" s="192"/>
      <c r="G57" s="13">
        <v>50</v>
      </c>
      <c r="H57" s="29">
        <v>109578</v>
      </c>
      <c r="I57" s="29">
        <v>93655</v>
      </c>
    </row>
    <row r="58" spans="1:9" ht="12.75" customHeight="1" x14ac:dyDescent="0.2">
      <c r="A58" s="192" t="s">
        <v>95</v>
      </c>
      <c r="B58" s="192"/>
      <c r="C58" s="192"/>
      <c r="D58" s="192"/>
      <c r="E58" s="192"/>
      <c r="F58" s="192"/>
      <c r="G58" s="13">
        <v>51</v>
      </c>
      <c r="H58" s="29">
        <v>4811458</v>
      </c>
      <c r="I58" s="29">
        <v>3278921</v>
      </c>
    </row>
    <row r="59" spans="1:9" ht="12.75" customHeight="1" x14ac:dyDescent="0.2">
      <c r="A59" s="192" t="s">
        <v>96</v>
      </c>
      <c r="B59" s="192"/>
      <c r="C59" s="192"/>
      <c r="D59" s="192"/>
      <c r="E59" s="192"/>
      <c r="F59" s="192"/>
      <c r="G59" s="13">
        <v>52</v>
      </c>
      <c r="H59" s="29">
        <v>1170552</v>
      </c>
      <c r="I59" s="29">
        <v>1038363</v>
      </c>
    </row>
    <row r="60" spans="1:9" ht="12.75" customHeight="1" x14ac:dyDescent="0.2">
      <c r="A60" s="196" t="s">
        <v>97</v>
      </c>
      <c r="B60" s="196"/>
      <c r="C60" s="196"/>
      <c r="D60" s="196"/>
      <c r="E60" s="196"/>
      <c r="F60" s="196"/>
      <c r="G60" s="14">
        <v>53</v>
      </c>
      <c r="H60" s="30">
        <f>SUM(H61:H69)</f>
        <v>0</v>
      </c>
      <c r="I60" s="30">
        <f>SUM(I61:I69)</f>
        <v>1837</v>
      </c>
    </row>
    <row r="61" spans="1:9" ht="12.75" customHeight="1" x14ac:dyDescent="0.2">
      <c r="A61" s="192" t="s">
        <v>98</v>
      </c>
      <c r="B61" s="192"/>
      <c r="C61" s="192"/>
      <c r="D61" s="192"/>
      <c r="E61" s="192"/>
      <c r="F61" s="192"/>
      <c r="G61" s="13">
        <v>54</v>
      </c>
      <c r="H61" s="29">
        <v>0</v>
      </c>
      <c r="I61" s="29">
        <v>0</v>
      </c>
    </row>
    <row r="62" spans="1:9" ht="27.6" customHeight="1" x14ac:dyDescent="0.2">
      <c r="A62" s="192" t="s">
        <v>99</v>
      </c>
      <c r="B62" s="192"/>
      <c r="C62" s="192"/>
      <c r="D62" s="192"/>
      <c r="E62" s="192"/>
      <c r="F62" s="192"/>
      <c r="G62" s="13">
        <v>55</v>
      </c>
      <c r="H62" s="29">
        <v>0</v>
      </c>
      <c r="I62" s="29">
        <v>0</v>
      </c>
    </row>
    <row r="63" spans="1:9" ht="12.75" customHeight="1" x14ac:dyDescent="0.2">
      <c r="A63" s="192" t="s">
        <v>100</v>
      </c>
      <c r="B63" s="192"/>
      <c r="C63" s="192"/>
      <c r="D63" s="192"/>
      <c r="E63" s="192"/>
      <c r="F63" s="192"/>
      <c r="G63" s="13">
        <v>56</v>
      </c>
      <c r="H63" s="29">
        <v>0</v>
      </c>
      <c r="I63" s="29">
        <v>0</v>
      </c>
    </row>
    <row r="64" spans="1:9" ht="25.9" customHeight="1" x14ac:dyDescent="0.2">
      <c r="A64" s="192" t="s">
        <v>101</v>
      </c>
      <c r="B64" s="192"/>
      <c r="C64" s="192"/>
      <c r="D64" s="192"/>
      <c r="E64" s="192"/>
      <c r="F64" s="192"/>
      <c r="G64" s="13">
        <v>57</v>
      </c>
      <c r="H64" s="29">
        <v>0</v>
      </c>
      <c r="I64" s="29">
        <v>0</v>
      </c>
    </row>
    <row r="65" spans="1:9" ht="21.6" customHeight="1" x14ac:dyDescent="0.2">
      <c r="A65" s="192" t="s">
        <v>102</v>
      </c>
      <c r="B65" s="192"/>
      <c r="C65" s="192"/>
      <c r="D65" s="192"/>
      <c r="E65" s="192"/>
      <c r="F65" s="192"/>
      <c r="G65" s="13">
        <v>58</v>
      </c>
      <c r="H65" s="29">
        <v>0</v>
      </c>
      <c r="I65" s="29">
        <v>0</v>
      </c>
    </row>
    <row r="66" spans="1:9" ht="21.6" customHeight="1" x14ac:dyDescent="0.2">
      <c r="A66" s="192" t="s">
        <v>103</v>
      </c>
      <c r="B66" s="192"/>
      <c r="C66" s="192"/>
      <c r="D66" s="192"/>
      <c r="E66" s="192"/>
      <c r="F66" s="192"/>
      <c r="G66" s="13">
        <v>59</v>
      </c>
      <c r="H66" s="29">
        <v>0</v>
      </c>
      <c r="I66" s="29">
        <v>0</v>
      </c>
    </row>
    <row r="67" spans="1:9" ht="12.75" customHeight="1" x14ac:dyDescent="0.2">
      <c r="A67" s="192" t="s">
        <v>104</v>
      </c>
      <c r="B67" s="192"/>
      <c r="C67" s="192"/>
      <c r="D67" s="192"/>
      <c r="E67" s="192"/>
      <c r="F67" s="192"/>
      <c r="G67" s="13">
        <v>60</v>
      </c>
      <c r="H67" s="29">
        <v>0</v>
      </c>
      <c r="I67" s="29">
        <v>0</v>
      </c>
    </row>
    <row r="68" spans="1:9" ht="12.75" customHeight="1" x14ac:dyDescent="0.2">
      <c r="A68" s="192" t="s">
        <v>105</v>
      </c>
      <c r="B68" s="192"/>
      <c r="C68" s="192"/>
      <c r="D68" s="192"/>
      <c r="E68" s="192"/>
      <c r="F68" s="192"/>
      <c r="G68" s="13">
        <v>61</v>
      </c>
      <c r="H68" s="29">
        <v>0</v>
      </c>
      <c r="I68" s="29">
        <v>1837</v>
      </c>
    </row>
    <row r="69" spans="1:9" ht="12.75" customHeight="1" x14ac:dyDescent="0.2">
      <c r="A69" s="192" t="s">
        <v>106</v>
      </c>
      <c r="B69" s="192"/>
      <c r="C69" s="192"/>
      <c r="D69" s="192"/>
      <c r="E69" s="192"/>
      <c r="F69" s="192"/>
      <c r="G69" s="13">
        <v>62</v>
      </c>
      <c r="H69" s="29">
        <v>0</v>
      </c>
      <c r="I69" s="29">
        <v>0</v>
      </c>
    </row>
    <row r="70" spans="1:9" ht="12.75" customHeight="1" x14ac:dyDescent="0.2">
      <c r="A70" s="192" t="s">
        <v>107</v>
      </c>
      <c r="B70" s="192"/>
      <c r="C70" s="192"/>
      <c r="D70" s="192"/>
      <c r="E70" s="192"/>
      <c r="F70" s="192"/>
      <c r="G70" s="13">
        <v>63</v>
      </c>
      <c r="H70" s="29">
        <v>4042458</v>
      </c>
      <c r="I70" s="29">
        <v>3518205</v>
      </c>
    </row>
    <row r="71" spans="1:9" ht="12.75" customHeight="1" x14ac:dyDescent="0.2">
      <c r="A71" s="193" t="s">
        <v>108</v>
      </c>
      <c r="B71" s="193"/>
      <c r="C71" s="193"/>
      <c r="D71" s="193"/>
      <c r="E71" s="193"/>
      <c r="F71" s="193"/>
      <c r="G71" s="13">
        <v>64</v>
      </c>
      <c r="H71" s="29">
        <v>1062268</v>
      </c>
      <c r="I71" s="29">
        <v>791557</v>
      </c>
    </row>
    <row r="72" spans="1:9" ht="12.75" customHeight="1" x14ac:dyDescent="0.2">
      <c r="A72" s="194" t="s">
        <v>109</v>
      </c>
      <c r="B72" s="194"/>
      <c r="C72" s="194"/>
      <c r="D72" s="194"/>
      <c r="E72" s="194"/>
      <c r="F72" s="194"/>
      <c r="G72" s="14">
        <v>65</v>
      </c>
      <c r="H72" s="30">
        <f>H8+H9+H44+H71</f>
        <v>189135861</v>
      </c>
      <c r="I72" s="30">
        <f>I8+I9+I44+I71</f>
        <v>183032505</v>
      </c>
    </row>
    <row r="73" spans="1:9" ht="12.75" customHeight="1" x14ac:dyDescent="0.2">
      <c r="A73" s="193" t="s">
        <v>110</v>
      </c>
      <c r="B73" s="193"/>
      <c r="C73" s="193"/>
      <c r="D73" s="193"/>
      <c r="E73" s="193"/>
      <c r="F73" s="193"/>
      <c r="G73" s="13">
        <v>66</v>
      </c>
      <c r="H73" s="29">
        <v>8332098</v>
      </c>
      <c r="I73" s="29">
        <v>13145836</v>
      </c>
    </row>
    <row r="74" spans="1:9" x14ac:dyDescent="0.2">
      <c r="A74" s="197" t="s">
        <v>111</v>
      </c>
      <c r="B74" s="198"/>
      <c r="C74" s="198"/>
      <c r="D74" s="198"/>
      <c r="E74" s="198"/>
      <c r="F74" s="198"/>
      <c r="G74" s="198"/>
      <c r="H74" s="198"/>
      <c r="I74" s="198"/>
    </row>
    <row r="75" spans="1:9" ht="24.75" customHeight="1" x14ac:dyDescent="0.2">
      <c r="A75" s="194" t="s">
        <v>496</v>
      </c>
      <c r="B75" s="194"/>
      <c r="C75" s="194"/>
      <c r="D75" s="194"/>
      <c r="E75" s="194"/>
      <c r="F75" s="194"/>
      <c r="G75" s="14">
        <v>67</v>
      </c>
      <c r="H75" s="30">
        <f>H76+H77+H78+H84+H85+H91+H94+H97</f>
        <v>98463360</v>
      </c>
      <c r="I75" s="30">
        <f>I76+I77+I78+I84+I85+I91+I94+I97</f>
        <v>98382806</v>
      </c>
    </row>
    <row r="76" spans="1:9" ht="12.75" customHeight="1" x14ac:dyDescent="0.2">
      <c r="A76" s="192" t="s">
        <v>112</v>
      </c>
      <c r="B76" s="192"/>
      <c r="C76" s="192"/>
      <c r="D76" s="192"/>
      <c r="E76" s="192"/>
      <c r="F76" s="192"/>
      <c r="G76" s="13">
        <v>68</v>
      </c>
      <c r="H76" s="29">
        <v>54594592</v>
      </c>
      <c r="I76" s="29">
        <v>54594592</v>
      </c>
    </row>
    <row r="77" spans="1:9" ht="12.75" customHeight="1" x14ac:dyDescent="0.2">
      <c r="A77" s="192" t="s">
        <v>113</v>
      </c>
      <c r="B77" s="192"/>
      <c r="C77" s="192"/>
      <c r="D77" s="192"/>
      <c r="E77" s="192"/>
      <c r="F77" s="192"/>
      <c r="G77" s="13">
        <v>69</v>
      </c>
      <c r="H77" s="29">
        <v>25938305</v>
      </c>
      <c r="I77" s="29">
        <v>25938305</v>
      </c>
    </row>
    <row r="78" spans="1:9" ht="12.75" customHeight="1" x14ac:dyDescent="0.2">
      <c r="A78" s="196" t="s">
        <v>114</v>
      </c>
      <c r="B78" s="196"/>
      <c r="C78" s="196"/>
      <c r="D78" s="196"/>
      <c r="E78" s="196"/>
      <c r="F78" s="196"/>
      <c r="G78" s="14">
        <v>70</v>
      </c>
      <c r="H78" s="30">
        <f>SUM(H79:H83)</f>
        <v>9684939</v>
      </c>
      <c r="I78" s="30">
        <f>SUM(I79:I83)</f>
        <v>9395942</v>
      </c>
    </row>
    <row r="79" spans="1:9" ht="12.75" customHeight="1" x14ac:dyDescent="0.2">
      <c r="A79" s="192" t="s">
        <v>115</v>
      </c>
      <c r="B79" s="192"/>
      <c r="C79" s="192"/>
      <c r="D79" s="192"/>
      <c r="E79" s="192"/>
      <c r="F79" s="192"/>
      <c r="G79" s="13">
        <v>71</v>
      </c>
      <c r="H79" s="29">
        <v>885798</v>
      </c>
      <c r="I79" s="29">
        <v>885798</v>
      </c>
    </row>
    <row r="80" spans="1:9" ht="12.75" customHeight="1" x14ac:dyDescent="0.2">
      <c r="A80" s="192" t="s">
        <v>116</v>
      </c>
      <c r="B80" s="192"/>
      <c r="C80" s="192"/>
      <c r="D80" s="192"/>
      <c r="E80" s="192"/>
      <c r="F80" s="192"/>
      <c r="G80" s="13">
        <v>72</v>
      </c>
      <c r="H80" s="29">
        <v>2772641</v>
      </c>
      <c r="I80" s="29">
        <v>871127</v>
      </c>
    </row>
    <row r="81" spans="1:9" ht="12.75" customHeight="1" x14ac:dyDescent="0.2">
      <c r="A81" s="192" t="s">
        <v>117</v>
      </c>
      <c r="B81" s="192"/>
      <c r="C81" s="192"/>
      <c r="D81" s="192"/>
      <c r="E81" s="192"/>
      <c r="F81" s="192"/>
      <c r="G81" s="13">
        <v>73</v>
      </c>
      <c r="H81" s="29">
        <v>-871127</v>
      </c>
      <c r="I81" s="29">
        <v>-871127</v>
      </c>
    </row>
    <row r="82" spans="1:9" ht="12.75" customHeight="1" x14ac:dyDescent="0.2">
      <c r="A82" s="192" t="s">
        <v>118</v>
      </c>
      <c r="B82" s="192"/>
      <c r="C82" s="192"/>
      <c r="D82" s="192"/>
      <c r="E82" s="192"/>
      <c r="F82" s="192"/>
      <c r="G82" s="13">
        <v>74</v>
      </c>
      <c r="H82" s="29">
        <v>16639</v>
      </c>
      <c r="I82" s="29">
        <v>16639</v>
      </c>
    </row>
    <row r="83" spans="1:9" ht="12.75" customHeight="1" x14ac:dyDescent="0.2">
      <c r="A83" s="192" t="s">
        <v>119</v>
      </c>
      <c r="B83" s="192"/>
      <c r="C83" s="192"/>
      <c r="D83" s="192"/>
      <c r="E83" s="192"/>
      <c r="F83" s="192"/>
      <c r="G83" s="13">
        <v>75</v>
      </c>
      <c r="H83" s="29">
        <v>6880988</v>
      </c>
      <c r="I83" s="29">
        <v>8493505</v>
      </c>
    </row>
    <row r="84" spans="1:9" ht="12.75" customHeight="1" x14ac:dyDescent="0.2">
      <c r="A84" s="195" t="s">
        <v>120</v>
      </c>
      <c r="B84" s="195"/>
      <c r="C84" s="195"/>
      <c r="D84" s="195"/>
      <c r="E84" s="195"/>
      <c r="F84" s="195"/>
      <c r="G84" s="106">
        <v>76</v>
      </c>
      <c r="H84" s="107">
        <v>-3796100</v>
      </c>
      <c r="I84" s="107">
        <v>-3890191</v>
      </c>
    </row>
    <row r="85" spans="1:9" ht="12.75" customHeight="1" x14ac:dyDescent="0.2">
      <c r="A85" s="196" t="s">
        <v>389</v>
      </c>
      <c r="B85" s="196"/>
      <c r="C85" s="196"/>
      <c r="D85" s="196"/>
      <c r="E85" s="196"/>
      <c r="F85" s="196"/>
      <c r="G85" s="14">
        <v>77</v>
      </c>
      <c r="H85" s="30">
        <f>H86+H87+H88+H89+H90</f>
        <v>-6626452</v>
      </c>
      <c r="I85" s="30">
        <f>I86+I87+I88+I89+I90</f>
        <v>-6897210</v>
      </c>
    </row>
    <row r="86" spans="1:9" ht="25.5" customHeight="1" x14ac:dyDescent="0.2">
      <c r="A86" s="192" t="s">
        <v>390</v>
      </c>
      <c r="B86" s="192"/>
      <c r="C86" s="192"/>
      <c r="D86" s="192"/>
      <c r="E86" s="192"/>
      <c r="F86" s="192"/>
      <c r="G86" s="13">
        <v>78</v>
      </c>
      <c r="H86" s="29">
        <v>0</v>
      </c>
      <c r="I86" s="29">
        <v>0</v>
      </c>
    </row>
    <row r="87" spans="1:9" ht="12.75" customHeight="1" x14ac:dyDescent="0.2">
      <c r="A87" s="192" t="s">
        <v>121</v>
      </c>
      <c r="B87" s="192"/>
      <c r="C87" s="192"/>
      <c r="D87" s="192"/>
      <c r="E87" s="192"/>
      <c r="F87" s="192"/>
      <c r="G87" s="13">
        <v>79</v>
      </c>
      <c r="H87" s="29">
        <v>0</v>
      </c>
      <c r="I87" s="29">
        <v>0</v>
      </c>
    </row>
    <row r="88" spans="1:9" ht="12.75" customHeight="1" x14ac:dyDescent="0.2">
      <c r="A88" s="192" t="s">
        <v>122</v>
      </c>
      <c r="B88" s="192"/>
      <c r="C88" s="192"/>
      <c r="D88" s="192"/>
      <c r="E88" s="192"/>
      <c r="F88" s="192"/>
      <c r="G88" s="13">
        <v>80</v>
      </c>
      <c r="H88" s="29">
        <v>0</v>
      </c>
      <c r="I88" s="29">
        <v>0</v>
      </c>
    </row>
    <row r="89" spans="1:9" ht="12.75" customHeight="1" x14ac:dyDescent="0.2">
      <c r="A89" s="192" t="s">
        <v>391</v>
      </c>
      <c r="B89" s="192"/>
      <c r="C89" s="192"/>
      <c r="D89" s="192"/>
      <c r="E89" s="192"/>
      <c r="F89" s="192"/>
      <c r="G89" s="13">
        <v>81</v>
      </c>
      <c r="H89" s="29">
        <v>0</v>
      </c>
      <c r="I89" s="29">
        <v>0</v>
      </c>
    </row>
    <row r="90" spans="1:9" ht="25.5" customHeight="1" x14ac:dyDescent="0.2">
      <c r="A90" s="192" t="s">
        <v>392</v>
      </c>
      <c r="B90" s="192"/>
      <c r="C90" s="192"/>
      <c r="D90" s="192"/>
      <c r="E90" s="192"/>
      <c r="F90" s="192"/>
      <c r="G90" s="13">
        <v>82</v>
      </c>
      <c r="H90" s="29">
        <v>-6626452</v>
      </c>
      <c r="I90" s="29">
        <v>-6897210</v>
      </c>
    </row>
    <row r="91" spans="1:9" ht="24" customHeight="1" x14ac:dyDescent="0.2">
      <c r="A91" s="196" t="s">
        <v>393</v>
      </c>
      <c r="B91" s="196"/>
      <c r="C91" s="196"/>
      <c r="D91" s="196"/>
      <c r="E91" s="196"/>
      <c r="F91" s="196"/>
      <c r="G91" s="14">
        <v>83</v>
      </c>
      <c r="H91" s="30">
        <f>H92-H93</f>
        <v>19939404</v>
      </c>
      <c r="I91" s="30">
        <f>I92-I93</f>
        <v>18659726</v>
      </c>
    </row>
    <row r="92" spans="1:9" ht="12.75" customHeight="1" x14ac:dyDescent="0.2">
      <c r="A92" s="192" t="s">
        <v>123</v>
      </c>
      <c r="B92" s="192"/>
      <c r="C92" s="192"/>
      <c r="D92" s="192"/>
      <c r="E92" s="192"/>
      <c r="F92" s="192"/>
      <c r="G92" s="13">
        <v>84</v>
      </c>
      <c r="H92" s="29">
        <v>19939404</v>
      </c>
      <c r="I92" s="29">
        <v>18659726</v>
      </c>
    </row>
    <row r="93" spans="1:9" ht="12.75" customHeight="1" x14ac:dyDescent="0.2">
      <c r="A93" s="192" t="s">
        <v>124</v>
      </c>
      <c r="B93" s="192"/>
      <c r="C93" s="192"/>
      <c r="D93" s="192"/>
      <c r="E93" s="192"/>
      <c r="F93" s="192"/>
      <c r="G93" s="13">
        <v>85</v>
      </c>
      <c r="H93" s="29">
        <v>0</v>
      </c>
      <c r="I93" s="29">
        <v>0</v>
      </c>
    </row>
    <row r="94" spans="1:9" ht="12.75" customHeight="1" x14ac:dyDescent="0.2">
      <c r="A94" s="196" t="s">
        <v>394</v>
      </c>
      <c r="B94" s="196"/>
      <c r="C94" s="196"/>
      <c r="D94" s="196"/>
      <c r="E94" s="196"/>
      <c r="F94" s="196"/>
      <c r="G94" s="14">
        <v>86</v>
      </c>
      <c r="H94" s="30">
        <f>H95-H96</f>
        <v>-1271328</v>
      </c>
      <c r="I94" s="30">
        <f>I95-I96</f>
        <v>581642</v>
      </c>
    </row>
    <row r="95" spans="1:9" ht="12.75" customHeight="1" x14ac:dyDescent="0.2">
      <c r="A95" s="192" t="s">
        <v>125</v>
      </c>
      <c r="B95" s="192"/>
      <c r="C95" s="192"/>
      <c r="D95" s="192"/>
      <c r="E95" s="192"/>
      <c r="F95" s="192"/>
      <c r="G95" s="13">
        <v>87</v>
      </c>
      <c r="H95" s="29">
        <v>0</v>
      </c>
      <c r="I95" s="29">
        <v>581642</v>
      </c>
    </row>
    <row r="96" spans="1:9" ht="12.75" customHeight="1" x14ac:dyDescent="0.2">
      <c r="A96" s="192" t="s">
        <v>126</v>
      </c>
      <c r="B96" s="192"/>
      <c r="C96" s="192"/>
      <c r="D96" s="192"/>
      <c r="E96" s="192"/>
      <c r="F96" s="192"/>
      <c r="G96" s="13">
        <v>88</v>
      </c>
      <c r="H96" s="29">
        <v>1271328</v>
      </c>
      <c r="I96" s="29">
        <v>0</v>
      </c>
    </row>
    <row r="97" spans="1:9" ht="12.75" customHeight="1" x14ac:dyDescent="0.2">
      <c r="A97" s="192" t="s">
        <v>127</v>
      </c>
      <c r="B97" s="192"/>
      <c r="C97" s="192"/>
      <c r="D97" s="192"/>
      <c r="E97" s="192"/>
      <c r="F97" s="192"/>
      <c r="G97" s="13">
        <v>89</v>
      </c>
      <c r="H97" s="29">
        <v>0</v>
      </c>
      <c r="I97" s="29">
        <v>0</v>
      </c>
    </row>
    <row r="98" spans="1:9" ht="12.75" customHeight="1" x14ac:dyDescent="0.2">
      <c r="A98" s="194" t="s">
        <v>395</v>
      </c>
      <c r="B98" s="194"/>
      <c r="C98" s="194"/>
      <c r="D98" s="194"/>
      <c r="E98" s="194"/>
      <c r="F98" s="194"/>
      <c r="G98" s="14">
        <v>90</v>
      </c>
      <c r="H98" s="30">
        <f>SUM(H99:H104)</f>
        <v>460819</v>
      </c>
      <c r="I98" s="30">
        <f>SUM(I99:I104)</f>
        <v>460608</v>
      </c>
    </row>
    <row r="99" spans="1:9" ht="31.9" customHeight="1" x14ac:dyDescent="0.2">
      <c r="A99" s="192" t="s">
        <v>128</v>
      </c>
      <c r="B99" s="192"/>
      <c r="C99" s="192"/>
      <c r="D99" s="192"/>
      <c r="E99" s="192"/>
      <c r="F99" s="192"/>
      <c r="G99" s="13">
        <v>91</v>
      </c>
      <c r="H99" s="29">
        <v>316408</v>
      </c>
      <c r="I99" s="29">
        <v>316383</v>
      </c>
    </row>
    <row r="100" spans="1:9" ht="12.75" customHeight="1" x14ac:dyDescent="0.2">
      <c r="A100" s="192" t="s">
        <v>129</v>
      </c>
      <c r="B100" s="192"/>
      <c r="C100" s="192"/>
      <c r="D100" s="192"/>
      <c r="E100" s="192"/>
      <c r="F100" s="192"/>
      <c r="G100" s="13">
        <v>92</v>
      </c>
      <c r="H100" s="29">
        <v>0</v>
      </c>
      <c r="I100" s="29">
        <v>0</v>
      </c>
    </row>
    <row r="101" spans="1:9" ht="12.75" customHeight="1" x14ac:dyDescent="0.2">
      <c r="A101" s="192" t="s">
        <v>130</v>
      </c>
      <c r="B101" s="192"/>
      <c r="C101" s="192"/>
      <c r="D101" s="192"/>
      <c r="E101" s="192"/>
      <c r="F101" s="192"/>
      <c r="G101" s="13">
        <v>93</v>
      </c>
      <c r="H101" s="29">
        <v>0</v>
      </c>
      <c r="I101" s="29">
        <v>0</v>
      </c>
    </row>
    <row r="102" spans="1:9" ht="12.75" customHeight="1" x14ac:dyDescent="0.2">
      <c r="A102" s="192" t="s">
        <v>131</v>
      </c>
      <c r="B102" s="192"/>
      <c r="C102" s="192"/>
      <c r="D102" s="192"/>
      <c r="E102" s="192"/>
      <c r="F102" s="192"/>
      <c r="G102" s="13">
        <v>94</v>
      </c>
      <c r="H102" s="29">
        <v>0</v>
      </c>
      <c r="I102" s="29">
        <v>0</v>
      </c>
    </row>
    <row r="103" spans="1:9" ht="12.75" customHeight="1" x14ac:dyDescent="0.2">
      <c r="A103" s="192" t="s">
        <v>132</v>
      </c>
      <c r="B103" s="192"/>
      <c r="C103" s="192"/>
      <c r="D103" s="192"/>
      <c r="E103" s="192"/>
      <c r="F103" s="192"/>
      <c r="G103" s="13">
        <v>95</v>
      </c>
      <c r="H103" s="29">
        <v>0</v>
      </c>
      <c r="I103" s="29">
        <v>0</v>
      </c>
    </row>
    <row r="104" spans="1:9" ht="12.75" customHeight="1" x14ac:dyDescent="0.2">
      <c r="A104" s="192" t="s">
        <v>133</v>
      </c>
      <c r="B104" s="192"/>
      <c r="C104" s="192"/>
      <c r="D104" s="192"/>
      <c r="E104" s="192"/>
      <c r="F104" s="192"/>
      <c r="G104" s="13">
        <v>96</v>
      </c>
      <c r="H104" s="29">
        <v>144411</v>
      </c>
      <c r="I104" s="29">
        <v>144225</v>
      </c>
    </row>
    <row r="105" spans="1:9" ht="12.75" customHeight="1" x14ac:dyDescent="0.2">
      <c r="A105" s="194" t="s">
        <v>396</v>
      </c>
      <c r="B105" s="194"/>
      <c r="C105" s="194"/>
      <c r="D105" s="194"/>
      <c r="E105" s="194"/>
      <c r="F105" s="194"/>
      <c r="G105" s="14">
        <v>97</v>
      </c>
      <c r="H105" s="30">
        <f>SUM(H106:H116)</f>
        <v>33039473</v>
      </c>
      <c r="I105" s="30">
        <f>SUM(I106:I116)</f>
        <v>23416127</v>
      </c>
    </row>
    <row r="106" spans="1:9" ht="12.75" customHeight="1" x14ac:dyDescent="0.2">
      <c r="A106" s="192" t="s">
        <v>134</v>
      </c>
      <c r="B106" s="192"/>
      <c r="C106" s="192"/>
      <c r="D106" s="192"/>
      <c r="E106" s="192"/>
      <c r="F106" s="192"/>
      <c r="G106" s="13">
        <v>98</v>
      </c>
      <c r="H106" s="29">
        <v>0</v>
      </c>
      <c r="I106" s="29">
        <v>0</v>
      </c>
    </row>
    <row r="107" spans="1:9" ht="24.6" customHeight="1" x14ac:dyDescent="0.2">
      <c r="A107" s="192" t="s">
        <v>135</v>
      </c>
      <c r="B107" s="192"/>
      <c r="C107" s="192"/>
      <c r="D107" s="192"/>
      <c r="E107" s="192"/>
      <c r="F107" s="192"/>
      <c r="G107" s="13">
        <v>99</v>
      </c>
      <c r="H107" s="29">
        <v>0</v>
      </c>
      <c r="I107" s="29">
        <v>0</v>
      </c>
    </row>
    <row r="108" spans="1:9" ht="12.75" customHeight="1" x14ac:dyDescent="0.2">
      <c r="A108" s="192" t="s">
        <v>136</v>
      </c>
      <c r="B108" s="192"/>
      <c r="C108" s="192"/>
      <c r="D108" s="192"/>
      <c r="E108" s="192"/>
      <c r="F108" s="192"/>
      <c r="G108" s="13">
        <v>100</v>
      </c>
      <c r="H108" s="29">
        <v>0</v>
      </c>
      <c r="I108" s="29">
        <v>0</v>
      </c>
    </row>
    <row r="109" spans="1:9" ht="21.6" customHeight="1" x14ac:dyDescent="0.2">
      <c r="A109" s="192" t="s">
        <v>137</v>
      </c>
      <c r="B109" s="192"/>
      <c r="C109" s="192"/>
      <c r="D109" s="192"/>
      <c r="E109" s="192"/>
      <c r="F109" s="192"/>
      <c r="G109" s="13">
        <v>101</v>
      </c>
      <c r="H109" s="29">
        <v>0</v>
      </c>
      <c r="I109" s="29">
        <v>0</v>
      </c>
    </row>
    <row r="110" spans="1:9" ht="12.75" customHeight="1" x14ac:dyDescent="0.2">
      <c r="A110" s="192" t="s">
        <v>138</v>
      </c>
      <c r="B110" s="192"/>
      <c r="C110" s="192"/>
      <c r="D110" s="192"/>
      <c r="E110" s="192"/>
      <c r="F110" s="192"/>
      <c r="G110" s="13">
        <v>102</v>
      </c>
      <c r="H110" s="29">
        <v>198956</v>
      </c>
      <c r="I110" s="29">
        <v>0</v>
      </c>
    </row>
    <row r="111" spans="1:9" ht="12.75" customHeight="1" x14ac:dyDescent="0.2">
      <c r="A111" s="192" t="s">
        <v>139</v>
      </c>
      <c r="B111" s="192"/>
      <c r="C111" s="192"/>
      <c r="D111" s="192"/>
      <c r="E111" s="192"/>
      <c r="F111" s="192"/>
      <c r="G111" s="13">
        <v>103</v>
      </c>
      <c r="H111" s="29">
        <v>30366605</v>
      </c>
      <c r="I111" s="29">
        <v>20881872</v>
      </c>
    </row>
    <row r="112" spans="1:9" ht="12.75" customHeight="1" x14ac:dyDescent="0.2">
      <c r="A112" s="192" t="s">
        <v>140</v>
      </c>
      <c r="B112" s="192"/>
      <c r="C112" s="192"/>
      <c r="D112" s="192"/>
      <c r="E112" s="192"/>
      <c r="F112" s="192"/>
      <c r="G112" s="13">
        <v>104</v>
      </c>
      <c r="H112" s="29">
        <v>0</v>
      </c>
      <c r="I112" s="29">
        <v>0</v>
      </c>
    </row>
    <row r="113" spans="1:9" ht="12.75" customHeight="1" x14ac:dyDescent="0.2">
      <c r="A113" s="192" t="s">
        <v>141</v>
      </c>
      <c r="B113" s="192"/>
      <c r="C113" s="192"/>
      <c r="D113" s="192"/>
      <c r="E113" s="192"/>
      <c r="F113" s="192"/>
      <c r="G113" s="13">
        <v>105</v>
      </c>
      <c r="H113" s="29">
        <v>0</v>
      </c>
      <c r="I113" s="29">
        <v>0</v>
      </c>
    </row>
    <row r="114" spans="1:9" ht="12.75" customHeight="1" x14ac:dyDescent="0.2">
      <c r="A114" s="192" t="s">
        <v>142</v>
      </c>
      <c r="B114" s="192"/>
      <c r="C114" s="192"/>
      <c r="D114" s="192"/>
      <c r="E114" s="192"/>
      <c r="F114" s="192"/>
      <c r="G114" s="13">
        <v>106</v>
      </c>
      <c r="H114" s="29">
        <v>0</v>
      </c>
      <c r="I114" s="29">
        <v>0</v>
      </c>
    </row>
    <row r="115" spans="1:9" ht="12.75" customHeight="1" x14ac:dyDescent="0.2">
      <c r="A115" s="192" t="s">
        <v>143</v>
      </c>
      <c r="B115" s="192"/>
      <c r="C115" s="192"/>
      <c r="D115" s="192"/>
      <c r="E115" s="192"/>
      <c r="F115" s="192"/>
      <c r="G115" s="13">
        <v>107</v>
      </c>
      <c r="H115" s="29">
        <v>1618262</v>
      </c>
      <c r="I115" s="29">
        <v>1676908</v>
      </c>
    </row>
    <row r="116" spans="1:9" ht="12.75" customHeight="1" x14ac:dyDescent="0.2">
      <c r="A116" s="192" t="s">
        <v>144</v>
      </c>
      <c r="B116" s="192"/>
      <c r="C116" s="192"/>
      <c r="D116" s="192"/>
      <c r="E116" s="192"/>
      <c r="F116" s="192"/>
      <c r="G116" s="13">
        <v>108</v>
      </c>
      <c r="H116" s="29">
        <v>855650</v>
      </c>
      <c r="I116" s="29">
        <v>857347</v>
      </c>
    </row>
    <row r="117" spans="1:9" ht="12.75" customHeight="1" x14ac:dyDescent="0.2">
      <c r="A117" s="194" t="s">
        <v>397</v>
      </c>
      <c r="B117" s="194"/>
      <c r="C117" s="194"/>
      <c r="D117" s="194"/>
      <c r="E117" s="194"/>
      <c r="F117" s="194"/>
      <c r="G117" s="14">
        <v>109</v>
      </c>
      <c r="H117" s="30">
        <f>SUM(H118:H131)</f>
        <v>54552644</v>
      </c>
      <c r="I117" s="30">
        <f>SUM(I118:I131)</f>
        <v>60178283</v>
      </c>
    </row>
    <row r="118" spans="1:9" ht="12.75" customHeight="1" x14ac:dyDescent="0.2">
      <c r="A118" s="192" t="s">
        <v>145</v>
      </c>
      <c r="B118" s="192"/>
      <c r="C118" s="192"/>
      <c r="D118" s="192"/>
      <c r="E118" s="192"/>
      <c r="F118" s="192"/>
      <c r="G118" s="13">
        <v>110</v>
      </c>
      <c r="H118" s="29">
        <v>0</v>
      </c>
      <c r="I118" s="29">
        <v>0</v>
      </c>
    </row>
    <row r="119" spans="1:9" ht="22.15" customHeight="1" x14ac:dyDescent="0.2">
      <c r="A119" s="192" t="s">
        <v>146</v>
      </c>
      <c r="B119" s="192"/>
      <c r="C119" s="192"/>
      <c r="D119" s="192"/>
      <c r="E119" s="192"/>
      <c r="F119" s="192"/>
      <c r="G119" s="13">
        <v>111</v>
      </c>
      <c r="H119" s="29">
        <v>0</v>
      </c>
      <c r="I119" s="29">
        <v>0</v>
      </c>
    </row>
    <row r="120" spans="1:9" ht="12.75" customHeight="1" x14ac:dyDescent="0.2">
      <c r="A120" s="192" t="s">
        <v>147</v>
      </c>
      <c r="B120" s="192"/>
      <c r="C120" s="192"/>
      <c r="D120" s="192"/>
      <c r="E120" s="192"/>
      <c r="F120" s="192"/>
      <c r="G120" s="13">
        <v>112</v>
      </c>
      <c r="H120" s="29">
        <v>0</v>
      </c>
      <c r="I120" s="29">
        <v>0</v>
      </c>
    </row>
    <row r="121" spans="1:9" ht="23.45" customHeight="1" x14ac:dyDescent="0.2">
      <c r="A121" s="192" t="s">
        <v>148</v>
      </c>
      <c r="B121" s="192"/>
      <c r="C121" s="192"/>
      <c r="D121" s="192"/>
      <c r="E121" s="192"/>
      <c r="F121" s="192"/>
      <c r="G121" s="13">
        <v>113</v>
      </c>
      <c r="H121" s="29">
        <v>0</v>
      </c>
      <c r="I121" s="29">
        <v>0</v>
      </c>
    </row>
    <row r="122" spans="1:9" ht="12.75" customHeight="1" x14ac:dyDescent="0.2">
      <c r="A122" s="192" t="s">
        <v>149</v>
      </c>
      <c r="B122" s="192"/>
      <c r="C122" s="192"/>
      <c r="D122" s="192"/>
      <c r="E122" s="192"/>
      <c r="F122" s="192"/>
      <c r="G122" s="13">
        <v>114</v>
      </c>
      <c r="H122" s="29">
        <v>2928539</v>
      </c>
      <c r="I122" s="29">
        <v>2430339</v>
      </c>
    </row>
    <row r="123" spans="1:9" ht="12.75" customHeight="1" x14ac:dyDescent="0.2">
      <c r="A123" s="192" t="s">
        <v>150</v>
      </c>
      <c r="B123" s="192"/>
      <c r="C123" s="192"/>
      <c r="D123" s="192"/>
      <c r="E123" s="192"/>
      <c r="F123" s="192"/>
      <c r="G123" s="13">
        <v>115</v>
      </c>
      <c r="H123" s="29">
        <v>16430659</v>
      </c>
      <c r="I123" s="29">
        <v>25896680</v>
      </c>
    </row>
    <row r="124" spans="1:9" ht="12.75" customHeight="1" x14ac:dyDescent="0.2">
      <c r="A124" s="192" t="s">
        <v>151</v>
      </c>
      <c r="B124" s="192"/>
      <c r="C124" s="192"/>
      <c r="D124" s="192"/>
      <c r="E124" s="192"/>
      <c r="F124" s="192"/>
      <c r="G124" s="13">
        <v>116</v>
      </c>
      <c r="H124" s="29">
        <v>10338924</v>
      </c>
      <c r="I124" s="29">
        <v>7222413</v>
      </c>
    </row>
    <row r="125" spans="1:9" ht="12.75" customHeight="1" x14ac:dyDescent="0.2">
      <c r="A125" s="192" t="s">
        <v>152</v>
      </c>
      <c r="B125" s="192"/>
      <c r="C125" s="192"/>
      <c r="D125" s="192"/>
      <c r="E125" s="192"/>
      <c r="F125" s="192"/>
      <c r="G125" s="13">
        <v>117</v>
      </c>
      <c r="H125" s="29">
        <v>18357590</v>
      </c>
      <c r="I125" s="29">
        <v>18529600</v>
      </c>
    </row>
    <row r="126" spans="1:9" x14ac:dyDescent="0.2">
      <c r="A126" s="192" t="s">
        <v>153</v>
      </c>
      <c r="B126" s="192"/>
      <c r="C126" s="192"/>
      <c r="D126" s="192"/>
      <c r="E126" s="192"/>
      <c r="F126" s="192"/>
      <c r="G126" s="13">
        <v>118</v>
      </c>
      <c r="H126" s="29">
        <v>0</v>
      </c>
      <c r="I126" s="29">
        <v>0</v>
      </c>
    </row>
    <row r="127" spans="1:9" x14ac:dyDescent="0.2">
      <c r="A127" s="192" t="s">
        <v>154</v>
      </c>
      <c r="B127" s="192"/>
      <c r="C127" s="192"/>
      <c r="D127" s="192"/>
      <c r="E127" s="192"/>
      <c r="F127" s="192"/>
      <c r="G127" s="13">
        <v>119</v>
      </c>
      <c r="H127" s="29">
        <v>1670786</v>
      </c>
      <c r="I127" s="29">
        <v>1806301</v>
      </c>
    </row>
    <row r="128" spans="1:9" x14ac:dyDescent="0.2">
      <c r="A128" s="192" t="s">
        <v>155</v>
      </c>
      <c r="B128" s="192"/>
      <c r="C128" s="192"/>
      <c r="D128" s="192"/>
      <c r="E128" s="192"/>
      <c r="F128" s="192"/>
      <c r="G128" s="13">
        <v>120</v>
      </c>
      <c r="H128" s="29">
        <v>2771056</v>
      </c>
      <c r="I128" s="29">
        <v>1978854</v>
      </c>
    </row>
    <row r="129" spans="1:9" x14ac:dyDescent="0.2">
      <c r="A129" s="192" t="s">
        <v>156</v>
      </c>
      <c r="B129" s="192"/>
      <c r="C129" s="192"/>
      <c r="D129" s="192"/>
      <c r="E129" s="192"/>
      <c r="F129" s="192"/>
      <c r="G129" s="13">
        <v>121</v>
      </c>
      <c r="H129" s="29">
        <v>22349</v>
      </c>
      <c r="I129" s="29">
        <v>22349</v>
      </c>
    </row>
    <row r="130" spans="1:9" x14ac:dyDescent="0.2">
      <c r="A130" s="192" t="s">
        <v>157</v>
      </c>
      <c r="B130" s="192"/>
      <c r="C130" s="192"/>
      <c r="D130" s="192"/>
      <c r="E130" s="192"/>
      <c r="F130" s="192"/>
      <c r="G130" s="13">
        <v>122</v>
      </c>
      <c r="H130" s="29">
        <v>0</v>
      </c>
      <c r="I130" s="29">
        <v>0</v>
      </c>
    </row>
    <row r="131" spans="1:9" x14ac:dyDescent="0.2">
      <c r="A131" s="192" t="s">
        <v>158</v>
      </c>
      <c r="B131" s="192"/>
      <c r="C131" s="192"/>
      <c r="D131" s="192"/>
      <c r="E131" s="192"/>
      <c r="F131" s="192"/>
      <c r="G131" s="13">
        <v>123</v>
      </c>
      <c r="H131" s="29">
        <v>2032741</v>
      </c>
      <c r="I131" s="29">
        <v>2291747</v>
      </c>
    </row>
    <row r="132" spans="1:9" ht="22.15" customHeight="1" x14ac:dyDescent="0.2">
      <c r="A132" s="193" t="s">
        <v>159</v>
      </c>
      <c r="B132" s="193"/>
      <c r="C132" s="193"/>
      <c r="D132" s="193"/>
      <c r="E132" s="193"/>
      <c r="F132" s="193"/>
      <c r="G132" s="13">
        <v>124</v>
      </c>
      <c r="H132" s="29">
        <v>2619565</v>
      </c>
      <c r="I132" s="29">
        <v>594681</v>
      </c>
    </row>
    <row r="133" spans="1:9" x14ac:dyDescent="0.2">
      <c r="A133" s="194" t="s">
        <v>398</v>
      </c>
      <c r="B133" s="194"/>
      <c r="C133" s="194"/>
      <c r="D133" s="194"/>
      <c r="E133" s="194"/>
      <c r="F133" s="194"/>
      <c r="G133" s="14">
        <v>125</v>
      </c>
      <c r="H133" s="30">
        <f>H75+H98+H105+H117+H132</f>
        <v>189135861</v>
      </c>
      <c r="I133" s="30">
        <f>I75+I98+I105+I117+I132</f>
        <v>183032505</v>
      </c>
    </row>
    <row r="134" spans="1:9" x14ac:dyDescent="0.2">
      <c r="A134" s="193" t="s">
        <v>160</v>
      </c>
      <c r="B134" s="193"/>
      <c r="C134" s="193"/>
      <c r="D134" s="193"/>
      <c r="E134" s="193"/>
      <c r="F134" s="193"/>
      <c r="G134" s="13">
        <v>126</v>
      </c>
      <c r="H134" s="29">
        <v>8332098</v>
      </c>
      <c r="I134" s="29">
        <v>13145836</v>
      </c>
    </row>
  </sheetData>
  <sheetProtection algorithmName="SHA-512" hashValue="bbShsaBb15OuEe+ibz4jgUPF6hkusWsFR9A/CoZIpoM2zRj1+Ap1LPfMUHAnpZ2wsNLhqntKdZuhBcaeNdpt6g==" saltValue="5lUSF9IZWY8AIiRqikrGV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zoomScaleNormal="100" zoomScaleSheetLayoutView="100" workbookViewId="0">
      <selection sqref="A1:I1"/>
    </sheetView>
  </sheetViews>
  <sheetFormatPr defaultRowHeight="12.75" x14ac:dyDescent="0.2"/>
  <cols>
    <col min="1" max="7" width="9.140625" style="1"/>
    <col min="8" max="11" width="14.7109375" style="32"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29" t="s">
        <v>161</v>
      </c>
      <c r="B1" s="200"/>
      <c r="C1" s="200"/>
      <c r="D1" s="200"/>
      <c r="E1" s="200"/>
      <c r="F1" s="200"/>
      <c r="G1" s="200"/>
      <c r="H1" s="200"/>
      <c r="I1" s="200"/>
    </row>
    <row r="2" spans="1:11" x14ac:dyDescent="0.2">
      <c r="A2" s="228" t="s">
        <v>537</v>
      </c>
      <c r="B2" s="202"/>
      <c r="C2" s="202"/>
      <c r="D2" s="202"/>
      <c r="E2" s="202"/>
      <c r="F2" s="202"/>
      <c r="G2" s="202"/>
      <c r="H2" s="202"/>
      <c r="I2" s="202"/>
      <c r="J2" s="108"/>
      <c r="K2" s="108"/>
    </row>
    <row r="3" spans="1:11" x14ac:dyDescent="0.2">
      <c r="A3" s="233" t="s">
        <v>497</v>
      </c>
      <c r="B3" s="234"/>
      <c r="C3" s="234"/>
      <c r="D3" s="234"/>
      <c r="E3" s="234"/>
      <c r="F3" s="234"/>
      <c r="G3" s="234"/>
      <c r="H3" s="234"/>
      <c r="I3" s="234"/>
      <c r="J3" s="235"/>
      <c r="K3" s="235"/>
    </row>
    <row r="4" spans="1:11" x14ac:dyDescent="0.2">
      <c r="A4" s="236" t="s">
        <v>531</v>
      </c>
      <c r="B4" s="237"/>
      <c r="C4" s="237"/>
      <c r="D4" s="237"/>
      <c r="E4" s="237"/>
      <c r="F4" s="237"/>
      <c r="G4" s="237"/>
      <c r="H4" s="237"/>
      <c r="I4" s="237"/>
      <c r="J4" s="238"/>
      <c r="K4" s="238"/>
    </row>
    <row r="5" spans="1:11" ht="22.15" customHeight="1" x14ac:dyDescent="0.2">
      <c r="A5" s="230" t="s">
        <v>162</v>
      </c>
      <c r="B5" s="210"/>
      <c r="C5" s="210"/>
      <c r="D5" s="210"/>
      <c r="E5" s="210"/>
      <c r="F5" s="210"/>
      <c r="G5" s="230" t="s">
        <v>163</v>
      </c>
      <c r="H5" s="231" t="s">
        <v>164</v>
      </c>
      <c r="I5" s="232"/>
      <c r="J5" s="231" t="s">
        <v>165</v>
      </c>
      <c r="K5" s="232"/>
    </row>
    <row r="6" spans="1:11" x14ac:dyDescent="0.2">
      <c r="A6" s="210"/>
      <c r="B6" s="210"/>
      <c r="C6" s="210"/>
      <c r="D6" s="210"/>
      <c r="E6" s="210"/>
      <c r="F6" s="210"/>
      <c r="G6" s="210"/>
      <c r="H6" s="16" t="s">
        <v>166</v>
      </c>
      <c r="I6" s="16" t="s">
        <v>167</v>
      </c>
      <c r="J6" s="16" t="s">
        <v>168</v>
      </c>
      <c r="K6" s="16" t="s">
        <v>169</v>
      </c>
    </row>
    <row r="7" spans="1:11" x14ac:dyDescent="0.2">
      <c r="A7" s="239">
        <v>1</v>
      </c>
      <c r="B7" s="208"/>
      <c r="C7" s="208"/>
      <c r="D7" s="208"/>
      <c r="E7" s="208"/>
      <c r="F7" s="208"/>
      <c r="G7" s="15">
        <v>2</v>
      </c>
      <c r="H7" s="16">
        <v>3</v>
      </c>
      <c r="I7" s="16">
        <v>4</v>
      </c>
      <c r="J7" s="16">
        <v>5</v>
      </c>
      <c r="K7" s="16">
        <v>6</v>
      </c>
    </row>
    <row r="8" spans="1:11" x14ac:dyDescent="0.2">
      <c r="A8" s="222" t="s">
        <v>399</v>
      </c>
      <c r="B8" s="223"/>
      <c r="C8" s="223"/>
      <c r="D8" s="223"/>
      <c r="E8" s="223"/>
      <c r="F8" s="223"/>
      <c r="G8" s="14">
        <v>1</v>
      </c>
      <c r="H8" s="109">
        <f>SUM(H9:H13)</f>
        <v>94971924</v>
      </c>
      <c r="I8" s="109">
        <f>SUM(I9:I13)</f>
        <v>28934913</v>
      </c>
      <c r="J8" s="109">
        <f>SUM(J9:J13)</f>
        <v>111525017</v>
      </c>
      <c r="K8" s="109">
        <f>SUM(K9:K13)</f>
        <v>69168052</v>
      </c>
    </row>
    <row r="9" spans="1:11" x14ac:dyDescent="0.2">
      <c r="A9" s="192" t="s">
        <v>170</v>
      </c>
      <c r="B9" s="192"/>
      <c r="C9" s="192"/>
      <c r="D9" s="192"/>
      <c r="E9" s="192"/>
      <c r="F9" s="192"/>
      <c r="G9" s="13">
        <v>2</v>
      </c>
      <c r="H9" s="29">
        <v>0</v>
      </c>
      <c r="I9" s="29">
        <v>0</v>
      </c>
      <c r="J9" s="29">
        <v>0</v>
      </c>
      <c r="K9" s="29">
        <v>0</v>
      </c>
    </row>
    <row r="10" spans="1:11" x14ac:dyDescent="0.2">
      <c r="A10" s="192" t="s">
        <v>171</v>
      </c>
      <c r="B10" s="192"/>
      <c r="C10" s="192"/>
      <c r="D10" s="192"/>
      <c r="E10" s="192"/>
      <c r="F10" s="192"/>
      <c r="G10" s="13">
        <v>3</v>
      </c>
      <c r="H10" s="29">
        <v>90772595</v>
      </c>
      <c r="I10" s="29">
        <v>28301046</v>
      </c>
      <c r="J10" s="29">
        <v>107575543</v>
      </c>
      <c r="K10" s="29">
        <v>66288990</v>
      </c>
    </row>
    <row r="11" spans="1:11" x14ac:dyDescent="0.2">
      <c r="A11" s="192" t="s">
        <v>172</v>
      </c>
      <c r="B11" s="192"/>
      <c r="C11" s="192"/>
      <c r="D11" s="192"/>
      <c r="E11" s="192"/>
      <c r="F11" s="192"/>
      <c r="G11" s="13">
        <v>4</v>
      </c>
      <c r="H11" s="29">
        <v>88971</v>
      </c>
      <c r="I11" s="29">
        <v>30932</v>
      </c>
      <c r="J11" s="29">
        <v>124129</v>
      </c>
      <c r="K11" s="29">
        <v>104440</v>
      </c>
    </row>
    <row r="12" spans="1:11" x14ac:dyDescent="0.2">
      <c r="A12" s="192" t="s">
        <v>173</v>
      </c>
      <c r="B12" s="192"/>
      <c r="C12" s="192"/>
      <c r="D12" s="192"/>
      <c r="E12" s="192"/>
      <c r="F12" s="192"/>
      <c r="G12" s="13">
        <v>5</v>
      </c>
      <c r="H12" s="29">
        <v>0</v>
      </c>
      <c r="I12" s="29">
        <v>0</v>
      </c>
      <c r="J12" s="29">
        <v>0</v>
      </c>
      <c r="K12" s="29">
        <v>0</v>
      </c>
    </row>
    <row r="13" spans="1:11" x14ac:dyDescent="0.2">
      <c r="A13" s="192" t="s">
        <v>174</v>
      </c>
      <c r="B13" s="192"/>
      <c r="C13" s="192"/>
      <c r="D13" s="192"/>
      <c r="E13" s="192"/>
      <c r="F13" s="192"/>
      <c r="G13" s="13">
        <v>6</v>
      </c>
      <c r="H13" s="29">
        <v>4110358</v>
      </c>
      <c r="I13" s="29">
        <v>602935</v>
      </c>
      <c r="J13" s="29">
        <v>3825345</v>
      </c>
      <c r="K13" s="29">
        <v>2774622</v>
      </c>
    </row>
    <row r="14" spans="1:11" ht="22.15" customHeight="1" x14ac:dyDescent="0.2">
      <c r="A14" s="222" t="s">
        <v>400</v>
      </c>
      <c r="B14" s="223"/>
      <c r="C14" s="223"/>
      <c r="D14" s="223"/>
      <c r="E14" s="223"/>
      <c r="F14" s="223"/>
      <c r="G14" s="14">
        <v>7</v>
      </c>
      <c r="H14" s="109">
        <f>H15+H16+H20+H24+H25+H26+H29+H36</f>
        <v>95615140</v>
      </c>
      <c r="I14" s="109">
        <f>I15+I16+I20+I24+I25+I26+I29+I36</f>
        <v>29702430</v>
      </c>
      <c r="J14" s="109">
        <f>J15+J16+J20+J24+J25+J26+J29+J36</f>
        <v>110342878</v>
      </c>
      <c r="K14" s="109">
        <f>K15+K16+K20+K24+K25+K26+K29+K36</f>
        <v>69222673</v>
      </c>
    </row>
    <row r="15" spans="1:11" x14ac:dyDescent="0.2">
      <c r="A15" s="192" t="s">
        <v>175</v>
      </c>
      <c r="B15" s="192"/>
      <c r="C15" s="192"/>
      <c r="D15" s="192"/>
      <c r="E15" s="192"/>
      <c r="F15" s="192"/>
      <c r="G15" s="13">
        <v>8</v>
      </c>
      <c r="H15" s="29">
        <v>427324</v>
      </c>
      <c r="I15" s="29">
        <v>-146744</v>
      </c>
      <c r="J15" s="29">
        <v>229358</v>
      </c>
      <c r="K15" s="29">
        <v>-50341</v>
      </c>
    </row>
    <row r="16" spans="1:11" x14ac:dyDescent="0.2">
      <c r="A16" s="196" t="s">
        <v>401</v>
      </c>
      <c r="B16" s="196"/>
      <c r="C16" s="196"/>
      <c r="D16" s="196"/>
      <c r="E16" s="196"/>
      <c r="F16" s="196"/>
      <c r="G16" s="14">
        <v>9</v>
      </c>
      <c r="H16" s="109">
        <f>SUM(H17:H19)</f>
        <v>61745860</v>
      </c>
      <c r="I16" s="109">
        <f>SUM(I17:I19)</f>
        <v>19000006</v>
      </c>
      <c r="J16" s="109">
        <f>SUM(J17:J19)</f>
        <v>73262087</v>
      </c>
      <c r="K16" s="109">
        <f>SUM(K17:K19)</f>
        <v>44462662</v>
      </c>
    </row>
    <row r="17" spans="1:11" x14ac:dyDescent="0.2">
      <c r="A17" s="224" t="s">
        <v>176</v>
      </c>
      <c r="B17" s="224"/>
      <c r="C17" s="224"/>
      <c r="D17" s="224"/>
      <c r="E17" s="224"/>
      <c r="F17" s="224"/>
      <c r="G17" s="13">
        <v>10</v>
      </c>
      <c r="H17" s="29">
        <v>47215746</v>
      </c>
      <c r="I17" s="29">
        <v>14455751</v>
      </c>
      <c r="J17" s="29">
        <v>46659384</v>
      </c>
      <c r="K17" s="29">
        <v>30010366</v>
      </c>
    </row>
    <row r="18" spans="1:11" x14ac:dyDescent="0.2">
      <c r="A18" s="224" t="s">
        <v>177</v>
      </c>
      <c r="B18" s="224"/>
      <c r="C18" s="224"/>
      <c r="D18" s="224"/>
      <c r="E18" s="224"/>
      <c r="F18" s="224"/>
      <c r="G18" s="13">
        <v>11</v>
      </c>
      <c r="H18" s="29">
        <v>5789809</v>
      </c>
      <c r="I18" s="29">
        <v>1671664</v>
      </c>
      <c r="J18" s="29">
        <v>18117305</v>
      </c>
      <c r="K18" s="29">
        <v>8579293</v>
      </c>
    </row>
    <row r="19" spans="1:11" x14ac:dyDescent="0.2">
      <c r="A19" s="224" t="s">
        <v>178</v>
      </c>
      <c r="B19" s="224"/>
      <c r="C19" s="224"/>
      <c r="D19" s="224"/>
      <c r="E19" s="224"/>
      <c r="F19" s="224"/>
      <c r="G19" s="13">
        <v>12</v>
      </c>
      <c r="H19" s="29">
        <v>8740305</v>
      </c>
      <c r="I19" s="29">
        <v>2872591</v>
      </c>
      <c r="J19" s="29">
        <v>8485398</v>
      </c>
      <c r="K19" s="29">
        <v>5873003</v>
      </c>
    </row>
    <row r="20" spans="1:11" x14ac:dyDescent="0.2">
      <c r="A20" s="196" t="s">
        <v>402</v>
      </c>
      <c r="B20" s="196"/>
      <c r="C20" s="196"/>
      <c r="D20" s="196"/>
      <c r="E20" s="196"/>
      <c r="F20" s="196"/>
      <c r="G20" s="14">
        <v>13</v>
      </c>
      <c r="H20" s="109">
        <f>SUM(H21:H23)</f>
        <v>21831201</v>
      </c>
      <c r="I20" s="109">
        <f>SUM(I21:I23)</f>
        <v>7081775</v>
      </c>
      <c r="J20" s="109">
        <f>SUM(J21:J23)</f>
        <v>23101197</v>
      </c>
      <c r="K20" s="109">
        <f>SUM(K21:K23)</f>
        <v>15688907</v>
      </c>
    </row>
    <row r="21" spans="1:11" x14ac:dyDescent="0.2">
      <c r="A21" s="224" t="s">
        <v>179</v>
      </c>
      <c r="B21" s="224"/>
      <c r="C21" s="224"/>
      <c r="D21" s="224"/>
      <c r="E21" s="224"/>
      <c r="F21" s="224"/>
      <c r="G21" s="13">
        <v>14</v>
      </c>
      <c r="H21" s="29">
        <v>13666909</v>
      </c>
      <c r="I21" s="29">
        <v>4426450</v>
      </c>
      <c r="J21" s="29">
        <v>14496816</v>
      </c>
      <c r="K21" s="29">
        <v>9800015</v>
      </c>
    </row>
    <row r="22" spans="1:11" x14ac:dyDescent="0.2">
      <c r="A22" s="224" t="s">
        <v>180</v>
      </c>
      <c r="B22" s="224"/>
      <c r="C22" s="224"/>
      <c r="D22" s="224"/>
      <c r="E22" s="224"/>
      <c r="F22" s="224"/>
      <c r="G22" s="13">
        <v>15</v>
      </c>
      <c r="H22" s="29">
        <v>5175356</v>
      </c>
      <c r="I22" s="29">
        <v>1690090</v>
      </c>
      <c r="J22" s="29">
        <v>5383087</v>
      </c>
      <c r="K22" s="29">
        <v>3688463</v>
      </c>
    </row>
    <row r="23" spans="1:11" x14ac:dyDescent="0.2">
      <c r="A23" s="224" t="s">
        <v>181</v>
      </c>
      <c r="B23" s="224"/>
      <c r="C23" s="224"/>
      <c r="D23" s="224"/>
      <c r="E23" s="224"/>
      <c r="F23" s="224"/>
      <c r="G23" s="13">
        <v>16</v>
      </c>
      <c r="H23" s="29">
        <v>2988936</v>
      </c>
      <c r="I23" s="29">
        <v>965235</v>
      </c>
      <c r="J23" s="29">
        <v>3221294</v>
      </c>
      <c r="K23" s="29">
        <v>2200429</v>
      </c>
    </row>
    <row r="24" spans="1:11" x14ac:dyDescent="0.2">
      <c r="A24" s="192" t="s">
        <v>182</v>
      </c>
      <c r="B24" s="192"/>
      <c r="C24" s="192"/>
      <c r="D24" s="192"/>
      <c r="E24" s="192"/>
      <c r="F24" s="192"/>
      <c r="G24" s="13">
        <v>17</v>
      </c>
      <c r="H24" s="29">
        <v>7561456</v>
      </c>
      <c r="I24" s="29">
        <v>2409715</v>
      </c>
      <c r="J24" s="29">
        <v>7765868</v>
      </c>
      <c r="K24" s="29">
        <v>5318457</v>
      </c>
    </row>
    <row r="25" spans="1:11" x14ac:dyDescent="0.2">
      <c r="A25" s="192" t="s">
        <v>183</v>
      </c>
      <c r="B25" s="192"/>
      <c r="C25" s="192"/>
      <c r="D25" s="192"/>
      <c r="E25" s="192"/>
      <c r="F25" s="192"/>
      <c r="G25" s="13">
        <v>18</v>
      </c>
      <c r="H25" s="29">
        <v>3594242</v>
      </c>
      <c r="I25" s="29">
        <v>1204181</v>
      </c>
      <c r="J25" s="29">
        <v>3634778</v>
      </c>
      <c r="K25" s="29">
        <v>1953533</v>
      </c>
    </row>
    <row r="26" spans="1:11" x14ac:dyDescent="0.2">
      <c r="A26" s="196" t="s">
        <v>403</v>
      </c>
      <c r="B26" s="196"/>
      <c r="C26" s="196"/>
      <c r="D26" s="196"/>
      <c r="E26" s="196"/>
      <c r="F26" s="196"/>
      <c r="G26" s="14">
        <v>19</v>
      </c>
      <c r="H26" s="109">
        <f>H27+H28</f>
        <v>0</v>
      </c>
      <c r="I26" s="109">
        <f>I27+I28</f>
        <v>0</v>
      </c>
      <c r="J26" s="109">
        <f>J27+J28</f>
        <v>0</v>
      </c>
      <c r="K26" s="109">
        <f>K27+K28</f>
        <v>0</v>
      </c>
    </row>
    <row r="27" spans="1:11" x14ac:dyDescent="0.2">
      <c r="A27" s="224" t="s">
        <v>184</v>
      </c>
      <c r="B27" s="224"/>
      <c r="C27" s="224"/>
      <c r="D27" s="224"/>
      <c r="E27" s="224"/>
      <c r="F27" s="224"/>
      <c r="G27" s="13">
        <v>20</v>
      </c>
      <c r="H27" s="29">
        <v>0</v>
      </c>
      <c r="I27" s="29">
        <v>0</v>
      </c>
      <c r="J27" s="29">
        <v>0</v>
      </c>
      <c r="K27" s="29">
        <v>0</v>
      </c>
    </row>
    <row r="28" spans="1:11" x14ac:dyDescent="0.2">
      <c r="A28" s="224" t="s">
        <v>185</v>
      </c>
      <c r="B28" s="224"/>
      <c r="C28" s="224"/>
      <c r="D28" s="224"/>
      <c r="E28" s="224"/>
      <c r="F28" s="224"/>
      <c r="G28" s="13">
        <v>21</v>
      </c>
      <c r="H28" s="29">
        <v>0</v>
      </c>
      <c r="I28" s="29">
        <v>0</v>
      </c>
      <c r="J28" s="29">
        <v>0</v>
      </c>
      <c r="K28" s="29">
        <v>0</v>
      </c>
    </row>
    <row r="29" spans="1:11" x14ac:dyDescent="0.2">
      <c r="A29" s="196" t="s">
        <v>404</v>
      </c>
      <c r="B29" s="196"/>
      <c r="C29" s="196"/>
      <c r="D29" s="196"/>
      <c r="E29" s="196"/>
      <c r="F29" s="196"/>
      <c r="G29" s="14">
        <v>22</v>
      </c>
      <c r="H29" s="109">
        <f>SUM(H30:H35)</f>
        <v>0</v>
      </c>
      <c r="I29" s="109">
        <f>SUM(I30:I35)</f>
        <v>-30</v>
      </c>
      <c r="J29" s="109">
        <f>SUM(J30:J35)</f>
        <v>0</v>
      </c>
      <c r="K29" s="109">
        <f>SUM(K30:K35)</f>
        <v>-230</v>
      </c>
    </row>
    <row r="30" spans="1:11" x14ac:dyDescent="0.2">
      <c r="A30" s="224" t="s">
        <v>186</v>
      </c>
      <c r="B30" s="224"/>
      <c r="C30" s="224"/>
      <c r="D30" s="224"/>
      <c r="E30" s="224"/>
      <c r="F30" s="224"/>
      <c r="G30" s="13">
        <v>23</v>
      </c>
      <c r="H30" s="29">
        <v>0</v>
      </c>
      <c r="I30" s="29">
        <v>0</v>
      </c>
      <c r="J30" s="29">
        <v>0</v>
      </c>
      <c r="K30" s="29">
        <v>0</v>
      </c>
    </row>
    <row r="31" spans="1:11" x14ac:dyDescent="0.2">
      <c r="A31" s="224" t="s">
        <v>187</v>
      </c>
      <c r="B31" s="224"/>
      <c r="C31" s="224"/>
      <c r="D31" s="224"/>
      <c r="E31" s="224"/>
      <c r="F31" s="224"/>
      <c r="G31" s="13">
        <v>24</v>
      </c>
      <c r="H31" s="29">
        <v>0</v>
      </c>
      <c r="I31" s="29">
        <v>0</v>
      </c>
      <c r="J31" s="29">
        <v>0</v>
      </c>
      <c r="K31" s="29">
        <v>0</v>
      </c>
    </row>
    <row r="32" spans="1:11" x14ac:dyDescent="0.2">
      <c r="A32" s="224" t="s">
        <v>188</v>
      </c>
      <c r="B32" s="224"/>
      <c r="C32" s="224"/>
      <c r="D32" s="224"/>
      <c r="E32" s="224"/>
      <c r="F32" s="224"/>
      <c r="G32" s="13">
        <v>25</v>
      </c>
      <c r="H32" s="29">
        <v>0</v>
      </c>
      <c r="I32" s="29">
        <v>0</v>
      </c>
      <c r="J32" s="29">
        <v>0</v>
      </c>
      <c r="K32" s="29">
        <v>0</v>
      </c>
    </row>
    <row r="33" spans="1:11" x14ac:dyDescent="0.2">
      <c r="A33" s="224" t="s">
        <v>189</v>
      </c>
      <c r="B33" s="224"/>
      <c r="C33" s="224"/>
      <c r="D33" s="224"/>
      <c r="E33" s="224"/>
      <c r="F33" s="224"/>
      <c r="G33" s="13">
        <v>26</v>
      </c>
      <c r="H33" s="29">
        <v>0</v>
      </c>
      <c r="I33" s="29">
        <v>0</v>
      </c>
      <c r="J33" s="29">
        <v>0</v>
      </c>
      <c r="K33" s="29">
        <v>0</v>
      </c>
    </row>
    <row r="34" spans="1:11" x14ac:dyDescent="0.2">
      <c r="A34" s="224" t="s">
        <v>190</v>
      </c>
      <c r="B34" s="224"/>
      <c r="C34" s="224"/>
      <c r="D34" s="224"/>
      <c r="E34" s="224"/>
      <c r="F34" s="224"/>
      <c r="G34" s="13">
        <v>27</v>
      </c>
      <c r="H34" s="29">
        <v>0</v>
      </c>
      <c r="I34" s="29">
        <v>0</v>
      </c>
      <c r="J34" s="29">
        <v>0</v>
      </c>
      <c r="K34" s="29">
        <v>0</v>
      </c>
    </row>
    <row r="35" spans="1:11" x14ac:dyDescent="0.2">
      <c r="A35" s="224" t="s">
        <v>191</v>
      </c>
      <c r="B35" s="224"/>
      <c r="C35" s="224"/>
      <c r="D35" s="224"/>
      <c r="E35" s="224"/>
      <c r="F35" s="224"/>
      <c r="G35" s="13">
        <v>28</v>
      </c>
      <c r="H35" s="29">
        <v>0</v>
      </c>
      <c r="I35" s="29">
        <v>-30</v>
      </c>
      <c r="J35" s="29">
        <v>0</v>
      </c>
      <c r="K35" s="29">
        <v>-230</v>
      </c>
    </row>
    <row r="36" spans="1:11" x14ac:dyDescent="0.2">
      <c r="A36" s="192" t="s">
        <v>192</v>
      </c>
      <c r="B36" s="192"/>
      <c r="C36" s="192"/>
      <c r="D36" s="192"/>
      <c r="E36" s="192"/>
      <c r="F36" s="192"/>
      <c r="G36" s="13">
        <v>29</v>
      </c>
      <c r="H36" s="29">
        <v>455057</v>
      </c>
      <c r="I36" s="29">
        <v>153527</v>
      </c>
      <c r="J36" s="29">
        <v>2349590</v>
      </c>
      <c r="K36" s="29">
        <v>1849685</v>
      </c>
    </row>
    <row r="37" spans="1:11" x14ac:dyDescent="0.2">
      <c r="A37" s="222" t="s">
        <v>405</v>
      </c>
      <c r="B37" s="223"/>
      <c r="C37" s="223"/>
      <c r="D37" s="223"/>
      <c r="E37" s="223"/>
      <c r="F37" s="223"/>
      <c r="G37" s="14">
        <v>30</v>
      </c>
      <c r="H37" s="109">
        <f>SUM(H38:H47)</f>
        <v>92575</v>
      </c>
      <c r="I37" s="109">
        <f>SUM(I38:I47)</f>
        <v>63403</v>
      </c>
      <c r="J37" s="109">
        <f>SUM(J38:J47)</f>
        <v>245580</v>
      </c>
      <c r="K37" s="109">
        <f>SUM(K38:K47)</f>
        <v>140037</v>
      </c>
    </row>
    <row r="38" spans="1:11" ht="23.45" customHeight="1" x14ac:dyDescent="0.2">
      <c r="A38" s="192" t="s">
        <v>193</v>
      </c>
      <c r="B38" s="192"/>
      <c r="C38" s="192"/>
      <c r="D38" s="192"/>
      <c r="E38" s="192"/>
      <c r="F38" s="192"/>
      <c r="G38" s="13">
        <v>31</v>
      </c>
      <c r="H38" s="29">
        <v>0</v>
      </c>
      <c r="I38" s="29">
        <v>0</v>
      </c>
      <c r="J38" s="29">
        <v>0</v>
      </c>
      <c r="K38" s="29">
        <v>0</v>
      </c>
    </row>
    <row r="39" spans="1:11" ht="25.15" customHeight="1" x14ac:dyDescent="0.2">
      <c r="A39" s="192" t="s">
        <v>194</v>
      </c>
      <c r="B39" s="192"/>
      <c r="C39" s="192"/>
      <c r="D39" s="192"/>
      <c r="E39" s="192"/>
      <c r="F39" s="192"/>
      <c r="G39" s="13">
        <v>32</v>
      </c>
      <c r="H39" s="29">
        <v>0</v>
      </c>
      <c r="I39" s="29">
        <v>0</v>
      </c>
      <c r="J39" s="29">
        <v>0</v>
      </c>
      <c r="K39" s="29">
        <v>0</v>
      </c>
    </row>
    <row r="40" spans="1:11" ht="25.15" customHeight="1" x14ac:dyDescent="0.2">
      <c r="A40" s="192" t="s">
        <v>195</v>
      </c>
      <c r="B40" s="192"/>
      <c r="C40" s="192"/>
      <c r="D40" s="192"/>
      <c r="E40" s="192"/>
      <c r="F40" s="192"/>
      <c r="G40" s="13">
        <v>33</v>
      </c>
      <c r="H40" s="29">
        <v>0</v>
      </c>
      <c r="I40" s="29">
        <v>0</v>
      </c>
      <c r="J40" s="29">
        <v>0</v>
      </c>
      <c r="K40" s="29">
        <v>0</v>
      </c>
    </row>
    <row r="41" spans="1:11" ht="25.15" customHeight="1" x14ac:dyDescent="0.2">
      <c r="A41" s="192" t="s">
        <v>196</v>
      </c>
      <c r="B41" s="192"/>
      <c r="C41" s="192"/>
      <c r="D41" s="192"/>
      <c r="E41" s="192"/>
      <c r="F41" s="192"/>
      <c r="G41" s="13">
        <v>34</v>
      </c>
      <c r="H41" s="29">
        <v>0</v>
      </c>
      <c r="I41" s="29">
        <v>0</v>
      </c>
      <c r="J41" s="29">
        <v>0</v>
      </c>
      <c r="K41" s="29">
        <v>0</v>
      </c>
    </row>
    <row r="42" spans="1:11" ht="25.15" customHeight="1" x14ac:dyDescent="0.2">
      <c r="A42" s="192" t="s">
        <v>197</v>
      </c>
      <c r="B42" s="192"/>
      <c r="C42" s="192"/>
      <c r="D42" s="192"/>
      <c r="E42" s="192"/>
      <c r="F42" s="192"/>
      <c r="G42" s="13">
        <v>35</v>
      </c>
      <c r="H42" s="29">
        <v>0</v>
      </c>
      <c r="I42" s="29">
        <v>0</v>
      </c>
      <c r="J42" s="29">
        <v>0</v>
      </c>
      <c r="K42" s="29">
        <v>0</v>
      </c>
    </row>
    <row r="43" spans="1:11" x14ac:dyDescent="0.2">
      <c r="A43" s="192" t="s">
        <v>198</v>
      </c>
      <c r="B43" s="192"/>
      <c r="C43" s="192"/>
      <c r="D43" s="192"/>
      <c r="E43" s="192"/>
      <c r="F43" s="192"/>
      <c r="G43" s="13">
        <v>36</v>
      </c>
      <c r="H43" s="29">
        <v>0</v>
      </c>
      <c r="I43" s="29">
        <v>0</v>
      </c>
      <c r="J43" s="29">
        <v>0</v>
      </c>
      <c r="K43" s="29">
        <v>0</v>
      </c>
    </row>
    <row r="44" spans="1:11" x14ac:dyDescent="0.2">
      <c r="A44" s="192" t="s">
        <v>199</v>
      </c>
      <c r="B44" s="192"/>
      <c r="C44" s="192"/>
      <c r="D44" s="192"/>
      <c r="E44" s="192"/>
      <c r="F44" s="192"/>
      <c r="G44" s="13">
        <v>37</v>
      </c>
      <c r="H44" s="29">
        <v>92575</v>
      </c>
      <c r="I44" s="29">
        <v>63403</v>
      </c>
      <c r="J44" s="29">
        <v>245580</v>
      </c>
      <c r="K44" s="29">
        <v>140037</v>
      </c>
    </row>
    <row r="45" spans="1:11" x14ac:dyDescent="0.2">
      <c r="A45" s="192" t="s">
        <v>200</v>
      </c>
      <c r="B45" s="192"/>
      <c r="C45" s="192"/>
      <c r="D45" s="192"/>
      <c r="E45" s="192"/>
      <c r="F45" s="192"/>
      <c r="G45" s="13">
        <v>38</v>
      </c>
      <c r="H45" s="29">
        <v>0</v>
      </c>
      <c r="I45" s="29">
        <v>0</v>
      </c>
      <c r="J45" s="29">
        <v>0</v>
      </c>
      <c r="K45" s="29">
        <v>0</v>
      </c>
    </row>
    <row r="46" spans="1:11" x14ac:dyDescent="0.2">
      <c r="A46" s="192" t="s">
        <v>201</v>
      </c>
      <c r="B46" s="192"/>
      <c r="C46" s="192"/>
      <c r="D46" s="192"/>
      <c r="E46" s="192"/>
      <c r="F46" s="192"/>
      <c r="G46" s="13">
        <v>39</v>
      </c>
      <c r="H46" s="29">
        <v>0</v>
      </c>
      <c r="I46" s="29">
        <v>0</v>
      </c>
      <c r="J46" s="29">
        <v>0</v>
      </c>
      <c r="K46" s="29">
        <v>0</v>
      </c>
    </row>
    <row r="47" spans="1:11" x14ac:dyDescent="0.2">
      <c r="A47" s="192" t="s">
        <v>202</v>
      </c>
      <c r="B47" s="192"/>
      <c r="C47" s="192"/>
      <c r="D47" s="192"/>
      <c r="E47" s="192"/>
      <c r="F47" s="192"/>
      <c r="G47" s="13">
        <v>40</v>
      </c>
      <c r="H47" s="29">
        <v>0</v>
      </c>
      <c r="I47" s="29">
        <v>0</v>
      </c>
      <c r="J47" s="29">
        <v>0</v>
      </c>
      <c r="K47" s="29">
        <v>0</v>
      </c>
    </row>
    <row r="48" spans="1:11" x14ac:dyDescent="0.2">
      <c r="A48" s="222" t="s">
        <v>406</v>
      </c>
      <c r="B48" s="223"/>
      <c r="C48" s="223"/>
      <c r="D48" s="223"/>
      <c r="E48" s="223"/>
      <c r="F48" s="223"/>
      <c r="G48" s="14">
        <v>41</v>
      </c>
      <c r="H48" s="109">
        <f>SUM(H49:H55)</f>
        <v>2493451</v>
      </c>
      <c r="I48" s="109">
        <f>SUM(I49:I55)</f>
        <v>990256</v>
      </c>
      <c r="J48" s="109">
        <f>SUM(J49:J55)</f>
        <v>1988462</v>
      </c>
      <c r="K48" s="109">
        <f>SUM(K49:K55)</f>
        <v>1308528</v>
      </c>
    </row>
    <row r="49" spans="1:11" ht="25.15" customHeight="1" x14ac:dyDescent="0.2">
      <c r="A49" s="192" t="s">
        <v>203</v>
      </c>
      <c r="B49" s="192"/>
      <c r="C49" s="192"/>
      <c r="D49" s="192"/>
      <c r="E49" s="192"/>
      <c r="F49" s="192"/>
      <c r="G49" s="13">
        <v>42</v>
      </c>
      <c r="H49" s="29">
        <v>0</v>
      </c>
      <c r="I49" s="29">
        <v>0</v>
      </c>
      <c r="J49" s="29">
        <v>0</v>
      </c>
      <c r="K49" s="29">
        <v>0</v>
      </c>
    </row>
    <row r="50" spans="1:11" ht="24" customHeight="1" x14ac:dyDescent="0.2">
      <c r="A50" s="218" t="s">
        <v>204</v>
      </c>
      <c r="B50" s="218"/>
      <c r="C50" s="218"/>
      <c r="D50" s="218"/>
      <c r="E50" s="218"/>
      <c r="F50" s="218"/>
      <c r="G50" s="13">
        <v>43</v>
      </c>
      <c r="H50" s="29">
        <v>1549450</v>
      </c>
      <c r="I50" s="29">
        <v>446270</v>
      </c>
      <c r="J50" s="29">
        <v>308067</v>
      </c>
      <c r="K50" s="29">
        <v>243021</v>
      </c>
    </row>
    <row r="51" spans="1:11" x14ac:dyDescent="0.2">
      <c r="A51" s="218" t="s">
        <v>205</v>
      </c>
      <c r="B51" s="218"/>
      <c r="C51" s="218"/>
      <c r="D51" s="218"/>
      <c r="E51" s="218"/>
      <c r="F51" s="218"/>
      <c r="G51" s="13">
        <v>44</v>
      </c>
      <c r="H51" s="29">
        <v>582798</v>
      </c>
      <c r="I51" s="29">
        <v>233715</v>
      </c>
      <c r="J51" s="29">
        <v>1206960</v>
      </c>
      <c r="K51" s="29">
        <v>819370</v>
      </c>
    </row>
    <row r="52" spans="1:11" x14ac:dyDescent="0.2">
      <c r="A52" s="218" t="s">
        <v>206</v>
      </c>
      <c r="B52" s="218"/>
      <c r="C52" s="218"/>
      <c r="D52" s="218"/>
      <c r="E52" s="218"/>
      <c r="F52" s="218"/>
      <c r="G52" s="13">
        <v>45</v>
      </c>
      <c r="H52" s="29">
        <v>361203</v>
      </c>
      <c r="I52" s="29">
        <v>310271</v>
      </c>
      <c r="J52" s="29">
        <v>473435</v>
      </c>
      <c r="K52" s="29">
        <v>246137</v>
      </c>
    </row>
    <row r="53" spans="1:11" x14ac:dyDescent="0.2">
      <c r="A53" s="218" t="s">
        <v>207</v>
      </c>
      <c r="B53" s="218"/>
      <c r="C53" s="218"/>
      <c r="D53" s="218"/>
      <c r="E53" s="218"/>
      <c r="F53" s="218"/>
      <c r="G53" s="13">
        <v>46</v>
      </c>
      <c r="H53" s="29">
        <v>0</v>
      </c>
      <c r="I53" s="29">
        <v>0</v>
      </c>
      <c r="J53" s="29">
        <v>0</v>
      </c>
      <c r="K53" s="29">
        <v>0</v>
      </c>
    </row>
    <row r="54" spans="1:11" x14ac:dyDescent="0.2">
      <c r="A54" s="218" t="s">
        <v>208</v>
      </c>
      <c r="B54" s="218"/>
      <c r="C54" s="218"/>
      <c r="D54" s="218"/>
      <c r="E54" s="218"/>
      <c r="F54" s="218"/>
      <c r="G54" s="13">
        <v>47</v>
      </c>
      <c r="H54" s="29">
        <v>0</v>
      </c>
      <c r="I54" s="29">
        <v>0</v>
      </c>
      <c r="J54" s="29">
        <v>0</v>
      </c>
      <c r="K54" s="29">
        <v>0</v>
      </c>
    </row>
    <row r="55" spans="1:11" x14ac:dyDescent="0.2">
      <c r="A55" s="218" t="s">
        <v>209</v>
      </c>
      <c r="B55" s="218"/>
      <c r="C55" s="218"/>
      <c r="D55" s="218"/>
      <c r="E55" s="218"/>
      <c r="F55" s="218"/>
      <c r="G55" s="13">
        <v>48</v>
      </c>
      <c r="H55" s="29">
        <v>0</v>
      </c>
      <c r="I55" s="29">
        <v>0</v>
      </c>
      <c r="J55" s="29">
        <v>0</v>
      </c>
      <c r="K55" s="29">
        <v>0</v>
      </c>
    </row>
    <row r="56" spans="1:11" ht="22.15" customHeight="1" x14ac:dyDescent="0.2">
      <c r="A56" s="227" t="s">
        <v>210</v>
      </c>
      <c r="B56" s="227"/>
      <c r="C56" s="227"/>
      <c r="D56" s="227"/>
      <c r="E56" s="227"/>
      <c r="F56" s="227"/>
      <c r="G56" s="13">
        <v>49</v>
      </c>
      <c r="H56" s="29">
        <v>3444440</v>
      </c>
      <c r="I56" s="29">
        <v>688315</v>
      </c>
      <c r="J56" s="29">
        <v>2074880</v>
      </c>
      <c r="K56" s="29">
        <v>1466750</v>
      </c>
    </row>
    <row r="57" spans="1:11" x14ac:dyDescent="0.2">
      <c r="A57" s="227" t="s">
        <v>211</v>
      </c>
      <c r="B57" s="227"/>
      <c r="C57" s="227"/>
      <c r="D57" s="227"/>
      <c r="E57" s="227"/>
      <c r="F57" s="227"/>
      <c r="G57" s="13">
        <v>50</v>
      </c>
      <c r="H57" s="29">
        <v>0</v>
      </c>
      <c r="I57" s="29">
        <v>0</v>
      </c>
      <c r="J57" s="29">
        <v>0</v>
      </c>
      <c r="K57" s="29">
        <v>0</v>
      </c>
    </row>
    <row r="58" spans="1:11" ht="24.6" customHeight="1" x14ac:dyDescent="0.2">
      <c r="A58" s="227" t="s">
        <v>212</v>
      </c>
      <c r="B58" s="227"/>
      <c r="C58" s="227"/>
      <c r="D58" s="227"/>
      <c r="E58" s="227"/>
      <c r="F58" s="227"/>
      <c r="G58" s="13">
        <v>51</v>
      </c>
      <c r="H58" s="29">
        <v>0</v>
      </c>
      <c r="I58" s="29">
        <v>0</v>
      </c>
      <c r="J58" s="29">
        <v>0</v>
      </c>
      <c r="K58" s="29">
        <v>0</v>
      </c>
    </row>
    <row r="59" spans="1:11" x14ac:dyDescent="0.2">
      <c r="A59" s="227" t="s">
        <v>213</v>
      </c>
      <c r="B59" s="227"/>
      <c r="C59" s="227"/>
      <c r="D59" s="227"/>
      <c r="E59" s="227"/>
      <c r="F59" s="227"/>
      <c r="G59" s="13">
        <v>52</v>
      </c>
      <c r="H59" s="29">
        <v>0</v>
      </c>
      <c r="I59" s="29">
        <v>0</v>
      </c>
      <c r="J59" s="29">
        <v>0</v>
      </c>
      <c r="K59" s="29">
        <v>0</v>
      </c>
    </row>
    <row r="60" spans="1:11" x14ac:dyDescent="0.2">
      <c r="A60" s="222" t="s">
        <v>407</v>
      </c>
      <c r="B60" s="223"/>
      <c r="C60" s="223"/>
      <c r="D60" s="223"/>
      <c r="E60" s="223"/>
      <c r="F60" s="223"/>
      <c r="G60" s="14">
        <v>53</v>
      </c>
      <c r="H60" s="109">
        <f>H8+H37+H56+H57</f>
        <v>98508939</v>
      </c>
      <c r="I60" s="109">
        <f t="shared" ref="I60:K60" si="0">I8+I37+I56+I57</f>
        <v>29686631</v>
      </c>
      <c r="J60" s="109">
        <f t="shared" si="0"/>
        <v>113845477</v>
      </c>
      <c r="K60" s="109">
        <f t="shared" si="0"/>
        <v>70774839</v>
      </c>
    </row>
    <row r="61" spans="1:11" x14ac:dyDescent="0.2">
      <c r="A61" s="222" t="s">
        <v>408</v>
      </c>
      <c r="B61" s="223"/>
      <c r="C61" s="223"/>
      <c r="D61" s="223"/>
      <c r="E61" s="223"/>
      <c r="F61" s="223"/>
      <c r="G61" s="14">
        <v>54</v>
      </c>
      <c r="H61" s="109">
        <f>H14+H48+H58+H59</f>
        <v>98108591</v>
      </c>
      <c r="I61" s="109">
        <f t="shared" ref="I61:K61" si="1">I14+I48+I58+I59</f>
        <v>30692686</v>
      </c>
      <c r="J61" s="109">
        <f t="shared" si="1"/>
        <v>112331340</v>
      </c>
      <c r="K61" s="109">
        <f t="shared" si="1"/>
        <v>70531201</v>
      </c>
    </row>
    <row r="62" spans="1:11" x14ac:dyDescent="0.2">
      <c r="A62" s="222" t="s">
        <v>409</v>
      </c>
      <c r="B62" s="223"/>
      <c r="C62" s="223"/>
      <c r="D62" s="223"/>
      <c r="E62" s="223"/>
      <c r="F62" s="223"/>
      <c r="G62" s="14">
        <v>55</v>
      </c>
      <c r="H62" s="109">
        <f>H60-H61</f>
        <v>400348</v>
      </c>
      <c r="I62" s="109">
        <f t="shared" ref="I62:K62" si="2">I60-I61</f>
        <v>-1006055</v>
      </c>
      <c r="J62" s="109">
        <f t="shared" si="2"/>
        <v>1514137</v>
      </c>
      <c r="K62" s="109">
        <f t="shared" si="2"/>
        <v>243638</v>
      </c>
    </row>
    <row r="63" spans="1:11" x14ac:dyDescent="0.2">
      <c r="A63" s="221" t="s">
        <v>411</v>
      </c>
      <c r="B63" s="221"/>
      <c r="C63" s="221"/>
      <c r="D63" s="221"/>
      <c r="E63" s="221"/>
      <c r="F63" s="221"/>
      <c r="G63" s="14">
        <v>56</v>
      </c>
      <c r="H63" s="109">
        <f>+IF((H60-H61)&gt;0,(H60-H61),0)</f>
        <v>400348</v>
      </c>
      <c r="I63" s="109">
        <f t="shared" ref="I63:K63" si="3">+IF((I60-I61)&gt;0,(I60-I61),0)</f>
        <v>0</v>
      </c>
      <c r="J63" s="109">
        <f t="shared" si="3"/>
        <v>1514137</v>
      </c>
      <c r="K63" s="109">
        <f t="shared" si="3"/>
        <v>243638</v>
      </c>
    </row>
    <row r="64" spans="1:11" x14ac:dyDescent="0.2">
      <c r="A64" s="221" t="s">
        <v>410</v>
      </c>
      <c r="B64" s="221"/>
      <c r="C64" s="221"/>
      <c r="D64" s="221"/>
      <c r="E64" s="221"/>
      <c r="F64" s="221"/>
      <c r="G64" s="14">
        <v>57</v>
      </c>
      <c r="H64" s="109">
        <f>+IF((H60-H61)&lt;0,(H60-H61),0)</f>
        <v>0</v>
      </c>
      <c r="I64" s="109">
        <f t="shared" ref="I64:K64" si="4">+IF((I60-I61)&lt;0,(I60-I61),0)</f>
        <v>-1006055</v>
      </c>
      <c r="J64" s="109">
        <f t="shared" si="4"/>
        <v>0</v>
      </c>
      <c r="K64" s="109">
        <f t="shared" si="4"/>
        <v>0</v>
      </c>
    </row>
    <row r="65" spans="1:11" x14ac:dyDescent="0.2">
      <c r="A65" s="227" t="s">
        <v>214</v>
      </c>
      <c r="B65" s="227"/>
      <c r="C65" s="227"/>
      <c r="D65" s="227"/>
      <c r="E65" s="227"/>
      <c r="F65" s="227"/>
      <c r="G65" s="13">
        <v>58</v>
      </c>
      <c r="H65" s="29">
        <v>-2558</v>
      </c>
      <c r="I65" s="29">
        <v>-141181</v>
      </c>
      <c r="J65" s="29">
        <v>932495</v>
      </c>
      <c r="K65" s="29">
        <v>730086</v>
      </c>
    </row>
    <row r="66" spans="1:11" x14ac:dyDescent="0.2">
      <c r="A66" s="222" t="s">
        <v>412</v>
      </c>
      <c r="B66" s="223"/>
      <c r="C66" s="223"/>
      <c r="D66" s="223"/>
      <c r="E66" s="223"/>
      <c r="F66" s="223"/>
      <c r="G66" s="14">
        <v>59</v>
      </c>
      <c r="H66" s="109">
        <f>H62-H65</f>
        <v>402906</v>
      </c>
      <c r="I66" s="109">
        <f t="shared" ref="I66:K66" si="5">I62-I65</f>
        <v>-864874</v>
      </c>
      <c r="J66" s="109">
        <f t="shared" si="5"/>
        <v>581642</v>
      </c>
      <c r="K66" s="109">
        <f t="shared" si="5"/>
        <v>-486448</v>
      </c>
    </row>
    <row r="67" spans="1:11" x14ac:dyDescent="0.2">
      <c r="A67" s="221" t="s">
        <v>413</v>
      </c>
      <c r="B67" s="221"/>
      <c r="C67" s="221"/>
      <c r="D67" s="221"/>
      <c r="E67" s="221"/>
      <c r="F67" s="221"/>
      <c r="G67" s="14">
        <v>60</v>
      </c>
      <c r="H67" s="109">
        <f>+IF((H62-H65)&gt;0,(H62-H65),0)</f>
        <v>402906</v>
      </c>
      <c r="I67" s="109">
        <f t="shared" ref="I67:K67" si="6">+IF((I62-I65)&gt;0,(I62-I65),0)</f>
        <v>0</v>
      </c>
      <c r="J67" s="109">
        <f t="shared" si="6"/>
        <v>581642</v>
      </c>
      <c r="K67" s="109">
        <f t="shared" si="6"/>
        <v>0</v>
      </c>
    </row>
    <row r="68" spans="1:11" x14ac:dyDescent="0.2">
      <c r="A68" s="221" t="s">
        <v>414</v>
      </c>
      <c r="B68" s="221"/>
      <c r="C68" s="221"/>
      <c r="D68" s="221"/>
      <c r="E68" s="221"/>
      <c r="F68" s="221"/>
      <c r="G68" s="14">
        <v>61</v>
      </c>
      <c r="H68" s="109">
        <f>+IF((H62-H65)&lt;0,(H62-H65),0)</f>
        <v>0</v>
      </c>
      <c r="I68" s="109">
        <f t="shared" ref="I68:K68" si="7">+IF((I62-I65)&lt;0,(I62-I65),0)</f>
        <v>-864874</v>
      </c>
      <c r="J68" s="109">
        <f t="shared" si="7"/>
        <v>0</v>
      </c>
      <c r="K68" s="109">
        <f t="shared" si="7"/>
        <v>-486448</v>
      </c>
    </row>
    <row r="69" spans="1:11" x14ac:dyDescent="0.2">
      <c r="A69" s="197" t="s">
        <v>215</v>
      </c>
      <c r="B69" s="197"/>
      <c r="C69" s="197"/>
      <c r="D69" s="197"/>
      <c r="E69" s="197"/>
      <c r="F69" s="197"/>
      <c r="G69" s="219"/>
      <c r="H69" s="219"/>
      <c r="I69" s="219"/>
      <c r="J69" s="220"/>
      <c r="K69" s="220"/>
    </row>
    <row r="70" spans="1:11" ht="22.15" customHeight="1" x14ac:dyDescent="0.2">
      <c r="A70" s="222" t="s">
        <v>415</v>
      </c>
      <c r="B70" s="223"/>
      <c r="C70" s="223"/>
      <c r="D70" s="223"/>
      <c r="E70" s="223"/>
      <c r="F70" s="223"/>
      <c r="G70" s="14">
        <v>62</v>
      </c>
      <c r="H70" s="109">
        <f>H71-H72</f>
        <v>0</v>
      </c>
      <c r="I70" s="109">
        <f>I71-I72</f>
        <v>0</v>
      </c>
      <c r="J70" s="109">
        <f>J71-J72</f>
        <v>0</v>
      </c>
      <c r="K70" s="109">
        <f>K71-K72</f>
        <v>0</v>
      </c>
    </row>
    <row r="71" spans="1:11" x14ac:dyDescent="0.2">
      <c r="A71" s="218" t="s">
        <v>216</v>
      </c>
      <c r="B71" s="218"/>
      <c r="C71" s="218"/>
      <c r="D71" s="218"/>
      <c r="E71" s="218"/>
      <c r="F71" s="218"/>
      <c r="G71" s="13">
        <v>63</v>
      </c>
      <c r="H71" s="29">
        <v>0</v>
      </c>
      <c r="I71" s="29">
        <v>0</v>
      </c>
      <c r="J71" s="29">
        <v>0</v>
      </c>
      <c r="K71" s="29">
        <v>0</v>
      </c>
    </row>
    <row r="72" spans="1:11" x14ac:dyDescent="0.2">
      <c r="A72" s="218" t="s">
        <v>217</v>
      </c>
      <c r="B72" s="218"/>
      <c r="C72" s="218"/>
      <c r="D72" s="218"/>
      <c r="E72" s="218"/>
      <c r="F72" s="218"/>
      <c r="G72" s="13">
        <v>64</v>
      </c>
      <c r="H72" s="29">
        <v>0</v>
      </c>
      <c r="I72" s="29">
        <v>0</v>
      </c>
      <c r="J72" s="29">
        <v>0</v>
      </c>
      <c r="K72" s="29">
        <v>0</v>
      </c>
    </row>
    <row r="73" spans="1:11" x14ac:dyDescent="0.2">
      <c r="A73" s="227" t="s">
        <v>218</v>
      </c>
      <c r="B73" s="227"/>
      <c r="C73" s="227"/>
      <c r="D73" s="227"/>
      <c r="E73" s="227"/>
      <c r="F73" s="227"/>
      <c r="G73" s="13">
        <v>65</v>
      </c>
      <c r="H73" s="29">
        <v>0</v>
      </c>
      <c r="I73" s="29">
        <v>0</v>
      </c>
      <c r="J73" s="29">
        <v>0</v>
      </c>
      <c r="K73" s="29">
        <v>0</v>
      </c>
    </row>
    <row r="74" spans="1:11" x14ac:dyDescent="0.2">
      <c r="A74" s="221" t="s">
        <v>416</v>
      </c>
      <c r="B74" s="221"/>
      <c r="C74" s="221"/>
      <c r="D74" s="221"/>
      <c r="E74" s="221"/>
      <c r="F74" s="221"/>
      <c r="G74" s="14">
        <v>66</v>
      </c>
      <c r="H74" s="110">
        <v>0</v>
      </c>
      <c r="I74" s="110">
        <v>0</v>
      </c>
      <c r="J74" s="110">
        <v>0</v>
      </c>
      <c r="K74" s="110">
        <v>0</v>
      </c>
    </row>
    <row r="75" spans="1:11" x14ac:dyDescent="0.2">
      <c r="A75" s="221" t="s">
        <v>417</v>
      </c>
      <c r="B75" s="221"/>
      <c r="C75" s="221"/>
      <c r="D75" s="221"/>
      <c r="E75" s="221"/>
      <c r="F75" s="221"/>
      <c r="G75" s="14">
        <v>67</v>
      </c>
      <c r="H75" s="110">
        <v>0</v>
      </c>
      <c r="I75" s="110">
        <v>0</v>
      </c>
      <c r="J75" s="110">
        <v>0</v>
      </c>
      <c r="K75" s="110">
        <v>0</v>
      </c>
    </row>
    <row r="76" spans="1:11" x14ac:dyDescent="0.2">
      <c r="A76" s="197" t="s">
        <v>219</v>
      </c>
      <c r="B76" s="197"/>
      <c r="C76" s="197"/>
      <c r="D76" s="197"/>
      <c r="E76" s="197"/>
      <c r="F76" s="197"/>
      <c r="G76" s="219"/>
      <c r="H76" s="219"/>
      <c r="I76" s="219"/>
      <c r="J76" s="220"/>
      <c r="K76" s="220"/>
    </row>
    <row r="77" spans="1:11" x14ac:dyDescent="0.2">
      <c r="A77" s="222" t="s">
        <v>418</v>
      </c>
      <c r="B77" s="223"/>
      <c r="C77" s="223"/>
      <c r="D77" s="223"/>
      <c r="E77" s="223"/>
      <c r="F77" s="223"/>
      <c r="G77" s="14">
        <v>68</v>
      </c>
      <c r="H77" s="110">
        <v>0</v>
      </c>
      <c r="I77" s="110">
        <v>0</v>
      </c>
      <c r="J77" s="110">
        <v>0</v>
      </c>
      <c r="K77" s="110">
        <v>0</v>
      </c>
    </row>
    <row r="78" spans="1:11" x14ac:dyDescent="0.2">
      <c r="A78" s="218" t="s">
        <v>419</v>
      </c>
      <c r="B78" s="218"/>
      <c r="C78" s="218"/>
      <c r="D78" s="218"/>
      <c r="E78" s="218"/>
      <c r="F78" s="218"/>
      <c r="G78" s="106">
        <v>69</v>
      </c>
      <c r="H78" s="33">
        <v>0</v>
      </c>
      <c r="I78" s="33">
        <v>0</v>
      </c>
      <c r="J78" s="33">
        <v>0</v>
      </c>
      <c r="K78" s="33">
        <v>0</v>
      </c>
    </row>
    <row r="79" spans="1:11" x14ac:dyDescent="0.2">
      <c r="A79" s="218" t="s">
        <v>420</v>
      </c>
      <c r="B79" s="218"/>
      <c r="C79" s="218"/>
      <c r="D79" s="218"/>
      <c r="E79" s="218"/>
      <c r="F79" s="218"/>
      <c r="G79" s="106">
        <v>70</v>
      </c>
      <c r="H79" s="33">
        <v>0</v>
      </c>
      <c r="I79" s="33">
        <v>0</v>
      </c>
      <c r="J79" s="33">
        <v>0</v>
      </c>
      <c r="K79" s="33">
        <v>0</v>
      </c>
    </row>
    <row r="80" spans="1:11" x14ac:dyDescent="0.2">
      <c r="A80" s="222" t="s">
        <v>421</v>
      </c>
      <c r="B80" s="223"/>
      <c r="C80" s="223"/>
      <c r="D80" s="223"/>
      <c r="E80" s="223"/>
      <c r="F80" s="223"/>
      <c r="G80" s="14">
        <v>71</v>
      </c>
      <c r="H80" s="110">
        <v>0</v>
      </c>
      <c r="I80" s="110">
        <v>0</v>
      </c>
      <c r="J80" s="110">
        <v>0</v>
      </c>
      <c r="K80" s="110">
        <v>0</v>
      </c>
    </row>
    <row r="81" spans="1:11" x14ac:dyDescent="0.2">
      <c r="A81" s="222" t="s">
        <v>422</v>
      </c>
      <c r="B81" s="223"/>
      <c r="C81" s="223"/>
      <c r="D81" s="223"/>
      <c r="E81" s="223"/>
      <c r="F81" s="223"/>
      <c r="G81" s="14">
        <v>72</v>
      </c>
      <c r="H81" s="110">
        <v>0</v>
      </c>
      <c r="I81" s="110">
        <v>0</v>
      </c>
      <c r="J81" s="110">
        <v>0</v>
      </c>
      <c r="K81" s="110">
        <v>0</v>
      </c>
    </row>
    <row r="82" spans="1:11" x14ac:dyDescent="0.2">
      <c r="A82" s="221" t="s">
        <v>423</v>
      </c>
      <c r="B82" s="221"/>
      <c r="C82" s="221"/>
      <c r="D82" s="221"/>
      <c r="E82" s="221"/>
      <c r="F82" s="221"/>
      <c r="G82" s="14">
        <v>73</v>
      </c>
      <c r="H82" s="110">
        <v>0</v>
      </c>
      <c r="I82" s="110">
        <v>0</v>
      </c>
      <c r="J82" s="110">
        <v>0</v>
      </c>
      <c r="K82" s="110">
        <v>0</v>
      </c>
    </row>
    <row r="83" spans="1:11" x14ac:dyDescent="0.2">
      <c r="A83" s="221" t="s">
        <v>424</v>
      </c>
      <c r="B83" s="221"/>
      <c r="C83" s="221"/>
      <c r="D83" s="221"/>
      <c r="E83" s="221"/>
      <c r="F83" s="221"/>
      <c r="G83" s="14">
        <v>74</v>
      </c>
      <c r="H83" s="110">
        <v>0</v>
      </c>
      <c r="I83" s="110">
        <v>0</v>
      </c>
      <c r="J83" s="110">
        <v>0</v>
      </c>
      <c r="K83" s="110">
        <v>0</v>
      </c>
    </row>
    <row r="84" spans="1:11" x14ac:dyDescent="0.2">
      <c r="A84" s="197" t="s">
        <v>220</v>
      </c>
      <c r="B84" s="197"/>
      <c r="C84" s="197"/>
      <c r="D84" s="197"/>
      <c r="E84" s="197"/>
      <c r="F84" s="197"/>
      <c r="G84" s="219"/>
      <c r="H84" s="219"/>
      <c r="I84" s="219"/>
      <c r="J84" s="220"/>
      <c r="K84" s="220"/>
    </row>
    <row r="85" spans="1:11" x14ac:dyDescent="0.2">
      <c r="A85" s="212" t="s">
        <v>425</v>
      </c>
      <c r="B85" s="213"/>
      <c r="C85" s="213"/>
      <c r="D85" s="213"/>
      <c r="E85" s="213"/>
      <c r="F85" s="213"/>
      <c r="G85" s="14">
        <v>75</v>
      </c>
      <c r="H85" s="111">
        <f>H86+H87</f>
        <v>402906</v>
      </c>
      <c r="I85" s="111">
        <f>I86+I87</f>
        <v>-864874</v>
      </c>
      <c r="J85" s="111">
        <f>J86+J87</f>
        <v>581642</v>
      </c>
      <c r="K85" s="111">
        <f>K86+K87</f>
        <v>-486448</v>
      </c>
    </row>
    <row r="86" spans="1:11" x14ac:dyDescent="0.2">
      <c r="A86" s="214" t="s">
        <v>221</v>
      </c>
      <c r="B86" s="214"/>
      <c r="C86" s="214"/>
      <c r="D86" s="214"/>
      <c r="E86" s="214"/>
      <c r="F86" s="214"/>
      <c r="G86" s="13">
        <v>76</v>
      </c>
      <c r="H86" s="34">
        <v>402906</v>
      </c>
      <c r="I86" s="34">
        <v>-864874</v>
      </c>
      <c r="J86" s="34">
        <v>581642</v>
      </c>
      <c r="K86" s="34">
        <v>-486448</v>
      </c>
    </row>
    <row r="87" spans="1:11" x14ac:dyDescent="0.2">
      <c r="A87" s="214" t="s">
        <v>222</v>
      </c>
      <c r="B87" s="214"/>
      <c r="C87" s="214"/>
      <c r="D87" s="214"/>
      <c r="E87" s="214"/>
      <c r="F87" s="214"/>
      <c r="G87" s="13">
        <v>77</v>
      </c>
      <c r="H87" s="34">
        <v>0</v>
      </c>
      <c r="I87" s="34">
        <v>0</v>
      </c>
      <c r="J87" s="34">
        <v>0</v>
      </c>
      <c r="K87" s="34">
        <v>0</v>
      </c>
    </row>
    <row r="88" spans="1:11" x14ac:dyDescent="0.2">
      <c r="A88" s="225" t="s">
        <v>223</v>
      </c>
      <c r="B88" s="225"/>
      <c r="C88" s="225"/>
      <c r="D88" s="225"/>
      <c r="E88" s="225"/>
      <c r="F88" s="225"/>
      <c r="G88" s="226"/>
      <c r="H88" s="226"/>
      <c r="I88" s="226"/>
      <c r="J88" s="220"/>
      <c r="K88" s="220"/>
    </row>
    <row r="89" spans="1:11" x14ac:dyDescent="0.2">
      <c r="A89" s="193" t="s">
        <v>224</v>
      </c>
      <c r="B89" s="193"/>
      <c r="C89" s="193"/>
      <c r="D89" s="193"/>
      <c r="E89" s="193"/>
      <c r="F89" s="193"/>
      <c r="G89" s="13">
        <v>78</v>
      </c>
      <c r="H89" s="34">
        <v>402906</v>
      </c>
      <c r="I89" s="34">
        <v>-864874</v>
      </c>
      <c r="J89" s="34">
        <v>581642</v>
      </c>
      <c r="K89" s="34">
        <v>-486448</v>
      </c>
    </row>
    <row r="90" spans="1:11" ht="24" customHeight="1" x14ac:dyDescent="0.2">
      <c r="A90" s="194" t="s">
        <v>426</v>
      </c>
      <c r="B90" s="194"/>
      <c r="C90" s="194"/>
      <c r="D90" s="194"/>
      <c r="E90" s="194"/>
      <c r="F90" s="194"/>
      <c r="G90" s="14">
        <v>79</v>
      </c>
      <c r="H90" s="111">
        <f>H91+H98</f>
        <v>-4869902</v>
      </c>
      <c r="I90" s="111">
        <f t="shared" ref="I90:K90" si="8">I91+I98</f>
        <v>-1377002</v>
      </c>
      <c r="J90" s="111">
        <f t="shared" si="8"/>
        <v>-661800</v>
      </c>
      <c r="K90" s="111">
        <f t="shared" si="8"/>
        <v>-498849</v>
      </c>
    </row>
    <row r="91" spans="1:11" ht="24" customHeight="1" x14ac:dyDescent="0.2">
      <c r="A91" s="194" t="s">
        <v>427</v>
      </c>
      <c r="B91" s="194"/>
      <c r="C91" s="194"/>
      <c r="D91" s="194"/>
      <c r="E91" s="194"/>
      <c r="F91" s="194"/>
      <c r="G91" s="14">
        <v>80</v>
      </c>
      <c r="H91" s="111">
        <f>SUM(H92:H96)</f>
        <v>0</v>
      </c>
      <c r="I91" s="111">
        <f>SUM(I92:I96)</f>
        <v>0</v>
      </c>
      <c r="J91" s="111">
        <f>SUM(J92:J96)</f>
        <v>0</v>
      </c>
      <c r="K91" s="111">
        <f>SUM(K92:K96)</f>
        <v>0</v>
      </c>
    </row>
    <row r="92" spans="1:11" ht="24.75" customHeight="1" x14ac:dyDescent="0.2">
      <c r="A92" s="215" t="s">
        <v>428</v>
      </c>
      <c r="B92" s="216"/>
      <c r="C92" s="216"/>
      <c r="D92" s="216"/>
      <c r="E92" s="216"/>
      <c r="F92" s="217"/>
      <c r="G92" s="13">
        <v>81</v>
      </c>
      <c r="H92" s="34">
        <v>0</v>
      </c>
      <c r="I92" s="34">
        <v>0</v>
      </c>
      <c r="J92" s="34">
        <v>0</v>
      </c>
      <c r="K92" s="34">
        <v>0</v>
      </c>
    </row>
    <row r="93" spans="1:11" ht="22.15" customHeight="1" x14ac:dyDescent="0.2">
      <c r="A93" s="218" t="s">
        <v>429</v>
      </c>
      <c r="B93" s="218"/>
      <c r="C93" s="218"/>
      <c r="D93" s="218"/>
      <c r="E93" s="218"/>
      <c r="F93" s="218"/>
      <c r="G93" s="13">
        <v>82</v>
      </c>
      <c r="H93" s="34">
        <v>0</v>
      </c>
      <c r="I93" s="34">
        <v>0</v>
      </c>
      <c r="J93" s="34">
        <v>0</v>
      </c>
      <c r="K93" s="34">
        <v>0</v>
      </c>
    </row>
    <row r="94" spans="1:11" ht="22.15" customHeight="1" x14ac:dyDescent="0.2">
      <c r="A94" s="218" t="s">
        <v>430</v>
      </c>
      <c r="B94" s="218"/>
      <c r="C94" s="218"/>
      <c r="D94" s="218"/>
      <c r="E94" s="218"/>
      <c r="F94" s="218"/>
      <c r="G94" s="13">
        <v>83</v>
      </c>
      <c r="H94" s="34">
        <v>0</v>
      </c>
      <c r="I94" s="34">
        <v>0</v>
      </c>
      <c r="J94" s="34">
        <v>0</v>
      </c>
      <c r="K94" s="34">
        <v>0</v>
      </c>
    </row>
    <row r="95" spans="1:11" ht="22.15" customHeight="1" x14ac:dyDescent="0.2">
      <c r="A95" s="218" t="s">
        <v>431</v>
      </c>
      <c r="B95" s="218"/>
      <c r="C95" s="218"/>
      <c r="D95" s="218"/>
      <c r="E95" s="218"/>
      <c r="F95" s="218"/>
      <c r="G95" s="13">
        <v>84</v>
      </c>
      <c r="H95" s="34">
        <v>0</v>
      </c>
      <c r="I95" s="34">
        <v>0</v>
      </c>
      <c r="J95" s="34">
        <v>0</v>
      </c>
      <c r="K95" s="34">
        <v>0</v>
      </c>
    </row>
    <row r="96" spans="1:11" ht="22.15" customHeight="1" x14ac:dyDescent="0.2">
      <c r="A96" s="218" t="s">
        <v>432</v>
      </c>
      <c r="B96" s="218"/>
      <c r="C96" s="218"/>
      <c r="D96" s="218"/>
      <c r="E96" s="218"/>
      <c r="F96" s="218"/>
      <c r="G96" s="13">
        <v>85</v>
      </c>
      <c r="H96" s="34">
        <v>0</v>
      </c>
      <c r="I96" s="34">
        <v>0</v>
      </c>
      <c r="J96" s="34">
        <v>0</v>
      </c>
      <c r="K96" s="34">
        <v>0</v>
      </c>
    </row>
    <row r="97" spans="1:11" ht="22.15" customHeight="1" x14ac:dyDescent="0.2">
      <c r="A97" s="218" t="s">
        <v>433</v>
      </c>
      <c r="B97" s="218"/>
      <c r="C97" s="218"/>
      <c r="D97" s="218"/>
      <c r="E97" s="218"/>
      <c r="F97" s="218"/>
      <c r="G97" s="13">
        <v>86</v>
      </c>
      <c r="H97" s="34">
        <v>0</v>
      </c>
      <c r="I97" s="34">
        <v>0</v>
      </c>
      <c r="J97" s="34">
        <v>0</v>
      </c>
      <c r="K97" s="34">
        <v>0</v>
      </c>
    </row>
    <row r="98" spans="1:11" ht="22.15" customHeight="1" x14ac:dyDescent="0.2">
      <c r="A98" s="221" t="s">
        <v>434</v>
      </c>
      <c r="B98" s="221"/>
      <c r="C98" s="221"/>
      <c r="D98" s="221"/>
      <c r="E98" s="221"/>
      <c r="F98" s="221"/>
      <c r="G98" s="14">
        <v>87</v>
      </c>
      <c r="H98" s="112">
        <f>SUM(H99:H106)</f>
        <v>-4869902</v>
      </c>
      <c r="I98" s="112">
        <f>SUM(I99:I106)</f>
        <v>-1377002</v>
      </c>
      <c r="J98" s="112">
        <f t="shared" ref="J98:K98" si="9">SUM(J99:J106)</f>
        <v>-661800</v>
      </c>
      <c r="K98" s="112">
        <f t="shared" si="9"/>
        <v>-498849</v>
      </c>
    </row>
    <row r="99" spans="1:11" ht="14.25" customHeight="1" x14ac:dyDescent="0.2">
      <c r="A99" s="218" t="s">
        <v>435</v>
      </c>
      <c r="B99" s="218"/>
      <c r="C99" s="218"/>
      <c r="D99" s="218"/>
      <c r="E99" s="218"/>
      <c r="F99" s="218"/>
      <c r="G99" s="13">
        <v>88</v>
      </c>
      <c r="H99" s="34">
        <v>-4869902</v>
      </c>
      <c r="I99" s="34">
        <v>-1377002</v>
      </c>
      <c r="J99" s="34">
        <v>-661800</v>
      </c>
      <c r="K99" s="34">
        <v>-498849</v>
      </c>
    </row>
    <row r="100" spans="1:11" ht="24" customHeight="1" x14ac:dyDescent="0.2">
      <c r="A100" s="218" t="s">
        <v>436</v>
      </c>
      <c r="B100" s="218"/>
      <c r="C100" s="218"/>
      <c r="D100" s="218"/>
      <c r="E100" s="218"/>
      <c r="F100" s="218"/>
      <c r="G100" s="13">
        <v>89</v>
      </c>
      <c r="H100" s="34">
        <v>0</v>
      </c>
      <c r="I100" s="34">
        <v>0</v>
      </c>
      <c r="J100" s="34">
        <v>0</v>
      </c>
      <c r="K100" s="34">
        <v>0</v>
      </c>
    </row>
    <row r="101" spans="1:11" x14ac:dyDescent="0.2">
      <c r="A101" s="218" t="s">
        <v>437</v>
      </c>
      <c r="B101" s="218"/>
      <c r="C101" s="218"/>
      <c r="D101" s="218"/>
      <c r="E101" s="218"/>
      <c r="F101" s="218"/>
      <c r="G101" s="13">
        <v>90</v>
      </c>
      <c r="H101" s="34">
        <v>0</v>
      </c>
      <c r="I101" s="34">
        <v>0</v>
      </c>
      <c r="J101" s="34">
        <v>0</v>
      </c>
      <c r="K101" s="34">
        <v>0</v>
      </c>
    </row>
    <row r="102" spans="1:11" ht="27.75" customHeight="1" x14ac:dyDescent="0.2">
      <c r="A102" s="192" t="s">
        <v>438</v>
      </c>
      <c r="B102" s="192"/>
      <c r="C102" s="192"/>
      <c r="D102" s="192"/>
      <c r="E102" s="192"/>
      <c r="F102" s="192"/>
      <c r="G102" s="13">
        <v>91</v>
      </c>
      <c r="H102" s="34">
        <v>0</v>
      </c>
      <c r="I102" s="34">
        <v>0</v>
      </c>
      <c r="J102" s="34">
        <v>0</v>
      </c>
      <c r="K102" s="34">
        <v>0</v>
      </c>
    </row>
    <row r="103" spans="1:11" ht="27.75" customHeight="1" x14ac:dyDescent="0.2">
      <c r="A103" s="192" t="s">
        <v>439</v>
      </c>
      <c r="B103" s="192"/>
      <c r="C103" s="192"/>
      <c r="D103" s="192"/>
      <c r="E103" s="192"/>
      <c r="F103" s="192"/>
      <c r="G103" s="13">
        <v>92</v>
      </c>
      <c r="H103" s="34">
        <v>0</v>
      </c>
      <c r="I103" s="34">
        <v>0</v>
      </c>
      <c r="J103" s="34">
        <v>0</v>
      </c>
      <c r="K103" s="34">
        <v>0</v>
      </c>
    </row>
    <row r="104" spans="1:11" ht="14.25" customHeight="1" x14ac:dyDescent="0.2">
      <c r="A104" s="192" t="s">
        <v>440</v>
      </c>
      <c r="B104" s="192"/>
      <c r="C104" s="192"/>
      <c r="D104" s="192"/>
      <c r="E104" s="192"/>
      <c r="F104" s="192"/>
      <c r="G104" s="13">
        <v>93</v>
      </c>
      <c r="H104" s="34">
        <v>0</v>
      </c>
      <c r="I104" s="34">
        <v>0</v>
      </c>
      <c r="J104" s="34">
        <v>0</v>
      </c>
      <c r="K104" s="34">
        <v>0</v>
      </c>
    </row>
    <row r="105" spans="1:11" ht="15.75" customHeight="1" x14ac:dyDescent="0.2">
      <c r="A105" s="192" t="s">
        <v>441</v>
      </c>
      <c r="B105" s="192"/>
      <c r="C105" s="192"/>
      <c r="D105" s="192"/>
      <c r="E105" s="192"/>
      <c r="F105" s="192"/>
      <c r="G105" s="13">
        <v>94</v>
      </c>
      <c r="H105" s="34">
        <v>0</v>
      </c>
      <c r="I105" s="34">
        <v>0</v>
      </c>
      <c r="J105" s="34">
        <v>0</v>
      </c>
      <c r="K105" s="34">
        <v>0</v>
      </c>
    </row>
    <row r="106" spans="1:11" ht="17.25" customHeight="1" x14ac:dyDescent="0.2">
      <c r="A106" s="192" t="s">
        <v>442</v>
      </c>
      <c r="B106" s="192"/>
      <c r="C106" s="192"/>
      <c r="D106" s="192"/>
      <c r="E106" s="192"/>
      <c r="F106" s="192"/>
      <c r="G106" s="13">
        <v>95</v>
      </c>
      <c r="H106" s="34">
        <v>0</v>
      </c>
      <c r="I106" s="34">
        <v>0</v>
      </c>
      <c r="J106" s="34">
        <v>0</v>
      </c>
      <c r="K106" s="34">
        <v>0</v>
      </c>
    </row>
    <row r="107" spans="1:11" ht="27.75" customHeight="1" x14ac:dyDescent="0.2">
      <c r="A107" s="192" t="s">
        <v>443</v>
      </c>
      <c r="B107" s="192"/>
      <c r="C107" s="192"/>
      <c r="D107" s="192"/>
      <c r="E107" s="192"/>
      <c r="F107" s="192"/>
      <c r="G107" s="13">
        <v>96</v>
      </c>
      <c r="H107" s="34">
        <v>0</v>
      </c>
      <c r="I107" s="34">
        <v>0</v>
      </c>
      <c r="J107" s="34">
        <v>0</v>
      </c>
      <c r="K107" s="34">
        <v>0</v>
      </c>
    </row>
    <row r="108" spans="1:11" ht="22.9" customHeight="1" x14ac:dyDescent="0.2">
      <c r="A108" s="194" t="s">
        <v>444</v>
      </c>
      <c r="B108" s="194"/>
      <c r="C108" s="194"/>
      <c r="D108" s="194"/>
      <c r="E108" s="194"/>
      <c r="F108" s="194"/>
      <c r="G108" s="14">
        <v>97</v>
      </c>
      <c r="H108" s="111">
        <f>H91+H98-H107-H97</f>
        <v>-4869902</v>
      </c>
      <c r="I108" s="111">
        <f>I91+I98-I107-I97</f>
        <v>-1377002</v>
      </c>
      <c r="J108" s="111">
        <f t="shared" ref="J108:K108" si="10">J91+J98-J107-J97</f>
        <v>-661800</v>
      </c>
      <c r="K108" s="111">
        <f t="shared" si="10"/>
        <v>-498849</v>
      </c>
    </row>
    <row r="109" spans="1:11" ht="22.9" customHeight="1" x14ac:dyDescent="0.2">
      <c r="A109" s="194" t="s">
        <v>445</v>
      </c>
      <c r="B109" s="194"/>
      <c r="C109" s="194"/>
      <c r="D109" s="194"/>
      <c r="E109" s="194"/>
      <c r="F109" s="194"/>
      <c r="G109" s="14">
        <v>98</v>
      </c>
      <c r="H109" s="111">
        <f>H89+H108</f>
        <v>-4466996</v>
      </c>
      <c r="I109" s="111">
        <f>I89+I108</f>
        <v>-2241876</v>
      </c>
      <c r="J109" s="111">
        <f t="shared" ref="J109:K109" si="11">J89+J108</f>
        <v>-80158</v>
      </c>
      <c r="K109" s="111">
        <f t="shared" si="11"/>
        <v>-985297</v>
      </c>
    </row>
    <row r="110" spans="1:11" x14ac:dyDescent="0.2">
      <c r="A110" s="197" t="s">
        <v>225</v>
      </c>
      <c r="B110" s="197"/>
      <c r="C110" s="197"/>
      <c r="D110" s="197"/>
      <c r="E110" s="197"/>
      <c r="F110" s="197"/>
      <c r="G110" s="219"/>
      <c r="H110" s="219"/>
      <c r="I110" s="219"/>
      <c r="J110" s="220"/>
      <c r="K110" s="220"/>
    </row>
    <row r="111" spans="1:11" ht="27" customHeight="1" x14ac:dyDescent="0.2">
      <c r="A111" s="212" t="s">
        <v>446</v>
      </c>
      <c r="B111" s="213"/>
      <c r="C111" s="213"/>
      <c r="D111" s="213"/>
      <c r="E111" s="213"/>
      <c r="F111" s="213"/>
      <c r="G111" s="14">
        <v>99</v>
      </c>
      <c r="H111" s="111">
        <f>H112+H113</f>
        <v>-4466996</v>
      </c>
      <c r="I111" s="111">
        <f>I112+I113</f>
        <v>-2241876</v>
      </c>
      <c r="J111" s="111">
        <f>J112+J113</f>
        <v>-80158</v>
      </c>
      <c r="K111" s="111">
        <f>K112+K113</f>
        <v>-985297</v>
      </c>
    </row>
    <row r="112" spans="1:11" x14ac:dyDescent="0.2">
      <c r="A112" s="214" t="s">
        <v>226</v>
      </c>
      <c r="B112" s="214"/>
      <c r="C112" s="214"/>
      <c r="D112" s="214"/>
      <c r="E112" s="214"/>
      <c r="F112" s="214"/>
      <c r="G112" s="13">
        <v>100</v>
      </c>
      <c r="H112" s="34">
        <v>-4466996</v>
      </c>
      <c r="I112" s="34">
        <v>-2241876</v>
      </c>
      <c r="J112" s="34">
        <v>-80158</v>
      </c>
      <c r="K112" s="34">
        <v>-985297</v>
      </c>
    </row>
    <row r="113" spans="1:11" x14ac:dyDescent="0.2">
      <c r="A113" s="214" t="s">
        <v>227</v>
      </c>
      <c r="B113" s="214"/>
      <c r="C113" s="214"/>
      <c r="D113" s="214"/>
      <c r="E113" s="214"/>
      <c r="F113" s="214"/>
      <c r="G113" s="13">
        <v>101</v>
      </c>
      <c r="H113" s="34">
        <v>0</v>
      </c>
      <c r="I113" s="34">
        <v>0</v>
      </c>
      <c r="J113" s="34">
        <v>0</v>
      </c>
      <c r="K113" s="34">
        <v>0</v>
      </c>
    </row>
  </sheetData>
  <sheetProtection algorithmName="SHA-512" hashValue="k30uCiWCDngLmV4RyGkYeKXa/el2Gx5lcgDT9uV92hpa4CCIdtFyeC1W4CScr4aQ/ab+hxOmq5oQBFN74Rrg6w==" saltValue="LxlNj6ZoksIIyWebhFbZ+w=="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4803149606299213" right="0.15748031496062992" top="0.98425196850393704" bottom="0.98425196850393704" header="0.51181102362204722" footer="0.51181102362204722"/>
  <pageSetup paperSize="9" scale="72" fitToHeight="2" orientation="portrait" r:id="rId1"/>
  <rowBreaks count="1" manualBreakCount="1">
    <brk id="68"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Normal="100" zoomScaleSheetLayoutView="100" workbookViewId="0">
      <selection sqref="A1:I1"/>
    </sheetView>
  </sheetViews>
  <sheetFormatPr defaultColWidth="9.140625" defaultRowHeight="12.75" x14ac:dyDescent="0.2"/>
  <cols>
    <col min="1" max="7" width="9.140625" style="17"/>
    <col min="8" max="9" width="15.140625" style="45" customWidth="1"/>
    <col min="10" max="16384" width="9.140625" style="17"/>
  </cols>
  <sheetData>
    <row r="1" spans="1:9" x14ac:dyDescent="0.2">
      <c r="A1" s="229" t="s">
        <v>228</v>
      </c>
      <c r="B1" s="267"/>
      <c r="C1" s="267"/>
      <c r="D1" s="267"/>
      <c r="E1" s="267"/>
      <c r="F1" s="267"/>
      <c r="G1" s="267"/>
      <c r="H1" s="267"/>
      <c r="I1" s="267"/>
    </row>
    <row r="2" spans="1:9" x14ac:dyDescent="0.2">
      <c r="A2" s="228" t="s">
        <v>538</v>
      </c>
      <c r="B2" s="202"/>
      <c r="C2" s="202"/>
      <c r="D2" s="202"/>
      <c r="E2" s="202"/>
      <c r="F2" s="202"/>
      <c r="G2" s="202"/>
      <c r="H2" s="202"/>
      <c r="I2" s="202"/>
    </row>
    <row r="3" spans="1:9" x14ac:dyDescent="0.2">
      <c r="A3" s="269" t="s">
        <v>497</v>
      </c>
      <c r="B3" s="270"/>
      <c r="C3" s="270"/>
      <c r="D3" s="270"/>
      <c r="E3" s="270"/>
      <c r="F3" s="270"/>
      <c r="G3" s="270"/>
      <c r="H3" s="270"/>
      <c r="I3" s="270"/>
    </row>
    <row r="4" spans="1:9" x14ac:dyDescent="0.2">
      <c r="A4" s="268" t="s">
        <v>531</v>
      </c>
      <c r="B4" s="205"/>
      <c r="C4" s="205"/>
      <c r="D4" s="205"/>
      <c r="E4" s="205"/>
      <c r="F4" s="205"/>
      <c r="G4" s="205"/>
      <c r="H4" s="205"/>
      <c r="I4" s="206"/>
    </row>
    <row r="5" spans="1:9" ht="24" thickBot="1" x14ac:dyDescent="0.25">
      <c r="A5" s="271" t="s">
        <v>229</v>
      </c>
      <c r="B5" s="272"/>
      <c r="C5" s="272"/>
      <c r="D5" s="272"/>
      <c r="E5" s="272"/>
      <c r="F5" s="273"/>
      <c r="G5" s="18" t="s">
        <v>230</v>
      </c>
      <c r="H5" s="35" t="s">
        <v>231</v>
      </c>
      <c r="I5" s="35" t="s">
        <v>232</v>
      </c>
    </row>
    <row r="6" spans="1:9" x14ac:dyDescent="0.2">
      <c r="A6" s="274">
        <v>1</v>
      </c>
      <c r="B6" s="275"/>
      <c r="C6" s="275"/>
      <c r="D6" s="275"/>
      <c r="E6" s="275"/>
      <c r="F6" s="276"/>
      <c r="G6" s="19">
        <v>2</v>
      </c>
      <c r="H6" s="36" t="s">
        <v>233</v>
      </c>
      <c r="I6" s="36" t="s">
        <v>234</v>
      </c>
    </row>
    <row r="7" spans="1:9" x14ac:dyDescent="0.2">
      <c r="A7" s="246" t="s">
        <v>235</v>
      </c>
      <c r="B7" s="247"/>
      <c r="C7" s="247"/>
      <c r="D7" s="247"/>
      <c r="E7" s="247"/>
      <c r="F7" s="247"/>
      <c r="G7" s="247"/>
      <c r="H7" s="247"/>
      <c r="I7" s="248"/>
    </row>
    <row r="8" spans="1:9" ht="12.75" customHeight="1" x14ac:dyDescent="0.2">
      <c r="A8" s="249" t="s">
        <v>236</v>
      </c>
      <c r="B8" s="250"/>
      <c r="C8" s="250"/>
      <c r="D8" s="250"/>
      <c r="E8" s="250"/>
      <c r="F8" s="251"/>
      <c r="G8" s="20">
        <v>1</v>
      </c>
      <c r="H8" s="37">
        <v>400348</v>
      </c>
      <c r="I8" s="37">
        <v>1514137</v>
      </c>
    </row>
    <row r="9" spans="1:9" ht="12.75" customHeight="1" x14ac:dyDescent="0.2">
      <c r="A9" s="264" t="s">
        <v>237</v>
      </c>
      <c r="B9" s="265"/>
      <c r="C9" s="265"/>
      <c r="D9" s="265"/>
      <c r="E9" s="265"/>
      <c r="F9" s="266"/>
      <c r="G9" s="21">
        <v>2</v>
      </c>
      <c r="H9" s="38">
        <f>H10+H11+H12+H13+H14+H15+H16+H17</f>
        <v>1449842</v>
      </c>
      <c r="I9" s="38">
        <f>I10+I11+I12+I13+I14+I15+I16+I17</f>
        <v>4865244</v>
      </c>
    </row>
    <row r="10" spans="1:9" ht="12.75" customHeight="1" x14ac:dyDescent="0.2">
      <c r="A10" s="261" t="s">
        <v>238</v>
      </c>
      <c r="B10" s="262"/>
      <c r="C10" s="262"/>
      <c r="D10" s="262"/>
      <c r="E10" s="262"/>
      <c r="F10" s="263"/>
      <c r="G10" s="22">
        <v>3</v>
      </c>
      <c r="H10" s="39">
        <v>7561456</v>
      </c>
      <c r="I10" s="39">
        <v>7765868</v>
      </c>
    </row>
    <row r="11" spans="1:9" ht="22.15" customHeight="1" x14ac:dyDescent="0.2">
      <c r="A11" s="261" t="s">
        <v>239</v>
      </c>
      <c r="B11" s="262"/>
      <c r="C11" s="262"/>
      <c r="D11" s="262"/>
      <c r="E11" s="262"/>
      <c r="F11" s="263"/>
      <c r="G11" s="22">
        <v>4</v>
      </c>
      <c r="H11" s="39">
        <v>-2631586</v>
      </c>
      <c r="I11" s="39">
        <v>-218564</v>
      </c>
    </row>
    <row r="12" spans="1:9" ht="23.45" customHeight="1" x14ac:dyDescent="0.2">
      <c r="A12" s="261" t="s">
        <v>240</v>
      </c>
      <c r="B12" s="262"/>
      <c r="C12" s="262"/>
      <c r="D12" s="262"/>
      <c r="E12" s="262"/>
      <c r="F12" s="263"/>
      <c r="G12" s="22">
        <v>5</v>
      </c>
      <c r="H12" s="39">
        <v>0</v>
      </c>
      <c r="I12" s="39">
        <v>0</v>
      </c>
    </row>
    <row r="13" spans="1:9" ht="12.75" customHeight="1" x14ac:dyDescent="0.2">
      <c r="A13" s="261" t="s">
        <v>241</v>
      </c>
      <c r="B13" s="262"/>
      <c r="C13" s="262"/>
      <c r="D13" s="262"/>
      <c r="E13" s="262"/>
      <c r="F13" s="263"/>
      <c r="G13" s="22">
        <v>6</v>
      </c>
      <c r="H13" s="39">
        <v>-92575</v>
      </c>
      <c r="I13" s="39">
        <v>-245580</v>
      </c>
    </row>
    <row r="14" spans="1:9" ht="12.75" customHeight="1" x14ac:dyDescent="0.2">
      <c r="A14" s="261" t="s">
        <v>242</v>
      </c>
      <c r="B14" s="262"/>
      <c r="C14" s="262"/>
      <c r="D14" s="262"/>
      <c r="E14" s="262"/>
      <c r="F14" s="263"/>
      <c r="G14" s="22">
        <v>7</v>
      </c>
      <c r="H14" s="39">
        <v>582798</v>
      </c>
      <c r="I14" s="39">
        <v>1206960</v>
      </c>
    </row>
    <row r="15" spans="1:9" ht="12.75" customHeight="1" x14ac:dyDescent="0.2">
      <c r="A15" s="261" t="s">
        <v>243</v>
      </c>
      <c r="B15" s="262"/>
      <c r="C15" s="262"/>
      <c r="D15" s="262"/>
      <c r="E15" s="262"/>
      <c r="F15" s="263"/>
      <c r="G15" s="22">
        <v>8</v>
      </c>
      <c r="H15" s="39">
        <v>-16652</v>
      </c>
      <c r="I15" s="39">
        <v>0</v>
      </c>
    </row>
    <row r="16" spans="1:9" ht="12.75" customHeight="1" x14ac:dyDescent="0.2">
      <c r="A16" s="261" t="s">
        <v>244</v>
      </c>
      <c r="B16" s="262"/>
      <c r="C16" s="262"/>
      <c r="D16" s="262"/>
      <c r="E16" s="262"/>
      <c r="F16" s="263"/>
      <c r="G16" s="22">
        <v>9</v>
      </c>
      <c r="H16" s="39">
        <v>51137</v>
      </c>
      <c r="I16" s="39">
        <v>190441</v>
      </c>
    </row>
    <row r="17" spans="1:9" ht="25.15" customHeight="1" x14ac:dyDescent="0.2">
      <c r="A17" s="261" t="s">
        <v>245</v>
      </c>
      <c r="B17" s="262"/>
      <c r="C17" s="262"/>
      <c r="D17" s="262"/>
      <c r="E17" s="262"/>
      <c r="F17" s="263"/>
      <c r="G17" s="22">
        <v>10</v>
      </c>
      <c r="H17" s="39">
        <v>-4004736</v>
      </c>
      <c r="I17" s="39">
        <v>-3833881</v>
      </c>
    </row>
    <row r="18" spans="1:9" ht="28.15" customHeight="1" x14ac:dyDescent="0.2">
      <c r="A18" s="240" t="s">
        <v>246</v>
      </c>
      <c r="B18" s="241"/>
      <c r="C18" s="241"/>
      <c r="D18" s="241"/>
      <c r="E18" s="241"/>
      <c r="F18" s="242"/>
      <c r="G18" s="21">
        <v>11</v>
      </c>
      <c r="H18" s="38">
        <f>H8+H9</f>
        <v>1850190</v>
      </c>
      <c r="I18" s="38">
        <f>I8+I9</f>
        <v>6379381</v>
      </c>
    </row>
    <row r="19" spans="1:9" ht="12.75" customHeight="1" x14ac:dyDescent="0.2">
      <c r="A19" s="264" t="s">
        <v>247</v>
      </c>
      <c r="B19" s="265"/>
      <c r="C19" s="265"/>
      <c r="D19" s="265"/>
      <c r="E19" s="265"/>
      <c r="F19" s="266"/>
      <c r="G19" s="21">
        <v>12</v>
      </c>
      <c r="H19" s="38">
        <f>H20+H21+H22+H23</f>
        <v>-6046484</v>
      </c>
      <c r="I19" s="38">
        <f>I20+I21+I22+I23</f>
        <v>4388237</v>
      </c>
    </row>
    <row r="20" spans="1:9" ht="12.75" customHeight="1" x14ac:dyDescent="0.2">
      <c r="A20" s="261" t="s">
        <v>248</v>
      </c>
      <c r="B20" s="262"/>
      <c r="C20" s="262"/>
      <c r="D20" s="262"/>
      <c r="E20" s="262"/>
      <c r="F20" s="263"/>
      <c r="G20" s="22">
        <v>13</v>
      </c>
      <c r="H20" s="39">
        <v>8357</v>
      </c>
      <c r="I20" s="39">
        <v>-4449941</v>
      </c>
    </row>
    <row r="21" spans="1:9" ht="12.75" customHeight="1" x14ac:dyDescent="0.2">
      <c r="A21" s="261" t="s">
        <v>249</v>
      </c>
      <c r="B21" s="262"/>
      <c r="C21" s="262"/>
      <c r="D21" s="262"/>
      <c r="E21" s="262"/>
      <c r="F21" s="263"/>
      <c r="G21" s="22">
        <v>14</v>
      </c>
      <c r="H21" s="39">
        <v>-5516200</v>
      </c>
      <c r="I21" s="39">
        <v>2575629</v>
      </c>
    </row>
    <row r="22" spans="1:9" ht="12.75" customHeight="1" x14ac:dyDescent="0.2">
      <c r="A22" s="261" t="s">
        <v>250</v>
      </c>
      <c r="B22" s="262"/>
      <c r="C22" s="262"/>
      <c r="D22" s="262"/>
      <c r="E22" s="262"/>
      <c r="F22" s="263"/>
      <c r="G22" s="22">
        <v>15</v>
      </c>
      <c r="H22" s="39">
        <v>-538641</v>
      </c>
      <c r="I22" s="39">
        <v>6262549</v>
      </c>
    </row>
    <row r="23" spans="1:9" ht="12.75" customHeight="1" x14ac:dyDescent="0.2">
      <c r="A23" s="261" t="s">
        <v>251</v>
      </c>
      <c r="B23" s="262"/>
      <c r="C23" s="262"/>
      <c r="D23" s="262"/>
      <c r="E23" s="262"/>
      <c r="F23" s="263"/>
      <c r="G23" s="22">
        <v>16</v>
      </c>
      <c r="H23" s="39">
        <v>0</v>
      </c>
      <c r="I23" s="39">
        <v>0</v>
      </c>
    </row>
    <row r="24" spans="1:9" ht="12.75" customHeight="1" x14ac:dyDescent="0.2">
      <c r="A24" s="240" t="s">
        <v>252</v>
      </c>
      <c r="B24" s="241"/>
      <c r="C24" s="241"/>
      <c r="D24" s="241"/>
      <c r="E24" s="241"/>
      <c r="F24" s="242"/>
      <c r="G24" s="21">
        <v>17</v>
      </c>
      <c r="H24" s="38">
        <f>H18+H19</f>
        <v>-4196294</v>
      </c>
      <c r="I24" s="38">
        <f>I18+I19</f>
        <v>10767618</v>
      </c>
    </row>
    <row r="25" spans="1:9" ht="12.75" customHeight="1" x14ac:dyDescent="0.2">
      <c r="A25" s="252" t="s">
        <v>253</v>
      </c>
      <c r="B25" s="253"/>
      <c r="C25" s="253"/>
      <c r="D25" s="253"/>
      <c r="E25" s="253"/>
      <c r="F25" s="254"/>
      <c r="G25" s="22">
        <v>18</v>
      </c>
      <c r="H25" s="39">
        <v>-540088</v>
      </c>
      <c r="I25" s="39">
        <v>-1217276</v>
      </c>
    </row>
    <row r="26" spans="1:9" ht="12.75" customHeight="1" x14ac:dyDescent="0.2">
      <c r="A26" s="252" t="s">
        <v>254</v>
      </c>
      <c r="B26" s="253"/>
      <c r="C26" s="253"/>
      <c r="D26" s="253"/>
      <c r="E26" s="253"/>
      <c r="F26" s="254"/>
      <c r="G26" s="22">
        <v>19</v>
      </c>
      <c r="H26" s="39">
        <v>0</v>
      </c>
      <c r="I26" s="39">
        <v>-54091</v>
      </c>
    </row>
    <row r="27" spans="1:9" ht="25.9" customHeight="1" x14ac:dyDescent="0.2">
      <c r="A27" s="243" t="s">
        <v>255</v>
      </c>
      <c r="B27" s="244"/>
      <c r="C27" s="244"/>
      <c r="D27" s="244"/>
      <c r="E27" s="244"/>
      <c r="F27" s="245"/>
      <c r="G27" s="23">
        <v>20</v>
      </c>
      <c r="H27" s="40">
        <f>H24+H25+H26</f>
        <v>-4736382</v>
      </c>
      <c r="I27" s="40">
        <f>I24+I25+I26</f>
        <v>9496251</v>
      </c>
    </row>
    <row r="28" spans="1:9" x14ac:dyDescent="0.2">
      <c r="A28" s="246" t="s">
        <v>256</v>
      </c>
      <c r="B28" s="247"/>
      <c r="C28" s="247"/>
      <c r="D28" s="247"/>
      <c r="E28" s="247"/>
      <c r="F28" s="247"/>
      <c r="G28" s="247"/>
      <c r="H28" s="247"/>
      <c r="I28" s="248"/>
    </row>
    <row r="29" spans="1:9" ht="30.6" customHeight="1" x14ac:dyDescent="0.2">
      <c r="A29" s="249" t="s">
        <v>257</v>
      </c>
      <c r="B29" s="250"/>
      <c r="C29" s="250"/>
      <c r="D29" s="250"/>
      <c r="E29" s="250"/>
      <c r="F29" s="251"/>
      <c r="G29" s="20">
        <v>21</v>
      </c>
      <c r="H29" s="41">
        <v>3658139</v>
      </c>
      <c r="I29" s="41">
        <v>961316</v>
      </c>
    </row>
    <row r="30" spans="1:9" ht="12.75" customHeight="1" x14ac:dyDescent="0.2">
      <c r="A30" s="252" t="s">
        <v>258</v>
      </c>
      <c r="B30" s="253"/>
      <c r="C30" s="253"/>
      <c r="D30" s="253"/>
      <c r="E30" s="253"/>
      <c r="F30" s="254"/>
      <c r="G30" s="22">
        <v>22</v>
      </c>
      <c r="H30" s="42">
        <v>0</v>
      </c>
      <c r="I30" s="42">
        <v>0</v>
      </c>
    </row>
    <row r="31" spans="1:9" ht="12.75" customHeight="1" x14ac:dyDescent="0.2">
      <c r="A31" s="252" t="s">
        <v>259</v>
      </c>
      <c r="B31" s="253"/>
      <c r="C31" s="253"/>
      <c r="D31" s="253"/>
      <c r="E31" s="253"/>
      <c r="F31" s="254"/>
      <c r="G31" s="22">
        <v>23</v>
      </c>
      <c r="H31" s="42">
        <v>90264</v>
      </c>
      <c r="I31" s="42">
        <v>248404</v>
      </c>
    </row>
    <row r="32" spans="1:9" ht="12.75" customHeight="1" x14ac:dyDescent="0.2">
      <c r="A32" s="252" t="s">
        <v>260</v>
      </c>
      <c r="B32" s="253"/>
      <c r="C32" s="253"/>
      <c r="D32" s="253"/>
      <c r="E32" s="253"/>
      <c r="F32" s="254"/>
      <c r="G32" s="22">
        <v>24</v>
      </c>
      <c r="H32" s="42">
        <v>2483529</v>
      </c>
      <c r="I32" s="42">
        <v>617862</v>
      </c>
    </row>
    <row r="33" spans="1:9" ht="12.75" customHeight="1" x14ac:dyDescent="0.2">
      <c r="A33" s="252" t="s">
        <v>261</v>
      </c>
      <c r="B33" s="253"/>
      <c r="C33" s="253"/>
      <c r="D33" s="253"/>
      <c r="E33" s="253"/>
      <c r="F33" s="254"/>
      <c r="G33" s="22">
        <v>25</v>
      </c>
      <c r="H33" s="42">
        <v>0</v>
      </c>
      <c r="I33" s="42">
        <v>0</v>
      </c>
    </row>
    <row r="34" spans="1:9" ht="12.75" customHeight="1" x14ac:dyDescent="0.2">
      <c r="A34" s="252" t="s">
        <v>262</v>
      </c>
      <c r="B34" s="253"/>
      <c r="C34" s="253"/>
      <c r="D34" s="253"/>
      <c r="E34" s="253"/>
      <c r="F34" s="254"/>
      <c r="G34" s="22">
        <v>26</v>
      </c>
      <c r="H34" s="42">
        <v>0</v>
      </c>
      <c r="I34" s="42">
        <v>0</v>
      </c>
    </row>
    <row r="35" spans="1:9" ht="26.45" customHeight="1" x14ac:dyDescent="0.2">
      <c r="A35" s="240" t="s">
        <v>263</v>
      </c>
      <c r="B35" s="241"/>
      <c r="C35" s="241"/>
      <c r="D35" s="241"/>
      <c r="E35" s="241"/>
      <c r="F35" s="242"/>
      <c r="G35" s="21">
        <v>27</v>
      </c>
      <c r="H35" s="43">
        <f>H29+H30+H31+H32+H33+H34</f>
        <v>6231932</v>
      </c>
      <c r="I35" s="43">
        <f>I29+I30+I31+I32+I33+I34</f>
        <v>1827582</v>
      </c>
    </row>
    <row r="36" spans="1:9" ht="22.9" customHeight="1" x14ac:dyDescent="0.2">
      <c r="A36" s="252" t="s">
        <v>264</v>
      </c>
      <c r="B36" s="253"/>
      <c r="C36" s="253"/>
      <c r="D36" s="253"/>
      <c r="E36" s="253"/>
      <c r="F36" s="254"/>
      <c r="G36" s="22">
        <v>28</v>
      </c>
      <c r="H36" s="42">
        <v>-6286562</v>
      </c>
      <c r="I36" s="42">
        <v>-10422059</v>
      </c>
    </row>
    <row r="37" spans="1:9" ht="12.75" customHeight="1" x14ac:dyDescent="0.2">
      <c r="A37" s="252" t="s">
        <v>265</v>
      </c>
      <c r="B37" s="253"/>
      <c r="C37" s="253"/>
      <c r="D37" s="253"/>
      <c r="E37" s="253"/>
      <c r="F37" s="254"/>
      <c r="G37" s="22">
        <v>29</v>
      </c>
      <c r="H37" s="42">
        <v>0</v>
      </c>
      <c r="I37" s="42">
        <v>0</v>
      </c>
    </row>
    <row r="38" spans="1:9" ht="12.75" customHeight="1" x14ac:dyDescent="0.2">
      <c r="A38" s="252" t="s">
        <v>266</v>
      </c>
      <c r="B38" s="253"/>
      <c r="C38" s="253"/>
      <c r="D38" s="253"/>
      <c r="E38" s="253"/>
      <c r="F38" s="254"/>
      <c r="G38" s="22">
        <v>30</v>
      </c>
      <c r="H38" s="42">
        <v>0</v>
      </c>
      <c r="I38" s="42">
        <v>0</v>
      </c>
    </row>
    <row r="39" spans="1:9" ht="12.75" customHeight="1" x14ac:dyDescent="0.2">
      <c r="A39" s="252" t="s">
        <v>267</v>
      </c>
      <c r="B39" s="253"/>
      <c r="C39" s="253"/>
      <c r="D39" s="253"/>
      <c r="E39" s="253"/>
      <c r="F39" s="254"/>
      <c r="G39" s="22">
        <v>31</v>
      </c>
      <c r="H39" s="42">
        <v>0</v>
      </c>
      <c r="I39" s="42">
        <v>0</v>
      </c>
    </row>
    <row r="40" spans="1:9" ht="12.75" customHeight="1" x14ac:dyDescent="0.2">
      <c r="A40" s="252" t="s">
        <v>268</v>
      </c>
      <c r="B40" s="253"/>
      <c r="C40" s="253"/>
      <c r="D40" s="253"/>
      <c r="E40" s="253"/>
      <c r="F40" s="254"/>
      <c r="G40" s="22">
        <v>32</v>
      </c>
      <c r="H40" s="42">
        <v>0</v>
      </c>
      <c r="I40" s="42">
        <v>0</v>
      </c>
    </row>
    <row r="41" spans="1:9" ht="24" customHeight="1" x14ac:dyDescent="0.2">
      <c r="A41" s="240" t="s">
        <v>269</v>
      </c>
      <c r="B41" s="241"/>
      <c r="C41" s="241"/>
      <c r="D41" s="241"/>
      <c r="E41" s="241"/>
      <c r="F41" s="242"/>
      <c r="G41" s="21">
        <v>33</v>
      </c>
      <c r="H41" s="43">
        <f>H36+H37+H38+H39+H40</f>
        <v>-6286562</v>
      </c>
      <c r="I41" s="43">
        <f>I36+I37+I38+I39+I40</f>
        <v>-10422059</v>
      </c>
    </row>
    <row r="42" spans="1:9" ht="29.45" customHeight="1" x14ac:dyDescent="0.2">
      <c r="A42" s="243" t="s">
        <v>270</v>
      </c>
      <c r="B42" s="244"/>
      <c r="C42" s="244"/>
      <c r="D42" s="244"/>
      <c r="E42" s="244"/>
      <c r="F42" s="245"/>
      <c r="G42" s="23">
        <v>34</v>
      </c>
      <c r="H42" s="44">
        <f>H35+H41</f>
        <v>-54630</v>
      </c>
      <c r="I42" s="44">
        <f>I35+I41</f>
        <v>-8594477</v>
      </c>
    </row>
    <row r="43" spans="1:9" x14ac:dyDescent="0.2">
      <c r="A43" s="246" t="s">
        <v>271</v>
      </c>
      <c r="B43" s="247"/>
      <c r="C43" s="247"/>
      <c r="D43" s="247"/>
      <c r="E43" s="247"/>
      <c r="F43" s="247"/>
      <c r="G43" s="247"/>
      <c r="H43" s="247"/>
      <c r="I43" s="248"/>
    </row>
    <row r="44" spans="1:9" ht="12.75" customHeight="1" x14ac:dyDescent="0.2">
      <c r="A44" s="249" t="s">
        <v>272</v>
      </c>
      <c r="B44" s="250"/>
      <c r="C44" s="250"/>
      <c r="D44" s="250"/>
      <c r="E44" s="250"/>
      <c r="F44" s="251"/>
      <c r="G44" s="20">
        <v>35</v>
      </c>
      <c r="H44" s="41">
        <v>0</v>
      </c>
      <c r="I44" s="41">
        <v>0</v>
      </c>
    </row>
    <row r="45" spans="1:9" ht="25.15" customHeight="1" x14ac:dyDescent="0.2">
      <c r="A45" s="252" t="s">
        <v>273</v>
      </c>
      <c r="B45" s="253"/>
      <c r="C45" s="253"/>
      <c r="D45" s="253"/>
      <c r="E45" s="253"/>
      <c r="F45" s="254"/>
      <c r="G45" s="22">
        <v>36</v>
      </c>
      <c r="H45" s="42">
        <v>0</v>
      </c>
      <c r="I45" s="42">
        <v>0</v>
      </c>
    </row>
    <row r="46" spans="1:9" ht="12.75" customHeight="1" x14ac:dyDescent="0.2">
      <c r="A46" s="252" t="s">
        <v>274</v>
      </c>
      <c r="B46" s="253"/>
      <c r="C46" s="253"/>
      <c r="D46" s="253"/>
      <c r="E46" s="253"/>
      <c r="F46" s="254"/>
      <c r="G46" s="22">
        <v>37</v>
      </c>
      <c r="H46" s="42">
        <v>12716851</v>
      </c>
      <c r="I46" s="42">
        <v>18498231</v>
      </c>
    </row>
    <row r="47" spans="1:9" ht="12.75" customHeight="1" x14ac:dyDescent="0.2">
      <c r="A47" s="252" t="s">
        <v>275</v>
      </c>
      <c r="B47" s="253"/>
      <c r="C47" s="253"/>
      <c r="D47" s="253"/>
      <c r="E47" s="253"/>
      <c r="F47" s="254"/>
      <c r="G47" s="22">
        <v>38</v>
      </c>
      <c r="H47" s="42">
        <v>0</v>
      </c>
      <c r="I47" s="42">
        <v>0</v>
      </c>
    </row>
    <row r="48" spans="1:9" ht="22.15" customHeight="1" x14ac:dyDescent="0.2">
      <c r="A48" s="240" t="s">
        <v>276</v>
      </c>
      <c r="B48" s="241"/>
      <c r="C48" s="241"/>
      <c r="D48" s="241"/>
      <c r="E48" s="241"/>
      <c r="F48" s="242"/>
      <c r="G48" s="21">
        <v>39</v>
      </c>
      <c r="H48" s="43">
        <f>H44+H45+H46+H47</f>
        <v>12716851</v>
      </c>
      <c r="I48" s="43">
        <f>I44+I45+I46+I47</f>
        <v>18498231</v>
      </c>
    </row>
    <row r="49" spans="1:9" ht="24.6" customHeight="1" x14ac:dyDescent="0.2">
      <c r="A49" s="252" t="s">
        <v>277</v>
      </c>
      <c r="B49" s="253"/>
      <c r="C49" s="253"/>
      <c r="D49" s="253"/>
      <c r="E49" s="253"/>
      <c r="F49" s="254"/>
      <c r="G49" s="22">
        <v>40</v>
      </c>
      <c r="H49" s="42">
        <v>-7952255</v>
      </c>
      <c r="I49" s="42">
        <v>-21082927</v>
      </c>
    </row>
    <row r="50" spans="1:9" ht="12.75" customHeight="1" x14ac:dyDescent="0.2">
      <c r="A50" s="252" t="s">
        <v>278</v>
      </c>
      <c r="B50" s="253"/>
      <c r="C50" s="253"/>
      <c r="D50" s="253"/>
      <c r="E50" s="253"/>
      <c r="F50" s="254"/>
      <c r="G50" s="22">
        <v>41</v>
      </c>
      <c r="H50" s="42">
        <v>0</v>
      </c>
      <c r="I50" s="42">
        <v>0</v>
      </c>
    </row>
    <row r="51" spans="1:9" ht="12.75" customHeight="1" x14ac:dyDescent="0.2">
      <c r="A51" s="252" t="s">
        <v>279</v>
      </c>
      <c r="B51" s="253"/>
      <c r="C51" s="253"/>
      <c r="D51" s="253"/>
      <c r="E51" s="253"/>
      <c r="F51" s="254"/>
      <c r="G51" s="22">
        <v>42</v>
      </c>
      <c r="H51" s="42">
        <v>-764185</v>
      </c>
      <c r="I51" s="42">
        <v>-632101</v>
      </c>
    </row>
    <row r="52" spans="1:9" ht="22.9" customHeight="1" x14ac:dyDescent="0.2">
      <c r="A52" s="252" t="s">
        <v>280</v>
      </c>
      <c r="B52" s="253"/>
      <c r="C52" s="253"/>
      <c r="D52" s="253"/>
      <c r="E52" s="253"/>
      <c r="F52" s="254"/>
      <c r="G52" s="22">
        <v>43</v>
      </c>
      <c r="H52" s="42">
        <v>0</v>
      </c>
      <c r="I52" s="42">
        <v>0</v>
      </c>
    </row>
    <row r="53" spans="1:9" ht="12.75" customHeight="1" x14ac:dyDescent="0.2">
      <c r="A53" s="252" t="s">
        <v>281</v>
      </c>
      <c r="B53" s="253"/>
      <c r="C53" s="253"/>
      <c r="D53" s="253"/>
      <c r="E53" s="253"/>
      <c r="F53" s="254"/>
      <c r="G53" s="22">
        <v>44</v>
      </c>
      <c r="H53" s="42">
        <v>0</v>
      </c>
      <c r="I53" s="42">
        <v>0</v>
      </c>
    </row>
    <row r="54" spans="1:9" ht="30.6" customHeight="1" x14ac:dyDescent="0.2">
      <c r="A54" s="240" t="s">
        <v>282</v>
      </c>
      <c r="B54" s="241"/>
      <c r="C54" s="241"/>
      <c r="D54" s="241"/>
      <c r="E54" s="241"/>
      <c r="F54" s="242"/>
      <c r="G54" s="21">
        <v>45</v>
      </c>
      <c r="H54" s="43">
        <f>H49+H50+H51+H52+H53</f>
        <v>-8716440</v>
      </c>
      <c r="I54" s="43">
        <f>I49+I50+I51+I52+I53</f>
        <v>-21715028</v>
      </c>
    </row>
    <row r="55" spans="1:9" ht="29.45" customHeight="1" x14ac:dyDescent="0.2">
      <c r="A55" s="255" t="s">
        <v>283</v>
      </c>
      <c r="B55" s="256"/>
      <c r="C55" s="256"/>
      <c r="D55" s="256"/>
      <c r="E55" s="256"/>
      <c r="F55" s="257"/>
      <c r="G55" s="21">
        <v>46</v>
      </c>
      <c r="H55" s="43">
        <f>H48+H54</f>
        <v>4000411</v>
      </c>
      <c r="I55" s="43">
        <f>I48+I54</f>
        <v>-3216797</v>
      </c>
    </row>
    <row r="56" spans="1:9" ht="32.450000000000003" customHeight="1" x14ac:dyDescent="0.2">
      <c r="A56" s="252" t="s">
        <v>284</v>
      </c>
      <c r="B56" s="253"/>
      <c r="C56" s="253"/>
      <c r="D56" s="253"/>
      <c r="E56" s="253"/>
      <c r="F56" s="254"/>
      <c r="G56" s="22">
        <v>47</v>
      </c>
      <c r="H56" s="42">
        <v>-1556</v>
      </c>
      <c r="I56" s="42">
        <v>-13917</v>
      </c>
    </row>
    <row r="57" spans="1:9" ht="26.45" customHeight="1" x14ac:dyDescent="0.2">
      <c r="A57" s="255" t="s">
        <v>285</v>
      </c>
      <c r="B57" s="256"/>
      <c r="C57" s="256"/>
      <c r="D57" s="256"/>
      <c r="E57" s="256"/>
      <c r="F57" s="257"/>
      <c r="G57" s="21">
        <v>48</v>
      </c>
      <c r="H57" s="43">
        <f>H27+H42+H55+H56</f>
        <v>-792157</v>
      </c>
      <c r="I57" s="43">
        <f>I27+I42+I55+I56</f>
        <v>-2328940</v>
      </c>
    </row>
    <row r="58" spans="1:9" ht="24" customHeight="1" x14ac:dyDescent="0.2">
      <c r="A58" s="258" t="s">
        <v>286</v>
      </c>
      <c r="B58" s="259"/>
      <c r="C58" s="259"/>
      <c r="D58" s="259"/>
      <c r="E58" s="259"/>
      <c r="F58" s="260"/>
      <c r="G58" s="22">
        <v>49</v>
      </c>
      <c r="H58" s="42">
        <v>4047876</v>
      </c>
      <c r="I58" s="42">
        <v>3249551</v>
      </c>
    </row>
    <row r="59" spans="1:9" ht="31.15" customHeight="1" x14ac:dyDescent="0.2">
      <c r="A59" s="243" t="s">
        <v>287</v>
      </c>
      <c r="B59" s="244"/>
      <c r="C59" s="244"/>
      <c r="D59" s="244"/>
      <c r="E59" s="244"/>
      <c r="F59" s="245"/>
      <c r="G59" s="23">
        <v>50</v>
      </c>
      <c r="H59" s="44">
        <f>H57+H58</f>
        <v>3255719</v>
      </c>
      <c r="I59" s="44">
        <f>I57+I58</f>
        <v>920611</v>
      </c>
    </row>
  </sheetData>
  <sheetProtection algorithmName="SHA-512" hashValue="uwR9G9hYjDbp/Cf91c4yZ80ExRmIlQwhkWhUvO8vGZJH6yGWFIeh+wEPyE3BDosUq8nMJ87ZHMu3DnGGInXj1A==" saltValue="pSmeKuRrw/SEDp3UZRVfY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6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Normal="100" zoomScaleSheetLayoutView="100" workbookViewId="0">
      <selection sqref="A1:I1"/>
    </sheetView>
  </sheetViews>
  <sheetFormatPr defaultRowHeight="12.75" x14ac:dyDescent="0.2"/>
  <cols>
    <col min="1" max="7" width="9.140625" style="1"/>
    <col min="8" max="9" width="15.42578125" style="32"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29" t="s">
        <v>288</v>
      </c>
      <c r="B1" s="267"/>
      <c r="C1" s="267"/>
      <c r="D1" s="267"/>
      <c r="E1" s="267"/>
      <c r="F1" s="267"/>
      <c r="G1" s="267"/>
      <c r="H1" s="267"/>
      <c r="I1" s="267"/>
    </row>
    <row r="2" spans="1:9" ht="12.75" customHeight="1" x14ac:dyDescent="0.2">
      <c r="A2" s="228" t="s">
        <v>387</v>
      </c>
      <c r="B2" s="202"/>
      <c r="C2" s="202"/>
      <c r="D2" s="202"/>
      <c r="E2" s="202"/>
      <c r="F2" s="202"/>
      <c r="G2" s="202"/>
      <c r="H2" s="202"/>
      <c r="I2" s="202"/>
    </row>
    <row r="3" spans="1:9" x14ac:dyDescent="0.2">
      <c r="A3" s="279" t="s">
        <v>497</v>
      </c>
      <c r="B3" s="280"/>
      <c r="C3" s="280"/>
      <c r="D3" s="280"/>
      <c r="E3" s="280"/>
      <c r="F3" s="280"/>
      <c r="G3" s="280"/>
      <c r="H3" s="280"/>
      <c r="I3" s="280"/>
    </row>
    <row r="4" spans="1:9" x14ac:dyDescent="0.2">
      <c r="A4" s="268" t="s">
        <v>388</v>
      </c>
      <c r="B4" s="205"/>
      <c r="C4" s="205"/>
      <c r="D4" s="205"/>
      <c r="E4" s="205"/>
      <c r="F4" s="205"/>
      <c r="G4" s="205"/>
      <c r="H4" s="205"/>
      <c r="I4" s="206"/>
    </row>
    <row r="5" spans="1:9" ht="24" thickBot="1" x14ac:dyDescent="0.25">
      <c r="A5" s="271" t="s">
        <v>289</v>
      </c>
      <c r="B5" s="272"/>
      <c r="C5" s="272"/>
      <c r="D5" s="272"/>
      <c r="E5" s="272"/>
      <c r="F5" s="273"/>
      <c r="G5" s="18" t="s">
        <v>290</v>
      </c>
      <c r="H5" s="35" t="s">
        <v>291</v>
      </c>
      <c r="I5" s="35" t="s">
        <v>292</v>
      </c>
    </row>
    <row r="6" spans="1:9" x14ac:dyDescent="0.2">
      <c r="A6" s="274">
        <v>1</v>
      </c>
      <c r="B6" s="275"/>
      <c r="C6" s="275"/>
      <c r="D6" s="275"/>
      <c r="E6" s="275"/>
      <c r="F6" s="276"/>
      <c r="G6" s="24">
        <v>2</v>
      </c>
      <c r="H6" s="36" t="s">
        <v>293</v>
      </c>
      <c r="I6" s="36" t="s">
        <v>294</v>
      </c>
    </row>
    <row r="7" spans="1:9" x14ac:dyDescent="0.2">
      <c r="A7" s="291" t="s">
        <v>295</v>
      </c>
      <c r="B7" s="292"/>
      <c r="C7" s="292"/>
      <c r="D7" s="292"/>
      <c r="E7" s="292"/>
      <c r="F7" s="292"/>
      <c r="G7" s="292"/>
      <c r="H7" s="292"/>
      <c r="I7" s="293"/>
    </row>
    <row r="8" spans="1:9" x14ac:dyDescent="0.2">
      <c r="A8" s="294" t="s">
        <v>296</v>
      </c>
      <c r="B8" s="294"/>
      <c r="C8" s="294"/>
      <c r="D8" s="294"/>
      <c r="E8" s="294"/>
      <c r="F8" s="294"/>
      <c r="G8" s="25">
        <v>1</v>
      </c>
      <c r="H8" s="46">
        <v>0</v>
      </c>
      <c r="I8" s="46">
        <v>0</v>
      </c>
    </row>
    <row r="9" spans="1:9" x14ac:dyDescent="0.2">
      <c r="A9" s="277" t="s">
        <v>297</v>
      </c>
      <c r="B9" s="277"/>
      <c r="C9" s="277"/>
      <c r="D9" s="277"/>
      <c r="E9" s="277"/>
      <c r="F9" s="277"/>
      <c r="G9" s="26">
        <v>2</v>
      </c>
      <c r="H9" s="47">
        <v>0</v>
      </c>
      <c r="I9" s="47">
        <v>0</v>
      </c>
    </row>
    <row r="10" spans="1:9" x14ac:dyDescent="0.2">
      <c r="A10" s="277" t="s">
        <v>298</v>
      </c>
      <c r="B10" s="277"/>
      <c r="C10" s="277"/>
      <c r="D10" s="277"/>
      <c r="E10" s="277"/>
      <c r="F10" s="277"/>
      <c r="G10" s="26">
        <v>3</v>
      </c>
      <c r="H10" s="47">
        <v>0</v>
      </c>
      <c r="I10" s="47">
        <v>0</v>
      </c>
    </row>
    <row r="11" spans="1:9" x14ac:dyDescent="0.2">
      <c r="A11" s="277" t="s">
        <v>299</v>
      </c>
      <c r="B11" s="277"/>
      <c r="C11" s="277"/>
      <c r="D11" s="277"/>
      <c r="E11" s="277"/>
      <c r="F11" s="277"/>
      <c r="G11" s="26">
        <v>4</v>
      </c>
      <c r="H11" s="47">
        <v>0</v>
      </c>
      <c r="I11" s="47">
        <v>0</v>
      </c>
    </row>
    <row r="12" spans="1:9" x14ac:dyDescent="0.2">
      <c r="A12" s="277" t="s">
        <v>447</v>
      </c>
      <c r="B12" s="277"/>
      <c r="C12" s="277"/>
      <c r="D12" s="277"/>
      <c r="E12" s="277"/>
      <c r="F12" s="277"/>
      <c r="G12" s="26">
        <v>5</v>
      </c>
      <c r="H12" s="47">
        <v>0</v>
      </c>
      <c r="I12" s="47">
        <v>0</v>
      </c>
    </row>
    <row r="13" spans="1:9" x14ac:dyDescent="0.2">
      <c r="A13" s="278" t="s">
        <v>448</v>
      </c>
      <c r="B13" s="278"/>
      <c r="C13" s="278"/>
      <c r="D13" s="278"/>
      <c r="E13" s="278"/>
      <c r="F13" s="278"/>
      <c r="G13" s="113">
        <v>6</v>
      </c>
      <c r="H13" s="114">
        <f>SUM(H8:H12)</f>
        <v>0</v>
      </c>
      <c r="I13" s="114">
        <f>SUM(I8:I12)</f>
        <v>0</v>
      </c>
    </row>
    <row r="14" spans="1:9" x14ac:dyDescent="0.2">
      <c r="A14" s="277" t="s">
        <v>449</v>
      </c>
      <c r="B14" s="277"/>
      <c r="C14" s="277"/>
      <c r="D14" s="277"/>
      <c r="E14" s="277"/>
      <c r="F14" s="277"/>
      <c r="G14" s="26">
        <v>7</v>
      </c>
      <c r="H14" s="47">
        <v>0</v>
      </c>
      <c r="I14" s="47">
        <v>0</v>
      </c>
    </row>
    <row r="15" spans="1:9" x14ac:dyDescent="0.2">
      <c r="A15" s="277" t="s">
        <v>450</v>
      </c>
      <c r="B15" s="277"/>
      <c r="C15" s="277"/>
      <c r="D15" s="277"/>
      <c r="E15" s="277"/>
      <c r="F15" s="277"/>
      <c r="G15" s="26">
        <v>8</v>
      </c>
      <c r="H15" s="47">
        <v>0</v>
      </c>
      <c r="I15" s="47">
        <v>0</v>
      </c>
    </row>
    <row r="16" spans="1:9" x14ac:dyDescent="0.2">
      <c r="A16" s="277" t="s">
        <v>451</v>
      </c>
      <c r="B16" s="277"/>
      <c r="C16" s="277"/>
      <c r="D16" s="277"/>
      <c r="E16" s="277"/>
      <c r="F16" s="277"/>
      <c r="G16" s="26">
        <v>9</v>
      </c>
      <c r="H16" s="47">
        <v>0</v>
      </c>
      <c r="I16" s="47">
        <v>0</v>
      </c>
    </row>
    <row r="17" spans="1:9" x14ac:dyDescent="0.2">
      <c r="A17" s="277" t="s">
        <v>452</v>
      </c>
      <c r="B17" s="277"/>
      <c r="C17" s="277"/>
      <c r="D17" s="277"/>
      <c r="E17" s="277"/>
      <c r="F17" s="277"/>
      <c r="G17" s="26">
        <v>10</v>
      </c>
      <c r="H17" s="47">
        <v>0</v>
      </c>
      <c r="I17" s="47">
        <v>0</v>
      </c>
    </row>
    <row r="18" spans="1:9" ht="12.75" customHeight="1" x14ac:dyDescent="0.2">
      <c r="A18" s="277" t="s">
        <v>453</v>
      </c>
      <c r="B18" s="277"/>
      <c r="C18" s="277"/>
      <c r="D18" s="277"/>
      <c r="E18" s="277"/>
      <c r="F18" s="277"/>
      <c r="G18" s="26">
        <v>11</v>
      </c>
      <c r="H18" s="47">
        <v>0</v>
      </c>
      <c r="I18" s="47">
        <v>0</v>
      </c>
    </row>
    <row r="19" spans="1:9" x14ac:dyDescent="0.2">
      <c r="A19" s="277" t="s">
        <v>454</v>
      </c>
      <c r="B19" s="277"/>
      <c r="C19" s="277"/>
      <c r="D19" s="277"/>
      <c r="E19" s="277"/>
      <c r="F19" s="277"/>
      <c r="G19" s="26">
        <v>12</v>
      </c>
      <c r="H19" s="47">
        <v>0</v>
      </c>
      <c r="I19" s="47">
        <v>0</v>
      </c>
    </row>
    <row r="20" spans="1:9" ht="12.75" customHeight="1" x14ac:dyDescent="0.2">
      <c r="A20" s="288" t="s">
        <v>455</v>
      </c>
      <c r="B20" s="289"/>
      <c r="C20" s="289"/>
      <c r="D20" s="289"/>
      <c r="E20" s="289"/>
      <c r="F20" s="290"/>
      <c r="G20" s="113">
        <v>13</v>
      </c>
      <c r="H20" s="114">
        <f>SUM(H14:H19)</f>
        <v>0</v>
      </c>
      <c r="I20" s="114">
        <f>SUM(I14:I19)</f>
        <v>0</v>
      </c>
    </row>
    <row r="21" spans="1:9" ht="27.6" customHeight="1" x14ac:dyDescent="0.2">
      <c r="A21" s="281" t="s">
        <v>456</v>
      </c>
      <c r="B21" s="282"/>
      <c r="C21" s="282"/>
      <c r="D21" s="282"/>
      <c r="E21" s="282"/>
      <c r="F21" s="282"/>
      <c r="G21" s="28">
        <v>14</v>
      </c>
      <c r="H21" s="49">
        <f>H13+H20</f>
        <v>0</v>
      </c>
      <c r="I21" s="49">
        <f>I13+I20</f>
        <v>0</v>
      </c>
    </row>
    <row r="22" spans="1:9" x14ac:dyDescent="0.2">
      <c r="A22" s="291" t="s">
        <v>300</v>
      </c>
      <c r="B22" s="292"/>
      <c r="C22" s="292"/>
      <c r="D22" s="292"/>
      <c r="E22" s="292"/>
      <c r="F22" s="292"/>
      <c r="G22" s="292"/>
      <c r="H22" s="292"/>
      <c r="I22" s="293"/>
    </row>
    <row r="23" spans="1:9" ht="26.45" customHeight="1" x14ac:dyDescent="0.2">
      <c r="A23" s="294" t="s">
        <v>301</v>
      </c>
      <c r="B23" s="294"/>
      <c r="C23" s="294"/>
      <c r="D23" s="294"/>
      <c r="E23" s="294"/>
      <c r="F23" s="294"/>
      <c r="G23" s="25">
        <v>15</v>
      </c>
      <c r="H23" s="46">
        <v>0</v>
      </c>
      <c r="I23" s="46">
        <v>0</v>
      </c>
    </row>
    <row r="24" spans="1:9" x14ac:dyDescent="0.2">
      <c r="A24" s="277" t="s">
        <v>302</v>
      </c>
      <c r="B24" s="277"/>
      <c r="C24" s="277"/>
      <c r="D24" s="277"/>
      <c r="E24" s="277"/>
      <c r="F24" s="277"/>
      <c r="G24" s="25">
        <v>16</v>
      </c>
      <c r="H24" s="47">
        <v>0</v>
      </c>
      <c r="I24" s="47">
        <v>0</v>
      </c>
    </row>
    <row r="25" spans="1:9" x14ac:dyDescent="0.2">
      <c r="A25" s="277" t="s">
        <v>303</v>
      </c>
      <c r="B25" s="277"/>
      <c r="C25" s="277"/>
      <c r="D25" s="277"/>
      <c r="E25" s="277"/>
      <c r="F25" s="277"/>
      <c r="G25" s="25">
        <v>17</v>
      </c>
      <c r="H25" s="47">
        <v>0</v>
      </c>
      <c r="I25" s="47">
        <v>0</v>
      </c>
    </row>
    <row r="26" spans="1:9" x14ac:dyDescent="0.2">
      <c r="A26" s="277" t="s">
        <v>304</v>
      </c>
      <c r="B26" s="277"/>
      <c r="C26" s="277"/>
      <c r="D26" s="277"/>
      <c r="E26" s="277"/>
      <c r="F26" s="277"/>
      <c r="G26" s="25">
        <v>18</v>
      </c>
      <c r="H26" s="47">
        <v>0</v>
      </c>
      <c r="I26" s="47">
        <v>0</v>
      </c>
    </row>
    <row r="27" spans="1:9" x14ac:dyDescent="0.2">
      <c r="A27" s="277" t="s">
        <v>305</v>
      </c>
      <c r="B27" s="277"/>
      <c r="C27" s="277"/>
      <c r="D27" s="277"/>
      <c r="E27" s="277"/>
      <c r="F27" s="277"/>
      <c r="G27" s="25">
        <v>19</v>
      </c>
      <c r="H27" s="47">
        <v>0</v>
      </c>
      <c r="I27" s="47">
        <v>0</v>
      </c>
    </row>
    <row r="28" spans="1:9" x14ac:dyDescent="0.2">
      <c r="A28" s="277" t="s">
        <v>306</v>
      </c>
      <c r="B28" s="277"/>
      <c r="C28" s="277"/>
      <c r="D28" s="277"/>
      <c r="E28" s="277"/>
      <c r="F28" s="277"/>
      <c r="G28" s="25">
        <v>20</v>
      </c>
      <c r="H28" s="47">
        <v>0</v>
      </c>
      <c r="I28" s="47">
        <v>0</v>
      </c>
    </row>
    <row r="29" spans="1:9" ht="24" customHeight="1" x14ac:dyDescent="0.2">
      <c r="A29" s="284" t="s">
        <v>458</v>
      </c>
      <c r="B29" s="284"/>
      <c r="C29" s="284"/>
      <c r="D29" s="284"/>
      <c r="E29" s="284"/>
      <c r="F29" s="284"/>
      <c r="G29" s="27">
        <v>21</v>
      </c>
      <c r="H29" s="48">
        <f>SUM(H23:H28)</f>
        <v>0</v>
      </c>
      <c r="I29" s="48">
        <f>SUM(I23:I28)</f>
        <v>0</v>
      </c>
    </row>
    <row r="30" spans="1:9" ht="27" customHeight="1" x14ac:dyDescent="0.2">
      <c r="A30" s="277" t="s">
        <v>307</v>
      </c>
      <c r="B30" s="277"/>
      <c r="C30" s="277"/>
      <c r="D30" s="277"/>
      <c r="E30" s="277"/>
      <c r="F30" s="277"/>
      <c r="G30" s="26">
        <v>22</v>
      </c>
      <c r="H30" s="47">
        <v>0</v>
      </c>
      <c r="I30" s="47">
        <v>0</v>
      </c>
    </row>
    <row r="31" spans="1:9" x14ac:dyDescent="0.2">
      <c r="A31" s="277" t="s">
        <v>308</v>
      </c>
      <c r="B31" s="277"/>
      <c r="C31" s="277"/>
      <c r="D31" s="277"/>
      <c r="E31" s="277"/>
      <c r="F31" s="277"/>
      <c r="G31" s="26">
        <v>23</v>
      </c>
      <c r="H31" s="47">
        <v>0</v>
      </c>
      <c r="I31" s="47">
        <v>0</v>
      </c>
    </row>
    <row r="32" spans="1:9" x14ac:dyDescent="0.2">
      <c r="A32" s="277" t="s">
        <v>309</v>
      </c>
      <c r="B32" s="277"/>
      <c r="C32" s="277"/>
      <c r="D32" s="277"/>
      <c r="E32" s="277"/>
      <c r="F32" s="277"/>
      <c r="G32" s="26">
        <v>24</v>
      </c>
      <c r="H32" s="47">
        <v>0</v>
      </c>
      <c r="I32" s="47">
        <v>0</v>
      </c>
    </row>
    <row r="33" spans="1:9" x14ac:dyDescent="0.2">
      <c r="A33" s="277" t="s">
        <v>310</v>
      </c>
      <c r="B33" s="277"/>
      <c r="C33" s="277"/>
      <c r="D33" s="277"/>
      <c r="E33" s="277"/>
      <c r="F33" s="277"/>
      <c r="G33" s="26">
        <v>25</v>
      </c>
      <c r="H33" s="47">
        <v>0</v>
      </c>
      <c r="I33" s="47">
        <v>0</v>
      </c>
    </row>
    <row r="34" spans="1:9" x14ac:dyDescent="0.2">
      <c r="A34" s="277" t="s">
        <v>311</v>
      </c>
      <c r="B34" s="277"/>
      <c r="C34" s="277"/>
      <c r="D34" s="277"/>
      <c r="E34" s="277"/>
      <c r="F34" s="277"/>
      <c r="G34" s="26">
        <v>26</v>
      </c>
      <c r="H34" s="47">
        <v>0</v>
      </c>
      <c r="I34" s="47">
        <v>0</v>
      </c>
    </row>
    <row r="35" spans="1:9" ht="25.9" customHeight="1" x14ac:dyDescent="0.2">
      <c r="A35" s="284" t="s">
        <v>459</v>
      </c>
      <c r="B35" s="284"/>
      <c r="C35" s="284"/>
      <c r="D35" s="284"/>
      <c r="E35" s="284"/>
      <c r="F35" s="284"/>
      <c r="G35" s="27">
        <v>27</v>
      </c>
      <c r="H35" s="48">
        <f>SUM(H30:H34)</f>
        <v>0</v>
      </c>
      <c r="I35" s="48">
        <f>SUM(I30:I34)</f>
        <v>0</v>
      </c>
    </row>
    <row r="36" spans="1:9" ht="28.15" customHeight="1" x14ac:dyDescent="0.2">
      <c r="A36" s="281" t="s">
        <v>457</v>
      </c>
      <c r="B36" s="282"/>
      <c r="C36" s="282"/>
      <c r="D36" s="282"/>
      <c r="E36" s="282"/>
      <c r="F36" s="282"/>
      <c r="G36" s="28">
        <v>28</v>
      </c>
      <c r="H36" s="49">
        <f>H29+H35</f>
        <v>0</v>
      </c>
      <c r="I36" s="49">
        <f>I29+I35</f>
        <v>0</v>
      </c>
    </row>
    <row r="37" spans="1:9" x14ac:dyDescent="0.2">
      <c r="A37" s="291" t="s">
        <v>312</v>
      </c>
      <c r="B37" s="292"/>
      <c r="C37" s="292"/>
      <c r="D37" s="292"/>
      <c r="E37" s="292"/>
      <c r="F37" s="292"/>
      <c r="G37" s="292">
        <v>0</v>
      </c>
      <c r="H37" s="292"/>
      <c r="I37" s="293"/>
    </row>
    <row r="38" spans="1:9" x14ac:dyDescent="0.2">
      <c r="A38" s="295" t="s">
        <v>313</v>
      </c>
      <c r="B38" s="295"/>
      <c r="C38" s="295"/>
      <c r="D38" s="295"/>
      <c r="E38" s="295"/>
      <c r="F38" s="295"/>
      <c r="G38" s="25">
        <v>29</v>
      </c>
      <c r="H38" s="46">
        <v>0</v>
      </c>
      <c r="I38" s="46">
        <v>0</v>
      </c>
    </row>
    <row r="39" spans="1:9" ht="25.15" customHeight="1" x14ac:dyDescent="0.2">
      <c r="A39" s="283" t="s">
        <v>314</v>
      </c>
      <c r="B39" s="283"/>
      <c r="C39" s="283"/>
      <c r="D39" s="283"/>
      <c r="E39" s="283"/>
      <c r="F39" s="283"/>
      <c r="G39" s="25">
        <v>30</v>
      </c>
      <c r="H39" s="47">
        <v>0</v>
      </c>
      <c r="I39" s="47">
        <v>0</v>
      </c>
    </row>
    <row r="40" spans="1:9" x14ac:dyDescent="0.2">
      <c r="A40" s="283" t="s">
        <v>315</v>
      </c>
      <c r="B40" s="283"/>
      <c r="C40" s="283"/>
      <c r="D40" s="283"/>
      <c r="E40" s="283"/>
      <c r="F40" s="283"/>
      <c r="G40" s="25">
        <v>31</v>
      </c>
      <c r="H40" s="47">
        <v>0</v>
      </c>
      <c r="I40" s="47">
        <v>0</v>
      </c>
    </row>
    <row r="41" spans="1:9" x14ac:dyDescent="0.2">
      <c r="A41" s="283" t="s">
        <v>316</v>
      </c>
      <c r="B41" s="283"/>
      <c r="C41" s="283"/>
      <c r="D41" s="283"/>
      <c r="E41" s="283"/>
      <c r="F41" s="283"/>
      <c r="G41" s="25">
        <v>32</v>
      </c>
      <c r="H41" s="47">
        <v>0</v>
      </c>
      <c r="I41" s="47">
        <v>0</v>
      </c>
    </row>
    <row r="42" spans="1:9" ht="25.9" customHeight="1" x14ac:dyDescent="0.2">
      <c r="A42" s="284" t="s">
        <v>460</v>
      </c>
      <c r="B42" s="284"/>
      <c r="C42" s="284"/>
      <c r="D42" s="284"/>
      <c r="E42" s="284"/>
      <c r="F42" s="284"/>
      <c r="G42" s="27">
        <v>33</v>
      </c>
      <c r="H42" s="48">
        <f>H41+H40+H39+H38</f>
        <v>0</v>
      </c>
      <c r="I42" s="48">
        <f>I41+I40+I39+I38</f>
        <v>0</v>
      </c>
    </row>
    <row r="43" spans="1:9" ht="24.6" customHeight="1" x14ac:dyDescent="0.2">
      <c r="A43" s="283" t="s">
        <v>317</v>
      </c>
      <c r="B43" s="283"/>
      <c r="C43" s="283"/>
      <c r="D43" s="283"/>
      <c r="E43" s="283"/>
      <c r="F43" s="283"/>
      <c r="G43" s="26">
        <v>34</v>
      </c>
      <c r="H43" s="47">
        <v>0</v>
      </c>
      <c r="I43" s="47">
        <v>0</v>
      </c>
    </row>
    <row r="44" spans="1:9" x14ac:dyDescent="0.2">
      <c r="A44" s="283" t="s">
        <v>318</v>
      </c>
      <c r="B44" s="283"/>
      <c r="C44" s="283"/>
      <c r="D44" s="283"/>
      <c r="E44" s="283"/>
      <c r="F44" s="283"/>
      <c r="G44" s="26">
        <v>35</v>
      </c>
      <c r="H44" s="47">
        <v>0</v>
      </c>
      <c r="I44" s="47">
        <v>0</v>
      </c>
    </row>
    <row r="45" spans="1:9" x14ac:dyDescent="0.2">
      <c r="A45" s="283" t="s">
        <v>319</v>
      </c>
      <c r="B45" s="283"/>
      <c r="C45" s="283"/>
      <c r="D45" s="283"/>
      <c r="E45" s="283"/>
      <c r="F45" s="283"/>
      <c r="G45" s="26">
        <v>36</v>
      </c>
      <c r="H45" s="47">
        <v>0</v>
      </c>
      <c r="I45" s="47">
        <v>0</v>
      </c>
    </row>
    <row r="46" spans="1:9" ht="21" customHeight="1" x14ac:dyDescent="0.2">
      <c r="A46" s="283" t="s">
        <v>320</v>
      </c>
      <c r="B46" s="283"/>
      <c r="C46" s="283"/>
      <c r="D46" s="283"/>
      <c r="E46" s="283"/>
      <c r="F46" s="283"/>
      <c r="G46" s="26">
        <v>37</v>
      </c>
      <c r="H46" s="47">
        <v>0</v>
      </c>
      <c r="I46" s="47">
        <v>0</v>
      </c>
    </row>
    <row r="47" spans="1:9" x14ac:dyDescent="0.2">
      <c r="A47" s="283" t="s">
        <v>321</v>
      </c>
      <c r="B47" s="283"/>
      <c r="C47" s="283"/>
      <c r="D47" s="283"/>
      <c r="E47" s="283"/>
      <c r="F47" s="283"/>
      <c r="G47" s="26">
        <v>38</v>
      </c>
      <c r="H47" s="47">
        <v>0</v>
      </c>
      <c r="I47" s="47">
        <v>0</v>
      </c>
    </row>
    <row r="48" spans="1:9" ht="22.9" customHeight="1" x14ac:dyDescent="0.2">
      <c r="A48" s="284" t="s">
        <v>461</v>
      </c>
      <c r="B48" s="284"/>
      <c r="C48" s="284"/>
      <c r="D48" s="284"/>
      <c r="E48" s="284"/>
      <c r="F48" s="284"/>
      <c r="G48" s="27">
        <v>39</v>
      </c>
      <c r="H48" s="48">
        <f>H47+H46+H45+H44+H43</f>
        <v>0</v>
      </c>
      <c r="I48" s="48">
        <f>I47+I46+I45+I44+I43</f>
        <v>0</v>
      </c>
    </row>
    <row r="49" spans="1:9" ht="25.9" customHeight="1" x14ac:dyDescent="0.2">
      <c r="A49" s="285" t="s">
        <v>462</v>
      </c>
      <c r="B49" s="286"/>
      <c r="C49" s="286"/>
      <c r="D49" s="286"/>
      <c r="E49" s="286"/>
      <c r="F49" s="286"/>
      <c r="G49" s="27">
        <v>40</v>
      </c>
      <c r="H49" s="48">
        <f>H48+H42</f>
        <v>0</v>
      </c>
      <c r="I49" s="48">
        <f>I48+I42</f>
        <v>0</v>
      </c>
    </row>
    <row r="50" spans="1:9" ht="22.15" customHeight="1" x14ac:dyDescent="0.2">
      <c r="A50" s="277" t="s">
        <v>322</v>
      </c>
      <c r="B50" s="277"/>
      <c r="C50" s="277"/>
      <c r="D50" s="277"/>
      <c r="E50" s="277"/>
      <c r="F50" s="277"/>
      <c r="G50" s="26">
        <v>41</v>
      </c>
      <c r="H50" s="47">
        <v>0</v>
      </c>
      <c r="I50" s="47">
        <v>0</v>
      </c>
    </row>
    <row r="51" spans="1:9" ht="25.9" customHeight="1" x14ac:dyDescent="0.2">
      <c r="A51" s="285" t="s">
        <v>463</v>
      </c>
      <c r="B51" s="286"/>
      <c r="C51" s="286"/>
      <c r="D51" s="286"/>
      <c r="E51" s="286"/>
      <c r="F51" s="286"/>
      <c r="G51" s="27">
        <v>42</v>
      </c>
      <c r="H51" s="48">
        <f>H21+H36+H49+H50</f>
        <v>0</v>
      </c>
      <c r="I51" s="48">
        <f>I21+I36+I49+I50</f>
        <v>0</v>
      </c>
    </row>
    <row r="52" spans="1:9" ht="25.15" customHeight="1" x14ac:dyDescent="0.2">
      <c r="A52" s="287" t="s">
        <v>323</v>
      </c>
      <c r="B52" s="287"/>
      <c r="C52" s="287"/>
      <c r="D52" s="287"/>
      <c r="E52" s="287"/>
      <c r="F52" s="287"/>
      <c r="G52" s="26">
        <v>43</v>
      </c>
      <c r="H52" s="47">
        <v>0</v>
      </c>
      <c r="I52" s="47">
        <v>0</v>
      </c>
    </row>
    <row r="53" spans="1:9" ht="31.9" customHeight="1" x14ac:dyDescent="0.2">
      <c r="A53" s="281" t="s">
        <v>464</v>
      </c>
      <c r="B53" s="282"/>
      <c r="C53" s="282"/>
      <c r="D53" s="282"/>
      <c r="E53" s="282"/>
      <c r="F53" s="282"/>
      <c r="G53" s="28">
        <v>44</v>
      </c>
      <c r="H53" s="49">
        <f>H52+H51</f>
        <v>0</v>
      </c>
      <c r="I53" s="49">
        <f>I52+I51</f>
        <v>0</v>
      </c>
    </row>
  </sheetData>
  <sheetProtection algorithmName="SHA-512" hashValue="dCNU/+uTt5xBQK/OWoycBVqq05k1I8/6Prci2oe/0F0J8NvWlG/lUB9952mfvSqcPsayVrg/8DZaV89d8d1IQQ==" saltValue="2d0rAmmZpO62YCLvVYenkg=="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7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Normal="100" zoomScaleSheetLayoutView="100" workbookViewId="0">
      <selection sqref="A1:J1"/>
    </sheetView>
  </sheetViews>
  <sheetFormatPr defaultRowHeight="12.75" x14ac:dyDescent="0.2"/>
  <cols>
    <col min="1" max="4" width="9.140625" style="1"/>
    <col min="5" max="5" width="10.140625" style="1" bestFit="1" customWidth="1"/>
    <col min="6" max="6" width="9.140625" style="1"/>
    <col min="7" max="7" width="10.140625" style="1" bestFit="1" customWidth="1"/>
    <col min="8" max="25" width="15" style="3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17" t="s">
        <v>324</v>
      </c>
      <c r="B1" s="318"/>
      <c r="C1" s="318"/>
      <c r="D1" s="318"/>
      <c r="E1" s="318"/>
      <c r="F1" s="318"/>
      <c r="G1" s="318"/>
      <c r="H1" s="318"/>
      <c r="I1" s="318"/>
      <c r="J1" s="318"/>
      <c r="K1" s="50"/>
    </row>
    <row r="2" spans="1:25" ht="15.75" x14ac:dyDescent="0.2">
      <c r="A2" s="2"/>
      <c r="B2" s="3"/>
      <c r="C2" s="319" t="s">
        <v>325</v>
      </c>
      <c r="D2" s="319"/>
      <c r="E2" s="9">
        <v>45292</v>
      </c>
      <c r="F2" s="4" t="s">
        <v>326</v>
      </c>
      <c r="G2" s="9">
        <v>45565</v>
      </c>
      <c r="H2" s="51"/>
      <c r="I2" s="51"/>
      <c r="J2" s="51"/>
      <c r="K2" s="50"/>
      <c r="X2" s="52" t="s">
        <v>497</v>
      </c>
    </row>
    <row r="3" spans="1:25" ht="13.5" customHeight="1" thickBot="1" x14ac:dyDescent="0.25">
      <c r="A3" s="320" t="s">
        <v>327</v>
      </c>
      <c r="B3" s="321"/>
      <c r="C3" s="321"/>
      <c r="D3" s="321"/>
      <c r="E3" s="321"/>
      <c r="F3" s="321"/>
      <c r="G3" s="324" t="s">
        <v>328</v>
      </c>
      <c r="H3" s="307" t="s">
        <v>329</v>
      </c>
      <c r="I3" s="307"/>
      <c r="J3" s="307"/>
      <c r="K3" s="307"/>
      <c r="L3" s="307"/>
      <c r="M3" s="307"/>
      <c r="N3" s="307"/>
      <c r="O3" s="307"/>
      <c r="P3" s="307"/>
      <c r="Q3" s="307"/>
      <c r="R3" s="307"/>
      <c r="S3" s="307"/>
      <c r="T3" s="307"/>
      <c r="U3" s="307"/>
      <c r="V3" s="307"/>
      <c r="W3" s="307"/>
      <c r="X3" s="307" t="s">
        <v>330</v>
      </c>
      <c r="Y3" s="309" t="s">
        <v>331</v>
      </c>
    </row>
    <row r="4" spans="1:25" ht="68.25" thickBot="1" x14ac:dyDescent="0.25">
      <c r="A4" s="322"/>
      <c r="B4" s="323"/>
      <c r="C4" s="323"/>
      <c r="D4" s="323"/>
      <c r="E4" s="323"/>
      <c r="F4" s="323"/>
      <c r="G4" s="325"/>
      <c r="H4" s="53" t="s">
        <v>332</v>
      </c>
      <c r="I4" s="53" t="s">
        <v>333</v>
      </c>
      <c r="J4" s="53" t="s">
        <v>334</v>
      </c>
      <c r="K4" s="53" t="s">
        <v>335</v>
      </c>
      <c r="L4" s="53" t="s">
        <v>336</v>
      </c>
      <c r="M4" s="53" t="s">
        <v>337</v>
      </c>
      <c r="N4" s="53" t="s">
        <v>338</v>
      </c>
      <c r="O4" s="53" t="s">
        <v>339</v>
      </c>
      <c r="P4" s="115" t="s">
        <v>465</v>
      </c>
      <c r="Q4" s="53" t="s">
        <v>340</v>
      </c>
      <c r="R4" s="53" t="s">
        <v>341</v>
      </c>
      <c r="S4" s="53" t="s">
        <v>466</v>
      </c>
      <c r="T4" s="53" t="s">
        <v>467</v>
      </c>
      <c r="U4" s="53" t="s">
        <v>342</v>
      </c>
      <c r="V4" s="53" t="s">
        <v>343</v>
      </c>
      <c r="W4" s="53" t="s">
        <v>344</v>
      </c>
      <c r="X4" s="308"/>
      <c r="Y4" s="310"/>
    </row>
    <row r="5" spans="1:25" ht="22.5" x14ac:dyDescent="0.2">
      <c r="A5" s="311">
        <v>1</v>
      </c>
      <c r="B5" s="312"/>
      <c r="C5" s="312"/>
      <c r="D5" s="312"/>
      <c r="E5" s="312"/>
      <c r="F5" s="312"/>
      <c r="G5" s="5">
        <v>2</v>
      </c>
      <c r="H5" s="54" t="s">
        <v>345</v>
      </c>
      <c r="I5" s="55" t="s">
        <v>346</v>
      </c>
      <c r="J5" s="54" t="s">
        <v>347</v>
      </c>
      <c r="K5" s="55" t="s">
        <v>348</v>
      </c>
      <c r="L5" s="54" t="s">
        <v>349</v>
      </c>
      <c r="M5" s="55" t="s">
        <v>350</v>
      </c>
      <c r="N5" s="54" t="s">
        <v>351</v>
      </c>
      <c r="O5" s="55" t="s">
        <v>352</v>
      </c>
      <c r="P5" s="54" t="s">
        <v>353</v>
      </c>
      <c r="Q5" s="55" t="s">
        <v>354</v>
      </c>
      <c r="R5" s="54" t="s">
        <v>355</v>
      </c>
      <c r="S5" s="116" t="s">
        <v>468</v>
      </c>
      <c r="T5" s="116" t="s">
        <v>469</v>
      </c>
      <c r="U5" s="116" t="s">
        <v>470</v>
      </c>
      <c r="V5" s="116" t="s">
        <v>471</v>
      </c>
      <c r="W5" s="116" t="s">
        <v>472</v>
      </c>
      <c r="X5" s="116">
        <v>19</v>
      </c>
      <c r="Y5" s="117" t="s">
        <v>473</v>
      </c>
    </row>
    <row r="6" spans="1:25" x14ac:dyDescent="0.2">
      <c r="A6" s="313" t="s">
        <v>356</v>
      </c>
      <c r="B6" s="313"/>
      <c r="C6" s="313"/>
      <c r="D6" s="313"/>
      <c r="E6" s="313"/>
      <c r="F6" s="313"/>
      <c r="G6" s="313"/>
      <c r="H6" s="313"/>
      <c r="I6" s="313"/>
      <c r="J6" s="313"/>
      <c r="K6" s="313"/>
      <c r="L6" s="313"/>
      <c r="M6" s="313"/>
      <c r="N6" s="314"/>
      <c r="O6" s="314"/>
      <c r="P6" s="314"/>
      <c r="Q6" s="314"/>
      <c r="R6" s="314"/>
      <c r="S6" s="315"/>
      <c r="T6" s="315"/>
      <c r="U6" s="314"/>
      <c r="V6" s="314"/>
      <c r="W6" s="314"/>
      <c r="X6" s="314"/>
      <c r="Y6" s="316"/>
    </row>
    <row r="7" spans="1:25" x14ac:dyDescent="0.2">
      <c r="A7" s="305" t="s">
        <v>357</v>
      </c>
      <c r="B7" s="305"/>
      <c r="C7" s="305"/>
      <c r="D7" s="305"/>
      <c r="E7" s="305"/>
      <c r="F7" s="305"/>
      <c r="G7" s="6">
        <v>1</v>
      </c>
      <c r="H7" s="56">
        <v>55738058</v>
      </c>
      <c r="I7" s="56">
        <v>25456155</v>
      </c>
      <c r="J7" s="56">
        <v>885809</v>
      </c>
      <c r="K7" s="56">
        <v>2772641</v>
      </c>
      <c r="L7" s="56">
        <v>921001</v>
      </c>
      <c r="M7" s="56">
        <v>16639</v>
      </c>
      <c r="N7" s="56">
        <v>6880988</v>
      </c>
      <c r="O7" s="56">
        <v>-1103553</v>
      </c>
      <c r="P7" s="56">
        <v>0</v>
      </c>
      <c r="Q7" s="56">
        <v>0</v>
      </c>
      <c r="R7" s="56">
        <v>0</v>
      </c>
      <c r="S7" s="56">
        <v>0</v>
      </c>
      <c r="T7" s="56">
        <v>-5158815</v>
      </c>
      <c r="U7" s="56">
        <v>28961725</v>
      </c>
      <c r="V7" s="56">
        <v>-9731035</v>
      </c>
      <c r="W7" s="57">
        <f>H7+I7+J7+K7-L7+M7+N7+O7+P7+Q7+R7+U7+V7+S7+T7</f>
        <v>103797611</v>
      </c>
      <c r="X7" s="56">
        <v>0</v>
      </c>
      <c r="Y7" s="57">
        <f>W7+X7</f>
        <v>103797611</v>
      </c>
    </row>
    <row r="8" spans="1:25" x14ac:dyDescent="0.2">
      <c r="A8" s="300" t="s">
        <v>358</v>
      </c>
      <c r="B8" s="300"/>
      <c r="C8" s="300"/>
      <c r="D8" s="300"/>
      <c r="E8" s="300"/>
      <c r="F8" s="300"/>
      <c r="G8" s="6">
        <v>2</v>
      </c>
      <c r="H8" s="56">
        <v>0</v>
      </c>
      <c r="I8" s="56">
        <v>0</v>
      </c>
      <c r="J8" s="56">
        <v>0</v>
      </c>
      <c r="K8" s="56">
        <v>0</v>
      </c>
      <c r="L8" s="56">
        <v>0</v>
      </c>
      <c r="M8" s="56">
        <v>0</v>
      </c>
      <c r="N8" s="56">
        <v>0</v>
      </c>
      <c r="O8" s="56">
        <v>0</v>
      </c>
      <c r="P8" s="56">
        <v>0</v>
      </c>
      <c r="Q8" s="56">
        <v>0</v>
      </c>
      <c r="R8" s="56">
        <v>0</v>
      </c>
      <c r="S8" s="56">
        <v>0</v>
      </c>
      <c r="T8" s="56">
        <v>0</v>
      </c>
      <c r="U8" s="56">
        <v>0</v>
      </c>
      <c r="V8" s="56">
        <v>0</v>
      </c>
      <c r="W8" s="57">
        <f t="shared" ref="W8:W9" si="0">H8+I8+J8+K8-L8+M8+N8+O8+P8+Q8+R8+U8+V8+S8+T8</f>
        <v>0</v>
      </c>
      <c r="X8" s="56">
        <v>0</v>
      </c>
      <c r="Y8" s="57">
        <f t="shared" ref="Y8:Y9" si="1">W8+X8</f>
        <v>0</v>
      </c>
    </row>
    <row r="9" spans="1:25" x14ac:dyDescent="0.2">
      <c r="A9" s="300" t="s">
        <v>359</v>
      </c>
      <c r="B9" s="300"/>
      <c r="C9" s="300"/>
      <c r="D9" s="300"/>
      <c r="E9" s="300"/>
      <c r="F9" s="300"/>
      <c r="G9" s="6">
        <v>3</v>
      </c>
      <c r="H9" s="56">
        <v>0</v>
      </c>
      <c r="I9" s="56">
        <v>0</v>
      </c>
      <c r="J9" s="56">
        <v>0</v>
      </c>
      <c r="K9" s="56">
        <v>0</v>
      </c>
      <c r="L9" s="56">
        <v>0</v>
      </c>
      <c r="M9" s="56">
        <v>0</v>
      </c>
      <c r="N9" s="56">
        <v>0</v>
      </c>
      <c r="O9" s="56">
        <v>0</v>
      </c>
      <c r="P9" s="56">
        <v>0</v>
      </c>
      <c r="Q9" s="56">
        <v>0</v>
      </c>
      <c r="R9" s="56">
        <v>0</v>
      </c>
      <c r="S9" s="56">
        <v>0</v>
      </c>
      <c r="T9" s="56">
        <v>0</v>
      </c>
      <c r="U9" s="56">
        <v>0</v>
      </c>
      <c r="V9" s="56">
        <v>0</v>
      </c>
      <c r="W9" s="57">
        <f t="shared" si="0"/>
        <v>0</v>
      </c>
      <c r="X9" s="56">
        <v>0</v>
      </c>
      <c r="Y9" s="57">
        <f t="shared" si="1"/>
        <v>0</v>
      </c>
    </row>
    <row r="10" spans="1:25" ht="24" customHeight="1" x14ac:dyDescent="0.2">
      <c r="A10" s="306" t="s">
        <v>360</v>
      </c>
      <c r="B10" s="306"/>
      <c r="C10" s="306"/>
      <c r="D10" s="306"/>
      <c r="E10" s="306"/>
      <c r="F10" s="306"/>
      <c r="G10" s="7">
        <v>4</v>
      </c>
      <c r="H10" s="57">
        <f>H7+H8+H9</f>
        <v>55738058</v>
      </c>
      <c r="I10" s="57">
        <f t="shared" ref="I10:Y10" si="2">I7+I8+I9</f>
        <v>25456155</v>
      </c>
      <c r="J10" s="57">
        <f t="shared" si="2"/>
        <v>885809</v>
      </c>
      <c r="K10" s="57">
        <f t="shared" si="2"/>
        <v>2772641</v>
      </c>
      <c r="L10" s="57">
        <f t="shared" si="2"/>
        <v>921001</v>
      </c>
      <c r="M10" s="57">
        <f t="shared" si="2"/>
        <v>16639</v>
      </c>
      <c r="N10" s="57">
        <f t="shared" si="2"/>
        <v>6880988</v>
      </c>
      <c r="O10" s="57">
        <f t="shared" si="2"/>
        <v>-1103553</v>
      </c>
      <c r="P10" s="57">
        <f t="shared" si="2"/>
        <v>0</v>
      </c>
      <c r="Q10" s="57">
        <f t="shared" si="2"/>
        <v>0</v>
      </c>
      <c r="R10" s="57">
        <f t="shared" si="2"/>
        <v>0</v>
      </c>
      <c r="S10" s="57">
        <f t="shared" si="2"/>
        <v>0</v>
      </c>
      <c r="T10" s="57">
        <f t="shared" si="2"/>
        <v>-5158815</v>
      </c>
      <c r="U10" s="57">
        <f t="shared" si="2"/>
        <v>28961725</v>
      </c>
      <c r="V10" s="57">
        <f t="shared" si="2"/>
        <v>-9731035</v>
      </c>
      <c r="W10" s="57">
        <f t="shared" si="2"/>
        <v>103797611</v>
      </c>
      <c r="X10" s="57">
        <f t="shared" si="2"/>
        <v>0</v>
      </c>
      <c r="Y10" s="57">
        <f t="shared" si="2"/>
        <v>103797611</v>
      </c>
    </row>
    <row r="11" spans="1:25" x14ac:dyDescent="0.2">
      <c r="A11" s="300" t="s">
        <v>361</v>
      </c>
      <c r="B11" s="300"/>
      <c r="C11" s="300"/>
      <c r="D11" s="300"/>
      <c r="E11" s="300"/>
      <c r="F11" s="300"/>
      <c r="G11" s="6">
        <v>5</v>
      </c>
      <c r="H11" s="58">
        <v>0</v>
      </c>
      <c r="I11" s="58">
        <v>0</v>
      </c>
      <c r="J11" s="58">
        <v>0</v>
      </c>
      <c r="K11" s="58">
        <v>0</v>
      </c>
      <c r="L11" s="58">
        <v>0</v>
      </c>
      <c r="M11" s="58">
        <v>0</v>
      </c>
      <c r="N11" s="58">
        <v>0</v>
      </c>
      <c r="O11" s="58">
        <v>0</v>
      </c>
      <c r="P11" s="58">
        <v>0</v>
      </c>
      <c r="Q11" s="58">
        <v>0</v>
      </c>
      <c r="R11" s="58">
        <v>0</v>
      </c>
      <c r="S11" s="56">
        <v>0</v>
      </c>
      <c r="T11" s="56">
        <v>0</v>
      </c>
      <c r="U11" s="58">
        <v>0</v>
      </c>
      <c r="V11" s="56">
        <v>402906</v>
      </c>
      <c r="W11" s="57">
        <f t="shared" ref="W11:W29" si="3">H11+I11+J11+K11-L11+M11+N11+O11+P11+Q11+R11+U11+V11+S11+T11</f>
        <v>402906</v>
      </c>
      <c r="X11" s="56">
        <v>0</v>
      </c>
      <c r="Y11" s="57">
        <f t="shared" ref="Y11:Y29" si="4">W11+X11</f>
        <v>402906</v>
      </c>
    </row>
    <row r="12" spans="1:25" x14ac:dyDescent="0.2">
      <c r="A12" s="300" t="s">
        <v>362</v>
      </c>
      <c r="B12" s="300"/>
      <c r="C12" s="300"/>
      <c r="D12" s="300"/>
      <c r="E12" s="300"/>
      <c r="F12" s="300"/>
      <c r="G12" s="6">
        <v>6</v>
      </c>
      <c r="H12" s="58">
        <v>0</v>
      </c>
      <c r="I12" s="58">
        <v>0</v>
      </c>
      <c r="J12" s="58">
        <v>0</v>
      </c>
      <c r="K12" s="58">
        <v>0</v>
      </c>
      <c r="L12" s="58">
        <v>0</v>
      </c>
      <c r="M12" s="58">
        <v>0</v>
      </c>
      <c r="N12" s="56">
        <v>0</v>
      </c>
      <c r="O12" s="58">
        <v>0</v>
      </c>
      <c r="P12" s="58">
        <v>0</v>
      </c>
      <c r="Q12" s="58">
        <v>0</v>
      </c>
      <c r="R12" s="58">
        <v>0</v>
      </c>
      <c r="S12" s="56">
        <v>0</v>
      </c>
      <c r="T12" s="56">
        <v>-1601050</v>
      </c>
      <c r="U12" s="58">
        <v>0</v>
      </c>
      <c r="V12" s="58">
        <v>0</v>
      </c>
      <c r="W12" s="57">
        <f t="shared" si="3"/>
        <v>-1601050</v>
      </c>
      <c r="X12" s="56">
        <v>0</v>
      </c>
      <c r="Y12" s="57">
        <f t="shared" si="4"/>
        <v>-1601050</v>
      </c>
    </row>
    <row r="13" spans="1:25" ht="26.25" customHeight="1" x14ac:dyDescent="0.2">
      <c r="A13" s="300" t="s">
        <v>363</v>
      </c>
      <c r="B13" s="300"/>
      <c r="C13" s="300"/>
      <c r="D13" s="300"/>
      <c r="E13" s="300"/>
      <c r="F13" s="300"/>
      <c r="G13" s="6">
        <v>7</v>
      </c>
      <c r="H13" s="58">
        <v>0</v>
      </c>
      <c r="I13" s="58">
        <v>0</v>
      </c>
      <c r="J13" s="58">
        <v>0</v>
      </c>
      <c r="K13" s="58">
        <v>0</v>
      </c>
      <c r="L13" s="58">
        <v>0</v>
      </c>
      <c r="M13" s="58">
        <v>0</v>
      </c>
      <c r="N13" s="58">
        <v>0</v>
      </c>
      <c r="O13" s="56">
        <v>0</v>
      </c>
      <c r="P13" s="58">
        <v>0</v>
      </c>
      <c r="Q13" s="58">
        <v>0</v>
      </c>
      <c r="R13" s="58">
        <v>0</v>
      </c>
      <c r="S13" s="56">
        <v>0</v>
      </c>
      <c r="T13" s="56">
        <v>0</v>
      </c>
      <c r="U13" s="56">
        <v>0</v>
      </c>
      <c r="V13" s="56">
        <v>0</v>
      </c>
      <c r="W13" s="57">
        <f t="shared" si="3"/>
        <v>0</v>
      </c>
      <c r="X13" s="56">
        <v>0</v>
      </c>
      <c r="Y13" s="57">
        <f t="shared" si="4"/>
        <v>0</v>
      </c>
    </row>
    <row r="14" spans="1:25" ht="29.25" customHeight="1" x14ac:dyDescent="0.2">
      <c r="A14" s="300" t="s">
        <v>474</v>
      </c>
      <c r="B14" s="300"/>
      <c r="C14" s="300"/>
      <c r="D14" s="300"/>
      <c r="E14" s="300"/>
      <c r="F14" s="300"/>
      <c r="G14" s="6">
        <v>8</v>
      </c>
      <c r="H14" s="58">
        <v>0</v>
      </c>
      <c r="I14" s="58">
        <v>0</v>
      </c>
      <c r="J14" s="58">
        <v>0</v>
      </c>
      <c r="K14" s="58">
        <v>0</v>
      </c>
      <c r="L14" s="58">
        <v>0</v>
      </c>
      <c r="M14" s="58">
        <v>0</v>
      </c>
      <c r="N14" s="58">
        <v>0</v>
      </c>
      <c r="O14" s="58">
        <v>0</v>
      </c>
      <c r="P14" s="56">
        <v>0</v>
      </c>
      <c r="Q14" s="58">
        <v>0</v>
      </c>
      <c r="R14" s="58">
        <v>0</v>
      </c>
      <c r="S14" s="56">
        <v>0</v>
      </c>
      <c r="T14" s="56">
        <v>0</v>
      </c>
      <c r="U14" s="56">
        <v>0</v>
      </c>
      <c r="V14" s="56">
        <v>0</v>
      </c>
      <c r="W14" s="57">
        <f t="shared" si="3"/>
        <v>0</v>
      </c>
      <c r="X14" s="56">
        <v>0</v>
      </c>
      <c r="Y14" s="57">
        <f t="shared" si="4"/>
        <v>0</v>
      </c>
    </row>
    <row r="15" spans="1:25" x14ac:dyDescent="0.2">
      <c r="A15" s="300" t="s">
        <v>364</v>
      </c>
      <c r="B15" s="300"/>
      <c r="C15" s="300"/>
      <c r="D15" s="300"/>
      <c r="E15" s="300"/>
      <c r="F15" s="300"/>
      <c r="G15" s="6">
        <v>9</v>
      </c>
      <c r="H15" s="58">
        <v>0</v>
      </c>
      <c r="I15" s="58">
        <v>0</v>
      </c>
      <c r="J15" s="58">
        <v>0</v>
      </c>
      <c r="K15" s="58">
        <v>0</v>
      </c>
      <c r="L15" s="58">
        <v>0</v>
      </c>
      <c r="M15" s="58">
        <v>0</v>
      </c>
      <c r="N15" s="58">
        <v>0</v>
      </c>
      <c r="O15" s="58">
        <v>0</v>
      </c>
      <c r="P15" s="58">
        <v>0</v>
      </c>
      <c r="Q15" s="56">
        <v>0</v>
      </c>
      <c r="R15" s="58">
        <v>0</v>
      </c>
      <c r="S15" s="56">
        <v>0</v>
      </c>
      <c r="T15" s="56">
        <v>0</v>
      </c>
      <c r="U15" s="56">
        <v>0</v>
      </c>
      <c r="V15" s="56">
        <v>0</v>
      </c>
      <c r="W15" s="57">
        <f t="shared" si="3"/>
        <v>0</v>
      </c>
      <c r="X15" s="56">
        <v>0</v>
      </c>
      <c r="Y15" s="57">
        <f t="shared" si="4"/>
        <v>0</v>
      </c>
    </row>
    <row r="16" spans="1:25" ht="28.5" customHeight="1" x14ac:dyDescent="0.2">
      <c r="A16" s="300" t="s">
        <v>365</v>
      </c>
      <c r="B16" s="300"/>
      <c r="C16" s="300"/>
      <c r="D16" s="300"/>
      <c r="E16" s="300"/>
      <c r="F16" s="300"/>
      <c r="G16" s="6">
        <v>10</v>
      </c>
      <c r="H16" s="58">
        <v>0</v>
      </c>
      <c r="I16" s="58">
        <v>0</v>
      </c>
      <c r="J16" s="58">
        <v>0</v>
      </c>
      <c r="K16" s="58">
        <v>0</v>
      </c>
      <c r="L16" s="58">
        <v>0</v>
      </c>
      <c r="M16" s="58">
        <v>0</v>
      </c>
      <c r="N16" s="58">
        <v>0</v>
      </c>
      <c r="O16" s="58">
        <v>0</v>
      </c>
      <c r="P16" s="58">
        <v>0</v>
      </c>
      <c r="Q16" s="58">
        <v>0</v>
      </c>
      <c r="R16" s="56">
        <v>0</v>
      </c>
      <c r="S16" s="56">
        <v>0</v>
      </c>
      <c r="T16" s="56">
        <v>0</v>
      </c>
      <c r="U16" s="56">
        <v>0</v>
      </c>
      <c r="V16" s="56">
        <v>0</v>
      </c>
      <c r="W16" s="57">
        <f t="shared" si="3"/>
        <v>0</v>
      </c>
      <c r="X16" s="56">
        <v>0</v>
      </c>
      <c r="Y16" s="57">
        <f t="shared" si="4"/>
        <v>0</v>
      </c>
    </row>
    <row r="17" spans="1:25" ht="23.25" customHeight="1" x14ac:dyDescent="0.2">
      <c r="A17" s="300" t="s">
        <v>366</v>
      </c>
      <c r="B17" s="300"/>
      <c r="C17" s="300"/>
      <c r="D17" s="300"/>
      <c r="E17" s="300"/>
      <c r="F17" s="300"/>
      <c r="G17" s="6">
        <v>11</v>
      </c>
      <c r="H17" s="58">
        <v>0</v>
      </c>
      <c r="I17" s="58">
        <v>0</v>
      </c>
      <c r="J17" s="58">
        <v>0</v>
      </c>
      <c r="K17" s="58">
        <v>0</v>
      </c>
      <c r="L17" s="58">
        <v>0</v>
      </c>
      <c r="M17" s="58">
        <v>0</v>
      </c>
      <c r="N17" s="56">
        <v>0</v>
      </c>
      <c r="O17" s="56">
        <v>0</v>
      </c>
      <c r="P17" s="56">
        <v>0</v>
      </c>
      <c r="Q17" s="56">
        <v>0</v>
      </c>
      <c r="R17" s="56">
        <v>0</v>
      </c>
      <c r="S17" s="56">
        <v>0</v>
      </c>
      <c r="T17" s="56">
        <v>0</v>
      </c>
      <c r="U17" s="56">
        <v>0</v>
      </c>
      <c r="V17" s="56">
        <v>0</v>
      </c>
      <c r="W17" s="57">
        <f t="shared" si="3"/>
        <v>0</v>
      </c>
      <c r="X17" s="56">
        <v>0</v>
      </c>
      <c r="Y17" s="57">
        <f t="shared" si="4"/>
        <v>0</v>
      </c>
    </row>
    <row r="18" spans="1:25" x14ac:dyDescent="0.2">
      <c r="A18" s="300" t="s">
        <v>367</v>
      </c>
      <c r="B18" s="300"/>
      <c r="C18" s="300"/>
      <c r="D18" s="300"/>
      <c r="E18" s="300"/>
      <c r="F18" s="300"/>
      <c r="G18" s="6">
        <v>12</v>
      </c>
      <c r="H18" s="58">
        <v>0</v>
      </c>
      <c r="I18" s="58">
        <v>0</v>
      </c>
      <c r="J18" s="58">
        <v>0</v>
      </c>
      <c r="K18" s="58">
        <v>0</v>
      </c>
      <c r="L18" s="58">
        <v>0</v>
      </c>
      <c r="M18" s="58">
        <v>0</v>
      </c>
      <c r="N18" s="56">
        <v>0</v>
      </c>
      <c r="O18" s="56">
        <v>0</v>
      </c>
      <c r="P18" s="56">
        <v>0</v>
      </c>
      <c r="Q18" s="56">
        <v>0</v>
      </c>
      <c r="R18" s="56">
        <v>0</v>
      </c>
      <c r="S18" s="56">
        <v>0</v>
      </c>
      <c r="T18" s="56">
        <v>0</v>
      </c>
      <c r="U18" s="56">
        <v>0</v>
      </c>
      <c r="V18" s="56">
        <v>0</v>
      </c>
      <c r="W18" s="57">
        <f t="shared" si="3"/>
        <v>0</v>
      </c>
      <c r="X18" s="56">
        <v>0</v>
      </c>
      <c r="Y18" s="57">
        <f t="shared" si="4"/>
        <v>0</v>
      </c>
    </row>
    <row r="19" spans="1:25" x14ac:dyDescent="0.2">
      <c r="A19" s="300" t="s">
        <v>368</v>
      </c>
      <c r="B19" s="300"/>
      <c r="C19" s="300"/>
      <c r="D19" s="300"/>
      <c r="E19" s="300"/>
      <c r="F19" s="300"/>
      <c r="G19" s="6">
        <v>13</v>
      </c>
      <c r="H19" s="56">
        <v>0</v>
      </c>
      <c r="I19" s="56">
        <v>0</v>
      </c>
      <c r="J19" s="56">
        <v>0</v>
      </c>
      <c r="K19" s="56">
        <v>0</v>
      </c>
      <c r="L19" s="56">
        <v>0</v>
      </c>
      <c r="M19" s="56">
        <v>0</v>
      </c>
      <c r="N19" s="56">
        <v>0</v>
      </c>
      <c r="O19" s="56">
        <v>-3989691</v>
      </c>
      <c r="P19" s="56">
        <v>0</v>
      </c>
      <c r="Q19" s="56">
        <v>0</v>
      </c>
      <c r="R19" s="56">
        <v>0</v>
      </c>
      <c r="S19" s="56">
        <v>0</v>
      </c>
      <c r="T19" s="56">
        <v>0</v>
      </c>
      <c r="U19" s="56">
        <v>0</v>
      </c>
      <c r="V19" s="56">
        <v>0</v>
      </c>
      <c r="W19" s="57">
        <f t="shared" si="3"/>
        <v>-3989691</v>
      </c>
      <c r="X19" s="56">
        <v>0</v>
      </c>
      <c r="Y19" s="57">
        <f t="shared" si="4"/>
        <v>-3989691</v>
      </c>
    </row>
    <row r="20" spans="1:25" x14ac:dyDescent="0.2">
      <c r="A20" s="300" t="s">
        <v>369</v>
      </c>
      <c r="B20" s="300"/>
      <c r="C20" s="300"/>
      <c r="D20" s="300"/>
      <c r="E20" s="300"/>
      <c r="F20" s="300"/>
      <c r="G20" s="6">
        <v>14</v>
      </c>
      <c r="H20" s="58">
        <v>0</v>
      </c>
      <c r="I20" s="58">
        <v>0</v>
      </c>
      <c r="J20" s="58">
        <v>0</v>
      </c>
      <c r="K20" s="58">
        <v>0</v>
      </c>
      <c r="L20" s="58">
        <v>0</v>
      </c>
      <c r="M20" s="58">
        <v>0</v>
      </c>
      <c r="N20" s="56">
        <v>0</v>
      </c>
      <c r="O20" s="56">
        <v>718144</v>
      </c>
      <c r="P20" s="56">
        <v>0</v>
      </c>
      <c r="Q20" s="56">
        <v>0</v>
      </c>
      <c r="R20" s="56">
        <v>0</v>
      </c>
      <c r="S20" s="56">
        <v>0</v>
      </c>
      <c r="T20" s="56">
        <v>0</v>
      </c>
      <c r="U20" s="56">
        <v>0</v>
      </c>
      <c r="V20" s="56">
        <v>0</v>
      </c>
      <c r="W20" s="57">
        <f t="shared" si="3"/>
        <v>718144</v>
      </c>
      <c r="X20" s="56">
        <v>0</v>
      </c>
      <c r="Y20" s="57">
        <f t="shared" si="4"/>
        <v>718144</v>
      </c>
    </row>
    <row r="21" spans="1:25" ht="30.75" customHeight="1" x14ac:dyDescent="0.2">
      <c r="A21" s="300" t="s">
        <v>475</v>
      </c>
      <c r="B21" s="300"/>
      <c r="C21" s="300"/>
      <c r="D21" s="300"/>
      <c r="E21" s="300"/>
      <c r="F21" s="300"/>
      <c r="G21" s="6">
        <v>15</v>
      </c>
      <c r="H21" s="56">
        <v>0</v>
      </c>
      <c r="I21" s="56">
        <v>0</v>
      </c>
      <c r="J21" s="56">
        <v>0</v>
      </c>
      <c r="K21" s="56">
        <v>0</v>
      </c>
      <c r="L21" s="56">
        <v>0</v>
      </c>
      <c r="M21" s="56">
        <v>0</v>
      </c>
      <c r="N21" s="56">
        <v>0</v>
      </c>
      <c r="O21" s="56">
        <v>0</v>
      </c>
      <c r="P21" s="56">
        <v>0</v>
      </c>
      <c r="Q21" s="56">
        <v>0</v>
      </c>
      <c r="R21" s="56">
        <v>0</v>
      </c>
      <c r="S21" s="56">
        <v>0</v>
      </c>
      <c r="T21" s="56">
        <v>0</v>
      </c>
      <c r="U21" s="56">
        <v>0</v>
      </c>
      <c r="V21" s="56">
        <v>0</v>
      </c>
      <c r="W21" s="57">
        <f t="shared" si="3"/>
        <v>0</v>
      </c>
      <c r="X21" s="56">
        <v>0</v>
      </c>
      <c r="Y21" s="57">
        <f t="shared" si="4"/>
        <v>0</v>
      </c>
    </row>
    <row r="22" spans="1:25" ht="28.5" customHeight="1" x14ac:dyDescent="0.2">
      <c r="A22" s="300" t="s">
        <v>476</v>
      </c>
      <c r="B22" s="300"/>
      <c r="C22" s="300"/>
      <c r="D22" s="300"/>
      <c r="E22" s="300"/>
      <c r="F22" s="300"/>
      <c r="G22" s="6">
        <v>16</v>
      </c>
      <c r="H22" s="56">
        <v>0</v>
      </c>
      <c r="I22" s="56">
        <v>0</v>
      </c>
      <c r="J22" s="56">
        <v>0</v>
      </c>
      <c r="K22" s="56">
        <v>0</v>
      </c>
      <c r="L22" s="56">
        <v>0</v>
      </c>
      <c r="M22" s="56">
        <v>0</v>
      </c>
      <c r="N22" s="56">
        <v>0</v>
      </c>
      <c r="O22" s="56">
        <v>0</v>
      </c>
      <c r="P22" s="56">
        <v>0</v>
      </c>
      <c r="Q22" s="56">
        <v>0</v>
      </c>
      <c r="R22" s="56">
        <v>0</v>
      </c>
      <c r="S22" s="56">
        <v>0</v>
      </c>
      <c r="T22" s="56">
        <v>0</v>
      </c>
      <c r="U22" s="56">
        <v>0</v>
      </c>
      <c r="V22" s="56">
        <v>0</v>
      </c>
      <c r="W22" s="57">
        <f t="shared" si="3"/>
        <v>0</v>
      </c>
      <c r="X22" s="56">
        <v>0</v>
      </c>
      <c r="Y22" s="57">
        <f t="shared" si="4"/>
        <v>0</v>
      </c>
    </row>
    <row r="23" spans="1:25" ht="26.25" customHeight="1" x14ac:dyDescent="0.2">
      <c r="A23" s="300" t="s">
        <v>477</v>
      </c>
      <c r="B23" s="300"/>
      <c r="C23" s="300"/>
      <c r="D23" s="300"/>
      <c r="E23" s="300"/>
      <c r="F23" s="300"/>
      <c r="G23" s="6">
        <v>17</v>
      </c>
      <c r="H23" s="56">
        <v>0</v>
      </c>
      <c r="I23" s="56">
        <v>0</v>
      </c>
      <c r="J23" s="56">
        <v>0</v>
      </c>
      <c r="K23" s="56">
        <v>0</v>
      </c>
      <c r="L23" s="56">
        <v>0</v>
      </c>
      <c r="M23" s="56">
        <v>0</v>
      </c>
      <c r="N23" s="56">
        <v>0</v>
      </c>
      <c r="O23" s="56">
        <v>0</v>
      </c>
      <c r="P23" s="56">
        <v>0</v>
      </c>
      <c r="Q23" s="56">
        <v>0</v>
      </c>
      <c r="R23" s="56">
        <v>0</v>
      </c>
      <c r="S23" s="56">
        <v>0</v>
      </c>
      <c r="T23" s="56">
        <v>0</v>
      </c>
      <c r="U23" s="56">
        <v>0</v>
      </c>
      <c r="V23" s="56">
        <v>0</v>
      </c>
      <c r="W23" s="57">
        <f t="shared" si="3"/>
        <v>0</v>
      </c>
      <c r="X23" s="56">
        <v>0</v>
      </c>
      <c r="Y23" s="57">
        <f t="shared" si="4"/>
        <v>0</v>
      </c>
    </row>
    <row r="24" spans="1:25" x14ac:dyDescent="0.2">
      <c r="A24" s="300" t="s">
        <v>370</v>
      </c>
      <c r="B24" s="300"/>
      <c r="C24" s="300"/>
      <c r="D24" s="300"/>
      <c r="E24" s="300"/>
      <c r="F24" s="300"/>
      <c r="G24" s="6">
        <v>18</v>
      </c>
      <c r="H24" s="56">
        <v>0</v>
      </c>
      <c r="I24" s="56">
        <v>0</v>
      </c>
      <c r="J24" s="56">
        <v>0</v>
      </c>
      <c r="K24" s="56">
        <v>0</v>
      </c>
      <c r="L24" s="56">
        <v>0</v>
      </c>
      <c r="M24" s="56">
        <v>0</v>
      </c>
      <c r="N24" s="56">
        <v>0</v>
      </c>
      <c r="O24" s="56">
        <v>0</v>
      </c>
      <c r="P24" s="56">
        <v>0</v>
      </c>
      <c r="Q24" s="56">
        <v>0</v>
      </c>
      <c r="R24" s="56">
        <v>0</v>
      </c>
      <c r="S24" s="56">
        <v>0</v>
      </c>
      <c r="T24" s="56">
        <v>0</v>
      </c>
      <c r="U24" s="56">
        <v>0</v>
      </c>
      <c r="V24" s="56">
        <v>0</v>
      </c>
      <c r="W24" s="57">
        <f t="shared" si="3"/>
        <v>0</v>
      </c>
      <c r="X24" s="56">
        <v>0</v>
      </c>
      <c r="Y24" s="57">
        <f t="shared" si="4"/>
        <v>0</v>
      </c>
    </row>
    <row r="25" spans="1:25" x14ac:dyDescent="0.2">
      <c r="A25" s="300" t="s">
        <v>478</v>
      </c>
      <c r="B25" s="300"/>
      <c r="C25" s="300"/>
      <c r="D25" s="300"/>
      <c r="E25" s="300"/>
      <c r="F25" s="300"/>
      <c r="G25" s="6">
        <v>19</v>
      </c>
      <c r="H25" s="56">
        <v>0</v>
      </c>
      <c r="I25" s="56">
        <v>0</v>
      </c>
      <c r="J25" s="56">
        <v>0</v>
      </c>
      <c r="K25" s="56">
        <v>0</v>
      </c>
      <c r="L25" s="56">
        <v>0</v>
      </c>
      <c r="M25" s="56">
        <v>0</v>
      </c>
      <c r="N25" s="56">
        <v>0</v>
      </c>
      <c r="O25" s="56">
        <v>0</v>
      </c>
      <c r="P25" s="56">
        <v>0</v>
      </c>
      <c r="Q25" s="56">
        <v>0</v>
      </c>
      <c r="R25" s="56">
        <v>0</v>
      </c>
      <c r="S25" s="56">
        <v>0</v>
      </c>
      <c r="T25" s="56">
        <v>0</v>
      </c>
      <c r="U25" s="56">
        <v>0</v>
      </c>
      <c r="V25" s="56">
        <v>0</v>
      </c>
      <c r="W25" s="57">
        <f t="shared" si="3"/>
        <v>0</v>
      </c>
      <c r="X25" s="56">
        <v>0</v>
      </c>
      <c r="Y25" s="57">
        <f t="shared" si="4"/>
        <v>0</v>
      </c>
    </row>
    <row r="26" spans="1:25" x14ac:dyDescent="0.2">
      <c r="A26" s="300" t="s">
        <v>479</v>
      </c>
      <c r="B26" s="300"/>
      <c r="C26" s="300"/>
      <c r="D26" s="300"/>
      <c r="E26" s="300"/>
      <c r="F26" s="300"/>
      <c r="G26" s="6">
        <v>20</v>
      </c>
      <c r="H26" s="56">
        <v>0</v>
      </c>
      <c r="I26" s="56">
        <v>0</v>
      </c>
      <c r="J26" s="56">
        <v>0</v>
      </c>
      <c r="K26" s="56">
        <v>0</v>
      </c>
      <c r="L26" s="56">
        <v>0</v>
      </c>
      <c r="M26" s="56">
        <v>0</v>
      </c>
      <c r="N26" s="56">
        <v>0</v>
      </c>
      <c r="O26" s="56">
        <v>0</v>
      </c>
      <c r="P26" s="56">
        <v>0</v>
      </c>
      <c r="Q26" s="56">
        <v>0</v>
      </c>
      <c r="R26" s="56">
        <v>0</v>
      </c>
      <c r="S26" s="56">
        <v>0</v>
      </c>
      <c r="T26" s="56">
        <v>0</v>
      </c>
      <c r="U26" s="56">
        <v>0</v>
      </c>
      <c r="V26" s="56">
        <v>0</v>
      </c>
      <c r="W26" s="57">
        <f t="shared" si="3"/>
        <v>0</v>
      </c>
      <c r="X26" s="56">
        <v>0</v>
      </c>
      <c r="Y26" s="57">
        <f t="shared" si="4"/>
        <v>0</v>
      </c>
    </row>
    <row r="27" spans="1:25" x14ac:dyDescent="0.2">
      <c r="A27" s="300" t="s">
        <v>480</v>
      </c>
      <c r="B27" s="300"/>
      <c r="C27" s="300"/>
      <c r="D27" s="300"/>
      <c r="E27" s="300"/>
      <c r="F27" s="300"/>
      <c r="G27" s="6">
        <v>21</v>
      </c>
      <c r="H27" s="56">
        <v>-1143466</v>
      </c>
      <c r="I27" s="56">
        <v>501745</v>
      </c>
      <c r="J27" s="56">
        <v>-11</v>
      </c>
      <c r="K27" s="56">
        <v>0</v>
      </c>
      <c r="L27" s="56">
        <v>0</v>
      </c>
      <c r="M27" s="56">
        <v>0</v>
      </c>
      <c r="N27" s="56">
        <v>0</v>
      </c>
      <c r="O27" s="56">
        <v>0</v>
      </c>
      <c r="P27" s="56">
        <v>0</v>
      </c>
      <c r="Q27" s="56">
        <v>0</v>
      </c>
      <c r="R27" s="56">
        <v>0</v>
      </c>
      <c r="S27" s="56">
        <v>0</v>
      </c>
      <c r="T27" s="56">
        <v>0</v>
      </c>
      <c r="U27" s="56">
        <v>635962</v>
      </c>
      <c r="V27" s="56">
        <v>0</v>
      </c>
      <c r="W27" s="57">
        <f t="shared" si="3"/>
        <v>-5770</v>
      </c>
      <c r="X27" s="56">
        <v>0</v>
      </c>
      <c r="Y27" s="57">
        <f t="shared" si="4"/>
        <v>-5770</v>
      </c>
    </row>
    <row r="28" spans="1:25" x14ac:dyDescent="0.2">
      <c r="A28" s="300" t="s">
        <v>481</v>
      </c>
      <c r="B28" s="300"/>
      <c r="C28" s="300"/>
      <c r="D28" s="300"/>
      <c r="E28" s="300"/>
      <c r="F28" s="300"/>
      <c r="G28" s="6">
        <v>22</v>
      </c>
      <c r="H28" s="56">
        <v>0</v>
      </c>
      <c r="I28" s="56">
        <v>0</v>
      </c>
      <c r="J28" s="56">
        <v>0</v>
      </c>
      <c r="K28" s="56">
        <v>0</v>
      </c>
      <c r="L28" s="56">
        <v>0</v>
      </c>
      <c r="M28" s="56">
        <v>0</v>
      </c>
      <c r="N28" s="56">
        <v>0</v>
      </c>
      <c r="O28" s="56">
        <v>0</v>
      </c>
      <c r="P28" s="56">
        <v>0</v>
      </c>
      <c r="Q28" s="56">
        <v>0</v>
      </c>
      <c r="R28" s="56">
        <v>0</v>
      </c>
      <c r="S28" s="56">
        <v>0</v>
      </c>
      <c r="T28" s="56">
        <v>0</v>
      </c>
      <c r="U28" s="56">
        <v>-9731035</v>
      </c>
      <c r="V28" s="56">
        <v>9731035</v>
      </c>
      <c r="W28" s="57">
        <f t="shared" si="3"/>
        <v>0</v>
      </c>
      <c r="X28" s="56">
        <v>0</v>
      </c>
      <c r="Y28" s="57">
        <f t="shared" si="4"/>
        <v>0</v>
      </c>
    </row>
    <row r="29" spans="1:25" x14ac:dyDescent="0.2">
      <c r="A29" s="300" t="s">
        <v>482</v>
      </c>
      <c r="B29" s="300"/>
      <c r="C29" s="300"/>
      <c r="D29" s="300"/>
      <c r="E29" s="300"/>
      <c r="F29" s="300"/>
      <c r="G29" s="6">
        <v>23</v>
      </c>
      <c r="H29" s="56">
        <v>0</v>
      </c>
      <c r="I29" s="56">
        <v>0</v>
      </c>
      <c r="J29" s="56">
        <v>0</v>
      </c>
      <c r="K29" s="56">
        <v>0</v>
      </c>
      <c r="L29" s="56">
        <v>0</v>
      </c>
      <c r="M29" s="56">
        <v>0</v>
      </c>
      <c r="N29" s="56">
        <v>0</v>
      </c>
      <c r="O29" s="56">
        <v>0</v>
      </c>
      <c r="P29" s="56">
        <v>0</v>
      </c>
      <c r="Q29" s="56">
        <v>0</v>
      </c>
      <c r="R29" s="56">
        <v>0</v>
      </c>
      <c r="S29" s="56">
        <v>0</v>
      </c>
      <c r="T29" s="56">
        <v>0</v>
      </c>
      <c r="U29" s="56">
        <v>0</v>
      </c>
      <c r="V29" s="56">
        <v>0</v>
      </c>
      <c r="W29" s="57">
        <f t="shared" si="3"/>
        <v>0</v>
      </c>
      <c r="X29" s="56">
        <v>0</v>
      </c>
      <c r="Y29" s="57">
        <f t="shared" si="4"/>
        <v>0</v>
      </c>
    </row>
    <row r="30" spans="1:25" ht="21.75" customHeight="1" x14ac:dyDescent="0.2">
      <c r="A30" s="301" t="s">
        <v>483</v>
      </c>
      <c r="B30" s="301"/>
      <c r="C30" s="301"/>
      <c r="D30" s="301"/>
      <c r="E30" s="301"/>
      <c r="F30" s="301"/>
      <c r="G30" s="8">
        <v>24</v>
      </c>
      <c r="H30" s="59">
        <f>SUM(H10:H29)</f>
        <v>54594592</v>
      </c>
      <c r="I30" s="59">
        <f t="shared" ref="I30:Y30" si="5">SUM(I10:I29)</f>
        <v>25957900</v>
      </c>
      <c r="J30" s="59">
        <f t="shared" si="5"/>
        <v>885798</v>
      </c>
      <c r="K30" s="59">
        <f t="shared" si="5"/>
        <v>2772641</v>
      </c>
      <c r="L30" s="59">
        <f t="shared" si="5"/>
        <v>921001</v>
      </c>
      <c r="M30" s="59">
        <f t="shared" si="5"/>
        <v>16639</v>
      </c>
      <c r="N30" s="59">
        <f t="shared" si="5"/>
        <v>6880988</v>
      </c>
      <c r="O30" s="59">
        <f t="shared" si="5"/>
        <v>-4375100</v>
      </c>
      <c r="P30" s="59">
        <f t="shared" si="5"/>
        <v>0</v>
      </c>
      <c r="Q30" s="59">
        <f t="shared" si="5"/>
        <v>0</v>
      </c>
      <c r="R30" s="59">
        <f t="shared" si="5"/>
        <v>0</v>
      </c>
      <c r="S30" s="59">
        <f t="shared" si="5"/>
        <v>0</v>
      </c>
      <c r="T30" s="59">
        <f t="shared" si="5"/>
        <v>-6759865</v>
      </c>
      <c r="U30" s="59">
        <f t="shared" si="5"/>
        <v>19866652</v>
      </c>
      <c r="V30" s="59">
        <f t="shared" si="5"/>
        <v>402906</v>
      </c>
      <c r="W30" s="59">
        <f t="shared" si="5"/>
        <v>99322150</v>
      </c>
      <c r="X30" s="59">
        <f t="shared" si="5"/>
        <v>0</v>
      </c>
      <c r="Y30" s="59">
        <f t="shared" si="5"/>
        <v>99322150</v>
      </c>
    </row>
    <row r="31" spans="1:25" x14ac:dyDescent="0.2">
      <c r="A31" s="302" t="s">
        <v>371</v>
      </c>
      <c r="B31" s="303"/>
      <c r="C31" s="303"/>
      <c r="D31" s="303"/>
      <c r="E31" s="303"/>
      <c r="F31" s="303"/>
      <c r="G31" s="303"/>
      <c r="H31" s="303"/>
      <c r="I31" s="303"/>
      <c r="J31" s="303"/>
      <c r="K31" s="303"/>
      <c r="L31" s="303"/>
      <c r="M31" s="303"/>
      <c r="N31" s="303"/>
      <c r="O31" s="303"/>
      <c r="P31" s="303"/>
      <c r="Q31" s="303"/>
      <c r="R31" s="303"/>
      <c r="S31" s="303"/>
      <c r="T31" s="303"/>
      <c r="U31" s="303"/>
      <c r="V31" s="303"/>
      <c r="W31" s="303"/>
      <c r="X31" s="303"/>
      <c r="Y31" s="303"/>
    </row>
    <row r="32" spans="1:25" ht="36.75" customHeight="1" x14ac:dyDescent="0.2">
      <c r="A32" s="296" t="s">
        <v>372</v>
      </c>
      <c r="B32" s="297"/>
      <c r="C32" s="297"/>
      <c r="D32" s="297"/>
      <c r="E32" s="297"/>
      <c r="F32" s="297"/>
      <c r="G32" s="7">
        <v>25</v>
      </c>
      <c r="H32" s="57">
        <f>SUM(H12:H20)</f>
        <v>0</v>
      </c>
      <c r="I32" s="57">
        <f t="shared" ref="I32:Y32" si="6">SUM(I12:I20)</f>
        <v>0</v>
      </c>
      <c r="J32" s="57">
        <f t="shared" si="6"/>
        <v>0</v>
      </c>
      <c r="K32" s="57">
        <f t="shared" si="6"/>
        <v>0</v>
      </c>
      <c r="L32" s="57">
        <f t="shared" si="6"/>
        <v>0</v>
      </c>
      <c r="M32" s="57">
        <f t="shared" si="6"/>
        <v>0</v>
      </c>
      <c r="N32" s="57">
        <f t="shared" si="6"/>
        <v>0</v>
      </c>
      <c r="O32" s="57">
        <f t="shared" si="6"/>
        <v>-3271547</v>
      </c>
      <c r="P32" s="57">
        <f t="shared" si="6"/>
        <v>0</v>
      </c>
      <c r="Q32" s="57">
        <f t="shared" si="6"/>
        <v>0</v>
      </c>
      <c r="R32" s="57">
        <f t="shared" si="6"/>
        <v>0</v>
      </c>
      <c r="S32" s="57">
        <f t="shared" si="6"/>
        <v>0</v>
      </c>
      <c r="T32" s="57">
        <f t="shared" si="6"/>
        <v>-1601050</v>
      </c>
      <c r="U32" s="57">
        <f t="shared" si="6"/>
        <v>0</v>
      </c>
      <c r="V32" s="57">
        <f t="shared" si="6"/>
        <v>0</v>
      </c>
      <c r="W32" s="57">
        <f t="shared" si="6"/>
        <v>-4872597</v>
      </c>
      <c r="X32" s="57">
        <f t="shared" si="6"/>
        <v>0</v>
      </c>
      <c r="Y32" s="57">
        <f t="shared" si="6"/>
        <v>-4872597</v>
      </c>
    </row>
    <row r="33" spans="1:25" ht="31.5" customHeight="1" x14ac:dyDescent="0.2">
      <c r="A33" s="296" t="s">
        <v>484</v>
      </c>
      <c r="B33" s="297"/>
      <c r="C33" s="297"/>
      <c r="D33" s="297"/>
      <c r="E33" s="297"/>
      <c r="F33" s="297"/>
      <c r="G33" s="7">
        <v>26</v>
      </c>
      <c r="H33" s="57">
        <f>H11+H32</f>
        <v>0</v>
      </c>
      <c r="I33" s="57">
        <f t="shared" ref="I33:Y33" si="7">I11+I32</f>
        <v>0</v>
      </c>
      <c r="J33" s="57">
        <f t="shared" si="7"/>
        <v>0</v>
      </c>
      <c r="K33" s="57">
        <f t="shared" si="7"/>
        <v>0</v>
      </c>
      <c r="L33" s="57">
        <f t="shared" si="7"/>
        <v>0</v>
      </c>
      <c r="M33" s="57">
        <f t="shared" si="7"/>
        <v>0</v>
      </c>
      <c r="N33" s="57">
        <f t="shared" si="7"/>
        <v>0</v>
      </c>
      <c r="O33" s="57">
        <f t="shared" si="7"/>
        <v>-3271547</v>
      </c>
      <c r="P33" s="57">
        <f t="shared" si="7"/>
        <v>0</v>
      </c>
      <c r="Q33" s="57">
        <f t="shared" si="7"/>
        <v>0</v>
      </c>
      <c r="R33" s="57">
        <f t="shared" si="7"/>
        <v>0</v>
      </c>
      <c r="S33" s="57">
        <f t="shared" si="7"/>
        <v>0</v>
      </c>
      <c r="T33" s="57">
        <f t="shared" si="7"/>
        <v>-1601050</v>
      </c>
      <c r="U33" s="57">
        <f t="shared" si="7"/>
        <v>0</v>
      </c>
      <c r="V33" s="57">
        <f t="shared" si="7"/>
        <v>402906</v>
      </c>
      <c r="W33" s="57">
        <f t="shared" si="7"/>
        <v>-4469691</v>
      </c>
      <c r="X33" s="57">
        <f t="shared" si="7"/>
        <v>0</v>
      </c>
      <c r="Y33" s="57">
        <f t="shared" si="7"/>
        <v>-4469691</v>
      </c>
    </row>
    <row r="34" spans="1:25" ht="30.75" customHeight="1" x14ac:dyDescent="0.2">
      <c r="A34" s="298" t="s">
        <v>485</v>
      </c>
      <c r="B34" s="299"/>
      <c r="C34" s="299"/>
      <c r="D34" s="299"/>
      <c r="E34" s="299"/>
      <c r="F34" s="299"/>
      <c r="G34" s="8">
        <v>27</v>
      </c>
      <c r="H34" s="59">
        <f>SUM(H21:H29)</f>
        <v>-1143466</v>
      </c>
      <c r="I34" s="59">
        <f t="shared" ref="I34:Y34" si="8">SUM(I21:I29)</f>
        <v>501745</v>
      </c>
      <c r="J34" s="59">
        <f t="shared" si="8"/>
        <v>-11</v>
      </c>
      <c r="K34" s="59">
        <f t="shared" si="8"/>
        <v>0</v>
      </c>
      <c r="L34" s="59">
        <f t="shared" si="8"/>
        <v>0</v>
      </c>
      <c r="M34" s="59">
        <f t="shared" si="8"/>
        <v>0</v>
      </c>
      <c r="N34" s="59">
        <f t="shared" si="8"/>
        <v>0</v>
      </c>
      <c r="O34" s="59">
        <f t="shared" si="8"/>
        <v>0</v>
      </c>
      <c r="P34" s="59">
        <f t="shared" si="8"/>
        <v>0</v>
      </c>
      <c r="Q34" s="59">
        <f t="shared" si="8"/>
        <v>0</v>
      </c>
      <c r="R34" s="59">
        <f t="shared" si="8"/>
        <v>0</v>
      </c>
      <c r="S34" s="59">
        <f t="shared" si="8"/>
        <v>0</v>
      </c>
      <c r="T34" s="59">
        <f t="shared" si="8"/>
        <v>0</v>
      </c>
      <c r="U34" s="59">
        <f t="shared" si="8"/>
        <v>-9095073</v>
      </c>
      <c r="V34" s="59">
        <f t="shared" si="8"/>
        <v>9731035</v>
      </c>
      <c r="W34" s="59">
        <f t="shared" si="8"/>
        <v>-5770</v>
      </c>
      <c r="X34" s="59">
        <f t="shared" si="8"/>
        <v>0</v>
      </c>
      <c r="Y34" s="59">
        <f t="shared" si="8"/>
        <v>-5770</v>
      </c>
    </row>
    <row r="35" spans="1:25" x14ac:dyDescent="0.2">
      <c r="A35" s="302" t="s">
        <v>373</v>
      </c>
      <c r="B35" s="304"/>
      <c r="C35" s="304"/>
      <c r="D35" s="304"/>
      <c r="E35" s="304"/>
      <c r="F35" s="304"/>
      <c r="G35" s="304"/>
      <c r="H35" s="304"/>
      <c r="I35" s="304"/>
      <c r="J35" s="304"/>
      <c r="K35" s="304"/>
      <c r="L35" s="304"/>
      <c r="M35" s="304"/>
      <c r="N35" s="304"/>
      <c r="O35" s="304"/>
      <c r="P35" s="304"/>
      <c r="Q35" s="304"/>
      <c r="R35" s="304"/>
      <c r="S35" s="304"/>
      <c r="T35" s="304"/>
      <c r="U35" s="304"/>
      <c r="V35" s="304"/>
      <c r="W35" s="304"/>
      <c r="X35" s="304"/>
      <c r="Y35" s="304"/>
    </row>
    <row r="36" spans="1:25" x14ac:dyDescent="0.2">
      <c r="A36" s="305" t="s">
        <v>374</v>
      </c>
      <c r="B36" s="305"/>
      <c r="C36" s="305"/>
      <c r="D36" s="305"/>
      <c r="E36" s="305"/>
      <c r="F36" s="305"/>
      <c r="G36" s="6">
        <v>28</v>
      </c>
      <c r="H36" s="56">
        <v>54594592</v>
      </c>
      <c r="I36" s="56">
        <v>25938305</v>
      </c>
      <c r="J36" s="56">
        <v>885798</v>
      </c>
      <c r="K36" s="56">
        <v>2772641</v>
      </c>
      <c r="L36" s="56">
        <v>871127</v>
      </c>
      <c r="M36" s="56">
        <v>16639</v>
      </c>
      <c r="N36" s="56">
        <v>6880988</v>
      </c>
      <c r="O36" s="56">
        <v>-3796100</v>
      </c>
      <c r="P36" s="56">
        <v>0</v>
      </c>
      <c r="Q36" s="56">
        <v>0</v>
      </c>
      <c r="R36" s="56">
        <v>0</v>
      </c>
      <c r="S36" s="56">
        <v>0</v>
      </c>
      <c r="T36" s="56">
        <v>-6626452</v>
      </c>
      <c r="U36" s="56">
        <v>19939404</v>
      </c>
      <c r="V36" s="56">
        <v>-1271328</v>
      </c>
      <c r="W36" s="57">
        <f>H36+I36+J36+K36-L36+M36+N36+O36+P36+Q36+R36+U36+V36+S36+T36</f>
        <v>98463360</v>
      </c>
      <c r="X36" s="56">
        <v>0</v>
      </c>
      <c r="Y36" s="57">
        <f t="shared" ref="Y36:Y38" si="9">W36+X36</f>
        <v>98463360</v>
      </c>
    </row>
    <row r="37" spans="1:25" x14ac:dyDescent="0.2">
      <c r="A37" s="300" t="s">
        <v>375</v>
      </c>
      <c r="B37" s="300"/>
      <c r="C37" s="300"/>
      <c r="D37" s="300"/>
      <c r="E37" s="300"/>
      <c r="F37" s="300"/>
      <c r="G37" s="6">
        <v>29</v>
      </c>
      <c r="H37" s="56">
        <v>0</v>
      </c>
      <c r="I37" s="56">
        <v>0</v>
      </c>
      <c r="J37" s="56">
        <v>0</v>
      </c>
      <c r="K37" s="56">
        <v>0</v>
      </c>
      <c r="L37" s="56">
        <v>0</v>
      </c>
      <c r="M37" s="56">
        <v>0</v>
      </c>
      <c r="N37" s="56">
        <v>0</v>
      </c>
      <c r="O37" s="56">
        <v>0</v>
      </c>
      <c r="P37" s="56">
        <v>0</v>
      </c>
      <c r="Q37" s="56">
        <v>0</v>
      </c>
      <c r="R37" s="56">
        <v>0</v>
      </c>
      <c r="S37" s="56">
        <v>0</v>
      </c>
      <c r="T37" s="56">
        <v>0</v>
      </c>
      <c r="U37" s="56">
        <v>0</v>
      </c>
      <c r="V37" s="56">
        <v>0</v>
      </c>
      <c r="W37" s="57">
        <f t="shared" ref="W37:W38" si="10">H37+I37+J37+K37-L37+M37+N37+O37+P37+Q37+R37+U37+V37+S37+T37</f>
        <v>0</v>
      </c>
      <c r="X37" s="56">
        <v>0</v>
      </c>
      <c r="Y37" s="57">
        <f t="shared" si="9"/>
        <v>0</v>
      </c>
    </row>
    <row r="38" spans="1:25" x14ac:dyDescent="0.2">
      <c r="A38" s="300" t="s">
        <v>376</v>
      </c>
      <c r="B38" s="300"/>
      <c r="C38" s="300"/>
      <c r="D38" s="300"/>
      <c r="E38" s="300"/>
      <c r="F38" s="300"/>
      <c r="G38" s="6">
        <v>30</v>
      </c>
      <c r="H38" s="56">
        <v>0</v>
      </c>
      <c r="I38" s="56">
        <v>0</v>
      </c>
      <c r="J38" s="56">
        <v>0</v>
      </c>
      <c r="K38" s="56">
        <v>0</v>
      </c>
      <c r="L38" s="56">
        <v>0</v>
      </c>
      <c r="M38" s="56">
        <v>0</v>
      </c>
      <c r="N38" s="56">
        <v>0</v>
      </c>
      <c r="O38" s="56">
        <v>0</v>
      </c>
      <c r="P38" s="56">
        <v>0</v>
      </c>
      <c r="Q38" s="56">
        <v>0</v>
      </c>
      <c r="R38" s="56">
        <v>0</v>
      </c>
      <c r="S38" s="56">
        <v>0</v>
      </c>
      <c r="T38" s="56">
        <v>0</v>
      </c>
      <c r="U38" s="56">
        <v>0</v>
      </c>
      <c r="V38" s="56">
        <v>0</v>
      </c>
      <c r="W38" s="57">
        <f t="shared" si="10"/>
        <v>0</v>
      </c>
      <c r="X38" s="56">
        <v>0</v>
      </c>
      <c r="Y38" s="57">
        <f t="shared" si="9"/>
        <v>0</v>
      </c>
    </row>
    <row r="39" spans="1:25" ht="25.5" customHeight="1" x14ac:dyDescent="0.2">
      <c r="A39" s="306" t="s">
        <v>486</v>
      </c>
      <c r="B39" s="306"/>
      <c r="C39" s="306"/>
      <c r="D39" s="306"/>
      <c r="E39" s="306"/>
      <c r="F39" s="306"/>
      <c r="G39" s="7">
        <v>31</v>
      </c>
      <c r="H39" s="57">
        <f>H36+H37+H38</f>
        <v>54594592</v>
      </c>
      <c r="I39" s="57">
        <f t="shared" ref="I39:Y39" si="11">I36+I37+I38</f>
        <v>25938305</v>
      </c>
      <c r="J39" s="57">
        <f t="shared" si="11"/>
        <v>885798</v>
      </c>
      <c r="K39" s="57">
        <f t="shared" si="11"/>
        <v>2772641</v>
      </c>
      <c r="L39" s="57">
        <f t="shared" si="11"/>
        <v>871127</v>
      </c>
      <c r="M39" s="57">
        <f t="shared" si="11"/>
        <v>16639</v>
      </c>
      <c r="N39" s="57">
        <f t="shared" si="11"/>
        <v>6880988</v>
      </c>
      <c r="O39" s="57">
        <f t="shared" si="11"/>
        <v>-3796100</v>
      </c>
      <c r="P39" s="57">
        <f t="shared" si="11"/>
        <v>0</v>
      </c>
      <c r="Q39" s="57">
        <f t="shared" si="11"/>
        <v>0</v>
      </c>
      <c r="R39" s="57">
        <f t="shared" si="11"/>
        <v>0</v>
      </c>
      <c r="S39" s="57">
        <f t="shared" si="11"/>
        <v>0</v>
      </c>
      <c r="T39" s="57">
        <f t="shared" si="11"/>
        <v>-6626452</v>
      </c>
      <c r="U39" s="57">
        <f t="shared" si="11"/>
        <v>19939404</v>
      </c>
      <c r="V39" s="57">
        <f t="shared" si="11"/>
        <v>-1271328</v>
      </c>
      <c r="W39" s="57">
        <f t="shared" si="11"/>
        <v>98463360</v>
      </c>
      <c r="X39" s="57">
        <f t="shared" si="11"/>
        <v>0</v>
      </c>
      <c r="Y39" s="57">
        <f t="shared" si="11"/>
        <v>98463360</v>
      </c>
    </row>
    <row r="40" spans="1:25" x14ac:dyDescent="0.2">
      <c r="A40" s="300" t="s">
        <v>377</v>
      </c>
      <c r="B40" s="300"/>
      <c r="C40" s="300"/>
      <c r="D40" s="300"/>
      <c r="E40" s="300"/>
      <c r="F40" s="300"/>
      <c r="G40" s="6">
        <v>32</v>
      </c>
      <c r="H40" s="58">
        <v>0</v>
      </c>
      <c r="I40" s="58">
        <v>0</v>
      </c>
      <c r="J40" s="58">
        <v>0</v>
      </c>
      <c r="K40" s="58">
        <v>0</v>
      </c>
      <c r="L40" s="58">
        <v>0</v>
      </c>
      <c r="M40" s="58">
        <v>0</v>
      </c>
      <c r="N40" s="58">
        <v>0</v>
      </c>
      <c r="O40" s="58">
        <v>0</v>
      </c>
      <c r="P40" s="58">
        <v>0</v>
      </c>
      <c r="Q40" s="58">
        <v>0</v>
      </c>
      <c r="R40" s="58">
        <v>0</v>
      </c>
      <c r="S40" s="56">
        <v>0</v>
      </c>
      <c r="T40" s="56">
        <v>0</v>
      </c>
      <c r="U40" s="58">
        <v>0</v>
      </c>
      <c r="V40" s="56">
        <v>581642</v>
      </c>
      <c r="W40" s="57">
        <f t="shared" ref="W40:W58" si="12">H40+I40+J40+K40-L40+M40+N40+O40+P40+Q40+R40+U40+V40+S40+T40</f>
        <v>581642</v>
      </c>
      <c r="X40" s="56">
        <v>0</v>
      </c>
      <c r="Y40" s="57">
        <f t="shared" ref="Y40:Y58" si="13">W40+X40</f>
        <v>581642</v>
      </c>
    </row>
    <row r="41" spans="1:25" x14ac:dyDescent="0.2">
      <c r="A41" s="300" t="s">
        <v>378</v>
      </c>
      <c r="B41" s="300"/>
      <c r="C41" s="300"/>
      <c r="D41" s="300"/>
      <c r="E41" s="300"/>
      <c r="F41" s="300"/>
      <c r="G41" s="6">
        <v>33</v>
      </c>
      <c r="H41" s="58">
        <v>0</v>
      </c>
      <c r="I41" s="58">
        <v>0</v>
      </c>
      <c r="J41" s="58">
        <v>0</v>
      </c>
      <c r="K41" s="58">
        <v>0</v>
      </c>
      <c r="L41" s="58">
        <v>0</v>
      </c>
      <c r="M41" s="58">
        <v>0</v>
      </c>
      <c r="N41" s="56">
        <v>0</v>
      </c>
      <c r="O41" s="58">
        <v>0</v>
      </c>
      <c r="P41" s="58">
        <v>0</v>
      </c>
      <c r="Q41" s="58">
        <v>0</v>
      </c>
      <c r="R41" s="58">
        <v>0</v>
      </c>
      <c r="S41" s="56">
        <v>0</v>
      </c>
      <c r="T41" s="56">
        <v>-270758</v>
      </c>
      <c r="U41" s="58">
        <v>0</v>
      </c>
      <c r="V41" s="58">
        <v>0</v>
      </c>
      <c r="W41" s="57">
        <f t="shared" si="12"/>
        <v>-270758</v>
      </c>
      <c r="X41" s="56">
        <v>0</v>
      </c>
      <c r="Y41" s="57">
        <f t="shared" si="13"/>
        <v>-270758</v>
      </c>
    </row>
    <row r="42" spans="1:25" ht="27" customHeight="1" x14ac:dyDescent="0.2">
      <c r="A42" s="300" t="s">
        <v>379</v>
      </c>
      <c r="B42" s="300"/>
      <c r="C42" s="300"/>
      <c r="D42" s="300"/>
      <c r="E42" s="300"/>
      <c r="F42" s="300"/>
      <c r="G42" s="6">
        <v>34</v>
      </c>
      <c r="H42" s="58">
        <v>0</v>
      </c>
      <c r="I42" s="58">
        <v>0</v>
      </c>
      <c r="J42" s="58">
        <v>0</v>
      </c>
      <c r="K42" s="58">
        <v>0</v>
      </c>
      <c r="L42" s="58">
        <v>0</v>
      </c>
      <c r="M42" s="58">
        <v>0</v>
      </c>
      <c r="N42" s="58">
        <v>0</v>
      </c>
      <c r="O42" s="56">
        <v>0</v>
      </c>
      <c r="P42" s="58">
        <v>0</v>
      </c>
      <c r="Q42" s="58">
        <v>0</v>
      </c>
      <c r="R42" s="58">
        <v>0</v>
      </c>
      <c r="S42" s="56">
        <v>0</v>
      </c>
      <c r="T42" s="56">
        <v>0</v>
      </c>
      <c r="U42" s="56">
        <v>0</v>
      </c>
      <c r="V42" s="56">
        <v>0</v>
      </c>
      <c r="W42" s="57">
        <f t="shared" si="12"/>
        <v>0</v>
      </c>
      <c r="X42" s="56">
        <v>0</v>
      </c>
      <c r="Y42" s="57">
        <f t="shared" si="13"/>
        <v>0</v>
      </c>
    </row>
    <row r="43" spans="1:25" ht="20.25" customHeight="1" x14ac:dyDescent="0.2">
      <c r="A43" s="300" t="s">
        <v>474</v>
      </c>
      <c r="B43" s="300"/>
      <c r="C43" s="300"/>
      <c r="D43" s="300"/>
      <c r="E43" s="300"/>
      <c r="F43" s="300"/>
      <c r="G43" s="6">
        <v>35</v>
      </c>
      <c r="H43" s="58">
        <v>0</v>
      </c>
      <c r="I43" s="58">
        <v>0</v>
      </c>
      <c r="J43" s="58">
        <v>0</v>
      </c>
      <c r="K43" s="58">
        <v>0</v>
      </c>
      <c r="L43" s="58">
        <v>0</v>
      </c>
      <c r="M43" s="58">
        <v>0</v>
      </c>
      <c r="N43" s="58">
        <v>0</v>
      </c>
      <c r="O43" s="58">
        <v>0</v>
      </c>
      <c r="P43" s="56">
        <v>0</v>
      </c>
      <c r="Q43" s="58">
        <v>0</v>
      </c>
      <c r="R43" s="58">
        <v>0</v>
      </c>
      <c r="S43" s="56">
        <v>0</v>
      </c>
      <c r="T43" s="56">
        <v>0</v>
      </c>
      <c r="U43" s="56">
        <v>0</v>
      </c>
      <c r="V43" s="56">
        <v>0</v>
      </c>
      <c r="W43" s="57">
        <f t="shared" si="12"/>
        <v>0</v>
      </c>
      <c r="X43" s="56">
        <v>0</v>
      </c>
      <c r="Y43" s="57">
        <f t="shared" si="13"/>
        <v>0</v>
      </c>
    </row>
    <row r="44" spans="1:25" ht="21" customHeight="1" x14ac:dyDescent="0.2">
      <c r="A44" s="300" t="s">
        <v>487</v>
      </c>
      <c r="B44" s="300"/>
      <c r="C44" s="300"/>
      <c r="D44" s="300"/>
      <c r="E44" s="300"/>
      <c r="F44" s="300"/>
      <c r="G44" s="6">
        <v>36</v>
      </c>
      <c r="H44" s="58">
        <v>0</v>
      </c>
      <c r="I44" s="58">
        <v>0</v>
      </c>
      <c r="J44" s="58">
        <v>0</v>
      </c>
      <c r="K44" s="58">
        <v>0</v>
      </c>
      <c r="L44" s="58">
        <v>0</v>
      </c>
      <c r="M44" s="58">
        <v>0</v>
      </c>
      <c r="N44" s="58">
        <v>0</v>
      </c>
      <c r="O44" s="58">
        <v>0</v>
      </c>
      <c r="P44" s="58">
        <v>0</v>
      </c>
      <c r="Q44" s="56">
        <v>0</v>
      </c>
      <c r="R44" s="58">
        <v>0</v>
      </c>
      <c r="S44" s="56">
        <v>0</v>
      </c>
      <c r="T44" s="56">
        <v>0</v>
      </c>
      <c r="U44" s="56">
        <v>0</v>
      </c>
      <c r="V44" s="56">
        <v>0</v>
      </c>
      <c r="W44" s="57">
        <f t="shared" si="12"/>
        <v>0</v>
      </c>
      <c r="X44" s="56">
        <v>0</v>
      </c>
      <c r="Y44" s="57">
        <f t="shared" si="13"/>
        <v>0</v>
      </c>
    </row>
    <row r="45" spans="1:25" ht="29.25" customHeight="1" x14ac:dyDescent="0.2">
      <c r="A45" s="300" t="s">
        <v>380</v>
      </c>
      <c r="B45" s="300"/>
      <c r="C45" s="300"/>
      <c r="D45" s="300"/>
      <c r="E45" s="300"/>
      <c r="F45" s="300"/>
      <c r="G45" s="6">
        <v>37</v>
      </c>
      <c r="H45" s="58">
        <v>0</v>
      </c>
      <c r="I45" s="58">
        <v>0</v>
      </c>
      <c r="J45" s="58">
        <v>0</v>
      </c>
      <c r="K45" s="58">
        <v>0</v>
      </c>
      <c r="L45" s="58">
        <v>0</v>
      </c>
      <c r="M45" s="58">
        <v>0</v>
      </c>
      <c r="N45" s="58">
        <v>0</v>
      </c>
      <c r="O45" s="58">
        <v>0</v>
      </c>
      <c r="P45" s="58">
        <v>0</v>
      </c>
      <c r="Q45" s="58">
        <v>0</v>
      </c>
      <c r="R45" s="56">
        <v>0</v>
      </c>
      <c r="S45" s="56">
        <v>0</v>
      </c>
      <c r="T45" s="56">
        <v>0</v>
      </c>
      <c r="U45" s="56">
        <v>0</v>
      </c>
      <c r="V45" s="56">
        <v>0</v>
      </c>
      <c r="W45" s="57">
        <f t="shared" si="12"/>
        <v>0</v>
      </c>
      <c r="X45" s="56">
        <v>0</v>
      </c>
      <c r="Y45" s="57">
        <f t="shared" si="13"/>
        <v>0</v>
      </c>
    </row>
    <row r="46" spans="1:25" ht="21" customHeight="1" x14ac:dyDescent="0.2">
      <c r="A46" s="300" t="s">
        <v>381</v>
      </c>
      <c r="B46" s="300"/>
      <c r="C46" s="300"/>
      <c r="D46" s="300"/>
      <c r="E46" s="300"/>
      <c r="F46" s="300"/>
      <c r="G46" s="6">
        <v>38</v>
      </c>
      <c r="H46" s="58">
        <v>0</v>
      </c>
      <c r="I46" s="58">
        <v>0</v>
      </c>
      <c r="J46" s="58">
        <v>0</v>
      </c>
      <c r="K46" s="58">
        <v>0</v>
      </c>
      <c r="L46" s="58">
        <v>0</v>
      </c>
      <c r="M46" s="58">
        <v>0</v>
      </c>
      <c r="N46" s="56">
        <v>0</v>
      </c>
      <c r="O46" s="56">
        <v>0</v>
      </c>
      <c r="P46" s="56">
        <v>0</v>
      </c>
      <c r="Q46" s="56">
        <v>0</v>
      </c>
      <c r="R46" s="56">
        <v>0</v>
      </c>
      <c r="S46" s="56">
        <v>0</v>
      </c>
      <c r="T46" s="56">
        <v>0</v>
      </c>
      <c r="U46" s="56">
        <v>0</v>
      </c>
      <c r="V46" s="56">
        <v>0</v>
      </c>
      <c r="W46" s="57">
        <f t="shared" si="12"/>
        <v>0</v>
      </c>
      <c r="X46" s="56">
        <v>0</v>
      </c>
      <c r="Y46" s="57">
        <f t="shared" si="13"/>
        <v>0</v>
      </c>
    </row>
    <row r="47" spans="1:25" x14ac:dyDescent="0.2">
      <c r="A47" s="300" t="s">
        <v>382</v>
      </c>
      <c r="B47" s="300"/>
      <c r="C47" s="300"/>
      <c r="D47" s="300"/>
      <c r="E47" s="300"/>
      <c r="F47" s="300"/>
      <c r="G47" s="6">
        <v>39</v>
      </c>
      <c r="H47" s="58">
        <v>0</v>
      </c>
      <c r="I47" s="58">
        <v>0</v>
      </c>
      <c r="J47" s="58">
        <v>0</v>
      </c>
      <c r="K47" s="58">
        <v>0</v>
      </c>
      <c r="L47" s="58">
        <v>0</v>
      </c>
      <c r="M47" s="58">
        <v>0</v>
      </c>
      <c r="N47" s="56">
        <v>0</v>
      </c>
      <c r="O47" s="56">
        <v>0</v>
      </c>
      <c r="P47" s="56">
        <v>0</v>
      </c>
      <c r="Q47" s="56">
        <v>0</v>
      </c>
      <c r="R47" s="56">
        <v>0</v>
      </c>
      <c r="S47" s="56">
        <v>0</v>
      </c>
      <c r="T47" s="56">
        <v>0</v>
      </c>
      <c r="U47" s="56">
        <v>0</v>
      </c>
      <c r="V47" s="56">
        <v>0</v>
      </c>
      <c r="W47" s="57">
        <f t="shared" si="12"/>
        <v>0</v>
      </c>
      <c r="X47" s="56">
        <v>0</v>
      </c>
      <c r="Y47" s="57">
        <f t="shared" si="13"/>
        <v>0</v>
      </c>
    </row>
    <row r="48" spans="1:25" x14ac:dyDescent="0.2">
      <c r="A48" s="300" t="s">
        <v>383</v>
      </c>
      <c r="B48" s="300"/>
      <c r="C48" s="300"/>
      <c r="D48" s="300"/>
      <c r="E48" s="300"/>
      <c r="F48" s="300"/>
      <c r="G48" s="6">
        <v>40</v>
      </c>
      <c r="H48" s="56">
        <v>0</v>
      </c>
      <c r="I48" s="56">
        <v>0</v>
      </c>
      <c r="J48" s="56">
        <v>0</v>
      </c>
      <c r="K48" s="56">
        <v>0</v>
      </c>
      <c r="L48" s="56">
        <v>0</v>
      </c>
      <c r="M48" s="56">
        <v>0</v>
      </c>
      <c r="N48" s="56">
        <v>0</v>
      </c>
      <c r="O48" s="56">
        <v>-476880</v>
      </c>
      <c r="P48" s="56">
        <v>0</v>
      </c>
      <c r="Q48" s="56">
        <v>0</v>
      </c>
      <c r="R48" s="56">
        <v>0</v>
      </c>
      <c r="S48" s="56">
        <v>0</v>
      </c>
      <c r="T48" s="56">
        <v>0</v>
      </c>
      <c r="U48" s="56">
        <v>0</v>
      </c>
      <c r="V48" s="56">
        <v>0</v>
      </c>
      <c r="W48" s="57">
        <f t="shared" si="12"/>
        <v>-476880</v>
      </c>
      <c r="X48" s="56">
        <v>0</v>
      </c>
      <c r="Y48" s="57">
        <f t="shared" si="13"/>
        <v>-476880</v>
      </c>
    </row>
    <row r="49" spans="1:25" x14ac:dyDescent="0.2">
      <c r="A49" s="300" t="s">
        <v>384</v>
      </c>
      <c r="B49" s="300"/>
      <c r="C49" s="300"/>
      <c r="D49" s="300"/>
      <c r="E49" s="300"/>
      <c r="F49" s="300"/>
      <c r="G49" s="6">
        <v>41</v>
      </c>
      <c r="H49" s="58">
        <v>0</v>
      </c>
      <c r="I49" s="58">
        <v>0</v>
      </c>
      <c r="J49" s="58">
        <v>0</v>
      </c>
      <c r="K49" s="58">
        <v>0</v>
      </c>
      <c r="L49" s="58">
        <v>0</v>
      </c>
      <c r="M49" s="58">
        <v>0</v>
      </c>
      <c r="N49" s="56">
        <v>0</v>
      </c>
      <c r="O49" s="56">
        <v>85838</v>
      </c>
      <c r="P49" s="56">
        <v>0</v>
      </c>
      <c r="Q49" s="56">
        <v>0</v>
      </c>
      <c r="R49" s="56">
        <v>0</v>
      </c>
      <c r="S49" s="56">
        <v>0</v>
      </c>
      <c r="T49" s="56">
        <v>0</v>
      </c>
      <c r="U49" s="56">
        <v>0</v>
      </c>
      <c r="V49" s="56">
        <v>0</v>
      </c>
      <c r="W49" s="57">
        <f t="shared" si="12"/>
        <v>85838</v>
      </c>
      <c r="X49" s="56">
        <v>0</v>
      </c>
      <c r="Y49" s="57">
        <f t="shared" si="13"/>
        <v>85838</v>
      </c>
    </row>
    <row r="50" spans="1:25" ht="24" customHeight="1" x14ac:dyDescent="0.2">
      <c r="A50" s="300" t="s">
        <v>475</v>
      </c>
      <c r="B50" s="300"/>
      <c r="C50" s="300"/>
      <c r="D50" s="300"/>
      <c r="E50" s="300"/>
      <c r="F50" s="300"/>
      <c r="G50" s="6">
        <v>42</v>
      </c>
      <c r="H50" s="56">
        <v>0</v>
      </c>
      <c r="I50" s="56">
        <v>0</v>
      </c>
      <c r="J50" s="56">
        <v>0</v>
      </c>
      <c r="K50" s="56">
        <v>0</v>
      </c>
      <c r="L50" s="56">
        <v>0</v>
      </c>
      <c r="M50" s="56">
        <v>0</v>
      </c>
      <c r="N50" s="56">
        <v>0</v>
      </c>
      <c r="O50" s="56">
        <v>0</v>
      </c>
      <c r="P50" s="56">
        <v>0</v>
      </c>
      <c r="Q50" s="56">
        <v>0</v>
      </c>
      <c r="R50" s="56">
        <v>0</v>
      </c>
      <c r="S50" s="56">
        <v>0</v>
      </c>
      <c r="T50" s="56">
        <v>0</v>
      </c>
      <c r="U50" s="56">
        <v>0</v>
      </c>
      <c r="V50" s="56">
        <v>0</v>
      </c>
      <c r="W50" s="57">
        <f t="shared" si="12"/>
        <v>0</v>
      </c>
      <c r="X50" s="56">
        <v>0</v>
      </c>
      <c r="Y50" s="57">
        <f t="shared" si="13"/>
        <v>0</v>
      </c>
    </row>
    <row r="51" spans="1:25" ht="26.25" customHeight="1" x14ac:dyDescent="0.2">
      <c r="A51" s="300" t="s">
        <v>476</v>
      </c>
      <c r="B51" s="300"/>
      <c r="C51" s="300"/>
      <c r="D51" s="300"/>
      <c r="E51" s="300"/>
      <c r="F51" s="300"/>
      <c r="G51" s="6">
        <v>43</v>
      </c>
      <c r="H51" s="56">
        <v>0</v>
      </c>
      <c r="I51" s="56">
        <v>0</v>
      </c>
      <c r="J51" s="56">
        <v>0</v>
      </c>
      <c r="K51" s="56">
        <v>0</v>
      </c>
      <c r="L51" s="56">
        <v>0</v>
      </c>
      <c r="M51" s="56">
        <v>0</v>
      </c>
      <c r="N51" s="56">
        <v>0</v>
      </c>
      <c r="O51" s="56">
        <v>0</v>
      </c>
      <c r="P51" s="56">
        <v>0</v>
      </c>
      <c r="Q51" s="56">
        <v>0</v>
      </c>
      <c r="R51" s="56">
        <v>0</v>
      </c>
      <c r="S51" s="56">
        <v>0</v>
      </c>
      <c r="T51" s="56">
        <v>0</v>
      </c>
      <c r="U51" s="56">
        <v>0</v>
      </c>
      <c r="V51" s="56">
        <v>0</v>
      </c>
      <c r="W51" s="57">
        <f t="shared" si="12"/>
        <v>0</v>
      </c>
      <c r="X51" s="56">
        <v>0</v>
      </c>
      <c r="Y51" s="57">
        <f t="shared" si="13"/>
        <v>0</v>
      </c>
    </row>
    <row r="52" spans="1:25" ht="22.5" customHeight="1" x14ac:dyDescent="0.2">
      <c r="A52" s="300" t="s">
        <v>477</v>
      </c>
      <c r="B52" s="300"/>
      <c r="C52" s="300"/>
      <c r="D52" s="300"/>
      <c r="E52" s="300"/>
      <c r="F52" s="300"/>
      <c r="G52" s="6">
        <v>44</v>
      </c>
      <c r="H52" s="56">
        <v>0</v>
      </c>
      <c r="I52" s="56">
        <v>0</v>
      </c>
      <c r="J52" s="56">
        <v>0</v>
      </c>
      <c r="K52" s="56">
        <v>0</v>
      </c>
      <c r="L52" s="56">
        <v>0</v>
      </c>
      <c r="M52" s="56">
        <v>0</v>
      </c>
      <c r="N52" s="56">
        <v>0</v>
      </c>
      <c r="O52" s="56">
        <v>0</v>
      </c>
      <c r="P52" s="56">
        <v>0</v>
      </c>
      <c r="Q52" s="56">
        <v>0</v>
      </c>
      <c r="R52" s="56">
        <v>0</v>
      </c>
      <c r="S52" s="56">
        <v>0</v>
      </c>
      <c r="T52" s="56">
        <v>0</v>
      </c>
      <c r="U52" s="56">
        <v>0</v>
      </c>
      <c r="V52" s="56">
        <v>0</v>
      </c>
      <c r="W52" s="57">
        <f t="shared" si="12"/>
        <v>0</v>
      </c>
      <c r="X52" s="56">
        <v>0</v>
      </c>
      <c r="Y52" s="57">
        <f t="shared" si="13"/>
        <v>0</v>
      </c>
    </row>
    <row r="53" spans="1:25" x14ac:dyDescent="0.2">
      <c r="A53" s="300" t="s">
        <v>488</v>
      </c>
      <c r="B53" s="300"/>
      <c r="C53" s="300"/>
      <c r="D53" s="300"/>
      <c r="E53" s="300"/>
      <c r="F53" s="300"/>
      <c r="G53" s="6">
        <v>45</v>
      </c>
      <c r="H53" s="56">
        <v>0</v>
      </c>
      <c r="I53" s="56">
        <v>0</v>
      </c>
      <c r="J53" s="56">
        <v>0</v>
      </c>
      <c r="K53" s="56">
        <v>0</v>
      </c>
      <c r="L53" s="56">
        <v>0</v>
      </c>
      <c r="M53" s="56">
        <v>0</v>
      </c>
      <c r="N53" s="56">
        <v>0</v>
      </c>
      <c r="O53" s="56">
        <v>0</v>
      </c>
      <c r="P53" s="56">
        <v>0</v>
      </c>
      <c r="Q53" s="56">
        <v>0</v>
      </c>
      <c r="R53" s="56">
        <v>0</v>
      </c>
      <c r="S53" s="56">
        <v>0</v>
      </c>
      <c r="T53" s="56">
        <v>0</v>
      </c>
      <c r="U53" s="56">
        <v>0</v>
      </c>
      <c r="V53" s="56">
        <v>0</v>
      </c>
      <c r="W53" s="57">
        <f t="shared" si="12"/>
        <v>0</v>
      </c>
      <c r="X53" s="56">
        <v>0</v>
      </c>
      <c r="Y53" s="57">
        <f t="shared" si="13"/>
        <v>0</v>
      </c>
    </row>
    <row r="54" spans="1:25" x14ac:dyDescent="0.2">
      <c r="A54" s="300" t="s">
        <v>478</v>
      </c>
      <c r="B54" s="300"/>
      <c r="C54" s="300"/>
      <c r="D54" s="300"/>
      <c r="E54" s="300"/>
      <c r="F54" s="300"/>
      <c r="G54" s="6">
        <v>46</v>
      </c>
      <c r="H54" s="56">
        <v>0</v>
      </c>
      <c r="I54" s="56">
        <v>0</v>
      </c>
      <c r="J54" s="56">
        <v>0</v>
      </c>
      <c r="K54" s="56">
        <v>0</v>
      </c>
      <c r="L54" s="56">
        <v>0</v>
      </c>
      <c r="M54" s="56">
        <v>0</v>
      </c>
      <c r="N54" s="56">
        <v>0</v>
      </c>
      <c r="O54" s="56">
        <v>0</v>
      </c>
      <c r="P54" s="56">
        <v>0</v>
      </c>
      <c r="Q54" s="56">
        <v>0</v>
      </c>
      <c r="R54" s="56">
        <v>0</v>
      </c>
      <c r="S54" s="56">
        <v>0</v>
      </c>
      <c r="T54" s="56">
        <v>0</v>
      </c>
      <c r="U54" s="56">
        <v>0</v>
      </c>
      <c r="V54" s="56">
        <v>0</v>
      </c>
      <c r="W54" s="57">
        <f t="shared" si="12"/>
        <v>0</v>
      </c>
      <c r="X54" s="56">
        <v>0</v>
      </c>
      <c r="Y54" s="57">
        <f t="shared" si="13"/>
        <v>0</v>
      </c>
    </row>
    <row r="55" spans="1:25" x14ac:dyDescent="0.2">
      <c r="A55" s="300" t="s">
        <v>479</v>
      </c>
      <c r="B55" s="300"/>
      <c r="C55" s="300"/>
      <c r="D55" s="300"/>
      <c r="E55" s="300"/>
      <c r="F55" s="300"/>
      <c r="G55" s="6">
        <v>47</v>
      </c>
      <c r="H55" s="56">
        <v>0</v>
      </c>
      <c r="I55" s="56">
        <v>0</v>
      </c>
      <c r="J55" s="56">
        <v>0</v>
      </c>
      <c r="K55" s="56">
        <v>0</v>
      </c>
      <c r="L55" s="56">
        <v>0</v>
      </c>
      <c r="M55" s="56">
        <v>0</v>
      </c>
      <c r="N55" s="56">
        <v>0</v>
      </c>
      <c r="O55" s="56">
        <v>0</v>
      </c>
      <c r="P55" s="56">
        <v>0</v>
      </c>
      <c r="Q55" s="56">
        <v>0</v>
      </c>
      <c r="R55" s="56">
        <v>0</v>
      </c>
      <c r="S55" s="56">
        <v>0</v>
      </c>
      <c r="T55" s="56">
        <v>0</v>
      </c>
      <c r="U55" s="56">
        <v>0</v>
      </c>
      <c r="V55" s="56">
        <v>0</v>
      </c>
      <c r="W55" s="57">
        <f t="shared" si="12"/>
        <v>0</v>
      </c>
      <c r="X55" s="56">
        <v>0</v>
      </c>
      <c r="Y55" s="57">
        <f t="shared" si="13"/>
        <v>0</v>
      </c>
    </row>
    <row r="56" spans="1:25" x14ac:dyDescent="0.2">
      <c r="A56" s="300" t="s">
        <v>480</v>
      </c>
      <c r="B56" s="300"/>
      <c r="C56" s="300"/>
      <c r="D56" s="300"/>
      <c r="E56" s="300"/>
      <c r="F56" s="300"/>
      <c r="G56" s="6">
        <v>48</v>
      </c>
      <c r="H56" s="56">
        <v>0</v>
      </c>
      <c r="I56" s="56">
        <v>0</v>
      </c>
      <c r="J56" s="56">
        <v>0</v>
      </c>
      <c r="K56" s="56">
        <v>-1901514</v>
      </c>
      <c r="L56" s="56">
        <v>0</v>
      </c>
      <c r="M56" s="56">
        <v>0</v>
      </c>
      <c r="N56" s="56">
        <v>1612517</v>
      </c>
      <c r="O56" s="56">
        <v>296951</v>
      </c>
      <c r="P56" s="56">
        <v>0</v>
      </c>
      <c r="Q56" s="56">
        <v>0</v>
      </c>
      <c r="R56" s="56">
        <v>0</v>
      </c>
      <c r="S56" s="56">
        <v>0</v>
      </c>
      <c r="T56" s="56">
        <v>0</v>
      </c>
      <c r="U56" s="56">
        <v>-8350</v>
      </c>
      <c r="V56" s="56">
        <v>0</v>
      </c>
      <c r="W56" s="57">
        <f t="shared" si="12"/>
        <v>-396</v>
      </c>
      <c r="X56" s="56">
        <v>0</v>
      </c>
      <c r="Y56" s="57">
        <f t="shared" si="13"/>
        <v>-396</v>
      </c>
    </row>
    <row r="57" spans="1:25" x14ac:dyDescent="0.2">
      <c r="A57" s="300" t="s">
        <v>489</v>
      </c>
      <c r="B57" s="300"/>
      <c r="C57" s="300"/>
      <c r="D57" s="300"/>
      <c r="E57" s="300"/>
      <c r="F57" s="300"/>
      <c r="G57" s="6">
        <v>49</v>
      </c>
      <c r="H57" s="56">
        <v>0</v>
      </c>
      <c r="I57" s="56">
        <v>0</v>
      </c>
      <c r="J57" s="56">
        <v>0</v>
      </c>
      <c r="K57" s="56">
        <v>0</v>
      </c>
      <c r="L57" s="56">
        <v>0</v>
      </c>
      <c r="M57" s="56">
        <v>0</v>
      </c>
      <c r="N57" s="56">
        <v>0</v>
      </c>
      <c r="O57" s="56">
        <v>0</v>
      </c>
      <c r="P57" s="56">
        <v>0</v>
      </c>
      <c r="Q57" s="56">
        <v>0</v>
      </c>
      <c r="R57" s="56">
        <v>0</v>
      </c>
      <c r="S57" s="56">
        <v>0</v>
      </c>
      <c r="T57" s="56">
        <v>0</v>
      </c>
      <c r="U57" s="56">
        <v>-1271328</v>
      </c>
      <c r="V57" s="56">
        <v>1271328</v>
      </c>
      <c r="W57" s="57">
        <f t="shared" si="12"/>
        <v>0</v>
      </c>
      <c r="X57" s="56">
        <v>0</v>
      </c>
      <c r="Y57" s="57">
        <f t="shared" si="13"/>
        <v>0</v>
      </c>
    </row>
    <row r="58" spans="1:25" x14ac:dyDescent="0.2">
      <c r="A58" s="300" t="s">
        <v>482</v>
      </c>
      <c r="B58" s="300"/>
      <c r="C58" s="300"/>
      <c r="D58" s="300"/>
      <c r="E58" s="300"/>
      <c r="F58" s="300"/>
      <c r="G58" s="6">
        <v>50</v>
      </c>
      <c r="H58" s="118">
        <v>0</v>
      </c>
      <c r="I58" s="118">
        <v>0</v>
      </c>
      <c r="J58" s="118">
        <v>0</v>
      </c>
      <c r="K58" s="118">
        <v>0</v>
      </c>
      <c r="L58" s="118">
        <v>0</v>
      </c>
      <c r="M58" s="118">
        <v>0</v>
      </c>
      <c r="N58" s="118">
        <v>0</v>
      </c>
      <c r="O58" s="118">
        <v>0</v>
      </c>
      <c r="P58" s="118">
        <v>0</v>
      </c>
      <c r="Q58" s="118">
        <v>0</v>
      </c>
      <c r="R58" s="118">
        <v>0</v>
      </c>
      <c r="S58" s="118">
        <v>0</v>
      </c>
      <c r="T58" s="118">
        <v>0</v>
      </c>
      <c r="U58" s="118">
        <v>0</v>
      </c>
      <c r="V58" s="118">
        <v>0</v>
      </c>
      <c r="W58" s="119">
        <f t="shared" si="12"/>
        <v>0</v>
      </c>
      <c r="X58" s="118">
        <v>0</v>
      </c>
      <c r="Y58" s="119">
        <f t="shared" si="13"/>
        <v>0</v>
      </c>
    </row>
    <row r="59" spans="1:25" ht="25.5" customHeight="1" x14ac:dyDescent="0.2">
      <c r="A59" s="301" t="s">
        <v>490</v>
      </c>
      <c r="B59" s="301"/>
      <c r="C59" s="301"/>
      <c r="D59" s="301"/>
      <c r="E59" s="301"/>
      <c r="F59" s="301"/>
      <c r="G59" s="8">
        <v>51</v>
      </c>
      <c r="H59" s="59">
        <f t="shared" ref="H59:T59" si="14">SUM(H39:H58)</f>
        <v>54594592</v>
      </c>
      <c r="I59" s="59">
        <f t="shared" si="14"/>
        <v>25938305</v>
      </c>
      <c r="J59" s="59">
        <f t="shared" si="14"/>
        <v>885798</v>
      </c>
      <c r="K59" s="59">
        <f t="shared" si="14"/>
        <v>871127</v>
      </c>
      <c r="L59" s="59">
        <f t="shared" si="14"/>
        <v>871127</v>
      </c>
      <c r="M59" s="59">
        <f t="shared" si="14"/>
        <v>16639</v>
      </c>
      <c r="N59" s="59">
        <f t="shared" si="14"/>
        <v>8493505</v>
      </c>
      <c r="O59" s="59">
        <f t="shared" si="14"/>
        <v>-3890191</v>
      </c>
      <c r="P59" s="59">
        <f t="shared" si="14"/>
        <v>0</v>
      </c>
      <c r="Q59" s="59">
        <f t="shared" si="14"/>
        <v>0</v>
      </c>
      <c r="R59" s="59">
        <f t="shared" si="14"/>
        <v>0</v>
      </c>
      <c r="S59" s="59">
        <f t="shared" si="14"/>
        <v>0</v>
      </c>
      <c r="T59" s="59">
        <f t="shared" si="14"/>
        <v>-6897210</v>
      </c>
      <c r="U59" s="59">
        <f>SUM(U39:U58)</f>
        <v>18659726</v>
      </c>
      <c r="V59" s="59">
        <f>SUM(V39:V58)</f>
        <v>581642</v>
      </c>
      <c r="W59" s="59">
        <f>SUM(W39:W58)</f>
        <v>98382806</v>
      </c>
      <c r="X59" s="59">
        <f>SUM(X39:X58)</f>
        <v>0</v>
      </c>
      <c r="Y59" s="59">
        <f>SUM(Y39:Y58)</f>
        <v>98382806</v>
      </c>
    </row>
    <row r="60" spans="1:25" x14ac:dyDescent="0.2">
      <c r="A60" s="302" t="s">
        <v>385</v>
      </c>
      <c r="B60" s="303"/>
      <c r="C60" s="303"/>
      <c r="D60" s="303"/>
      <c r="E60" s="303"/>
      <c r="F60" s="303"/>
      <c r="G60" s="303"/>
      <c r="H60" s="303"/>
      <c r="I60" s="303"/>
      <c r="J60" s="303"/>
      <c r="K60" s="303"/>
      <c r="L60" s="303"/>
      <c r="M60" s="303"/>
      <c r="N60" s="303"/>
      <c r="O60" s="303"/>
      <c r="P60" s="303"/>
      <c r="Q60" s="303"/>
      <c r="R60" s="303"/>
      <c r="S60" s="303"/>
      <c r="T60" s="303"/>
      <c r="U60" s="303"/>
      <c r="V60" s="303"/>
      <c r="W60" s="303"/>
      <c r="X60" s="303"/>
      <c r="Y60" s="303"/>
    </row>
    <row r="61" spans="1:25" ht="31.5" customHeight="1" x14ac:dyDescent="0.2">
      <c r="A61" s="296" t="s">
        <v>492</v>
      </c>
      <c r="B61" s="297"/>
      <c r="C61" s="297"/>
      <c r="D61" s="297"/>
      <c r="E61" s="297"/>
      <c r="F61" s="297"/>
      <c r="G61" s="7">
        <v>52</v>
      </c>
      <c r="H61" s="57">
        <f t="shared" ref="H61:T61" si="15">SUM(H41:H49)</f>
        <v>0</v>
      </c>
      <c r="I61" s="57">
        <f t="shared" si="15"/>
        <v>0</v>
      </c>
      <c r="J61" s="57">
        <f t="shared" si="15"/>
        <v>0</v>
      </c>
      <c r="K61" s="57">
        <f t="shared" si="15"/>
        <v>0</v>
      </c>
      <c r="L61" s="57">
        <f t="shared" si="15"/>
        <v>0</v>
      </c>
      <c r="M61" s="57">
        <f t="shared" si="15"/>
        <v>0</v>
      </c>
      <c r="N61" s="57">
        <f t="shared" si="15"/>
        <v>0</v>
      </c>
      <c r="O61" s="57">
        <f t="shared" si="15"/>
        <v>-391042</v>
      </c>
      <c r="P61" s="57">
        <f t="shared" si="15"/>
        <v>0</v>
      </c>
      <c r="Q61" s="57">
        <f t="shared" si="15"/>
        <v>0</v>
      </c>
      <c r="R61" s="57">
        <f t="shared" si="15"/>
        <v>0</v>
      </c>
      <c r="S61" s="57">
        <f t="shared" si="15"/>
        <v>0</v>
      </c>
      <c r="T61" s="57">
        <f t="shared" si="15"/>
        <v>-270758</v>
      </c>
      <c r="U61" s="57">
        <f>SUM(U41:U49)</f>
        <v>0</v>
      </c>
      <c r="V61" s="57">
        <f>SUM(V41:V49)</f>
        <v>0</v>
      </c>
      <c r="W61" s="57">
        <f>SUM(W41:W49)</f>
        <v>-661800</v>
      </c>
      <c r="X61" s="57">
        <f>SUM(X41:X49)</f>
        <v>0</v>
      </c>
      <c r="Y61" s="57">
        <f>SUM(Y41:Y49)</f>
        <v>-661800</v>
      </c>
    </row>
    <row r="62" spans="1:25" ht="27.75" customHeight="1" x14ac:dyDescent="0.2">
      <c r="A62" s="296" t="s">
        <v>493</v>
      </c>
      <c r="B62" s="297"/>
      <c r="C62" s="297"/>
      <c r="D62" s="297"/>
      <c r="E62" s="297"/>
      <c r="F62" s="297"/>
      <c r="G62" s="7">
        <v>53</v>
      </c>
      <c r="H62" s="57">
        <f t="shared" ref="H62:T62" si="16">H40+H61</f>
        <v>0</v>
      </c>
      <c r="I62" s="57">
        <f t="shared" si="16"/>
        <v>0</v>
      </c>
      <c r="J62" s="57">
        <f t="shared" si="16"/>
        <v>0</v>
      </c>
      <c r="K62" s="57">
        <f t="shared" si="16"/>
        <v>0</v>
      </c>
      <c r="L62" s="57">
        <f t="shared" si="16"/>
        <v>0</v>
      </c>
      <c r="M62" s="57">
        <f t="shared" si="16"/>
        <v>0</v>
      </c>
      <c r="N62" s="57">
        <f t="shared" si="16"/>
        <v>0</v>
      </c>
      <c r="O62" s="57">
        <f t="shared" si="16"/>
        <v>-391042</v>
      </c>
      <c r="P62" s="57">
        <f t="shared" si="16"/>
        <v>0</v>
      </c>
      <c r="Q62" s="57">
        <f t="shared" si="16"/>
        <v>0</v>
      </c>
      <c r="R62" s="57">
        <f t="shared" si="16"/>
        <v>0</v>
      </c>
      <c r="S62" s="57">
        <f t="shared" si="16"/>
        <v>0</v>
      </c>
      <c r="T62" s="57">
        <f t="shared" si="16"/>
        <v>-270758</v>
      </c>
      <c r="U62" s="57">
        <f>U40+U61</f>
        <v>0</v>
      </c>
      <c r="V62" s="57">
        <f>V40+V61</f>
        <v>581642</v>
      </c>
      <c r="W62" s="57">
        <f>W40+W61</f>
        <v>-80158</v>
      </c>
      <c r="X62" s="57">
        <f>X40+X61</f>
        <v>0</v>
      </c>
      <c r="Y62" s="57">
        <f>Y40+Y61</f>
        <v>-80158</v>
      </c>
    </row>
    <row r="63" spans="1:25" ht="29.25" customHeight="1" x14ac:dyDescent="0.2">
      <c r="A63" s="298" t="s">
        <v>491</v>
      </c>
      <c r="B63" s="299"/>
      <c r="C63" s="299"/>
      <c r="D63" s="299"/>
      <c r="E63" s="299"/>
      <c r="F63" s="299"/>
      <c r="G63" s="8">
        <v>54</v>
      </c>
      <c r="H63" s="59">
        <f t="shared" ref="H63:T63" si="17">SUM(H50:H58)</f>
        <v>0</v>
      </c>
      <c r="I63" s="59">
        <f t="shared" si="17"/>
        <v>0</v>
      </c>
      <c r="J63" s="59">
        <f t="shared" si="17"/>
        <v>0</v>
      </c>
      <c r="K63" s="59">
        <f t="shared" si="17"/>
        <v>-1901514</v>
      </c>
      <c r="L63" s="59">
        <f t="shared" si="17"/>
        <v>0</v>
      </c>
      <c r="M63" s="59">
        <f t="shared" si="17"/>
        <v>0</v>
      </c>
      <c r="N63" s="59">
        <f t="shared" si="17"/>
        <v>1612517</v>
      </c>
      <c r="O63" s="59">
        <f t="shared" si="17"/>
        <v>296951</v>
      </c>
      <c r="P63" s="59">
        <f t="shared" si="17"/>
        <v>0</v>
      </c>
      <c r="Q63" s="59">
        <f t="shared" si="17"/>
        <v>0</v>
      </c>
      <c r="R63" s="59">
        <f t="shared" si="17"/>
        <v>0</v>
      </c>
      <c r="S63" s="59">
        <f t="shared" si="17"/>
        <v>0</v>
      </c>
      <c r="T63" s="59">
        <f t="shared" si="17"/>
        <v>0</v>
      </c>
      <c r="U63" s="59">
        <f>SUM(U50:U58)</f>
        <v>-1279678</v>
      </c>
      <c r="V63" s="59">
        <f>SUM(V50:V58)</f>
        <v>1271328</v>
      </c>
      <c r="W63" s="59">
        <f>SUM(W50:W58)</f>
        <v>-396</v>
      </c>
      <c r="X63" s="59">
        <f>SUM(X50:X58)</f>
        <v>0</v>
      </c>
      <c r="Y63" s="59">
        <f>SUM(Y50:Y58)</f>
        <v>-396</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24"/>
  <sheetViews>
    <sheetView view="pageBreakPreview" zoomScaleNormal="91" zoomScaleSheetLayoutView="100" workbookViewId="0">
      <selection sqref="A1:I24"/>
    </sheetView>
  </sheetViews>
  <sheetFormatPr defaultRowHeight="12.75" x14ac:dyDescent="0.2"/>
  <cols>
    <col min="9" max="9" width="120.140625" customWidth="1"/>
  </cols>
  <sheetData>
    <row r="1" spans="1:9" ht="12.75" customHeight="1" x14ac:dyDescent="0.2">
      <c r="A1" s="326" t="s">
        <v>539</v>
      </c>
      <c r="B1" s="326"/>
      <c r="C1" s="326"/>
      <c r="D1" s="326"/>
      <c r="E1" s="326"/>
      <c r="F1" s="326"/>
      <c r="G1" s="326"/>
      <c r="H1" s="326"/>
      <c r="I1" s="326"/>
    </row>
    <row r="2" spans="1:9" x14ac:dyDescent="0.2">
      <c r="A2" s="326"/>
      <c r="B2" s="326"/>
      <c r="C2" s="326"/>
      <c r="D2" s="326"/>
      <c r="E2" s="326"/>
      <c r="F2" s="326"/>
      <c r="G2" s="326"/>
      <c r="H2" s="326"/>
      <c r="I2" s="326"/>
    </row>
    <row r="3" spans="1:9" x14ac:dyDescent="0.2">
      <c r="A3" s="326"/>
      <c r="B3" s="326"/>
      <c r="C3" s="326"/>
      <c r="D3" s="326"/>
      <c r="E3" s="326"/>
      <c r="F3" s="326"/>
      <c r="G3" s="326"/>
      <c r="H3" s="326"/>
      <c r="I3" s="326"/>
    </row>
    <row r="4" spans="1:9" x14ac:dyDescent="0.2">
      <c r="A4" s="326"/>
      <c r="B4" s="326"/>
      <c r="C4" s="326"/>
      <c r="D4" s="326"/>
      <c r="E4" s="326"/>
      <c r="F4" s="326"/>
      <c r="G4" s="326"/>
      <c r="H4" s="326"/>
      <c r="I4" s="326"/>
    </row>
    <row r="5" spans="1:9" x14ac:dyDescent="0.2">
      <c r="A5" s="326"/>
      <c r="B5" s="326"/>
      <c r="C5" s="326"/>
      <c r="D5" s="326"/>
      <c r="E5" s="326"/>
      <c r="F5" s="326"/>
      <c r="G5" s="326"/>
      <c r="H5" s="326"/>
      <c r="I5" s="326"/>
    </row>
    <row r="6" spans="1:9" x14ac:dyDescent="0.2">
      <c r="A6" s="326"/>
      <c r="B6" s="326"/>
      <c r="C6" s="326"/>
      <c r="D6" s="326"/>
      <c r="E6" s="326"/>
      <c r="F6" s="326"/>
      <c r="G6" s="326"/>
      <c r="H6" s="326"/>
      <c r="I6" s="326"/>
    </row>
    <row r="7" spans="1:9" x14ac:dyDescent="0.2">
      <c r="A7" s="326"/>
      <c r="B7" s="326"/>
      <c r="C7" s="326"/>
      <c r="D7" s="326"/>
      <c r="E7" s="326"/>
      <c r="F7" s="326"/>
      <c r="G7" s="326"/>
      <c r="H7" s="326"/>
      <c r="I7" s="326"/>
    </row>
    <row r="8" spans="1:9" x14ac:dyDescent="0.2">
      <c r="A8" s="326"/>
      <c r="B8" s="326"/>
      <c r="C8" s="326"/>
      <c r="D8" s="326"/>
      <c r="E8" s="326"/>
      <c r="F8" s="326"/>
      <c r="G8" s="326"/>
      <c r="H8" s="326"/>
      <c r="I8" s="326"/>
    </row>
    <row r="9" spans="1:9" x14ac:dyDescent="0.2">
      <c r="A9" s="326"/>
      <c r="B9" s="326"/>
      <c r="C9" s="326"/>
      <c r="D9" s="326"/>
      <c r="E9" s="326"/>
      <c r="F9" s="326"/>
      <c r="G9" s="326"/>
      <c r="H9" s="326"/>
      <c r="I9" s="326"/>
    </row>
    <row r="10" spans="1:9" x14ac:dyDescent="0.2">
      <c r="A10" s="326"/>
      <c r="B10" s="326"/>
      <c r="C10" s="326"/>
      <c r="D10" s="326"/>
      <c r="E10" s="326"/>
      <c r="F10" s="326"/>
      <c r="G10" s="326"/>
      <c r="H10" s="326"/>
      <c r="I10" s="326"/>
    </row>
    <row r="11" spans="1:9" x14ac:dyDescent="0.2">
      <c r="A11" s="326"/>
      <c r="B11" s="326"/>
      <c r="C11" s="326"/>
      <c r="D11" s="326"/>
      <c r="E11" s="326"/>
      <c r="F11" s="326"/>
      <c r="G11" s="326"/>
      <c r="H11" s="326"/>
      <c r="I11" s="326"/>
    </row>
    <row r="12" spans="1:9" x14ac:dyDescent="0.2">
      <c r="A12" s="326"/>
      <c r="B12" s="326"/>
      <c r="C12" s="326"/>
      <c r="D12" s="326"/>
      <c r="E12" s="326"/>
      <c r="F12" s="326"/>
      <c r="G12" s="326"/>
      <c r="H12" s="326"/>
      <c r="I12" s="326"/>
    </row>
    <row r="13" spans="1:9" x14ac:dyDescent="0.2">
      <c r="A13" s="326"/>
      <c r="B13" s="326"/>
      <c r="C13" s="326"/>
      <c r="D13" s="326"/>
      <c r="E13" s="326"/>
      <c r="F13" s="326"/>
      <c r="G13" s="326"/>
      <c r="H13" s="326"/>
      <c r="I13" s="326"/>
    </row>
    <row r="14" spans="1:9" x14ac:dyDescent="0.2">
      <c r="A14" s="326"/>
      <c r="B14" s="326"/>
      <c r="C14" s="326"/>
      <c r="D14" s="326"/>
      <c r="E14" s="326"/>
      <c r="F14" s="326"/>
      <c r="G14" s="326"/>
      <c r="H14" s="326"/>
      <c r="I14" s="326"/>
    </row>
    <row r="15" spans="1:9" x14ac:dyDescent="0.2">
      <c r="A15" s="326"/>
      <c r="B15" s="326"/>
      <c r="C15" s="326"/>
      <c r="D15" s="326"/>
      <c r="E15" s="326"/>
      <c r="F15" s="326"/>
      <c r="G15" s="326"/>
      <c r="H15" s="326"/>
      <c r="I15" s="326"/>
    </row>
    <row r="16" spans="1:9" x14ac:dyDescent="0.2">
      <c r="A16" s="326"/>
      <c r="B16" s="326"/>
      <c r="C16" s="326"/>
      <c r="D16" s="326"/>
      <c r="E16" s="326"/>
      <c r="F16" s="326"/>
      <c r="G16" s="326"/>
      <c r="H16" s="326"/>
      <c r="I16" s="326"/>
    </row>
    <row r="17" spans="1:9" x14ac:dyDescent="0.2">
      <c r="A17" s="326"/>
      <c r="B17" s="326"/>
      <c r="C17" s="326"/>
      <c r="D17" s="326"/>
      <c r="E17" s="326"/>
      <c r="F17" s="326"/>
      <c r="G17" s="326"/>
      <c r="H17" s="326"/>
      <c r="I17" s="326"/>
    </row>
    <row r="18" spans="1:9" x14ac:dyDescent="0.2">
      <c r="A18" s="326"/>
      <c r="B18" s="326"/>
      <c r="C18" s="326"/>
      <c r="D18" s="326"/>
      <c r="E18" s="326"/>
      <c r="F18" s="326"/>
      <c r="G18" s="326"/>
      <c r="H18" s="326"/>
      <c r="I18" s="326"/>
    </row>
    <row r="19" spans="1:9" x14ac:dyDescent="0.2">
      <c r="A19" s="326"/>
      <c r="B19" s="326"/>
      <c r="C19" s="326"/>
      <c r="D19" s="326"/>
      <c r="E19" s="326"/>
      <c r="F19" s="326"/>
      <c r="G19" s="326"/>
      <c r="H19" s="326"/>
      <c r="I19" s="326"/>
    </row>
    <row r="20" spans="1:9" x14ac:dyDescent="0.2">
      <c r="A20" s="326"/>
      <c r="B20" s="326"/>
      <c r="C20" s="326"/>
      <c r="D20" s="326"/>
      <c r="E20" s="326"/>
      <c r="F20" s="326"/>
      <c r="G20" s="326"/>
      <c r="H20" s="326"/>
      <c r="I20" s="326"/>
    </row>
    <row r="21" spans="1:9" x14ac:dyDescent="0.2">
      <c r="A21" s="326"/>
      <c r="B21" s="326"/>
      <c r="C21" s="326"/>
      <c r="D21" s="326"/>
      <c r="E21" s="326"/>
      <c r="F21" s="326"/>
      <c r="G21" s="326"/>
      <c r="H21" s="326"/>
      <c r="I21" s="326"/>
    </row>
    <row r="22" spans="1:9" x14ac:dyDescent="0.2">
      <c r="A22" s="326"/>
      <c r="B22" s="326"/>
      <c r="C22" s="326"/>
      <c r="D22" s="326"/>
      <c r="E22" s="326"/>
      <c r="F22" s="326"/>
      <c r="G22" s="326"/>
      <c r="H22" s="326"/>
      <c r="I22" s="326"/>
    </row>
    <row r="23" spans="1:9" x14ac:dyDescent="0.2">
      <c r="A23" s="326"/>
      <c r="B23" s="326"/>
      <c r="C23" s="326"/>
      <c r="D23" s="326"/>
      <c r="E23" s="326"/>
      <c r="F23" s="326"/>
      <c r="G23" s="326"/>
      <c r="H23" s="326"/>
      <c r="I23" s="326"/>
    </row>
    <row r="24" spans="1:9" x14ac:dyDescent="0.2">
      <c r="A24" s="326"/>
      <c r="B24" s="326"/>
      <c r="C24" s="326"/>
      <c r="D24" s="326"/>
      <c r="E24" s="326"/>
      <c r="F24" s="326"/>
      <c r="G24" s="326"/>
      <c r="H24" s="326"/>
      <c r="I24" s="326"/>
    </row>
  </sheetData>
  <mergeCells count="1">
    <mergeCell ref="A1:I24"/>
  </mergeCells>
  <pageMargins left="0.7" right="0.7" top="0.75" bottom="0.75" header="0.3" footer="0.3"/>
  <pageSetup paperSize="9" scale="4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General data</vt:lpstr>
      <vt:lpstr>Balance sheet</vt:lpstr>
      <vt:lpstr>P&amp;L</vt:lpstr>
      <vt:lpstr>CF_I</vt:lpstr>
      <vt:lpstr>CF_D</vt:lpstr>
      <vt:lpstr>SOCE</vt:lpstr>
      <vt:lpstr>Notes</vt:lpstr>
      <vt:lpstr>'Balance sheet'!Print_Area</vt:lpstr>
      <vt:lpstr>CF_D!Print_Area</vt:lpstr>
      <vt:lpstr>CF_I!Print_Area</vt:lpstr>
      <vt:lpstr>'General data'!Print_Area</vt:lpstr>
      <vt:lpstr>Notes!Print_Area</vt:lpstr>
      <vt:lpstr>'P&amp;L'!Print_Area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Ante Juroš</cp:lastModifiedBy>
  <cp:lastPrinted>2023-07-19T09:27:27Z</cp:lastPrinted>
  <dcterms:created xsi:type="dcterms:W3CDTF">2008-10-17T11:51:54Z</dcterms:created>
  <dcterms:modified xsi:type="dcterms:W3CDTF">2024-10-28T07:43:33Z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