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saveExternalLinkValues="0" codeName="ThisWorkbook" defaultThemeVersion="124226"/>
  <mc:AlternateContent xmlns:mc="http://schemas.openxmlformats.org/markup-compatibility/2006">
    <mc:Choice Requires="x15">
      <x15ac:absPath xmlns:x15ac="http://schemas.microsoft.com/office/spreadsheetml/2010/11/ac" url="C:\Users\tomasinim\Desktop\devetomjesečni izvještaj 2024\"/>
    </mc:Choice>
  </mc:AlternateContent>
  <xr:revisionPtr revIDLastSave="0" documentId="13_ncr:1_{FA3CBEDC-8A94-4B03-8509-42E7464D829F}" xr6:coauthVersionLast="47" xr6:coauthVersionMax="47" xr10:uidLastSave="{00000000-0000-0000-0000-000000000000}"/>
  <bookViews>
    <workbookView xWindow="25695" yWindow="0" windowWidth="26010" windowHeight="20985" activeTab="1"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externalReferences>
    <externalReference r:id="rId8"/>
  </externalReference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0" i="24" l="1"/>
  <c r="F29" i="24"/>
  <c r="F25" i="24"/>
  <c r="F17" i="24"/>
  <c r="F15" i="24"/>
  <c r="E29" i="24"/>
  <c r="V36" i="22"/>
  <c r="U36" i="22"/>
  <c r="I89" i="26"/>
  <c r="H89" i="26"/>
  <c r="K61" i="26"/>
  <c r="W8" i="22"/>
  <c r="W9" i="22"/>
  <c r="W7" i="22"/>
  <c r="J98" i="26" l="1"/>
  <c r="K98" i="26"/>
  <c r="I98" i="26"/>
  <c r="H98" i="26"/>
  <c r="J91" i="26"/>
  <c r="K91" i="26"/>
  <c r="I91" i="26"/>
  <c r="H91" i="26"/>
  <c r="K90" i="26" l="1"/>
  <c r="J108" i="26"/>
  <c r="H108" i="26"/>
  <c r="H109" i="26" s="1"/>
  <c r="K108" i="26"/>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K60" i="26" s="1"/>
  <c r="J37" i="26"/>
  <c r="J60" i="26" s="1"/>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J14" i="26"/>
  <c r="J61" i="26" s="1"/>
  <c r="I60" i="26"/>
  <c r="H60" i="26"/>
  <c r="H14" i="26"/>
  <c r="H61" i="26" s="1"/>
  <c r="I21" i="21"/>
  <c r="H36" i="21"/>
  <c r="I36" i="21"/>
  <c r="H49" i="21"/>
  <c r="I49" i="21"/>
  <c r="I64" i="26" l="1"/>
  <c r="I62" i="26"/>
  <c r="I66" i="26" s="1"/>
  <c r="I63" i="26"/>
  <c r="K63" i="26"/>
  <c r="J64" i="26"/>
  <c r="K64" i="26"/>
  <c r="J62" i="26"/>
  <c r="J67" i="26" s="1"/>
  <c r="J89" i="26" s="1"/>
  <c r="J109" i="26" s="1"/>
  <c r="J63" i="26"/>
  <c r="H63" i="26"/>
  <c r="K62" i="26"/>
  <c r="K66" i="26" s="1"/>
  <c r="H62" i="26"/>
  <c r="H68" i="26" s="1"/>
  <c r="H64" i="26"/>
  <c r="I51" i="21"/>
  <c r="I53" i="21" s="1"/>
  <c r="H51" i="21"/>
  <c r="H53" i="21" s="1"/>
  <c r="I67" i="26" l="1"/>
  <c r="I68" i="26"/>
  <c r="J66" i="26"/>
  <c r="J68" i="26"/>
  <c r="K67" i="26"/>
  <c r="K89" i="26" s="1"/>
  <c r="K109" i="26" s="1"/>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<sst xmlns="http://schemas.openxmlformats.org/spreadsheetml/2006/main" count="605" uniqueCount="528">
  <si>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</si>
  <si>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</si>
  <si>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</si>
  <si>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</si>
  <si>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</si>
  <si>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</si>
  <si>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</si>
  <si>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</si>
  <si>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</si>
  <si>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</si>
  <si>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</si>
  <si>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</si>
  <si>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</si>
  <si>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</si>
  <si>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</si>
  <si>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</si>
  <si>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</si>
  <si>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</si>
  <si>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</si>
  <si>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</si>
  <si>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</si>
  <si>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</si>
  <si>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</si>
  <si>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</si>
  <si>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</si>
  <si>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</si>
  <si>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</si>
  <si>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</si>
  <si>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</si>
  <si>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</si>
  <si>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</si>
  <si>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</si>
  <si>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</si>
  <si>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</si>
  <si>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</si>
  <si>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</si>
  <si>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</si>
  <si>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</si>
  <si>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</si>
  <si>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</si>
  <si>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</si>
  <si>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</si>
  <si>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</si>
  <si>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</si>
  <si>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</si>
  <si>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</si>
  <si>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</si>
  <si>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</si>
  <si>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</si>
  <si>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</si>
  <si>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</si>
  <si>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</si>
  <si>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</si>
  <si>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</si>
  <si>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</si>
  <si>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</si>
  <si>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</si>
  <si>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</si>
  <si>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</si>
  <si>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</si>
  <si>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</si>
  <si>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</si>
  <si>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</si>
  <si>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</si>
  <si>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</si>
  <si>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</si>
  <si>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</si>
  <si>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</si>
  <si>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</si>
  <si>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</si>
  <si>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</si>
  <si>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</si>
  <si>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</si>
  <si>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</si>
  <si>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</si>
  <si>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</si>
  <si>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</si>
  <si>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</si>
  <si>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</si>
  <si>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</si>
  <si>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</si>
  <si>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</si>
  <si>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</si>
  <si>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</si>
  <si>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</si>
  <si>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</si>
  <si>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</si>
  <si>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</si>
  <si>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</si>
  <si>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</si>
  <si>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</si>
  <si>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</si>
  <si>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</si>
  <si>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</si>
  <si>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</si>
  <si>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</si>
  <si>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</si>
  <si>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</si>
  <si>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</si>
  <si>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</si>
  <si>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</si>
  <si>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</si>
  <si>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</si>
  <si>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</si>
  <si>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</si>
  <si>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</si>
  <si>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</si>
  <si>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</si>
  <si>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</si>
  <si>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</si>
  <si>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</si>
  <si>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</si>
  <si>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</si>
  <si>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</si>
  <si>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</si>
  <si>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</si>
  <si>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</si>
  <si>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</si>
  <si>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</si>
  <si>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</si>
  <si>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</si>
  <si>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</si>
  <si>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</si>
  <si>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</si>
  <si>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</si>
  <si>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</si>
  <si>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</si>
  <si>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</si>
  <si>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</si>
  <si>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</si>
  <si>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</si>
  <si>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</si>
  <si>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</si>
  <si>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</si>
  <si>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</si>
  <si>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</si>
  <si>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</si>
  <si>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</si>
  <si>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</si>
  <si>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</si>
  <si>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</si>
  <si>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</si>
  <si>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</si>
  <si>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</si>
  <si>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</si>
  <si>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</si>
  <si>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</si>
  <si>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</si>
  <si>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</si>
  <si>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</si>
  <si>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</si>
  <si>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</si>
  <si>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</si>
  <si>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</si>
  <si>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</si>
  <si>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</si>
  <si>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</si>
  <si>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</si>
  <si>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</si>
  <si>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</si>
  <si>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</si>
  <si>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</si>
  <si>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</si>
  <si>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</si>
  <si>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</si>
  <si>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</si>
  <si>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</si>
  <si>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</si>
  <si>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</si>
  <si>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</si>
  <si>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</si>
  <si>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</si>
  <si>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</si>
  <si>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</si>
  <si>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</si>
  <si>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</si>
  <si>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</si>
  <si>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</si>
  <si>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</si>
  <si>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</si>
  <si>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</si>
  <si>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</si>
  <si>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</si>
  <si>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</si>
  <si>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</si>
  <si>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</si>
  <si>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</si>
  <si>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</si>
  <si>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</si>
  <si>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</si>
  <si>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</si>
  <si>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</si>
  <si>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</si>
  <si>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</si>
  <si>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</si>
  <si>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</si>
  <si>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</si>
  <si>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</si>
  <si>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</si>
  <si>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</si>
  <si>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</si>
  <si>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</si>
  <si>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</si>
  <si>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</si>
  <si>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</si>
  <si>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</si>
  <si>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</si>
  <si>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</si>
  <si>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</si>
  <si>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</si>
  <si>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</si>
  <si>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</si>
  <si>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</si>
  <si>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</si>
  <si>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</si>
  <si>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</si>
  <si>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</si>
  <si>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</si>
  <si>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</si>
  <si>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</si>
  <si>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</si>
  <si>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</si>
  <si>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</si>
  <si>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</si>
  <si>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</si>
  <si>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</si>
  <si>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</si>
  <si>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</si>
  <si>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</si>
  <si>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</si>
  <si>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</si>
  <si>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</si>
  <si>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</si>
  <si>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</si>
  <si>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</si>
  <si>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</si>
  <si>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</si>
  <si>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</si>
  <si>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</si>
  <si>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</si>
  <si>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</si>
  <si>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</si>
  <si>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</si>
  <si>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</si>
  <si>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</si>
  <si>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</si>
  <si>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</si>
  <si>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</si>
  <si>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</si>
  <si>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</si>
  <si>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</si>
  <si>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</si>
  <si>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</si>
  <si>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</si>
  <si>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</si>
  <si>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</si>
  <si>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</si>
  <si>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</si>
  <si>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</si>
  <si>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</si>
  <si>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</si>
  <si>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</si>
  <si>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</si>
  <si>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</si>
  <si>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</si>
  <si>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</si>
  <si>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</si>
  <si>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</si>
  <si>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</si>
  <si>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</si>
  <si>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</si>
  <si>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</si>
  <si>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</si>
  <si>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</si>
  <si>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</si>
  <si>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</si>
  <si>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</si>
  <si>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</si>
  <si>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</si>
  <si>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</si>
  <si>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</si>
  <si>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</si>
  <si>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</si>
  <si>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</si>
  <si>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</si>
  <si>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</si>
  <si>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</si>
  <si>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</si>
  <si>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</si>
  <si>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</si>
  <si>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</si>
  <si>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</si>
  <si>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</si>
  <si>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</si>
  <si>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</si>
  <si>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</si>
  <si>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</si>
  <si>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</si>
  <si>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</si>
  <si>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</si>
  <si>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</si>
  <si>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</si>
  <si>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</si>
  <si>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</si>
  <si>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</si>
  <si>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</si>
  <si>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</si>
  <si>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</si>
  <si>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</si>
  <si>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</si>
  <si>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</si>
  <si>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</si>
  <si>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</si>
  <si>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</si>
  <si>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</si>
  <si>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</si>
  <si>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</si>
  <si>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</si>
  <si>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</si>
  <si>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</si>
  <si>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</si>
  <si>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</si>
  <si>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</si>
  <si>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</si>
  <si>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</si>
  <si>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</si>
  <si>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</si>
  <si>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</si>
  <si>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</si>
  <si>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</si>
  <si>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</si>
  <si>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</si>
  <si>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</si>
  <si>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</si>
  <si>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</si>
  <si>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</si>
  <si>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</si>
  <si>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</si>
  <si>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</si>
  <si>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</si>
  <si>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</si>
  <si>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</si>
  <si>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</si>
  <si>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</si>
  <si>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</si>
  <si>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</si>
  <si>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</si>
  <si>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</si>
  <si>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</si>
  <si>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</si>
  <si>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</si>
  <si>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</si>
  <si>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</si>
  <si>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</si>
  <si>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</si>
  <si>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</si>
  <si>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</si>
  <si>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</si>
  <si>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</si>
  <si>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</si>
  <si>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</si>
  <si>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</si>
  <si>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</si>
  <si>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</si>
  <si>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</si>
  <si>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</si>
  <si>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</si>
  <si>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</si>
  <si>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</si>
  <si>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</si>
  <si>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</si>
  <si>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</si>
  <si>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</si>
  <si>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</si>
  <si>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</si>
  <si>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</si>
  <si>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</si>
  <si>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</si>
  <si>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</si>
  <si>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</si>
  <si>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</si>
  <si>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</si>
  <si>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</si>
  <si>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</si>
  <si>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</si>
  <si>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</si>
  <si>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</si>
  <si>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</si>
  <si>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</si>
  <si>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</si>
  <si>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</si>
  <si>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</si>
  <si>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</si>
  <si>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</si>
  <si>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</si>
  <si>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</si>
  <si>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</si>
  <si>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</si>
  <si>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</si>
  <si>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</si>
  <si>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</si>
  <si>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</si>
  <si>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</si>
  <si>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</si>
  <si>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</si>
  <si>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</si>
  <si>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</si>
  <si>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</si>
  <si>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</si>
  <si>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</si>
  <si>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</si>
  <si>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</si>
  <si>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</si>
  <si>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</si>
  <si>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</si>
  <si>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</si>
  <si>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</si>
  <si>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</si>
  <si>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</si>
  <si>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</si>
  <si>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</si>
  <si>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</si>
  <si>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</si>
  <si>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</si>
  <si>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</si>
  <si>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</si>
  <si>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</si>
  <si>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</si>
  <si>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</si>
  <si>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</si>
  <si>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</si>
  <si>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</si>
  <si>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</si>
  <si>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</si>
  <si>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</si>
  <si>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</si>
  <si>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</si>
  <si>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</si>
  <si>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</si>
  <si>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</si>
  <si>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</si>
  <si>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</si>
  <si>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</si>
  <si>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</si>
  <si>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</si>
  <si>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</si>
  <si>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</si>
  <si>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03267628</t>
  </si>
  <si>
    <t>040002541</t>
  </si>
  <si>
    <t>17195049659</t>
  </si>
  <si>
    <t>1181</t>
  </si>
  <si>
    <t>HR</t>
  </si>
  <si>
    <t>7478000090X86WBQ6C10</t>
  </si>
  <si>
    <t xml:space="preserve">Adriatic Croatia International Club, za djelatnost marina d.d. </t>
  </si>
  <si>
    <t>RIJEKA</t>
  </si>
  <si>
    <t>RUDOLFA STROHALA 2</t>
  </si>
  <si>
    <t>aci@aci-club.hr</t>
  </si>
  <si>
    <t>www.aci-marinas.com</t>
  </si>
  <si>
    <t>051/271-288</t>
  </si>
  <si>
    <t>kristina.ostojicmestrovic@aci-club.hr</t>
  </si>
  <si>
    <t>stanje na dan 30.09.2024</t>
  </si>
  <si>
    <t>Obveznik: Adriatic Croatia International Club, za djelatnost marina, d.d.</t>
  </si>
  <si>
    <t>u razdoblju 01.01.2024.  do 30.09.2024.</t>
  </si>
  <si>
    <t>Obveznik:  Adriatic Croatia International Club, za djelatnost marina d.d.</t>
  </si>
  <si>
    <t>u razdoblju 01.01.2024  do 30.09.2024</t>
  </si>
  <si>
    <t>Obveznik: Adriatic Croatia International Club, za djelatnost marina d.d.</t>
  </si>
  <si>
    <r>
      <t>BILJEŠKE UZ FINANCIJSKE IZVJEŠTAJE - TFI
(koji se sastavljaju za tromjesečna razdoblja)
Naziv izdavatelja:   Adriatic Croatia International Club, za djelatnost marina d.d. 
OIB:   17195049659
Izvještajno razdoblje:</t>
    </r>
    <r>
      <rPr>
        <b/>
        <sz val="10"/>
        <rFont val="Arial"/>
        <family val="2"/>
        <charset val="238"/>
      </rPr>
      <t>01.01.2024.-30.09.2024.</t>
    </r>
    <r>
      <rPr>
        <sz val="10"/>
        <rFont val="Arial"/>
        <family val="2"/>
        <charset val="238"/>
      </rPr>
      <t xml:space="preserve">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t>
    </r>
    <r>
      <rPr>
        <b/>
        <sz val="10"/>
        <rFont val="Arial"/>
        <family val="2"/>
        <charset val="238"/>
      </rPr>
      <t>www.aci-marinas.com</t>
    </r>
    <r>
      <rPr>
        <sz val="10"/>
        <rFont val="Arial"/>
        <family val="2"/>
        <charset val="238"/>
      </rPr>
      <t xml:space="preserv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t>
    </r>
    <r>
      <rPr>
        <b/>
        <sz val="10"/>
        <rFont val="Arial"/>
        <family val="2"/>
        <charset val="238"/>
      </rPr>
      <t xml:space="preserve">Financijski izvještaji Društva za razdoblje završeno  30. rujna 2024. godine sastavljeni su sukladno Međunarodnom računovodstvenom standardu 34 - Financijsko izvještavanje tijekom godine. Ne uključuju sve podatke i objave koji su obvezni za godišnje financijske izvještaje te ih se treba čitati zajedno sa  financijskim izvještajima Društva na dan 31. prosinca 2023. godine. Financijski izvještaji pripremljeni su temeljem istih računovodstvenih politika, prikaza i metoda izračuna koji su se koristili prilikom pripreme godišnjih financijskih izvještaja Društva na dan 31. prosinca 2023. godine.
</t>
    </r>
    <r>
      <rPr>
        <sz val="10"/>
        <rFont val="Arial"/>
        <family val="2"/>
        <charset val="238"/>
      </rPr>
      <t xml:space="preserve">
d) objašnjenje poslovnih rezultata u slučaju da izdavatelj obavlja djelatnost sezonske prirode (točke 37. i 38. MRS 34- Financijsko izvještavanje za razdoblja tijekom godine) 
Predmet poslovanja Društva je organiziranje i pružanje usluga veza i ostalih usluga nautičarima na pomorskom dobru temeljem dodjeljenih koncesija u 22 marine i 1 sidrišta. Prihodi dnevnog veza ostvaruju se prvenstveno u trećem kvartalu tijekom ljetnih mjeseci srpnja i kolovoza, dok je prihod od usluge godišnjeg veza ravnomjerno raspoređen sukladno korištenju usluge.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t>
    </r>
    <r>
      <rPr>
        <b/>
        <sz val="10"/>
        <rFont val="Arial"/>
        <family val="2"/>
        <charset val="238"/>
      </rPr>
      <t xml:space="preserve">Adriatic Croatia International Club, za djelatnost marina d.d. (ACI d.d.), RH, Matični broj: 040002541, OIB: 17195049659
</t>
    </r>
    <r>
      <rPr>
        <sz val="10"/>
        <rFont val="Arial"/>
        <family val="2"/>
        <charset val="238"/>
      </rPr>
      <t xml:space="preserve">
2. usvojene računovodstvene politike (samo naznaku je li došlo do promjene u odnosu na prethodno razdoblje)
</t>
    </r>
    <r>
      <rPr>
        <b/>
        <sz val="10"/>
        <rFont val="Arial"/>
        <family val="2"/>
        <charset val="238"/>
      </rPr>
      <t>Računovodstvene politike navedene su u sklopu bilješki uz Godišnje izvješće za 2023. godinu, poglavlje 2.</t>
    </r>
    <r>
      <rPr>
        <sz val="10"/>
        <rFont val="Arial"/>
        <family val="2"/>
        <charset val="238"/>
      </rPr>
      <t xml:space="preserv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t>
    </r>
    <r>
      <rPr>
        <b/>
        <sz val="10"/>
        <rFont val="Arial"/>
        <family val="2"/>
        <charset val="238"/>
      </rPr>
      <t xml:space="preserve">Tijekom prvih 9 mjeseci 2024. godine nije bilo navedenih obveza i izdataka koji nisu uključeni u bilancu.
</t>
    </r>
    <r>
      <rPr>
        <sz val="10"/>
        <rFont val="Arial"/>
        <family val="2"/>
        <charset val="238"/>
      </rPr>
      <t xml:space="preserve">
4. iznos i prirodu pojedinih stavki prihoda ili rashoda izuzetne veličine ili pojave 
</t>
    </r>
    <r>
      <rPr>
        <b/>
        <sz val="10"/>
        <rFont val="Arial"/>
        <family val="2"/>
        <charset val="238"/>
      </rPr>
      <t xml:space="preserve">Prihodi i rashodi detaljno su obrađeni u sklopu izvještaja u poglavljima Dinamika prodaje i dinamika profitabilnosti. </t>
    </r>
    <r>
      <rPr>
        <sz val="10"/>
        <rFont val="Arial"/>
        <family val="2"/>
        <charset val="238"/>
      </rPr>
      <t xml:space="preserve">
5. iznose koje poduzetnik duguje i koji dospijevaju nakon više od pet godina, kao i ukupna dugovanja poduzetnika pokrivena vrijednim osiguranjem koje je dao poduzetnik, uz naznaku vrste i oblika osiguranja 
</t>
    </r>
    <r>
      <rPr>
        <b/>
        <sz val="10"/>
        <rFont val="Arial"/>
        <family val="2"/>
        <charset val="238"/>
      </rPr>
      <t xml:space="preserve">Društvo ima dugoročni investicijski kredit s kvartalnom otplatom glavnice i završetkom otplate 30.06.2028. godine. Stanje obveza po kreditima na dan 30.09.2024. iznosi ukupno 5,3 milijuna eura. Sredstvo osiguranja kredita je zadužnica. </t>
    </r>
    <r>
      <rPr>
        <sz val="10"/>
        <rFont val="Arial"/>
        <family val="2"/>
        <charset val="238"/>
      </rPr>
      <t xml:space="preserve"> 
6. prosječan broj zaposlenih tijekom tekućeg razdoblja 
</t>
    </r>
    <r>
      <rPr>
        <b/>
        <sz val="10"/>
        <rFont val="Arial"/>
        <family val="2"/>
        <charset val="238"/>
      </rPr>
      <t xml:space="preserve">U izvještajnom razdoblju prosječno je zaposleno 384 djelatnika. 
</t>
    </r>
    <r>
      <rPr>
        <sz val="10"/>
        <rFont val="Arial"/>
        <family val="2"/>
        <charset val="238"/>
      </rPr>
      <t xml:space="preserve">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t>
    </r>
    <r>
      <rPr>
        <b/>
        <sz val="10"/>
        <rFont val="Arial"/>
        <family val="2"/>
        <charset val="238"/>
      </rPr>
      <t>Društvo tijekom prvih devet mjeseci 2024. godine nije kapitaliziralo trošak plaća.</t>
    </r>
    <r>
      <rPr>
        <sz val="10"/>
        <rFont val="Arial"/>
        <family val="2"/>
        <charset val="238"/>
      </rPr>
      <t xml:space="preserve">
8. ako su u bilanci priznata rezerviranja za odgođeni porez, stanja odgođenog poreza na kraju poslovne godine i kretanja tih stanja tijekom poslovne godine 
</t>
    </r>
    <r>
      <rPr>
        <b/>
        <sz val="10"/>
        <rFont val="Arial"/>
        <family val="2"/>
        <charset val="238"/>
      </rPr>
      <t xml:space="preserve">Odgođena porezna imovina na dan 30.09.2024. godine iznosi 139 tisuća eura i na razini je  ostvarenja 31.12.2023. godine. 
</t>
    </r>
    <r>
      <rPr>
        <sz val="10"/>
        <rFont val="Arial"/>
        <family val="2"/>
        <charset val="238"/>
      </rPr>
      <t xml:space="preserv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t>
    </r>
    <r>
      <rPr>
        <b/>
        <sz val="10"/>
        <rFont val="Arial"/>
        <family val="2"/>
        <charset val="238"/>
      </rPr>
      <t xml:space="preserve">Društvo je sklopilo Ugovor o zajedničkom ulaganju s tvrtkom Gitone Kvarner d.o.o. iz Zagreba i ima 50% udjela. Sve odluke Uprave moraju biti odobrene od strane oba vlasnika, pa je ulaganje klasificirano kao zajednički pothvat. Društvo je osnovano radi prijave na natječaj za dodjelu koncesije za izgradnju i komercijalno korištenje luke nautičkog turizma Porto Baroš u Rijeci. Na dan 30.09.2024.  Društvo ima iskazano ulaganje u bilanci u iznosu od 1,4 milijun eura, od čega se 1,7 milijuna eura odnosi na ulaganja u kapitalne rezerve u koje je tijekom 2023. godine, uz ranije uplaćenih 0,6 milijuna eura uplaćeno dodatnih 1 milijun eura, te je evidentirano 50% gubitka ACI-GITONE d.o.o. za prvih devet mjeseci 2024. godine u iznosu od 0,1 milijun  eura uz preneseni ispravak vrijednosti za 2021. do 2023. godinu u ukupnom iznosu od 0,3 milijun eura.  Tijekom  trećeg kvartala proknjiženo je umanjenje  ispravaka vrijednosti ulaganja za 2023. godinu u iznosu od 48 tisuća eura. Ispravak vrijednosti ulaganja iznosi sveukupno 0,4 milijuna eura. Slijedom navedenog neto iskazana vrijednost ulaganja na kraju perioda iznosi 1,4 milijun eura.
</t>
    </r>
    <r>
      <rPr>
        <sz val="10"/>
        <rFont val="Arial"/>
        <family val="2"/>
        <charset val="238"/>
      </rPr>
      <t xml:space="preserve">
10. broj i nominalnu vrijednost, ili ako ne postoji nominalna vrijednost, knjigovodstvenu vrijednost dionica ili udjela upisanih tijekom poslovne godine u okviru odobrenog kapitala
</t>
    </r>
    <r>
      <rPr>
        <b/>
        <sz val="10"/>
        <rFont val="Arial"/>
        <family val="2"/>
        <charset val="238"/>
      </rPr>
      <t xml:space="preserve">Društvo raspolaže s 111.060 redovnih dionica bez nominalnog iznosa. Temeljni kapital Društva, iznosi 53.064.702,37 EUR-a. Svaka dionica će se odnositi na 1/111.060 dijela temeljnog kapitala. 
</t>
    </r>
    <r>
      <rPr>
        <sz val="10"/>
        <rFont val="Arial"/>
        <family val="2"/>
        <charset val="238"/>
      </rPr>
      <t xml:space="preserve">
11. postojanje bilo kakvih potvrda o sudjelovanju, konvertibilnih zadužnica, jamstava, opcija ili sličnih vrijednosnica ili prava, s naznakom njihovog broja i prava koja daju
</t>
    </r>
    <r>
      <rPr>
        <b/>
        <sz val="10"/>
        <rFont val="Arial"/>
        <family val="2"/>
        <charset val="238"/>
      </rPr>
      <t xml:space="preserve">Tijekom izvještajnog perioda nije bilo navedenih vrijednosnica ili prava. 
</t>
    </r>
    <r>
      <rPr>
        <sz val="10"/>
        <rFont val="Arial"/>
        <family val="2"/>
        <charset val="238"/>
      </rPr>
      <t xml:space="preserve">
12. naziv, sjedište te pravni oblik svakog poduzetnika u kojemu poduzetnik ima neograničenu odgovornost 
</t>
    </r>
    <r>
      <rPr>
        <b/>
        <sz val="10"/>
        <rFont val="Arial"/>
        <family val="2"/>
        <charset val="238"/>
      </rPr>
      <t xml:space="preserve">Tijekom izvještajnog razdoblja 2024. godine nije bilo društava u kojima izdavatelj ima neograničenu odgovornost. 
</t>
    </r>
    <r>
      <rPr>
        <sz val="10"/>
        <rFont val="Arial"/>
        <family val="2"/>
        <charset val="238"/>
      </rPr>
      <t xml:space="preserve">
13. naziv i sjedište poduzetnika koji sastavlja tromjesečni konsolidirani financijski izvještaj najveće grupe poduzetnika u kojoj poduzetnik sudjeluje kao kontrolirani član grupe
</t>
    </r>
    <r>
      <rPr>
        <b/>
        <sz val="10"/>
        <rFont val="Arial"/>
        <family val="2"/>
        <charset val="238"/>
      </rPr>
      <t>Društvo ne sastavlja konsolidirane izvještaje.</t>
    </r>
    <r>
      <rPr>
        <sz val="10"/>
        <rFont val="Arial"/>
        <family val="2"/>
        <charset val="238"/>
      </rPr>
      <t xml:space="preserve">
14. naziv i sjedište poduzetnika koji sastavlja tromjesečni konsolidirani financijski izvještaj najmanje grupe poduzetnika u kojoj poduzetnik sudjeluje kao kontrolirani član i koji je također uključen u grupu poduzetnika iz točke 13. 
</t>
    </r>
    <r>
      <rPr>
        <b/>
        <sz val="10"/>
        <rFont val="Arial"/>
        <family val="2"/>
        <charset val="238"/>
      </rPr>
      <t xml:space="preserve">Društvo ne sastavlja konsolidirane izvještaje.
</t>
    </r>
    <r>
      <rPr>
        <sz val="10"/>
        <rFont val="Arial"/>
        <family val="2"/>
        <charset val="238"/>
      </rPr>
      <t xml:space="preserve">
15. mjesto na kojem je moguće dobiti primjerke tromjesečnih konsolidiranih financijskih izvještaja iz točaka 13. i 14., pod uvjetom da su dostupni 
</t>
    </r>
    <r>
      <rPr>
        <b/>
        <sz val="10"/>
        <rFont val="Arial"/>
        <family val="2"/>
        <charset val="238"/>
      </rPr>
      <t xml:space="preserve">Društvo ne sastavlja konsolidirane izvještaje.
</t>
    </r>
    <r>
      <rPr>
        <sz val="10"/>
        <rFont val="Arial"/>
        <family val="2"/>
        <charset val="238"/>
      </rPr>
      <t xml:space="preserve">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t>
    </r>
    <r>
      <rPr>
        <b/>
        <sz val="10"/>
        <rFont val="Arial"/>
        <family val="2"/>
        <charset val="238"/>
      </rPr>
      <t>Nije bilo navedenih aranžmana.</t>
    </r>
    <r>
      <rPr>
        <sz val="10"/>
        <rFont val="Arial"/>
        <family val="2"/>
        <charset val="238"/>
      </rPr>
      <t xml:space="preserve">
17. prirodu i financijski učinak značajnih događaja koji su nastupili nakon datuma bilance i nisu odraženi u računu dobiti i gubitka ili bilanci 
</t>
    </r>
    <r>
      <rPr>
        <b/>
        <sz val="10"/>
        <rFont val="Arial"/>
        <family val="2"/>
        <charset val="238"/>
      </rPr>
      <t xml:space="preserve">Nakon 30. rujna 2024. godine nije bilo događaja koji bi imali značajan utjecaj na financijske izvještaje za period koji je završio 30. rujna  2024. godine, odnosno nisu od takvog značaja za poslovanje Društva da bi zahtijevali objavu u bilješkama uz financijske izvještaje. 
</t>
    </r>
    <r>
      <rPr>
        <sz val="10"/>
        <rFont val="Arial"/>
        <family val="2"/>
        <charset val="238"/>
      </rPr>
      <t xml:space="preserve">
</t>
    </r>
  </si>
  <si>
    <t>Usporedba izvještajnih pozicija MSFI i TFI POD</t>
  </si>
  <si>
    <t xml:space="preserve">Stavka po MSFI </t>
  </si>
  <si>
    <t xml:space="preserve">BILJEŠKA </t>
  </si>
  <si>
    <t>Iznos u 000 eura</t>
  </si>
  <si>
    <t>Stavka TFI - POD</t>
  </si>
  <si>
    <t xml:space="preserve">AOP </t>
  </si>
  <si>
    <t>AKTIVA</t>
  </si>
  <si>
    <t xml:space="preserve">Nekretnine, postrojenja i oprema </t>
  </si>
  <si>
    <t xml:space="preserve">Materijalna imovina </t>
  </si>
  <si>
    <t>AOP 010 (AOP 011 do 019)</t>
  </si>
  <si>
    <t xml:space="preserve">Ulaganja u nekretnine </t>
  </si>
  <si>
    <t xml:space="preserve">Nematerijalna imovina </t>
  </si>
  <si>
    <t>AOP 003 (AOP 004 do 009)</t>
  </si>
  <si>
    <t xml:space="preserve">Imovina s pravom korištenja </t>
  </si>
  <si>
    <t xml:space="preserve">Potraživanja od kupaca </t>
  </si>
  <si>
    <t xml:space="preserve">Potraživanja </t>
  </si>
  <si>
    <t>AOP 046 (AOP 047 do 052)</t>
  </si>
  <si>
    <t xml:space="preserve">Ugovorna imovina </t>
  </si>
  <si>
    <t xml:space="preserve">Plaćeni troškovi budućeg razdoblja i obračunati prihodi </t>
  </si>
  <si>
    <t>AOP 064</t>
  </si>
  <si>
    <t>Potraživanja za preplaćeni porez na dobit</t>
  </si>
  <si>
    <t xml:space="preserve">Ostala potraživanja </t>
  </si>
  <si>
    <t xml:space="preserve">Obveze po najmovima - dugoročne </t>
  </si>
  <si>
    <t xml:space="preserve">Ostale dugoročne obveze </t>
  </si>
  <si>
    <t>AOP 107</t>
  </si>
  <si>
    <t xml:space="preserve">Obveze po kreditima - kratkoročne </t>
  </si>
  <si>
    <t xml:space="preserve">Obveze po kreditima </t>
  </si>
  <si>
    <t>AOP 115</t>
  </si>
  <si>
    <t xml:space="preserve">Ostale kratkoročne obveze - kamata </t>
  </si>
  <si>
    <t>AOP 123</t>
  </si>
  <si>
    <t xml:space="preserve">Ugovorna obveza </t>
  </si>
  <si>
    <t xml:space="preserve">Ostale kratkoročne obveze - ugovorna obveza </t>
  </si>
  <si>
    <t xml:space="preserve">Obveze po najmovima - kratkoročne </t>
  </si>
  <si>
    <t xml:space="preserve">Ostale kratkoročne obveze - pravo korištenja imovine </t>
  </si>
  <si>
    <t xml:space="preserve">Obveze za poreze, doprinose i slična davanja - pravo korištenja imovine (koncesija) </t>
  </si>
  <si>
    <t>AOP 120</t>
  </si>
  <si>
    <t>Dobavljači nematerijalne imovine - s osnova prava korištenja</t>
  </si>
  <si>
    <t>AOP 117</t>
  </si>
  <si>
    <t xml:space="preserve">Rezerviranja - kratkoročna </t>
  </si>
  <si>
    <t xml:space="preserve">Odgođeno plaćanje troškova i prihod budućeg razdoblja - rezerviranja </t>
  </si>
  <si>
    <t>AOP 124</t>
  </si>
  <si>
    <t>Obveze prema zaposlenima - otpremnine i jubilarne nagrade</t>
  </si>
  <si>
    <t>AOP 119</t>
  </si>
  <si>
    <t>Izvještaj o sveobuhvatnoj dobiti za razdoblje 01.01. do 30.06.2024.</t>
  </si>
  <si>
    <t>Stavka GFI - POD</t>
  </si>
  <si>
    <t xml:space="preserve">Troškovi osoblja </t>
  </si>
  <si>
    <t>AOP 013 (AOP 14 do 16)</t>
  </si>
  <si>
    <t xml:space="preserve">Rezerviranja za mirovine, otpremnine i slične obveze </t>
  </si>
  <si>
    <t>AOP 023</t>
  </si>
  <si>
    <t xml:space="preserve">Ostali troškovi - naknade zaposlenicima </t>
  </si>
  <si>
    <t>AOP 018</t>
  </si>
  <si>
    <t xml:space="preserve">Ostali poslovni rashodi </t>
  </si>
  <si>
    <t xml:space="preserve">Vrijednosna usklađenja b) kratkotrajne imovine osim financijske imovine </t>
  </si>
  <si>
    <t>AOP 021</t>
  </si>
  <si>
    <t xml:space="preserve">Ostali troškovi - bez naknade zaposlenicima </t>
  </si>
  <si>
    <t xml:space="preserve">Ostali poslovni rashodi - osim ostalih gubitaka </t>
  </si>
  <si>
    <t>AOP 029</t>
  </si>
  <si>
    <t>Rezerviranja za započete sudske sporove</t>
  </si>
  <si>
    <t>AOP 025</t>
  </si>
  <si>
    <t>Izvještaj o financijskom položaju na dan 30.09.2024.</t>
  </si>
  <si>
    <t>u razdoblju 01.01.2024. do 30.09.2024.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</si>
</sst>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0"/>
    <numFmt numFmtId="165" formatCode="00"/>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0"/>
      <color theme="1"/>
      <name val="Arial"/>
      <family val="2"/>
      <charset val="238"/>
    </font>
    <font>
      <b/>
      <sz val="12"/>
      <color theme="1"/>
      <name val="Calibri"/>
      <family val="2"/>
      <charset val="238"/>
      <scheme val="minor"/>
    </font>
    <font>
      <b/>
      <sz val="11"/>
      <name val="Calibri"/>
      <family val="2"/>
      <charset val="238"/>
      <scheme val="minor"/>
    </font>
    <font>
      <b/>
      <sz val="10"/>
      <name val="Calibri"/>
      <family val="2"/>
      <charset val="238"/>
      <scheme val="minor"/>
    </font>
    <font>
      <sz val="10"/>
      <color rgb="FFFF0000"/>
      <name val="Arial"/>
      <family val="2"/>
      <charset val="238"/>
    </font>
    <font>
      <b/>
      <sz val="12"/>
      <name val="Calibri"/>
      <family val="2"/>
      <charset val="238"/>
      <scheme val="minor"/>
    </font>
  </fonts>
  <fills count="18">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theme="0" tint="-0.14999847407452621"/>
        <bgColor indexed="64"/>
      </patternFill>
    </fill>
    <fill>
      <patternFill patternType="solid">
        <fgColor theme="0" tint="-4.9989318521683403E-2"/>
        <bgColor indexed="64"/>
      </patternFill>
    </fill>
  </fills>
  <borders count="4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thin">
        <color indexed="64"/>
      </bottom>
      <diagonal/>
    </border>
    <border>
      <left/>
      <right/>
      <top style="thin">
        <color auto="1"/>
      </top>
      <bottom style="thin">
        <color indexed="64"/>
      </bottom>
      <diagonal/>
    </border>
    <border>
      <left/>
      <right/>
      <top style="thin">
        <color auto="1"/>
      </top>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2" fillId="0" borderId="0"/>
  </cellStyleXfs>
  <cellXfs count="37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34"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29" fillId="11" borderId="35" xfId="4" applyFont="1" applyFill="1" applyBorder="1"/>
    <xf numFmtId="0" fontId="5" fillId="11" borderId="0" xfId="4" applyFont="1" applyFill="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6" fillId="0" borderId="0" xfId="0" applyFont="1"/>
    <xf numFmtId="0" fontId="36" fillId="0" borderId="0" xfId="0" applyFont="1" applyAlignment="1">
      <alignment vertical="center"/>
    </xf>
    <xf numFmtId="0" fontId="36" fillId="0" borderId="0" xfId="0" applyFont="1"/>
    <xf numFmtId="0" fontId="37" fillId="0" borderId="39" xfId="0" applyFont="1" applyBorder="1" applyAlignment="1">
      <alignment horizontal="center" vertical="center"/>
    </xf>
    <xf numFmtId="0" fontId="38" fillId="0" borderId="39" xfId="0" applyFont="1" applyBorder="1" applyAlignment="1">
      <alignment horizontal="center" vertical="center" wrapText="1"/>
    </xf>
    <xf numFmtId="0" fontId="37" fillId="16" borderId="40" xfId="0" applyFont="1" applyFill="1" applyBorder="1" applyAlignment="1">
      <alignment horizontal="left" vertical="center"/>
    </xf>
    <xf numFmtId="0" fontId="37" fillId="16" borderId="40" xfId="0" applyFont="1" applyFill="1" applyBorder="1" applyAlignment="1">
      <alignment horizontal="center" vertical="center"/>
    </xf>
    <xf numFmtId="0" fontId="37" fillId="16" borderId="40" xfId="0" applyFont="1" applyFill="1" applyBorder="1" applyAlignment="1">
      <alignment horizontal="center" vertical="center" wrapText="1"/>
    </xf>
    <xf numFmtId="0" fontId="37" fillId="16" borderId="0" xfId="0" applyFont="1" applyFill="1" applyAlignment="1">
      <alignment horizontal="center" vertical="center"/>
    </xf>
    <xf numFmtId="0" fontId="37" fillId="16" borderId="0" xfId="0" applyFont="1" applyFill="1" applyAlignment="1">
      <alignment horizontal="center" vertical="center" wrapText="1"/>
    </xf>
    <xf numFmtId="0" fontId="2" fillId="0" borderId="0" xfId="0" applyFont="1"/>
    <xf numFmtId="0" fontId="2" fillId="0" borderId="0" xfId="0" applyFont="1" applyAlignment="1">
      <alignment horizontal="center"/>
    </xf>
    <xf numFmtId="3" fontId="2" fillId="0" borderId="0" xfId="0" applyNumberFormat="1" applyFont="1"/>
    <xf numFmtId="0" fontId="2" fillId="0" borderId="39" xfId="0" applyFont="1" applyBorder="1"/>
    <xf numFmtId="0" fontId="2" fillId="0" borderId="39" xfId="0" applyFont="1" applyBorder="1" applyAlignment="1">
      <alignment horizontal="center"/>
    </xf>
    <xf numFmtId="3" fontId="2" fillId="0" borderId="39" xfId="0" applyNumberFormat="1" applyFont="1" applyBorder="1"/>
    <xf numFmtId="0" fontId="2" fillId="17" borderId="41" xfId="0" applyFont="1" applyFill="1" applyBorder="1"/>
    <xf numFmtId="0" fontId="2" fillId="17" borderId="41" xfId="0" applyFont="1" applyFill="1" applyBorder="1" applyAlignment="1">
      <alignment horizontal="center"/>
    </xf>
    <xf numFmtId="3" fontId="2" fillId="17" borderId="41" xfId="0" applyNumberFormat="1" applyFont="1" applyFill="1" applyBorder="1"/>
    <xf numFmtId="0" fontId="2" fillId="17" borderId="39" xfId="0" applyFont="1" applyFill="1" applyBorder="1"/>
    <xf numFmtId="0" fontId="2" fillId="17" borderId="39" xfId="0" applyFont="1" applyFill="1" applyBorder="1" applyAlignment="1">
      <alignment horizontal="center"/>
    </xf>
    <xf numFmtId="3" fontId="2" fillId="17" borderId="39" xfId="0" applyNumberFormat="1" applyFont="1" applyFill="1" applyBorder="1"/>
    <xf numFmtId="0" fontId="2" fillId="0" borderId="41" xfId="0" applyFont="1" applyBorder="1"/>
    <xf numFmtId="0" fontId="2" fillId="0" borderId="41" xfId="0" applyFont="1" applyBorder="1" applyAlignment="1">
      <alignment horizontal="center"/>
    </xf>
    <xf numFmtId="3" fontId="2" fillId="0" borderId="41" xfId="0" applyNumberFormat="1" applyFont="1" applyBorder="1"/>
    <xf numFmtId="0" fontId="2" fillId="0" borderId="41" xfId="0" applyFont="1" applyBorder="1" applyAlignment="1">
      <alignment horizontal="left"/>
    </xf>
    <xf numFmtId="0" fontId="2" fillId="0" borderId="41" xfId="0" applyFont="1" applyBorder="1" applyAlignment="1">
      <alignment horizontal="left" wrapText="1"/>
    </xf>
    <xf numFmtId="0" fontId="2" fillId="0" borderId="0" xfId="0" applyFont="1" applyAlignment="1">
      <alignment horizontal="left"/>
    </xf>
    <xf numFmtId="3" fontId="2" fillId="0" borderId="0" xfId="0" applyNumberFormat="1" applyFont="1" applyAlignment="1">
      <alignment horizontal="right"/>
    </xf>
    <xf numFmtId="0" fontId="2" fillId="0" borderId="39" xfId="0" applyFont="1" applyBorder="1" applyAlignment="1">
      <alignment horizontal="left"/>
    </xf>
    <xf numFmtId="0" fontId="2" fillId="0" borderId="39" xfId="0" applyFont="1" applyBorder="1" applyAlignment="1">
      <alignment horizontal="right"/>
    </xf>
    <xf numFmtId="0" fontId="2" fillId="17" borderId="41" xfId="0" applyFont="1" applyFill="1" applyBorder="1" applyAlignment="1">
      <alignment horizontal="left"/>
    </xf>
    <xf numFmtId="3" fontId="2" fillId="17" borderId="41" xfId="0" applyNumberFormat="1" applyFont="1" applyFill="1" applyBorder="1" applyAlignment="1">
      <alignment horizontal="right"/>
    </xf>
    <xf numFmtId="3" fontId="35" fillId="0" borderId="41" xfId="0" applyNumberFormat="1" applyFont="1" applyBorder="1" applyAlignment="1">
      <alignment horizontal="right"/>
    </xf>
    <xf numFmtId="0" fontId="35" fillId="0" borderId="39" xfId="0" applyFont="1" applyBorder="1"/>
    <xf numFmtId="0" fontId="2" fillId="0" borderId="40" xfId="0" applyFont="1" applyBorder="1"/>
    <xf numFmtId="0" fontId="2" fillId="0" borderId="40" xfId="0" applyFont="1" applyBorder="1" applyAlignment="1">
      <alignment horizontal="center"/>
    </xf>
    <xf numFmtId="3" fontId="2" fillId="0" borderId="40" xfId="0" applyNumberFormat="1" applyFont="1" applyBorder="1"/>
    <xf numFmtId="0" fontId="2" fillId="17" borderId="0" xfId="0" applyFont="1" applyFill="1"/>
    <xf numFmtId="0" fontId="2" fillId="17" borderId="0" xfId="0" applyFont="1" applyFill="1" applyAlignment="1">
      <alignment horizontal="center"/>
    </xf>
    <xf numFmtId="3" fontId="2" fillId="17" borderId="0" xfId="0" applyNumberFormat="1" applyFont="1" applyFill="1"/>
    <xf numFmtId="3" fontId="2" fillId="17" borderId="0" xfId="0" applyNumberFormat="1" applyFont="1" applyFill="1" applyAlignment="1">
      <alignment horizontal="right"/>
    </xf>
    <xf numFmtId="0" fontId="40" fillId="0" borderId="0" xfId="0" applyFont="1" applyAlignment="1">
      <alignment vertical="center"/>
    </xf>
    <xf numFmtId="0" fontId="40" fillId="0" borderId="0" xfId="0" applyFont="1"/>
    <xf numFmtId="0" fontId="2" fillId="0" borderId="0" xfId="0" applyFont="1" applyAlignment="1">
      <alignment horizontal="left" wrapText="1"/>
    </xf>
    <xf numFmtId="3" fontId="0" fillId="0" borderId="0" xfId="0" applyNumberFormat="1"/>
    <xf numFmtId="3" fontId="2" fillId="11" borderId="41" xfId="0" applyNumberFormat="1" applyFont="1" applyFill="1" applyBorder="1"/>
    <xf numFmtId="3" fontId="2" fillId="11" borderId="0" xfId="0" applyNumberFormat="1" applyFont="1" applyFill="1"/>
    <xf numFmtId="3" fontId="39" fillId="11" borderId="39" xfId="0" applyNumberFormat="1" applyFont="1" applyFill="1" applyBorder="1"/>
    <xf numFmtId="0" fontId="5" fillId="11" borderId="34" xfId="4" applyFont="1" applyFill="1" applyBorder="1" applyAlignment="1">
      <alignment horizontal="right" vertical="center" wrapText="1"/>
    </xf>
    <xf numFmtId="0" fontId="5" fillId="11" borderId="0" xfId="4" applyFont="1" applyFill="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29"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protection locked="0"/>
    </xf>
    <xf numFmtId="0" fontId="29" fillId="11" borderId="0" xfId="4" applyFont="1" applyFill="1" applyProtection="1">
      <protection locked="0"/>
    </xf>
    <xf numFmtId="0" fontId="29" fillId="11" borderId="0" xfId="4" applyFont="1" applyFill="1" applyAlignment="1" applyProtection="1">
      <alignment vertical="top" wrapText="1"/>
      <protection locked="0"/>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Alignment="1">
      <alignment horizontal="right" vertical="center"/>
    </xf>
    <xf numFmtId="0" fontId="30"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29" fillId="11" borderId="34" xfId="4" applyFont="1" applyFill="1" applyBorder="1" applyAlignment="1">
      <alignment wrapText="1"/>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41" xfId="0" applyFont="1" applyBorder="1" applyAlignment="1">
      <alignment horizontal="left" vertical="center"/>
    </xf>
    <xf numFmtId="0" fontId="2" fillId="0" borderId="0" xfId="0" applyFont="1" applyAlignment="1">
      <alignment horizontal="left" vertical="center"/>
    </xf>
    <xf numFmtId="0" fontId="2" fillId="0" borderId="41" xfId="0" applyFont="1" applyBorder="1" applyAlignment="1">
      <alignment horizontal="center" vertical="center"/>
    </xf>
    <xf numFmtId="0" fontId="2" fillId="0" borderId="0" xfId="0" applyFont="1" applyAlignment="1">
      <alignment horizontal="center" vertical="center"/>
    </xf>
    <xf numFmtId="3" fontId="2" fillId="0" borderId="41" xfId="0" applyNumberFormat="1" applyFont="1" applyBorder="1" applyAlignment="1">
      <alignment horizontal="right" vertical="center"/>
    </xf>
    <xf numFmtId="3" fontId="2" fillId="0" borderId="0" xfId="0" applyNumberFormat="1" applyFont="1" applyAlignment="1">
      <alignment horizontal="right" vertical="center"/>
    </xf>
    <xf numFmtId="0" fontId="2" fillId="17" borderId="41" xfId="0" applyFont="1" applyFill="1" applyBorder="1" applyAlignment="1">
      <alignment horizontal="left" vertical="center"/>
    </xf>
    <xf numFmtId="0" fontId="2" fillId="17" borderId="0" xfId="0" applyFont="1" applyFill="1" applyAlignment="1">
      <alignment horizontal="left" vertical="center"/>
    </xf>
    <xf numFmtId="0" fontId="2" fillId="17" borderId="39" xfId="0" applyFont="1" applyFill="1" applyBorder="1" applyAlignment="1">
      <alignment horizontal="left" vertical="center"/>
    </xf>
    <xf numFmtId="0" fontId="2" fillId="17" borderId="41" xfId="0" applyFont="1" applyFill="1" applyBorder="1" applyAlignment="1">
      <alignment horizontal="center" vertical="center"/>
    </xf>
    <xf numFmtId="0" fontId="2" fillId="17" borderId="0" xfId="0" applyFont="1" applyFill="1" applyAlignment="1">
      <alignment horizontal="center" vertical="center"/>
    </xf>
    <xf numFmtId="0" fontId="2" fillId="17" borderId="39" xfId="0" applyFont="1" applyFill="1" applyBorder="1" applyAlignment="1">
      <alignment horizontal="center" vertical="center"/>
    </xf>
    <xf numFmtId="3" fontId="2" fillId="17" borderId="41" xfId="0" applyNumberFormat="1" applyFont="1" applyFill="1" applyBorder="1" applyAlignment="1">
      <alignment horizontal="right" vertical="center"/>
    </xf>
    <xf numFmtId="3" fontId="2" fillId="17" borderId="0" xfId="0" applyNumberFormat="1" applyFont="1" applyFill="1" applyAlignment="1">
      <alignment horizontal="right" vertical="center"/>
    </xf>
    <xf numFmtId="3" fontId="2" fillId="17" borderId="39" xfId="0" applyNumberFormat="1" applyFont="1" applyFill="1" applyBorder="1" applyAlignment="1">
      <alignment horizontal="right" vertical="center"/>
    </xf>
    <xf numFmtId="0" fontId="2" fillId="0" borderId="0" xfId="0" applyFont="1" applyAlignment="1">
      <alignment horizontal="left" vertical="top" wrapText="1"/>
    </xf>
    <xf numFmtId="0" fontId="2" fillId="0" borderId="0" xfId="0" applyFont="1" applyAlignment="1">
      <alignment horizontal="left" vertical="top"/>
    </xf>
    <xf numFmtId="0" fontId="2" fillId="0" borderId="39" xfId="0" applyFont="1" applyBorder="1" applyAlignment="1">
      <alignment horizontal="left" vertical="center"/>
    </xf>
    <xf numFmtId="0" fontId="2" fillId="0" borderId="41" xfId="0" applyFont="1" applyBorder="1" applyAlignment="1">
      <alignment horizontal="left" vertical="center" wrapText="1"/>
    </xf>
    <xf numFmtId="0" fontId="2" fillId="0" borderId="39" xfId="0" applyFont="1" applyBorder="1" applyAlignment="1">
      <alignment horizontal="left" vertical="center" wrapText="1"/>
    </xf>
    <xf numFmtId="3" fontId="2" fillId="0" borderId="39" xfId="0" applyNumberFormat="1" applyFont="1" applyBorder="1" applyAlignment="1">
      <alignment horizontal="right" vertical="center"/>
    </xf>
    <xf numFmtId="0" fontId="2" fillId="17" borderId="41" xfId="0" applyFont="1" applyFill="1" applyBorder="1" applyAlignment="1">
      <alignment horizontal="left" vertical="center" wrapText="1"/>
    </xf>
    <xf numFmtId="0" fontId="2" fillId="17" borderId="39" xfId="0" applyFont="1" applyFill="1" applyBorder="1" applyAlignment="1">
      <alignment horizontal="left" vertical="center" wrapText="1"/>
    </xf>
  </cellXfs>
  <cellStyles count="7">
    <cellStyle name="Hyperlink 2" xfId="2" xr:uid="{00000000-0005-0000-0000-000000000000}"/>
    <cellStyle name="Normal 2" xfId="3" xr:uid="{00000000-0005-0000-0000-000002000000}"/>
    <cellStyle name="Normal 2 2" xfId="5" xr:uid="{00000000-0005-0000-0000-000003000000}"/>
    <cellStyle name="Normal 3" xfId="4" xr:uid="{00000000-0005-0000-0000-000004000000}"/>
    <cellStyle name="Normal 3 3" xfId="6" xr:uid="{DE14691B-4148-49CB-96D7-90A1E0E88C9D}"/>
    <cellStyle name="Normalno" xfId="0" builtinId="0"/>
    <cellStyle name="Style 1" xfId="1" xr:uid="{00000000-0005-0000-0000-000005000000}"/>
  </cellStyles>
  <dxfs count="0"/>
  <tableStyles count="1" defaultTableStyle="TableStyleMedium2" defaultPivotStyle="PivotStyleLight16">
    <tableStyle name="Invisible" pivot="0" table="0" count="0" xr9:uid="{0B7B8344-5045-48B2-9798-1F800B330C34}"/>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false"/>
</MapInfo>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atena\Kontroling$\SLU&#381;BA%20KONTROLINGA\IZVJE&#352;&#262;A%20O%20POSLOVANJU%20-%20MJESE&#268;NA%20GODI&#352;NJA\Mjese&#269;ni%20izvje&#353;taji\2024\Devetomjese&#269;no%20izvje&#353;&#263;e%202024\tfi-pod-3Q_2024%20(1).xlsx" TargetMode="External"/><Relationship Id="rId1" Type="http://schemas.openxmlformats.org/officeDocument/2006/relationships/externalLinkPath" Target="file:///\\atena\Kontroling$\SLU&#381;BA%20KONTROLINGA\IZVJE&#352;&#262;A%20O%20POSLOVANJU%20-%20MJESE&#268;NA%20GODI&#352;NJA\Mjese&#269;ni%20izvje&#353;taji\2024\Devetomjese&#269;no%20izvje&#353;&#263;e%202024\tfi-pod-3Q_2024%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pći podaci"/>
      <sheetName val="Bilanca"/>
      <sheetName val="NT_I"/>
      <sheetName val="RDG"/>
      <sheetName val="NT_D"/>
      <sheetName val="PK"/>
      <sheetName val="Bilješke"/>
    </sheetNames>
  </externalBook>
</externalLink>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view="pageBreakPreview" topLeftCell="A47" zoomScaleNormal="100" zoomScaleSheetLayoutView="100" workbookViewId="0">
      <selection activeCell="R57" sqref="R57"/>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226" t="s">
        <v>307</v>
      </c>
      <c r="B1" s="227"/>
      <c r="C1" s="227"/>
      <c r="D1" s="92"/>
      <c r="E1" s="92"/>
      <c r="F1" s="92"/>
      <c r="G1" s="92"/>
      <c r="H1" s="92"/>
      <c r="I1" s="92"/>
      <c r="J1" s="93"/>
    </row>
    <row r="2" spans="1:20" ht="14.45" customHeight="1" x14ac:dyDescent="0.25">
      <c r="A2" s="228" t="s">
        <v>323</v>
      </c>
      <c r="B2" s="229"/>
      <c r="C2" s="229"/>
      <c r="D2" s="229"/>
      <c r="E2" s="229"/>
      <c r="F2" s="229"/>
      <c r="G2" s="229"/>
      <c r="H2" s="229"/>
      <c r="I2" s="229"/>
      <c r="J2" s="230"/>
      <c r="N2" s="73">
        <v>1</v>
      </c>
    </row>
    <row r="3" spans="1:20" x14ac:dyDescent="0.25">
      <c r="A3" s="94"/>
      <c r="B3" s="95"/>
      <c r="C3" s="95"/>
      <c r="D3" s="95"/>
      <c r="E3" s="95"/>
      <c r="F3" s="95"/>
      <c r="G3" s="95"/>
      <c r="H3" s="95"/>
      <c r="I3" s="95"/>
      <c r="J3" s="96"/>
      <c r="N3" s="73">
        <v>2</v>
      </c>
    </row>
    <row r="4" spans="1:20" ht="33.6" customHeight="1" x14ac:dyDescent="0.25">
      <c r="A4" s="231" t="s">
        <v>308</v>
      </c>
      <c r="B4" s="232"/>
      <c r="C4" s="232"/>
      <c r="D4" s="232"/>
      <c r="E4" s="233">
        <v>45292</v>
      </c>
      <c r="F4" s="234"/>
      <c r="G4" s="97" t="s">
        <v>0</v>
      </c>
      <c r="H4" s="233">
        <v>45565</v>
      </c>
      <c r="I4" s="234"/>
      <c r="J4" s="98"/>
      <c r="N4" s="73">
        <v>3</v>
      </c>
    </row>
    <row r="5" spans="1:20" s="72" customFormat="1" ht="10.15" customHeight="1" x14ac:dyDescent="0.25">
      <c r="A5" s="235"/>
      <c r="B5" s="236"/>
      <c r="C5" s="236"/>
      <c r="D5" s="236"/>
      <c r="E5" s="236"/>
      <c r="F5" s="236"/>
      <c r="G5" s="236"/>
      <c r="H5" s="236"/>
      <c r="I5" s="236"/>
      <c r="J5" s="237"/>
      <c r="N5" s="73">
        <v>4</v>
      </c>
    </row>
    <row r="6" spans="1:20" ht="20.45" customHeight="1" x14ac:dyDescent="0.25">
      <c r="A6" s="99"/>
      <c r="B6" s="100" t="s">
        <v>328</v>
      </c>
      <c r="C6" s="101"/>
      <c r="D6" s="101"/>
      <c r="E6" s="39">
        <v>2024</v>
      </c>
      <c r="F6" s="102"/>
      <c r="G6" s="97"/>
      <c r="H6" s="102"/>
      <c r="I6" s="103"/>
      <c r="J6" s="104"/>
    </row>
    <row r="7" spans="1:20" s="77" customFormat="1" ht="10.9" customHeight="1" x14ac:dyDescent="0.25">
      <c r="A7" s="99"/>
      <c r="B7" s="101"/>
      <c r="C7" s="101"/>
      <c r="D7" s="101"/>
      <c r="E7" s="105"/>
      <c r="F7" s="105"/>
      <c r="G7" s="97"/>
      <c r="H7" s="102"/>
      <c r="I7" s="103"/>
      <c r="J7" s="104"/>
      <c r="K7" s="75"/>
      <c r="L7" s="75"/>
      <c r="M7" s="75"/>
      <c r="N7" s="76"/>
      <c r="O7" s="75"/>
      <c r="P7" s="75"/>
      <c r="Q7" s="75"/>
      <c r="R7" s="75"/>
      <c r="S7" s="75"/>
      <c r="T7" s="75"/>
    </row>
    <row r="8" spans="1:20" ht="20.45" customHeight="1" x14ac:dyDescent="0.25">
      <c r="A8" s="99"/>
      <c r="B8" s="100" t="s">
        <v>329</v>
      </c>
      <c r="C8" s="101"/>
      <c r="D8" s="101"/>
      <c r="E8" s="39">
        <v>3</v>
      </c>
      <c r="F8" s="102"/>
      <c r="G8" s="97"/>
      <c r="H8" s="102"/>
      <c r="I8" s="103"/>
      <c r="J8" s="104"/>
    </row>
    <row r="9" spans="1:20" s="77" customFormat="1" ht="10.9" customHeight="1" x14ac:dyDescent="0.25">
      <c r="A9" s="99"/>
      <c r="B9" s="101"/>
      <c r="C9" s="101"/>
      <c r="D9" s="101"/>
      <c r="E9" s="105"/>
      <c r="F9" s="105"/>
      <c r="G9" s="97"/>
      <c r="H9" s="105"/>
      <c r="I9" s="106"/>
      <c r="J9" s="104"/>
      <c r="K9" s="75"/>
      <c r="L9" s="75"/>
      <c r="M9" s="75"/>
      <c r="N9" s="76"/>
      <c r="O9" s="75"/>
      <c r="P9" s="75"/>
      <c r="Q9" s="75"/>
      <c r="R9" s="75"/>
      <c r="S9" s="75"/>
      <c r="T9" s="75"/>
    </row>
    <row r="10" spans="1:20" ht="37.9" customHeight="1" x14ac:dyDescent="0.25">
      <c r="A10" s="222" t="s">
        <v>330</v>
      </c>
      <c r="B10" s="223"/>
      <c r="C10" s="223"/>
      <c r="D10" s="223"/>
      <c r="E10" s="223"/>
      <c r="F10" s="223"/>
      <c r="G10" s="223"/>
      <c r="H10" s="223"/>
      <c r="I10" s="223"/>
      <c r="J10" s="107"/>
    </row>
    <row r="11" spans="1:20" ht="24.6" customHeight="1" x14ac:dyDescent="0.25">
      <c r="A11" s="210" t="s">
        <v>309</v>
      </c>
      <c r="B11" s="224"/>
      <c r="C11" s="216" t="s">
        <v>447</v>
      </c>
      <c r="D11" s="217"/>
      <c r="E11" s="108"/>
      <c r="F11" s="181" t="s">
        <v>331</v>
      </c>
      <c r="G11" s="220"/>
      <c r="H11" s="197" t="s">
        <v>451</v>
      </c>
      <c r="I11" s="198"/>
      <c r="J11" s="109"/>
    </row>
    <row r="12" spans="1:20" ht="14.45" customHeight="1" x14ac:dyDescent="0.25">
      <c r="A12" s="110"/>
      <c r="B12" s="111"/>
      <c r="C12" s="111"/>
      <c r="D12" s="111"/>
      <c r="E12" s="225"/>
      <c r="F12" s="225"/>
      <c r="G12" s="225"/>
      <c r="H12" s="225"/>
      <c r="I12" s="112"/>
      <c r="J12" s="109"/>
    </row>
    <row r="13" spans="1:20" ht="21" customHeight="1" x14ac:dyDescent="0.25">
      <c r="A13" s="180" t="s">
        <v>324</v>
      </c>
      <c r="B13" s="220"/>
      <c r="C13" s="216" t="s">
        <v>448</v>
      </c>
      <c r="D13" s="217"/>
      <c r="E13" s="238"/>
      <c r="F13" s="225"/>
      <c r="G13" s="225"/>
      <c r="H13" s="225"/>
      <c r="I13" s="112"/>
      <c r="J13" s="109"/>
    </row>
    <row r="14" spans="1:20" ht="10.9" customHeight="1" x14ac:dyDescent="0.25">
      <c r="A14" s="108"/>
      <c r="B14" s="112"/>
      <c r="C14" s="88"/>
      <c r="D14" s="88"/>
      <c r="E14" s="187"/>
      <c r="F14" s="187"/>
      <c r="G14" s="187"/>
      <c r="H14" s="187"/>
      <c r="I14" s="111"/>
      <c r="J14" s="113"/>
    </row>
    <row r="15" spans="1:20" ht="22.9" customHeight="1" x14ac:dyDescent="0.25">
      <c r="A15" s="180" t="s">
        <v>310</v>
      </c>
      <c r="B15" s="220"/>
      <c r="C15" s="216" t="s">
        <v>449</v>
      </c>
      <c r="D15" s="217"/>
      <c r="E15" s="221"/>
      <c r="F15" s="212"/>
      <c r="G15" s="114" t="s">
        <v>332</v>
      </c>
      <c r="H15" s="197" t="s">
        <v>452</v>
      </c>
      <c r="I15" s="198"/>
      <c r="J15" s="115"/>
    </row>
    <row r="16" spans="1:20" ht="10.9" customHeight="1" x14ac:dyDescent="0.25">
      <c r="A16" s="108"/>
      <c r="B16" s="112"/>
      <c r="C16" s="111"/>
      <c r="D16" s="111"/>
      <c r="E16" s="187"/>
      <c r="F16" s="187"/>
      <c r="G16" s="207"/>
      <c r="H16" s="207"/>
      <c r="I16" s="111"/>
      <c r="J16" s="113"/>
    </row>
    <row r="17" spans="1:10" ht="22.9" customHeight="1" x14ac:dyDescent="0.25">
      <c r="A17" s="116"/>
      <c r="B17" s="114" t="s">
        <v>333</v>
      </c>
      <c r="C17" s="216" t="s">
        <v>450</v>
      </c>
      <c r="D17" s="217"/>
      <c r="E17" s="117"/>
      <c r="F17" s="117"/>
      <c r="G17" s="117"/>
      <c r="H17" s="117"/>
      <c r="I17" s="117"/>
      <c r="J17" s="115"/>
    </row>
    <row r="18" spans="1:10" x14ac:dyDescent="0.25">
      <c r="A18" s="218"/>
      <c r="B18" s="219"/>
      <c r="C18" s="187"/>
      <c r="D18" s="187"/>
      <c r="E18" s="187"/>
      <c r="F18" s="187"/>
      <c r="G18" s="187"/>
      <c r="H18" s="187"/>
      <c r="I18" s="111"/>
      <c r="J18" s="113"/>
    </row>
    <row r="19" spans="1:10" x14ac:dyDescent="0.25">
      <c r="A19" s="210" t="s">
        <v>311</v>
      </c>
      <c r="B19" s="211"/>
      <c r="C19" s="188" t="s">
        <v>453</v>
      </c>
      <c r="D19" s="189"/>
      <c r="E19" s="189"/>
      <c r="F19" s="189"/>
      <c r="G19" s="189"/>
      <c r="H19" s="189"/>
      <c r="I19" s="189"/>
      <c r="J19" s="190"/>
    </row>
    <row r="20" spans="1:10" x14ac:dyDescent="0.25">
      <c r="A20" s="110"/>
      <c r="B20" s="111"/>
      <c r="C20" s="118"/>
      <c r="D20" s="111"/>
      <c r="E20" s="187"/>
      <c r="F20" s="187"/>
      <c r="G20" s="187"/>
      <c r="H20" s="187"/>
      <c r="I20" s="111"/>
      <c r="J20" s="113"/>
    </row>
    <row r="21" spans="1:10" x14ac:dyDescent="0.25">
      <c r="A21" s="210" t="s">
        <v>312</v>
      </c>
      <c r="B21" s="211"/>
      <c r="C21" s="197">
        <v>51000</v>
      </c>
      <c r="D21" s="198"/>
      <c r="E21" s="187"/>
      <c r="F21" s="187"/>
      <c r="G21" s="188" t="s">
        <v>454</v>
      </c>
      <c r="H21" s="189"/>
      <c r="I21" s="189"/>
      <c r="J21" s="190"/>
    </row>
    <row r="22" spans="1:10" x14ac:dyDescent="0.25">
      <c r="A22" s="110"/>
      <c r="B22" s="111"/>
      <c r="C22" s="111"/>
      <c r="D22" s="111"/>
      <c r="E22" s="187"/>
      <c r="F22" s="187"/>
      <c r="G22" s="187"/>
      <c r="H22" s="187"/>
      <c r="I22" s="111"/>
      <c r="J22" s="113"/>
    </row>
    <row r="23" spans="1:10" x14ac:dyDescent="0.25">
      <c r="A23" s="210" t="s">
        <v>313</v>
      </c>
      <c r="B23" s="211"/>
      <c r="C23" s="188" t="s">
        <v>455</v>
      </c>
      <c r="D23" s="189"/>
      <c r="E23" s="189"/>
      <c r="F23" s="189"/>
      <c r="G23" s="189"/>
      <c r="H23" s="189"/>
      <c r="I23" s="189"/>
      <c r="J23" s="190"/>
    </row>
    <row r="24" spans="1:10" x14ac:dyDescent="0.25">
      <c r="A24" s="110"/>
      <c r="B24" s="111"/>
      <c r="C24" s="88"/>
      <c r="D24" s="111"/>
      <c r="E24" s="187"/>
      <c r="F24" s="187"/>
      <c r="G24" s="187"/>
      <c r="H24" s="187"/>
      <c r="I24" s="111"/>
      <c r="J24" s="113"/>
    </row>
    <row r="25" spans="1:10" x14ac:dyDescent="0.25">
      <c r="A25" s="210" t="s">
        <v>314</v>
      </c>
      <c r="B25" s="211"/>
      <c r="C25" s="213" t="s">
        <v>456</v>
      </c>
      <c r="D25" s="214"/>
      <c r="E25" s="214"/>
      <c r="F25" s="214"/>
      <c r="G25" s="214"/>
      <c r="H25" s="214"/>
      <c r="I25" s="214"/>
      <c r="J25" s="215"/>
    </row>
    <row r="26" spans="1:10" x14ac:dyDescent="0.25">
      <c r="A26" s="110"/>
      <c r="B26" s="111"/>
      <c r="C26" s="118"/>
      <c r="D26" s="111"/>
      <c r="E26" s="187"/>
      <c r="F26" s="187"/>
      <c r="G26" s="187"/>
      <c r="H26" s="187"/>
      <c r="I26" s="111"/>
      <c r="J26" s="113"/>
    </row>
    <row r="27" spans="1:10" x14ac:dyDescent="0.25">
      <c r="A27" s="210" t="s">
        <v>315</v>
      </c>
      <c r="B27" s="211"/>
      <c r="C27" s="213" t="s">
        <v>457</v>
      </c>
      <c r="D27" s="214"/>
      <c r="E27" s="214"/>
      <c r="F27" s="214"/>
      <c r="G27" s="214"/>
      <c r="H27" s="214"/>
      <c r="I27" s="214"/>
      <c r="J27" s="215"/>
    </row>
    <row r="28" spans="1:10" ht="13.9" customHeight="1" x14ac:dyDescent="0.25">
      <c r="A28" s="110"/>
      <c r="B28" s="111"/>
      <c r="C28" s="118"/>
      <c r="D28" s="111"/>
      <c r="E28" s="187"/>
      <c r="F28" s="187"/>
      <c r="G28" s="187"/>
      <c r="H28" s="187"/>
      <c r="I28" s="111"/>
      <c r="J28" s="113"/>
    </row>
    <row r="29" spans="1:10" ht="22.9" customHeight="1" x14ac:dyDescent="0.25">
      <c r="A29" s="180" t="s">
        <v>325</v>
      </c>
      <c r="B29" s="211"/>
      <c r="C29" s="40">
        <v>413</v>
      </c>
      <c r="D29" s="119"/>
      <c r="E29" s="191"/>
      <c r="F29" s="191"/>
      <c r="G29" s="191"/>
      <c r="H29" s="191"/>
      <c r="I29" s="120"/>
      <c r="J29" s="121"/>
    </row>
    <row r="30" spans="1:10" x14ac:dyDescent="0.25">
      <c r="A30" s="110"/>
      <c r="B30" s="111"/>
      <c r="C30" s="111"/>
      <c r="D30" s="111"/>
      <c r="E30" s="187"/>
      <c r="F30" s="187"/>
      <c r="G30" s="187"/>
      <c r="H30" s="187"/>
      <c r="I30" s="120"/>
      <c r="J30" s="121"/>
    </row>
    <row r="31" spans="1:10" x14ac:dyDescent="0.25">
      <c r="A31" s="210" t="s">
        <v>316</v>
      </c>
      <c r="B31" s="211"/>
      <c r="C31" s="41" t="s">
        <v>335</v>
      </c>
      <c r="D31" s="209" t="s">
        <v>334</v>
      </c>
      <c r="E31" s="195"/>
      <c r="F31" s="195"/>
      <c r="G31" s="195"/>
      <c r="H31" s="111"/>
      <c r="I31" s="122" t="s">
        <v>335</v>
      </c>
      <c r="J31" s="123" t="s">
        <v>336</v>
      </c>
    </row>
    <row r="32" spans="1:10" x14ac:dyDescent="0.25">
      <c r="A32" s="210"/>
      <c r="B32" s="211"/>
      <c r="C32" s="124"/>
      <c r="D32" s="97"/>
      <c r="E32" s="212"/>
      <c r="F32" s="212"/>
      <c r="G32" s="212"/>
      <c r="H32" s="212"/>
      <c r="I32" s="120"/>
      <c r="J32" s="121"/>
    </row>
    <row r="33" spans="1:10" x14ac:dyDescent="0.25">
      <c r="A33" s="210" t="s">
        <v>326</v>
      </c>
      <c r="B33" s="211"/>
      <c r="C33" s="40" t="s">
        <v>338</v>
      </c>
      <c r="D33" s="209" t="s">
        <v>337</v>
      </c>
      <c r="E33" s="195"/>
      <c r="F33" s="195"/>
      <c r="G33" s="195"/>
      <c r="H33" s="117"/>
      <c r="I33" s="122" t="s">
        <v>338</v>
      </c>
      <c r="J33" s="123" t="s">
        <v>339</v>
      </c>
    </row>
    <row r="34" spans="1:10" x14ac:dyDescent="0.25">
      <c r="A34" s="110"/>
      <c r="B34" s="111"/>
      <c r="C34" s="111"/>
      <c r="D34" s="111"/>
      <c r="E34" s="187"/>
      <c r="F34" s="187"/>
      <c r="G34" s="187"/>
      <c r="H34" s="187"/>
      <c r="I34" s="111"/>
      <c r="J34" s="113"/>
    </row>
    <row r="35" spans="1:10" x14ac:dyDescent="0.25">
      <c r="A35" s="209" t="s">
        <v>327</v>
      </c>
      <c r="B35" s="195"/>
      <c r="C35" s="195"/>
      <c r="D35" s="195"/>
      <c r="E35" s="195" t="s">
        <v>317</v>
      </c>
      <c r="F35" s="195"/>
      <c r="G35" s="195"/>
      <c r="H35" s="195"/>
      <c r="I35" s="195"/>
      <c r="J35" s="125" t="s">
        <v>318</v>
      </c>
    </row>
    <row r="36" spans="1:10" x14ac:dyDescent="0.25">
      <c r="A36" s="110"/>
      <c r="B36" s="111"/>
      <c r="C36" s="111"/>
      <c r="D36" s="111"/>
      <c r="E36" s="187"/>
      <c r="F36" s="187"/>
      <c r="G36" s="187"/>
      <c r="H36" s="187"/>
      <c r="I36" s="111"/>
      <c r="J36" s="121"/>
    </row>
    <row r="37" spans="1:10" x14ac:dyDescent="0.25">
      <c r="A37" s="203"/>
      <c r="B37" s="204"/>
      <c r="C37" s="204"/>
      <c r="D37" s="204"/>
      <c r="E37" s="203"/>
      <c r="F37" s="204"/>
      <c r="G37" s="204"/>
      <c r="H37" s="204"/>
      <c r="I37" s="205"/>
      <c r="J37" s="89"/>
    </row>
    <row r="38" spans="1:10" x14ac:dyDescent="0.25">
      <c r="A38" s="78"/>
      <c r="B38" s="88"/>
      <c r="C38" s="91"/>
      <c r="D38" s="208"/>
      <c r="E38" s="208"/>
      <c r="F38" s="208"/>
      <c r="G38" s="208"/>
      <c r="H38" s="208"/>
      <c r="I38" s="208"/>
      <c r="J38" s="79"/>
    </row>
    <row r="39" spans="1:10" x14ac:dyDescent="0.25">
      <c r="A39" s="203"/>
      <c r="B39" s="204"/>
      <c r="C39" s="204"/>
      <c r="D39" s="205"/>
      <c r="E39" s="203"/>
      <c r="F39" s="204"/>
      <c r="G39" s="204"/>
      <c r="H39" s="204"/>
      <c r="I39" s="205"/>
      <c r="J39" s="40"/>
    </row>
    <row r="40" spans="1:10" x14ac:dyDescent="0.25">
      <c r="A40" s="78"/>
      <c r="B40" s="88"/>
      <c r="C40" s="91"/>
      <c r="D40" s="90"/>
      <c r="E40" s="208"/>
      <c r="F40" s="208"/>
      <c r="G40" s="208"/>
      <c r="H40" s="208"/>
      <c r="I40" s="87"/>
      <c r="J40" s="79"/>
    </row>
    <row r="41" spans="1:10" x14ac:dyDescent="0.25">
      <c r="A41" s="203"/>
      <c r="B41" s="204"/>
      <c r="C41" s="204"/>
      <c r="D41" s="205"/>
      <c r="E41" s="203"/>
      <c r="F41" s="204"/>
      <c r="G41" s="204"/>
      <c r="H41" s="204"/>
      <c r="I41" s="205"/>
      <c r="J41" s="40"/>
    </row>
    <row r="42" spans="1:10" x14ac:dyDescent="0.25">
      <c r="A42" s="78"/>
      <c r="B42" s="88"/>
      <c r="C42" s="91"/>
      <c r="D42" s="90"/>
      <c r="E42" s="208"/>
      <c r="F42" s="208"/>
      <c r="G42" s="208"/>
      <c r="H42" s="208"/>
      <c r="I42" s="87"/>
      <c r="J42" s="79"/>
    </row>
    <row r="43" spans="1:10" x14ac:dyDescent="0.25">
      <c r="A43" s="203"/>
      <c r="B43" s="204"/>
      <c r="C43" s="204"/>
      <c r="D43" s="205"/>
      <c r="E43" s="203"/>
      <c r="F43" s="204"/>
      <c r="G43" s="204"/>
      <c r="H43" s="204"/>
      <c r="I43" s="205"/>
      <c r="J43" s="40"/>
    </row>
    <row r="44" spans="1:10" x14ac:dyDescent="0.25">
      <c r="A44" s="80"/>
      <c r="B44" s="91"/>
      <c r="C44" s="206"/>
      <c r="D44" s="206"/>
      <c r="E44" s="207"/>
      <c r="F44" s="207"/>
      <c r="G44" s="206"/>
      <c r="H44" s="206"/>
      <c r="I44" s="206"/>
      <c r="J44" s="79"/>
    </row>
    <row r="45" spans="1:10" x14ac:dyDescent="0.25">
      <c r="A45" s="203"/>
      <c r="B45" s="204"/>
      <c r="C45" s="204"/>
      <c r="D45" s="205"/>
      <c r="E45" s="203"/>
      <c r="F45" s="204"/>
      <c r="G45" s="204"/>
      <c r="H45" s="204"/>
      <c r="I45" s="205"/>
      <c r="J45" s="40"/>
    </row>
    <row r="46" spans="1:10" x14ac:dyDescent="0.25">
      <c r="A46" s="80"/>
      <c r="B46" s="91"/>
      <c r="C46" s="91"/>
      <c r="D46" s="88"/>
      <c r="E46" s="207"/>
      <c r="F46" s="207"/>
      <c r="G46" s="206"/>
      <c r="H46" s="206"/>
      <c r="I46" s="88"/>
      <c r="J46" s="79"/>
    </row>
    <row r="47" spans="1:10" x14ac:dyDescent="0.25">
      <c r="A47" s="203"/>
      <c r="B47" s="204"/>
      <c r="C47" s="204"/>
      <c r="D47" s="205"/>
      <c r="E47" s="203"/>
      <c r="F47" s="204"/>
      <c r="G47" s="204"/>
      <c r="H47" s="204"/>
      <c r="I47" s="205"/>
      <c r="J47" s="40"/>
    </row>
    <row r="48" spans="1:10" x14ac:dyDescent="0.25">
      <c r="A48" s="126"/>
      <c r="B48" s="118"/>
      <c r="C48" s="118"/>
      <c r="D48" s="111"/>
      <c r="E48" s="187"/>
      <c r="F48" s="187"/>
      <c r="G48" s="201"/>
      <c r="H48" s="201"/>
      <c r="I48" s="111"/>
      <c r="J48" s="127" t="s">
        <v>340</v>
      </c>
    </row>
    <row r="49" spans="1:10" x14ac:dyDescent="0.25">
      <c r="A49" s="126"/>
      <c r="B49" s="118"/>
      <c r="C49" s="118"/>
      <c r="D49" s="111"/>
      <c r="E49" s="187"/>
      <c r="F49" s="187"/>
      <c r="G49" s="201"/>
      <c r="H49" s="201"/>
      <c r="I49" s="111"/>
      <c r="J49" s="127" t="s">
        <v>341</v>
      </c>
    </row>
    <row r="50" spans="1:10" ht="14.45" customHeight="1" x14ac:dyDescent="0.25">
      <c r="A50" s="180" t="s">
        <v>319</v>
      </c>
      <c r="B50" s="181"/>
      <c r="C50" s="197" t="s">
        <v>341</v>
      </c>
      <c r="D50" s="198"/>
      <c r="E50" s="199" t="s">
        <v>342</v>
      </c>
      <c r="F50" s="200"/>
      <c r="G50" s="188"/>
      <c r="H50" s="189"/>
      <c r="I50" s="189"/>
      <c r="J50" s="190"/>
    </row>
    <row r="51" spans="1:10" x14ac:dyDescent="0.25">
      <c r="A51" s="126"/>
      <c r="B51" s="118"/>
      <c r="C51" s="201"/>
      <c r="D51" s="201"/>
      <c r="E51" s="187"/>
      <c r="F51" s="187"/>
      <c r="G51" s="202" t="s">
        <v>343</v>
      </c>
      <c r="H51" s="202"/>
      <c r="I51" s="202"/>
      <c r="J51" s="104"/>
    </row>
    <row r="52" spans="1:10" ht="13.9" customHeight="1" x14ac:dyDescent="0.25">
      <c r="A52" s="180" t="s">
        <v>320</v>
      </c>
      <c r="B52" s="181"/>
      <c r="C52" s="188"/>
      <c r="D52" s="189"/>
      <c r="E52" s="189"/>
      <c r="F52" s="189"/>
      <c r="G52" s="189"/>
      <c r="H52" s="189"/>
      <c r="I52" s="189"/>
      <c r="J52" s="190"/>
    </row>
    <row r="53" spans="1:10" x14ac:dyDescent="0.25">
      <c r="A53" s="110"/>
      <c r="B53" s="111"/>
      <c r="C53" s="191" t="s">
        <v>321</v>
      </c>
      <c r="D53" s="191"/>
      <c r="E53" s="191"/>
      <c r="F53" s="191"/>
      <c r="G53" s="191"/>
      <c r="H53" s="191"/>
      <c r="I53" s="191"/>
      <c r="J53" s="113"/>
    </row>
    <row r="54" spans="1:10" x14ac:dyDescent="0.25">
      <c r="A54" s="180" t="s">
        <v>322</v>
      </c>
      <c r="B54" s="181"/>
      <c r="C54" s="192" t="s">
        <v>458</v>
      </c>
      <c r="D54" s="193"/>
      <c r="E54" s="194"/>
      <c r="F54" s="187"/>
      <c r="G54" s="187"/>
      <c r="H54" s="195"/>
      <c r="I54" s="195"/>
      <c r="J54" s="196"/>
    </row>
    <row r="55" spans="1:10" x14ac:dyDescent="0.25">
      <c r="A55" s="110"/>
      <c r="B55" s="111"/>
      <c r="C55" s="118"/>
      <c r="D55" s="111"/>
      <c r="E55" s="187"/>
      <c r="F55" s="187"/>
      <c r="G55" s="187"/>
      <c r="H55" s="187"/>
      <c r="I55" s="111"/>
      <c r="J55" s="113"/>
    </row>
    <row r="56" spans="1:10" ht="14.45" customHeight="1" x14ac:dyDescent="0.25">
      <c r="A56" s="180" t="s">
        <v>314</v>
      </c>
      <c r="B56" s="181"/>
      <c r="C56" s="182" t="s">
        <v>459</v>
      </c>
      <c r="D56" s="183"/>
      <c r="E56" s="183"/>
      <c r="F56" s="183"/>
      <c r="G56" s="183"/>
      <c r="H56" s="183"/>
      <c r="I56" s="183"/>
      <c r="J56" s="184"/>
    </row>
    <row r="57" spans="1:10" x14ac:dyDescent="0.25">
      <c r="A57" s="110"/>
      <c r="B57" s="111"/>
      <c r="C57" s="111"/>
      <c r="D57" s="111"/>
      <c r="E57" s="187"/>
      <c r="F57" s="187"/>
      <c r="G57" s="187"/>
      <c r="H57" s="187"/>
      <c r="I57" s="111"/>
      <c r="J57" s="113"/>
    </row>
    <row r="58" spans="1:10" x14ac:dyDescent="0.25">
      <c r="A58" s="180" t="s">
        <v>344</v>
      </c>
      <c r="B58" s="181"/>
      <c r="C58" s="182"/>
      <c r="D58" s="183"/>
      <c r="E58" s="183"/>
      <c r="F58" s="183"/>
      <c r="G58" s="183"/>
      <c r="H58" s="183"/>
      <c r="I58" s="183"/>
      <c r="J58" s="184"/>
    </row>
    <row r="59" spans="1:10" ht="14.45" customHeight="1" x14ac:dyDescent="0.25">
      <c r="A59" s="110"/>
      <c r="B59" s="111"/>
      <c r="C59" s="185" t="s">
        <v>345</v>
      </c>
      <c r="D59" s="185"/>
      <c r="E59" s="185"/>
      <c r="F59" s="185"/>
      <c r="G59" s="111"/>
      <c r="H59" s="111"/>
      <c r="I59" s="111"/>
      <c r="J59" s="113"/>
    </row>
    <row r="60" spans="1:10" x14ac:dyDescent="0.25">
      <c r="A60" s="180" t="s">
        <v>346</v>
      </c>
      <c r="B60" s="181"/>
      <c r="C60" s="182"/>
      <c r="D60" s="183"/>
      <c r="E60" s="183"/>
      <c r="F60" s="183"/>
      <c r="G60" s="183"/>
      <c r="H60" s="183"/>
      <c r="I60" s="183"/>
      <c r="J60" s="184"/>
    </row>
    <row r="61" spans="1:10" ht="14.45" customHeight="1" x14ac:dyDescent="0.25">
      <c r="A61" s="128"/>
      <c r="B61" s="129"/>
      <c r="C61" s="186" t="s">
        <v>347</v>
      </c>
      <c r="D61" s="186"/>
      <c r="E61" s="186"/>
      <c r="F61" s="186"/>
      <c r="G61" s="186"/>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tabSelected="1" view="pageBreakPreview" topLeftCell="A115" zoomScale="110" zoomScaleNormal="100" zoomScaleSheetLayoutView="110" workbookViewId="0">
      <selection activeCell="I27" sqref="I27"/>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246" t="s">
        <v>1</v>
      </c>
      <c r="B1" s="247"/>
      <c r="C1" s="247"/>
      <c r="D1" s="247"/>
      <c r="E1" s="247"/>
      <c r="F1" s="247"/>
      <c r="G1" s="247"/>
      <c r="H1" s="247"/>
      <c r="I1" s="247"/>
    </row>
    <row r="2" spans="1:9" x14ac:dyDescent="0.2">
      <c r="A2" s="248" t="s">
        <v>460</v>
      </c>
      <c r="B2" s="249"/>
      <c r="C2" s="249"/>
      <c r="D2" s="249"/>
      <c r="E2" s="249"/>
      <c r="F2" s="249"/>
      <c r="G2" s="249"/>
      <c r="H2" s="249"/>
      <c r="I2" s="249"/>
    </row>
    <row r="3" spans="1:9" x14ac:dyDescent="0.2">
      <c r="A3" s="250" t="s">
        <v>446</v>
      </c>
      <c r="B3" s="250"/>
      <c r="C3" s="250"/>
      <c r="D3" s="250"/>
      <c r="E3" s="250"/>
      <c r="F3" s="250"/>
      <c r="G3" s="250"/>
      <c r="H3" s="250"/>
      <c r="I3" s="250"/>
    </row>
    <row r="4" spans="1:9" x14ac:dyDescent="0.2">
      <c r="A4" s="251" t="s">
        <v>461</v>
      </c>
      <c r="B4" s="252"/>
      <c r="C4" s="252"/>
      <c r="D4" s="252"/>
      <c r="E4" s="252"/>
      <c r="F4" s="252"/>
      <c r="G4" s="252"/>
      <c r="H4" s="252"/>
      <c r="I4" s="253"/>
    </row>
    <row r="5" spans="1:9" ht="45" x14ac:dyDescent="0.2">
      <c r="A5" s="256" t="s">
        <v>2</v>
      </c>
      <c r="B5" s="257"/>
      <c r="C5" s="257"/>
      <c r="D5" s="257"/>
      <c r="E5" s="257"/>
      <c r="F5" s="257"/>
      <c r="G5" s="86" t="s">
        <v>101</v>
      </c>
      <c r="H5" s="10" t="s">
        <v>296</v>
      </c>
      <c r="I5" s="10" t="s">
        <v>297</v>
      </c>
    </row>
    <row r="6" spans="1:9" x14ac:dyDescent="0.2">
      <c r="A6" s="254">
        <v>1</v>
      </c>
      <c r="B6" s="255"/>
      <c r="C6" s="255"/>
      <c r="D6" s="255"/>
      <c r="E6" s="255"/>
      <c r="F6" s="255"/>
      <c r="G6" s="85">
        <v>2</v>
      </c>
      <c r="H6" s="10">
        <v>3</v>
      </c>
      <c r="I6" s="10">
        <v>4</v>
      </c>
    </row>
    <row r="7" spans="1:9" x14ac:dyDescent="0.2">
      <c r="A7" s="258"/>
      <c r="B7" s="258"/>
      <c r="C7" s="258"/>
      <c r="D7" s="258"/>
      <c r="E7" s="258"/>
      <c r="F7" s="258"/>
      <c r="G7" s="258"/>
      <c r="H7" s="258"/>
      <c r="I7" s="258"/>
    </row>
    <row r="8" spans="1:9" ht="12.75" customHeight="1" x14ac:dyDescent="0.2">
      <c r="A8" s="240" t="s">
        <v>4</v>
      </c>
      <c r="B8" s="240"/>
      <c r="C8" s="240"/>
      <c r="D8" s="240"/>
      <c r="E8" s="240"/>
      <c r="F8" s="240"/>
      <c r="G8" s="11">
        <v>1</v>
      </c>
      <c r="H8" s="18">
        <v>0</v>
      </c>
      <c r="I8" s="18">
        <v>0</v>
      </c>
    </row>
    <row r="9" spans="1:9" ht="12.75" customHeight="1" x14ac:dyDescent="0.2">
      <c r="A9" s="241" t="s">
        <v>302</v>
      </c>
      <c r="B9" s="241"/>
      <c r="C9" s="241"/>
      <c r="D9" s="241"/>
      <c r="E9" s="241"/>
      <c r="F9" s="241"/>
      <c r="G9" s="12">
        <v>2</v>
      </c>
      <c r="H9" s="82">
        <f>H10+H17+H27+H38+H43</f>
        <v>55352129</v>
      </c>
      <c r="I9" s="82">
        <f>I10+I17+I27+I38+I43</f>
        <v>50535557</v>
      </c>
    </row>
    <row r="10" spans="1:9" ht="12.75" customHeight="1" x14ac:dyDescent="0.2">
      <c r="A10" s="243" t="s">
        <v>5</v>
      </c>
      <c r="B10" s="243"/>
      <c r="C10" s="243"/>
      <c r="D10" s="243"/>
      <c r="E10" s="243"/>
      <c r="F10" s="243"/>
      <c r="G10" s="12">
        <v>3</v>
      </c>
      <c r="H10" s="82">
        <f>H11+H12+H13+H14+H15+H16</f>
        <v>3037410</v>
      </c>
      <c r="I10" s="82">
        <f>I11+I12+I13+I14+I15+I16</f>
        <v>2803597</v>
      </c>
    </row>
    <row r="11" spans="1:9" ht="12.75" customHeight="1" x14ac:dyDescent="0.2">
      <c r="A11" s="239" t="s">
        <v>6</v>
      </c>
      <c r="B11" s="239"/>
      <c r="C11" s="239"/>
      <c r="D11" s="239"/>
      <c r="E11" s="239"/>
      <c r="F11" s="239"/>
      <c r="G11" s="11">
        <v>4</v>
      </c>
      <c r="H11" s="18">
        <v>0</v>
      </c>
      <c r="I11" s="18">
        <v>0</v>
      </c>
    </row>
    <row r="12" spans="1:9" ht="22.9" customHeight="1" x14ac:dyDescent="0.2">
      <c r="A12" s="239" t="s">
        <v>7</v>
      </c>
      <c r="B12" s="239"/>
      <c r="C12" s="239"/>
      <c r="D12" s="239"/>
      <c r="E12" s="239"/>
      <c r="F12" s="239"/>
      <c r="G12" s="11">
        <v>5</v>
      </c>
      <c r="H12" s="18">
        <v>2913951</v>
      </c>
      <c r="I12" s="18">
        <v>2637035</v>
      </c>
    </row>
    <row r="13" spans="1:9" ht="12.75" customHeight="1" x14ac:dyDescent="0.2">
      <c r="A13" s="239" t="s">
        <v>8</v>
      </c>
      <c r="B13" s="239"/>
      <c r="C13" s="239"/>
      <c r="D13" s="239"/>
      <c r="E13" s="239"/>
      <c r="F13" s="239"/>
      <c r="G13" s="11">
        <v>6</v>
      </c>
      <c r="H13" s="18">
        <v>0</v>
      </c>
      <c r="I13" s="18">
        <v>0</v>
      </c>
    </row>
    <row r="14" spans="1:9" ht="12.75" customHeight="1" x14ac:dyDescent="0.2">
      <c r="A14" s="239" t="s">
        <v>9</v>
      </c>
      <c r="B14" s="239"/>
      <c r="C14" s="239"/>
      <c r="D14" s="239"/>
      <c r="E14" s="239"/>
      <c r="F14" s="239"/>
      <c r="G14" s="11">
        <v>7</v>
      </c>
      <c r="H14" s="18">
        <v>0</v>
      </c>
      <c r="I14" s="18">
        <v>0</v>
      </c>
    </row>
    <row r="15" spans="1:9" ht="12.75" customHeight="1" x14ac:dyDescent="0.2">
      <c r="A15" s="239" t="s">
        <v>10</v>
      </c>
      <c r="B15" s="239"/>
      <c r="C15" s="239"/>
      <c r="D15" s="239"/>
      <c r="E15" s="239"/>
      <c r="F15" s="239"/>
      <c r="G15" s="11">
        <v>8</v>
      </c>
      <c r="H15" s="18">
        <v>123459</v>
      </c>
      <c r="I15" s="18">
        <v>166562</v>
      </c>
    </row>
    <row r="16" spans="1:9" ht="12.75" customHeight="1" x14ac:dyDescent="0.2">
      <c r="A16" s="239" t="s">
        <v>11</v>
      </c>
      <c r="B16" s="239"/>
      <c r="C16" s="239"/>
      <c r="D16" s="239"/>
      <c r="E16" s="239"/>
      <c r="F16" s="239"/>
      <c r="G16" s="11">
        <v>9</v>
      </c>
      <c r="H16" s="18">
        <v>0</v>
      </c>
      <c r="I16" s="18">
        <v>0</v>
      </c>
    </row>
    <row r="17" spans="1:9" ht="12.75" customHeight="1" x14ac:dyDescent="0.2">
      <c r="A17" s="243" t="s">
        <v>12</v>
      </c>
      <c r="B17" s="243"/>
      <c r="C17" s="243"/>
      <c r="D17" s="243"/>
      <c r="E17" s="243"/>
      <c r="F17" s="243"/>
      <c r="G17" s="12">
        <v>10</v>
      </c>
      <c r="H17" s="82">
        <f>H18+H19+H20+H21+H22+H23+H24+H25+H26</f>
        <v>51197431</v>
      </c>
      <c r="I17" s="82">
        <f>I18+I19+I20+I21+I22+I23+I24+I25+I26</f>
        <v>46186348</v>
      </c>
    </row>
    <row r="18" spans="1:9" ht="12.75" customHeight="1" x14ac:dyDescent="0.2">
      <c r="A18" s="239" t="s">
        <v>13</v>
      </c>
      <c r="B18" s="239"/>
      <c r="C18" s="239"/>
      <c r="D18" s="239"/>
      <c r="E18" s="239"/>
      <c r="F18" s="239"/>
      <c r="G18" s="11">
        <v>11</v>
      </c>
      <c r="H18" s="18">
        <v>3041128</v>
      </c>
      <c r="I18" s="18">
        <v>3041128</v>
      </c>
    </row>
    <row r="19" spans="1:9" ht="12.75" customHeight="1" x14ac:dyDescent="0.2">
      <c r="A19" s="239" t="s">
        <v>14</v>
      </c>
      <c r="B19" s="239"/>
      <c r="C19" s="239"/>
      <c r="D19" s="239"/>
      <c r="E19" s="239"/>
      <c r="F19" s="239"/>
      <c r="G19" s="11">
        <v>12</v>
      </c>
      <c r="H19" s="18">
        <v>30319895</v>
      </c>
      <c r="I19" s="18">
        <v>26494849</v>
      </c>
    </row>
    <row r="20" spans="1:9" ht="12.75" customHeight="1" x14ac:dyDescent="0.2">
      <c r="A20" s="239" t="s">
        <v>15</v>
      </c>
      <c r="B20" s="239"/>
      <c r="C20" s="239"/>
      <c r="D20" s="239"/>
      <c r="E20" s="239"/>
      <c r="F20" s="239"/>
      <c r="G20" s="11">
        <v>13</v>
      </c>
      <c r="H20" s="18">
        <v>7139369</v>
      </c>
      <c r="I20" s="18">
        <v>6905945</v>
      </c>
    </row>
    <row r="21" spans="1:9" ht="12.75" customHeight="1" x14ac:dyDescent="0.2">
      <c r="A21" s="239" t="s">
        <v>16</v>
      </c>
      <c r="B21" s="239"/>
      <c r="C21" s="239"/>
      <c r="D21" s="239"/>
      <c r="E21" s="239"/>
      <c r="F21" s="239"/>
      <c r="G21" s="11">
        <v>14</v>
      </c>
      <c r="H21" s="18">
        <v>3242122</v>
      </c>
      <c r="I21" s="18">
        <v>2788128</v>
      </c>
    </row>
    <row r="22" spans="1:9" ht="12.75" customHeight="1" x14ac:dyDescent="0.2">
      <c r="A22" s="239" t="s">
        <v>17</v>
      </c>
      <c r="B22" s="239"/>
      <c r="C22" s="239"/>
      <c r="D22" s="239"/>
      <c r="E22" s="239"/>
      <c r="F22" s="239"/>
      <c r="G22" s="11">
        <v>15</v>
      </c>
      <c r="H22" s="18">
        <v>0</v>
      </c>
      <c r="I22" s="18">
        <v>0</v>
      </c>
    </row>
    <row r="23" spans="1:9" ht="12.75" customHeight="1" x14ac:dyDescent="0.2">
      <c r="A23" s="239" t="s">
        <v>18</v>
      </c>
      <c r="B23" s="239"/>
      <c r="C23" s="239"/>
      <c r="D23" s="239"/>
      <c r="E23" s="239"/>
      <c r="F23" s="239"/>
      <c r="G23" s="11">
        <v>16</v>
      </c>
      <c r="H23" s="18">
        <v>215458</v>
      </c>
      <c r="I23" s="18">
        <v>225407</v>
      </c>
    </row>
    <row r="24" spans="1:9" ht="12.75" customHeight="1" x14ac:dyDescent="0.2">
      <c r="A24" s="239" t="s">
        <v>19</v>
      </c>
      <c r="B24" s="239"/>
      <c r="C24" s="239"/>
      <c r="D24" s="239"/>
      <c r="E24" s="239"/>
      <c r="F24" s="239"/>
      <c r="G24" s="11">
        <v>17</v>
      </c>
      <c r="H24" s="18">
        <v>1485115</v>
      </c>
      <c r="I24" s="18">
        <v>1703857</v>
      </c>
    </row>
    <row r="25" spans="1:9" ht="12.75" customHeight="1" x14ac:dyDescent="0.2">
      <c r="A25" s="239" t="s">
        <v>20</v>
      </c>
      <c r="B25" s="239"/>
      <c r="C25" s="239"/>
      <c r="D25" s="239"/>
      <c r="E25" s="239"/>
      <c r="F25" s="239"/>
      <c r="G25" s="11">
        <v>18</v>
      </c>
      <c r="H25" s="18">
        <v>88032</v>
      </c>
      <c r="I25" s="18">
        <v>75709</v>
      </c>
    </row>
    <row r="26" spans="1:9" ht="12.75" customHeight="1" x14ac:dyDescent="0.2">
      <c r="A26" s="239" t="s">
        <v>21</v>
      </c>
      <c r="B26" s="239"/>
      <c r="C26" s="239"/>
      <c r="D26" s="239"/>
      <c r="E26" s="239"/>
      <c r="F26" s="239"/>
      <c r="G26" s="11">
        <v>19</v>
      </c>
      <c r="H26" s="18">
        <v>5666312</v>
      </c>
      <c r="I26" s="18">
        <v>4951325</v>
      </c>
    </row>
    <row r="27" spans="1:9" ht="12.75" customHeight="1" x14ac:dyDescent="0.2">
      <c r="A27" s="243" t="s">
        <v>22</v>
      </c>
      <c r="B27" s="243"/>
      <c r="C27" s="243"/>
      <c r="D27" s="243"/>
      <c r="E27" s="243"/>
      <c r="F27" s="243"/>
      <c r="G27" s="12">
        <v>20</v>
      </c>
      <c r="H27" s="82">
        <f>SUM(H28:H37)</f>
        <v>978431</v>
      </c>
      <c r="I27" s="82">
        <f>SUM(I28:I37)</f>
        <v>1406755</v>
      </c>
    </row>
    <row r="28" spans="1:9" ht="12.75" customHeight="1" x14ac:dyDescent="0.2">
      <c r="A28" s="239" t="s">
        <v>23</v>
      </c>
      <c r="B28" s="239"/>
      <c r="C28" s="239"/>
      <c r="D28" s="239"/>
      <c r="E28" s="239"/>
      <c r="F28" s="239"/>
      <c r="G28" s="11">
        <v>21</v>
      </c>
      <c r="H28" s="18">
        <v>0</v>
      </c>
      <c r="I28" s="18">
        <v>0</v>
      </c>
    </row>
    <row r="29" spans="1:9" ht="12.75" customHeight="1" x14ac:dyDescent="0.2">
      <c r="A29" s="239" t="s">
        <v>24</v>
      </c>
      <c r="B29" s="239"/>
      <c r="C29" s="239"/>
      <c r="D29" s="239"/>
      <c r="E29" s="239"/>
      <c r="F29" s="239"/>
      <c r="G29" s="11">
        <v>22</v>
      </c>
      <c r="H29" s="18">
        <v>0</v>
      </c>
      <c r="I29" s="18">
        <v>0</v>
      </c>
    </row>
    <row r="30" spans="1:9" ht="12.75" customHeight="1" x14ac:dyDescent="0.2">
      <c r="A30" s="239" t="s">
        <v>25</v>
      </c>
      <c r="B30" s="239"/>
      <c r="C30" s="239"/>
      <c r="D30" s="239"/>
      <c r="E30" s="239"/>
      <c r="F30" s="239"/>
      <c r="G30" s="11">
        <v>23</v>
      </c>
      <c r="H30" s="18">
        <v>0</v>
      </c>
      <c r="I30" s="18">
        <v>0</v>
      </c>
    </row>
    <row r="31" spans="1:9" ht="24" customHeight="1" x14ac:dyDescent="0.2">
      <c r="A31" s="239" t="s">
        <v>26</v>
      </c>
      <c r="B31" s="239"/>
      <c r="C31" s="239"/>
      <c r="D31" s="239"/>
      <c r="E31" s="239"/>
      <c r="F31" s="239"/>
      <c r="G31" s="11">
        <v>24</v>
      </c>
      <c r="H31" s="18">
        <v>978431</v>
      </c>
      <c r="I31" s="18">
        <v>1406755</v>
      </c>
    </row>
    <row r="32" spans="1:9" ht="23.45" customHeight="1" x14ac:dyDescent="0.2">
      <c r="A32" s="239" t="s">
        <v>27</v>
      </c>
      <c r="B32" s="239"/>
      <c r="C32" s="239"/>
      <c r="D32" s="239"/>
      <c r="E32" s="239"/>
      <c r="F32" s="239"/>
      <c r="G32" s="11">
        <v>25</v>
      </c>
      <c r="H32" s="18">
        <v>0</v>
      </c>
      <c r="I32" s="18">
        <v>0</v>
      </c>
    </row>
    <row r="33" spans="1:9" ht="21.6" customHeight="1" x14ac:dyDescent="0.2">
      <c r="A33" s="239" t="s">
        <v>28</v>
      </c>
      <c r="B33" s="239"/>
      <c r="C33" s="239"/>
      <c r="D33" s="239"/>
      <c r="E33" s="239"/>
      <c r="F33" s="239"/>
      <c r="G33" s="11">
        <v>26</v>
      </c>
      <c r="H33" s="18">
        <v>0</v>
      </c>
      <c r="I33" s="18">
        <v>0</v>
      </c>
    </row>
    <row r="34" spans="1:9" ht="12.75" customHeight="1" x14ac:dyDescent="0.2">
      <c r="A34" s="239" t="s">
        <v>29</v>
      </c>
      <c r="B34" s="239"/>
      <c r="C34" s="239"/>
      <c r="D34" s="239"/>
      <c r="E34" s="239"/>
      <c r="F34" s="239"/>
      <c r="G34" s="11">
        <v>27</v>
      </c>
      <c r="H34" s="18">
        <v>0</v>
      </c>
      <c r="I34" s="18">
        <v>0</v>
      </c>
    </row>
    <row r="35" spans="1:9" ht="12.75" customHeight="1" x14ac:dyDescent="0.2">
      <c r="A35" s="239" t="s">
        <v>30</v>
      </c>
      <c r="B35" s="239"/>
      <c r="C35" s="239"/>
      <c r="D35" s="239"/>
      <c r="E35" s="239"/>
      <c r="F35" s="239"/>
      <c r="G35" s="11">
        <v>28</v>
      </c>
      <c r="H35" s="18">
        <v>0</v>
      </c>
      <c r="I35" s="18">
        <v>0</v>
      </c>
    </row>
    <row r="36" spans="1:9" ht="12.75" customHeight="1" x14ac:dyDescent="0.2">
      <c r="A36" s="239" t="s">
        <v>31</v>
      </c>
      <c r="B36" s="239"/>
      <c r="C36" s="239"/>
      <c r="D36" s="239"/>
      <c r="E36" s="239"/>
      <c r="F36" s="239"/>
      <c r="G36" s="11">
        <v>29</v>
      </c>
      <c r="H36" s="18">
        <v>0</v>
      </c>
      <c r="I36" s="18">
        <v>0</v>
      </c>
    </row>
    <row r="37" spans="1:9" ht="12.75" customHeight="1" x14ac:dyDescent="0.2">
      <c r="A37" s="239" t="s">
        <v>32</v>
      </c>
      <c r="B37" s="239"/>
      <c r="C37" s="239"/>
      <c r="D37" s="239"/>
      <c r="E37" s="239"/>
      <c r="F37" s="239"/>
      <c r="G37" s="11">
        <v>30</v>
      </c>
      <c r="H37" s="18">
        <v>0</v>
      </c>
      <c r="I37" s="18">
        <v>0</v>
      </c>
    </row>
    <row r="38" spans="1:9" ht="12.75" customHeight="1" x14ac:dyDescent="0.2">
      <c r="A38" s="243" t="s">
        <v>33</v>
      </c>
      <c r="B38" s="243"/>
      <c r="C38" s="243"/>
      <c r="D38" s="243"/>
      <c r="E38" s="243"/>
      <c r="F38" s="243"/>
      <c r="G38" s="12">
        <v>31</v>
      </c>
      <c r="H38" s="82">
        <f>H39+H40+H41+H42</f>
        <v>0</v>
      </c>
      <c r="I38" s="82">
        <f>I39+I40+I41+I42</f>
        <v>0</v>
      </c>
    </row>
    <row r="39" spans="1:9" ht="12.75" customHeight="1" x14ac:dyDescent="0.2">
      <c r="A39" s="239" t="s">
        <v>34</v>
      </c>
      <c r="B39" s="239"/>
      <c r="C39" s="239"/>
      <c r="D39" s="239"/>
      <c r="E39" s="239"/>
      <c r="F39" s="239"/>
      <c r="G39" s="11">
        <v>32</v>
      </c>
      <c r="H39" s="18">
        <v>0</v>
      </c>
      <c r="I39" s="18">
        <v>0</v>
      </c>
    </row>
    <row r="40" spans="1:9" ht="12.75" customHeight="1" x14ac:dyDescent="0.2">
      <c r="A40" s="239" t="s">
        <v>35</v>
      </c>
      <c r="B40" s="239"/>
      <c r="C40" s="239"/>
      <c r="D40" s="239"/>
      <c r="E40" s="239"/>
      <c r="F40" s="239"/>
      <c r="G40" s="11">
        <v>33</v>
      </c>
      <c r="H40" s="18">
        <v>0</v>
      </c>
      <c r="I40" s="18">
        <v>0</v>
      </c>
    </row>
    <row r="41" spans="1:9" ht="12.75" customHeight="1" x14ac:dyDescent="0.2">
      <c r="A41" s="239" t="s">
        <v>36</v>
      </c>
      <c r="B41" s="239"/>
      <c r="C41" s="239"/>
      <c r="D41" s="239"/>
      <c r="E41" s="239"/>
      <c r="F41" s="239"/>
      <c r="G41" s="11">
        <v>34</v>
      </c>
      <c r="H41" s="18">
        <v>0</v>
      </c>
      <c r="I41" s="18">
        <v>0</v>
      </c>
    </row>
    <row r="42" spans="1:9" ht="12.75" customHeight="1" x14ac:dyDescent="0.2">
      <c r="A42" s="239" t="s">
        <v>37</v>
      </c>
      <c r="B42" s="239"/>
      <c r="C42" s="239"/>
      <c r="D42" s="239"/>
      <c r="E42" s="239"/>
      <c r="F42" s="239"/>
      <c r="G42" s="11">
        <v>35</v>
      </c>
      <c r="H42" s="18">
        <v>0</v>
      </c>
      <c r="I42" s="18">
        <v>0</v>
      </c>
    </row>
    <row r="43" spans="1:9" ht="12.75" customHeight="1" x14ac:dyDescent="0.2">
      <c r="A43" s="239" t="s">
        <v>38</v>
      </c>
      <c r="B43" s="239"/>
      <c r="C43" s="239"/>
      <c r="D43" s="239"/>
      <c r="E43" s="239"/>
      <c r="F43" s="239"/>
      <c r="G43" s="11">
        <v>36</v>
      </c>
      <c r="H43" s="18">
        <v>138857</v>
      </c>
      <c r="I43" s="18">
        <v>138857</v>
      </c>
    </row>
    <row r="44" spans="1:9" ht="12.75" customHeight="1" x14ac:dyDescent="0.2">
      <c r="A44" s="241" t="s">
        <v>303</v>
      </c>
      <c r="B44" s="241"/>
      <c r="C44" s="241"/>
      <c r="D44" s="241"/>
      <c r="E44" s="241"/>
      <c r="F44" s="241"/>
      <c r="G44" s="12">
        <v>37</v>
      </c>
      <c r="H44" s="82">
        <f>H45+H53+H60+H70</f>
        <v>39727739</v>
      </c>
      <c r="I44" s="82">
        <f>I45+I53+I60+I70</f>
        <v>47845003</v>
      </c>
    </row>
    <row r="45" spans="1:9" ht="12.75" customHeight="1" x14ac:dyDescent="0.2">
      <c r="A45" s="243" t="s">
        <v>39</v>
      </c>
      <c r="B45" s="243"/>
      <c r="C45" s="243"/>
      <c r="D45" s="243"/>
      <c r="E45" s="243"/>
      <c r="F45" s="243"/>
      <c r="G45" s="12">
        <v>38</v>
      </c>
      <c r="H45" s="82">
        <f>SUM(H46:H52)</f>
        <v>266312</v>
      </c>
      <c r="I45" s="82">
        <f>SUM(I46:I52)</f>
        <v>411837</v>
      </c>
    </row>
    <row r="46" spans="1:9" ht="12.75" customHeight="1" x14ac:dyDescent="0.2">
      <c r="A46" s="239" t="s">
        <v>40</v>
      </c>
      <c r="B46" s="239"/>
      <c r="C46" s="239"/>
      <c r="D46" s="239"/>
      <c r="E46" s="239"/>
      <c r="F46" s="239"/>
      <c r="G46" s="11">
        <v>39</v>
      </c>
      <c r="H46" s="18">
        <v>0</v>
      </c>
      <c r="I46" s="18">
        <v>0</v>
      </c>
    </row>
    <row r="47" spans="1:9" ht="12.75" customHeight="1" x14ac:dyDescent="0.2">
      <c r="A47" s="239" t="s">
        <v>41</v>
      </c>
      <c r="B47" s="239"/>
      <c r="C47" s="239"/>
      <c r="D47" s="239"/>
      <c r="E47" s="239"/>
      <c r="F47" s="239"/>
      <c r="G47" s="11">
        <v>40</v>
      </c>
      <c r="H47" s="18">
        <v>0</v>
      </c>
      <c r="I47" s="18">
        <v>0</v>
      </c>
    </row>
    <row r="48" spans="1:9" ht="12.75" customHeight="1" x14ac:dyDescent="0.2">
      <c r="A48" s="239" t="s">
        <v>42</v>
      </c>
      <c r="B48" s="239"/>
      <c r="C48" s="239"/>
      <c r="D48" s="239"/>
      <c r="E48" s="239"/>
      <c r="F48" s="239"/>
      <c r="G48" s="11">
        <v>41</v>
      </c>
      <c r="H48" s="18">
        <v>0</v>
      </c>
      <c r="I48" s="18">
        <v>0</v>
      </c>
    </row>
    <row r="49" spans="1:9" ht="12.75" customHeight="1" x14ac:dyDescent="0.2">
      <c r="A49" s="239" t="s">
        <v>43</v>
      </c>
      <c r="B49" s="239"/>
      <c r="C49" s="239"/>
      <c r="D49" s="239"/>
      <c r="E49" s="239"/>
      <c r="F49" s="239"/>
      <c r="G49" s="11">
        <v>42</v>
      </c>
      <c r="H49" s="18">
        <v>266312</v>
      </c>
      <c r="I49" s="18">
        <v>411837</v>
      </c>
    </row>
    <row r="50" spans="1:9" ht="12.75" customHeight="1" x14ac:dyDescent="0.2">
      <c r="A50" s="239" t="s">
        <v>44</v>
      </c>
      <c r="B50" s="239"/>
      <c r="C50" s="239"/>
      <c r="D50" s="239"/>
      <c r="E50" s="239"/>
      <c r="F50" s="239"/>
      <c r="G50" s="11">
        <v>43</v>
      </c>
      <c r="H50" s="18">
        <v>0</v>
      </c>
      <c r="I50" s="18">
        <v>0</v>
      </c>
    </row>
    <row r="51" spans="1:9" ht="12.75" customHeight="1" x14ac:dyDescent="0.2">
      <c r="A51" s="239" t="s">
        <v>45</v>
      </c>
      <c r="B51" s="239"/>
      <c r="C51" s="239"/>
      <c r="D51" s="239"/>
      <c r="E51" s="239"/>
      <c r="F51" s="239"/>
      <c r="G51" s="11">
        <v>44</v>
      </c>
      <c r="H51" s="18">
        <v>0</v>
      </c>
      <c r="I51" s="18">
        <v>0</v>
      </c>
    </row>
    <row r="52" spans="1:9" ht="12.75" customHeight="1" x14ac:dyDescent="0.2">
      <c r="A52" s="239" t="s">
        <v>46</v>
      </c>
      <c r="B52" s="239"/>
      <c r="C52" s="239"/>
      <c r="D52" s="239"/>
      <c r="E52" s="239"/>
      <c r="F52" s="239"/>
      <c r="G52" s="11">
        <v>45</v>
      </c>
      <c r="H52" s="18">
        <v>0</v>
      </c>
      <c r="I52" s="18">
        <v>0</v>
      </c>
    </row>
    <row r="53" spans="1:9" ht="12.75" customHeight="1" x14ac:dyDescent="0.2">
      <c r="A53" s="243" t="s">
        <v>47</v>
      </c>
      <c r="B53" s="243"/>
      <c r="C53" s="243"/>
      <c r="D53" s="243"/>
      <c r="E53" s="243"/>
      <c r="F53" s="243"/>
      <c r="G53" s="12">
        <v>46</v>
      </c>
      <c r="H53" s="82">
        <f>SUM(H54:H59)</f>
        <v>3393525</v>
      </c>
      <c r="I53" s="82">
        <f>SUM(I54:I59)</f>
        <v>4933983</v>
      </c>
    </row>
    <row r="54" spans="1:9" ht="12.75" customHeight="1" x14ac:dyDescent="0.2">
      <c r="A54" s="239" t="s">
        <v>48</v>
      </c>
      <c r="B54" s="239"/>
      <c r="C54" s="239"/>
      <c r="D54" s="239"/>
      <c r="E54" s="239"/>
      <c r="F54" s="239"/>
      <c r="G54" s="11">
        <v>47</v>
      </c>
      <c r="H54" s="18">
        <v>0</v>
      </c>
      <c r="I54" s="18">
        <v>0</v>
      </c>
    </row>
    <row r="55" spans="1:9" ht="12.75" customHeight="1" x14ac:dyDescent="0.2">
      <c r="A55" s="239" t="s">
        <v>49</v>
      </c>
      <c r="B55" s="239"/>
      <c r="C55" s="239"/>
      <c r="D55" s="239"/>
      <c r="E55" s="239"/>
      <c r="F55" s="239"/>
      <c r="G55" s="11">
        <v>48</v>
      </c>
      <c r="H55" s="18">
        <v>44</v>
      </c>
      <c r="I55" s="18">
        <v>44</v>
      </c>
    </row>
    <row r="56" spans="1:9" ht="12.75" customHeight="1" x14ac:dyDescent="0.2">
      <c r="A56" s="239" t="s">
        <v>50</v>
      </c>
      <c r="B56" s="239"/>
      <c r="C56" s="239"/>
      <c r="D56" s="239"/>
      <c r="E56" s="239"/>
      <c r="F56" s="239"/>
      <c r="G56" s="11">
        <v>49</v>
      </c>
      <c r="H56" s="18">
        <v>1097740</v>
      </c>
      <c r="I56" s="18">
        <v>1828981</v>
      </c>
    </row>
    <row r="57" spans="1:9" ht="12.75" customHeight="1" x14ac:dyDescent="0.2">
      <c r="A57" s="239" t="s">
        <v>51</v>
      </c>
      <c r="B57" s="239"/>
      <c r="C57" s="239"/>
      <c r="D57" s="239"/>
      <c r="E57" s="239"/>
      <c r="F57" s="239"/>
      <c r="G57" s="11">
        <v>50</v>
      </c>
      <c r="H57" s="18">
        <v>5192</v>
      </c>
      <c r="I57" s="18">
        <v>67034</v>
      </c>
    </row>
    <row r="58" spans="1:9" ht="12.75" customHeight="1" x14ac:dyDescent="0.2">
      <c r="A58" s="239" t="s">
        <v>52</v>
      </c>
      <c r="B58" s="239"/>
      <c r="C58" s="239"/>
      <c r="D58" s="239"/>
      <c r="E58" s="239"/>
      <c r="F58" s="239"/>
      <c r="G58" s="11">
        <v>51</v>
      </c>
      <c r="H58" s="18">
        <v>20242</v>
      </c>
      <c r="I58" s="18">
        <v>17228</v>
      </c>
    </row>
    <row r="59" spans="1:9" ht="12.75" customHeight="1" x14ac:dyDescent="0.2">
      <c r="A59" s="239" t="s">
        <v>53</v>
      </c>
      <c r="B59" s="239"/>
      <c r="C59" s="239"/>
      <c r="D59" s="239"/>
      <c r="E59" s="239"/>
      <c r="F59" s="239"/>
      <c r="G59" s="11">
        <v>52</v>
      </c>
      <c r="H59" s="18">
        <v>2270307</v>
      </c>
      <c r="I59" s="18">
        <v>3020696</v>
      </c>
    </row>
    <row r="60" spans="1:9" ht="12.75" customHeight="1" x14ac:dyDescent="0.2">
      <c r="A60" s="243" t="s">
        <v>54</v>
      </c>
      <c r="B60" s="243"/>
      <c r="C60" s="243"/>
      <c r="D60" s="243"/>
      <c r="E60" s="243"/>
      <c r="F60" s="243"/>
      <c r="G60" s="12">
        <v>53</v>
      </c>
      <c r="H60" s="82">
        <f>SUM(H61:H69)</f>
        <v>30036291</v>
      </c>
      <c r="I60" s="82">
        <f>SUM(I61:I69)</f>
        <v>25036291</v>
      </c>
    </row>
    <row r="61" spans="1:9" ht="12.75" customHeight="1" x14ac:dyDescent="0.2">
      <c r="A61" s="239" t="s">
        <v>23</v>
      </c>
      <c r="B61" s="239"/>
      <c r="C61" s="239"/>
      <c r="D61" s="239"/>
      <c r="E61" s="239"/>
      <c r="F61" s="239"/>
      <c r="G61" s="11">
        <v>54</v>
      </c>
      <c r="H61" s="18">
        <v>0</v>
      </c>
      <c r="I61" s="18">
        <v>0</v>
      </c>
    </row>
    <row r="62" spans="1:9" ht="27.6" customHeight="1" x14ac:dyDescent="0.2">
      <c r="A62" s="239" t="s">
        <v>24</v>
      </c>
      <c r="B62" s="239"/>
      <c r="C62" s="239"/>
      <c r="D62" s="239"/>
      <c r="E62" s="239"/>
      <c r="F62" s="239"/>
      <c r="G62" s="11">
        <v>55</v>
      </c>
      <c r="H62" s="18">
        <v>0</v>
      </c>
      <c r="I62" s="18">
        <v>0</v>
      </c>
    </row>
    <row r="63" spans="1:9" ht="12.75" customHeight="1" x14ac:dyDescent="0.2">
      <c r="A63" s="239" t="s">
        <v>25</v>
      </c>
      <c r="B63" s="239"/>
      <c r="C63" s="239"/>
      <c r="D63" s="239"/>
      <c r="E63" s="239"/>
      <c r="F63" s="239"/>
      <c r="G63" s="11">
        <v>56</v>
      </c>
      <c r="H63" s="18">
        <v>0</v>
      </c>
      <c r="I63" s="18">
        <v>0</v>
      </c>
    </row>
    <row r="64" spans="1:9" ht="25.9" customHeight="1" x14ac:dyDescent="0.2">
      <c r="A64" s="239" t="s">
        <v>55</v>
      </c>
      <c r="B64" s="239"/>
      <c r="C64" s="239"/>
      <c r="D64" s="239"/>
      <c r="E64" s="239"/>
      <c r="F64" s="239"/>
      <c r="G64" s="11">
        <v>57</v>
      </c>
      <c r="H64" s="18">
        <v>0</v>
      </c>
      <c r="I64" s="18">
        <v>0</v>
      </c>
    </row>
    <row r="65" spans="1:9" ht="21.6" customHeight="1" x14ac:dyDescent="0.2">
      <c r="A65" s="239" t="s">
        <v>27</v>
      </c>
      <c r="B65" s="239"/>
      <c r="C65" s="239"/>
      <c r="D65" s="239"/>
      <c r="E65" s="239"/>
      <c r="F65" s="239"/>
      <c r="G65" s="11">
        <v>58</v>
      </c>
      <c r="H65" s="18">
        <v>0</v>
      </c>
      <c r="I65" s="18">
        <v>0</v>
      </c>
    </row>
    <row r="66" spans="1:9" ht="21.6" customHeight="1" x14ac:dyDescent="0.2">
      <c r="A66" s="239" t="s">
        <v>28</v>
      </c>
      <c r="B66" s="239"/>
      <c r="C66" s="239"/>
      <c r="D66" s="239"/>
      <c r="E66" s="239"/>
      <c r="F66" s="239"/>
      <c r="G66" s="11">
        <v>59</v>
      </c>
      <c r="H66" s="18">
        <v>0</v>
      </c>
      <c r="I66" s="18">
        <v>0</v>
      </c>
    </row>
    <row r="67" spans="1:9" ht="12.75" customHeight="1" x14ac:dyDescent="0.2">
      <c r="A67" s="239" t="s">
        <v>29</v>
      </c>
      <c r="B67" s="239"/>
      <c r="C67" s="239"/>
      <c r="D67" s="239"/>
      <c r="E67" s="239"/>
      <c r="F67" s="239"/>
      <c r="G67" s="11">
        <v>60</v>
      </c>
      <c r="H67" s="18">
        <v>21792</v>
      </c>
      <c r="I67" s="18">
        <v>21792</v>
      </c>
    </row>
    <row r="68" spans="1:9" ht="12.75" customHeight="1" x14ac:dyDescent="0.2">
      <c r="A68" s="239" t="s">
        <v>30</v>
      </c>
      <c r="B68" s="239"/>
      <c r="C68" s="239"/>
      <c r="D68" s="239"/>
      <c r="E68" s="239"/>
      <c r="F68" s="239"/>
      <c r="G68" s="11">
        <v>61</v>
      </c>
      <c r="H68" s="18">
        <v>30014499</v>
      </c>
      <c r="I68" s="18">
        <v>25014499</v>
      </c>
    </row>
    <row r="69" spans="1:9" ht="12.75" customHeight="1" x14ac:dyDescent="0.2">
      <c r="A69" s="239" t="s">
        <v>56</v>
      </c>
      <c r="B69" s="239"/>
      <c r="C69" s="239"/>
      <c r="D69" s="239"/>
      <c r="E69" s="239"/>
      <c r="F69" s="239"/>
      <c r="G69" s="11">
        <v>62</v>
      </c>
      <c r="H69" s="18">
        <v>0</v>
      </c>
      <c r="I69" s="18">
        <v>0</v>
      </c>
    </row>
    <row r="70" spans="1:9" ht="12.75" customHeight="1" x14ac:dyDescent="0.2">
      <c r="A70" s="239" t="s">
        <v>57</v>
      </c>
      <c r="B70" s="239"/>
      <c r="C70" s="239"/>
      <c r="D70" s="239"/>
      <c r="E70" s="239"/>
      <c r="F70" s="239"/>
      <c r="G70" s="11">
        <v>63</v>
      </c>
      <c r="H70" s="18">
        <v>6031611</v>
      </c>
      <c r="I70" s="18">
        <v>17462892</v>
      </c>
    </row>
    <row r="71" spans="1:9" ht="12.75" customHeight="1" x14ac:dyDescent="0.2">
      <c r="A71" s="240" t="s">
        <v>58</v>
      </c>
      <c r="B71" s="240"/>
      <c r="C71" s="240"/>
      <c r="D71" s="240"/>
      <c r="E71" s="240"/>
      <c r="F71" s="240"/>
      <c r="G71" s="11">
        <v>64</v>
      </c>
      <c r="H71" s="18">
        <v>447067</v>
      </c>
      <c r="I71" s="18">
        <v>436311</v>
      </c>
    </row>
    <row r="72" spans="1:9" ht="12.75" customHeight="1" x14ac:dyDescent="0.2">
      <c r="A72" s="241" t="s">
        <v>304</v>
      </c>
      <c r="B72" s="241"/>
      <c r="C72" s="241"/>
      <c r="D72" s="241"/>
      <c r="E72" s="241"/>
      <c r="F72" s="241"/>
      <c r="G72" s="12">
        <v>65</v>
      </c>
      <c r="H72" s="82">
        <f>H8+H9+H44+H71</f>
        <v>95526935</v>
      </c>
      <c r="I72" s="82">
        <f>I8+I9+I44+I71</f>
        <v>98816871</v>
      </c>
    </row>
    <row r="73" spans="1:9" ht="12.75" customHeight="1" x14ac:dyDescent="0.2">
      <c r="A73" s="240" t="s">
        <v>59</v>
      </c>
      <c r="B73" s="240"/>
      <c r="C73" s="240"/>
      <c r="D73" s="240"/>
      <c r="E73" s="240"/>
      <c r="F73" s="240"/>
      <c r="G73" s="11">
        <v>66</v>
      </c>
      <c r="H73" s="18">
        <v>0</v>
      </c>
      <c r="I73" s="18">
        <v>0</v>
      </c>
    </row>
    <row r="74" spans="1:9" x14ac:dyDescent="0.2">
      <c r="A74" s="244" t="s">
        <v>60</v>
      </c>
      <c r="B74" s="245"/>
      <c r="C74" s="245"/>
      <c r="D74" s="245"/>
      <c r="E74" s="245"/>
      <c r="F74" s="245"/>
      <c r="G74" s="245"/>
      <c r="H74" s="245"/>
      <c r="I74" s="245"/>
    </row>
    <row r="75" spans="1:9" ht="12.75" customHeight="1" x14ac:dyDescent="0.2">
      <c r="A75" s="241" t="s">
        <v>352</v>
      </c>
      <c r="B75" s="241"/>
      <c r="C75" s="241"/>
      <c r="D75" s="241"/>
      <c r="E75" s="241"/>
      <c r="F75" s="241"/>
      <c r="G75" s="12">
        <v>67</v>
      </c>
      <c r="H75" s="83">
        <f>H76+H77+H78+H84+H85+H91+H94+H97</f>
        <v>71644292</v>
      </c>
      <c r="I75" s="83">
        <f>I76+I77+I78+I84+I85+I91+I94+I97</f>
        <v>73219047</v>
      </c>
    </row>
    <row r="76" spans="1:9" ht="12.75" customHeight="1" x14ac:dyDescent="0.2">
      <c r="A76" s="239" t="s">
        <v>61</v>
      </c>
      <c r="B76" s="239"/>
      <c r="C76" s="239"/>
      <c r="D76" s="239"/>
      <c r="E76" s="239"/>
      <c r="F76" s="239"/>
      <c r="G76" s="11">
        <v>68</v>
      </c>
      <c r="H76" s="18">
        <v>53064702</v>
      </c>
      <c r="I76" s="18">
        <v>53064702</v>
      </c>
    </row>
    <row r="77" spans="1:9" ht="12.75" customHeight="1" x14ac:dyDescent="0.2">
      <c r="A77" s="239" t="s">
        <v>62</v>
      </c>
      <c r="B77" s="239"/>
      <c r="C77" s="239"/>
      <c r="D77" s="239"/>
      <c r="E77" s="239"/>
      <c r="F77" s="239"/>
      <c r="G77" s="11">
        <v>69</v>
      </c>
      <c r="H77" s="18">
        <v>0</v>
      </c>
      <c r="I77" s="18">
        <v>0</v>
      </c>
    </row>
    <row r="78" spans="1:9" ht="12.75" customHeight="1" x14ac:dyDescent="0.2">
      <c r="A78" s="243" t="s">
        <v>63</v>
      </c>
      <c r="B78" s="243"/>
      <c r="C78" s="243"/>
      <c r="D78" s="243"/>
      <c r="E78" s="243"/>
      <c r="F78" s="243"/>
      <c r="G78" s="12">
        <v>70</v>
      </c>
      <c r="H78" s="83">
        <f>SUM(H79:H83)</f>
        <v>2653235</v>
      </c>
      <c r="I78" s="83">
        <f>SUM(I79:I83)</f>
        <v>2653235</v>
      </c>
    </row>
    <row r="79" spans="1:9" ht="12.75" customHeight="1" x14ac:dyDescent="0.2">
      <c r="A79" s="239" t="s">
        <v>64</v>
      </c>
      <c r="B79" s="239"/>
      <c r="C79" s="239"/>
      <c r="D79" s="239"/>
      <c r="E79" s="239"/>
      <c r="F79" s="239"/>
      <c r="G79" s="11">
        <v>71</v>
      </c>
      <c r="H79" s="18">
        <v>2653235</v>
      </c>
      <c r="I79" s="18">
        <v>2653235</v>
      </c>
    </row>
    <row r="80" spans="1:9" ht="12.75" customHeight="1" x14ac:dyDescent="0.2">
      <c r="A80" s="239" t="s">
        <v>65</v>
      </c>
      <c r="B80" s="239"/>
      <c r="C80" s="239"/>
      <c r="D80" s="239"/>
      <c r="E80" s="239"/>
      <c r="F80" s="239"/>
      <c r="G80" s="11">
        <v>72</v>
      </c>
      <c r="H80" s="18">
        <v>0</v>
      </c>
      <c r="I80" s="18">
        <v>0</v>
      </c>
    </row>
    <row r="81" spans="1:9" ht="12.75" customHeight="1" x14ac:dyDescent="0.2">
      <c r="A81" s="239" t="s">
        <v>66</v>
      </c>
      <c r="B81" s="239"/>
      <c r="C81" s="239"/>
      <c r="D81" s="239"/>
      <c r="E81" s="239"/>
      <c r="F81" s="239"/>
      <c r="G81" s="11">
        <v>73</v>
      </c>
      <c r="H81" s="18">
        <v>0</v>
      </c>
      <c r="I81" s="18">
        <v>0</v>
      </c>
    </row>
    <row r="82" spans="1:9" ht="12.75" customHeight="1" x14ac:dyDescent="0.2">
      <c r="A82" s="239" t="s">
        <v>67</v>
      </c>
      <c r="B82" s="239"/>
      <c r="C82" s="239"/>
      <c r="D82" s="239"/>
      <c r="E82" s="239"/>
      <c r="F82" s="239"/>
      <c r="G82" s="11">
        <v>74</v>
      </c>
      <c r="H82" s="18">
        <v>0</v>
      </c>
      <c r="I82" s="18">
        <v>0</v>
      </c>
    </row>
    <row r="83" spans="1:9" ht="12.75" customHeight="1" x14ac:dyDescent="0.2">
      <c r="A83" s="239" t="s">
        <v>68</v>
      </c>
      <c r="B83" s="239"/>
      <c r="C83" s="239"/>
      <c r="D83" s="239"/>
      <c r="E83" s="239"/>
      <c r="F83" s="239"/>
      <c r="G83" s="11">
        <v>75</v>
      </c>
      <c r="H83" s="18">
        <v>0</v>
      </c>
      <c r="I83" s="18">
        <v>0</v>
      </c>
    </row>
    <row r="84" spans="1:9" ht="12.75" customHeight="1" x14ac:dyDescent="0.2">
      <c r="A84" s="242" t="s">
        <v>69</v>
      </c>
      <c r="B84" s="242"/>
      <c r="C84" s="242"/>
      <c r="D84" s="242"/>
      <c r="E84" s="242"/>
      <c r="F84" s="242"/>
      <c r="G84" s="42">
        <v>76</v>
      </c>
      <c r="H84" s="43">
        <v>0</v>
      </c>
      <c r="I84" s="43">
        <v>0</v>
      </c>
    </row>
    <row r="85" spans="1:9" ht="12.75" customHeight="1" x14ac:dyDescent="0.2">
      <c r="A85" s="243" t="s">
        <v>444</v>
      </c>
      <c r="B85" s="243"/>
      <c r="C85" s="243"/>
      <c r="D85" s="243"/>
      <c r="E85" s="243"/>
      <c r="F85" s="243"/>
      <c r="G85" s="12">
        <v>77</v>
      </c>
      <c r="H85" s="82">
        <f>H86+H87+H88+H89+H90</f>
        <v>0</v>
      </c>
      <c r="I85" s="82">
        <f>I86+I87+I88+I89+I90</f>
        <v>0</v>
      </c>
    </row>
    <row r="86" spans="1:9" ht="25.5" customHeight="1" x14ac:dyDescent="0.2">
      <c r="A86" s="239" t="s">
        <v>445</v>
      </c>
      <c r="B86" s="239"/>
      <c r="C86" s="239"/>
      <c r="D86" s="239"/>
      <c r="E86" s="239"/>
      <c r="F86" s="239"/>
      <c r="G86" s="11">
        <v>78</v>
      </c>
      <c r="H86" s="18">
        <v>0</v>
      </c>
      <c r="I86" s="18">
        <v>0</v>
      </c>
    </row>
    <row r="87" spans="1:9" ht="12.75" customHeight="1" x14ac:dyDescent="0.2">
      <c r="A87" s="239" t="s">
        <v>70</v>
      </c>
      <c r="B87" s="239"/>
      <c r="C87" s="239"/>
      <c r="D87" s="239"/>
      <c r="E87" s="239"/>
      <c r="F87" s="239"/>
      <c r="G87" s="11">
        <v>79</v>
      </c>
      <c r="H87" s="18">
        <v>0</v>
      </c>
      <c r="I87" s="18">
        <v>0</v>
      </c>
    </row>
    <row r="88" spans="1:9" ht="12.75" customHeight="1" x14ac:dyDescent="0.2">
      <c r="A88" s="239" t="s">
        <v>71</v>
      </c>
      <c r="B88" s="239"/>
      <c r="C88" s="239"/>
      <c r="D88" s="239"/>
      <c r="E88" s="239"/>
      <c r="F88" s="239"/>
      <c r="G88" s="11">
        <v>80</v>
      </c>
      <c r="H88" s="18">
        <v>0</v>
      </c>
      <c r="I88" s="18">
        <v>0</v>
      </c>
    </row>
    <row r="89" spans="1:9" ht="12.75" customHeight="1" x14ac:dyDescent="0.2">
      <c r="A89" s="239" t="s">
        <v>348</v>
      </c>
      <c r="B89" s="239"/>
      <c r="C89" s="239"/>
      <c r="D89" s="239"/>
      <c r="E89" s="239"/>
      <c r="F89" s="239"/>
      <c r="G89" s="11">
        <v>81</v>
      </c>
      <c r="H89" s="18">
        <v>0</v>
      </c>
      <c r="I89" s="18">
        <v>0</v>
      </c>
    </row>
    <row r="90" spans="1:9" ht="12.75" customHeight="1" x14ac:dyDescent="0.2">
      <c r="A90" s="239" t="s">
        <v>349</v>
      </c>
      <c r="B90" s="239"/>
      <c r="C90" s="239"/>
      <c r="D90" s="239"/>
      <c r="E90" s="239"/>
      <c r="F90" s="239"/>
      <c r="G90" s="11">
        <v>82</v>
      </c>
      <c r="H90" s="18">
        <v>0</v>
      </c>
      <c r="I90" s="18">
        <v>0</v>
      </c>
    </row>
    <row r="91" spans="1:9" ht="12.75" customHeight="1" x14ac:dyDescent="0.2">
      <c r="A91" s="243" t="s">
        <v>350</v>
      </c>
      <c r="B91" s="243"/>
      <c r="C91" s="243"/>
      <c r="D91" s="243"/>
      <c r="E91" s="243"/>
      <c r="F91" s="243"/>
      <c r="G91" s="12">
        <v>83</v>
      </c>
      <c r="H91" s="82">
        <f>H92-H93</f>
        <v>12947676</v>
      </c>
      <c r="I91" s="82">
        <f>I92-I93</f>
        <v>13883962</v>
      </c>
    </row>
    <row r="92" spans="1:9" ht="12.75" customHeight="1" x14ac:dyDescent="0.2">
      <c r="A92" s="239" t="s">
        <v>72</v>
      </c>
      <c r="B92" s="239"/>
      <c r="C92" s="239"/>
      <c r="D92" s="239"/>
      <c r="E92" s="239"/>
      <c r="F92" s="239"/>
      <c r="G92" s="11">
        <v>84</v>
      </c>
      <c r="H92" s="18">
        <v>12947676</v>
      </c>
      <c r="I92" s="18">
        <v>13883962</v>
      </c>
    </row>
    <row r="93" spans="1:9" ht="12.75" customHeight="1" x14ac:dyDescent="0.2">
      <c r="A93" s="239" t="s">
        <v>73</v>
      </c>
      <c r="B93" s="239"/>
      <c r="C93" s="239"/>
      <c r="D93" s="239"/>
      <c r="E93" s="239"/>
      <c r="F93" s="239"/>
      <c r="G93" s="11">
        <v>85</v>
      </c>
      <c r="H93" s="18">
        <v>0</v>
      </c>
      <c r="I93" s="18">
        <v>0</v>
      </c>
    </row>
    <row r="94" spans="1:9" ht="12.75" customHeight="1" x14ac:dyDescent="0.2">
      <c r="A94" s="243" t="s">
        <v>351</v>
      </c>
      <c r="B94" s="243"/>
      <c r="C94" s="243"/>
      <c r="D94" s="243"/>
      <c r="E94" s="243"/>
      <c r="F94" s="243"/>
      <c r="G94" s="12">
        <v>86</v>
      </c>
      <c r="H94" s="82">
        <f>H95-H96</f>
        <v>2978679</v>
      </c>
      <c r="I94" s="82">
        <f>I95-I96</f>
        <v>3617148</v>
      </c>
    </row>
    <row r="95" spans="1:9" ht="12.75" customHeight="1" x14ac:dyDescent="0.2">
      <c r="A95" s="239" t="s">
        <v>74</v>
      </c>
      <c r="B95" s="239"/>
      <c r="C95" s="239"/>
      <c r="D95" s="239"/>
      <c r="E95" s="239"/>
      <c r="F95" s="239"/>
      <c r="G95" s="11">
        <v>87</v>
      </c>
      <c r="H95" s="18">
        <v>2978679</v>
      </c>
      <c r="I95" s="18">
        <v>3617148</v>
      </c>
    </row>
    <row r="96" spans="1:9" ht="12.75" customHeight="1" x14ac:dyDescent="0.2">
      <c r="A96" s="239" t="s">
        <v>75</v>
      </c>
      <c r="B96" s="239"/>
      <c r="C96" s="239"/>
      <c r="D96" s="239"/>
      <c r="E96" s="239"/>
      <c r="F96" s="239"/>
      <c r="G96" s="11">
        <v>88</v>
      </c>
      <c r="H96" s="18">
        <v>0</v>
      </c>
      <c r="I96" s="18">
        <v>0</v>
      </c>
    </row>
    <row r="97" spans="1:9" ht="12.75" customHeight="1" x14ac:dyDescent="0.2">
      <c r="A97" s="239" t="s">
        <v>76</v>
      </c>
      <c r="B97" s="239"/>
      <c r="C97" s="239"/>
      <c r="D97" s="239"/>
      <c r="E97" s="239"/>
      <c r="F97" s="239"/>
      <c r="G97" s="11">
        <v>89</v>
      </c>
      <c r="H97" s="18">
        <v>0</v>
      </c>
      <c r="I97" s="18">
        <v>0</v>
      </c>
    </row>
    <row r="98" spans="1:9" ht="12.75" customHeight="1" x14ac:dyDescent="0.2">
      <c r="A98" s="241" t="s">
        <v>353</v>
      </c>
      <c r="B98" s="241"/>
      <c r="C98" s="241"/>
      <c r="D98" s="241"/>
      <c r="E98" s="241"/>
      <c r="F98" s="241"/>
      <c r="G98" s="12">
        <v>90</v>
      </c>
      <c r="H98" s="82">
        <f>SUM(H99:H104)</f>
        <v>306482</v>
      </c>
      <c r="I98" s="82">
        <f>SUM(I99:I104)</f>
        <v>306482</v>
      </c>
    </row>
    <row r="99" spans="1:9" ht="12.75" customHeight="1" x14ac:dyDescent="0.2">
      <c r="A99" s="239" t="s">
        <v>77</v>
      </c>
      <c r="B99" s="239"/>
      <c r="C99" s="239"/>
      <c r="D99" s="239"/>
      <c r="E99" s="239"/>
      <c r="F99" s="239"/>
      <c r="G99" s="11">
        <v>91</v>
      </c>
      <c r="H99" s="18">
        <v>105708</v>
      </c>
      <c r="I99" s="18">
        <v>105708</v>
      </c>
    </row>
    <row r="100" spans="1:9" ht="12.75" customHeight="1" x14ac:dyDescent="0.2">
      <c r="A100" s="239" t="s">
        <v>78</v>
      </c>
      <c r="B100" s="239"/>
      <c r="C100" s="239"/>
      <c r="D100" s="239"/>
      <c r="E100" s="239"/>
      <c r="F100" s="239"/>
      <c r="G100" s="11">
        <v>92</v>
      </c>
      <c r="H100" s="18">
        <v>0</v>
      </c>
      <c r="I100" s="18">
        <v>0</v>
      </c>
    </row>
    <row r="101" spans="1:9" ht="12.75" customHeight="1" x14ac:dyDescent="0.2">
      <c r="A101" s="239" t="s">
        <v>79</v>
      </c>
      <c r="B101" s="239"/>
      <c r="C101" s="239"/>
      <c r="D101" s="239"/>
      <c r="E101" s="239"/>
      <c r="F101" s="239"/>
      <c r="G101" s="11">
        <v>93</v>
      </c>
      <c r="H101" s="18">
        <v>94897</v>
      </c>
      <c r="I101" s="18">
        <v>94897</v>
      </c>
    </row>
    <row r="102" spans="1:9" ht="12.75" customHeight="1" x14ac:dyDescent="0.2">
      <c r="A102" s="239" t="s">
        <v>80</v>
      </c>
      <c r="B102" s="239"/>
      <c r="C102" s="239"/>
      <c r="D102" s="239"/>
      <c r="E102" s="239"/>
      <c r="F102" s="239"/>
      <c r="G102" s="11">
        <v>94</v>
      </c>
      <c r="H102" s="18">
        <v>0</v>
      </c>
      <c r="I102" s="18">
        <v>0</v>
      </c>
    </row>
    <row r="103" spans="1:9" ht="12.75" customHeight="1" x14ac:dyDescent="0.2">
      <c r="A103" s="239" t="s">
        <v>81</v>
      </c>
      <c r="B103" s="239"/>
      <c r="C103" s="239"/>
      <c r="D103" s="239"/>
      <c r="E103" s="239"/>
      <c r="F103" s="239"/>
      <c r="G103" s="11">
        <v>95</v>
      </c>
      <c r="H103" s="18">
        <v>0</v>
      </c>
      <c r="I103" s="18">
        <v>0</v>
      </c>
    </row>
    <row r="104" spans="1:9" ht="12.75" customHeight="1" x14ac:dyDescent="0.2">
      <c r="A104" s="239" t="s">
        <v>82</v>
      </c>
      <c r="B104" s="239"/>
      <c r="C104" s="239"/>
      <c r="D104" s="239"/>
      <c r="E104" s="239"/>
      <c r="F104" s="239"/>
      <c r="G104" s="11">
        <v>96</v>
      </c>
      <c r="H104" s="18">
        <v>105877</v>
      </c>
      <c r="I104" s="18">
        <v>105877</v>
      </c>
    </row>
    <row r="105" spans="1:9" ht="12.75" customHeight="1" x14ac:dyDescent="0.2">
      <c r="A105" s="241" t="s">
        <v>354</v>
      </c>
      <c r="B105" s="241"/>
      <c r="C105" s="241"/>
      <c r="D105" s="241"/>
      <c r="E105" s="241"/>
      <c r="F105" s="241"/>
      <c r="G105" s="12">
        <v>97</v>
      </c>
      <c r="H105" s="82">
        <f>SUM(H106:H116)</f>
        <v>7052704</v>
      </c>
      <c r="I105" s="82">
        <f>SUM(I106:I116)</f>
        <v>5599513</v>
      </c>
    </row>
    <row r="106" spans="1:9" ht="12.75" customHeight="1" x14ac:dyDescent="0.2">
      <c r="A106" s="239" t="s">
        <v>83</v>
      </c>
      <c r="B106" s="239"/>
      <c r="C106" s="239"/>
      <c r="D106" s="239"/>
      <c r="E106" s="239"/>
      <c r="F106" s="239"/>
      <c r="G106" s="11">
        <v>98</v>
      </c>
      <c r="H106" s="18">
        <v>0</v>
      </c>
      <c r="I106" s="18">
        <v>0</v>
      </c>
    </row>
    <row r="107" spans="1:9" ht="24.6" customHeight="1" x14ac:dyDescent="0.2">
      <c r="A107" s="239" t="s">
        <v>84</v>
      </c>
      <c r="B107" s="239"/>
      <c r="C107" s="239"/>
      <c r="D107" s="239"/>
      <c r="E107" s="239"/>
      <c r="F107" s="239"/>
      <c r="G107" s="11">
        <v>99</v>
      </c>
      <c r="H107" s="18">
        <v>0</v>
      </c>
      <c r="I107" s="18">
        <v>0</v>
      </c>
    </row>
    <row r="108" spans="1:9" ht="12.75" customHeight="1" x14ac:dyDescent="0.2">
      <c r="A108" s="239" t="s">
        <v>85</v>
      </c>
      <c r="B108" s="239"/>
      <c r="C108" s="239"/>
      <c r="D108" s="239"/>
      <c r="E108" s="239"/>
      <c r="F108" s="239"/>
      <c r="G108" s="11">
        <v>100</v>
      </c>
      <c r="H108" s="18">
        <v>0</v>
      </c>
      <c r="I108" s="18">
        <v>0</v>
      </c>
    </row>
    <row r="109" spans="1:9" ht="21.6" customHeight="1" x14ac:dyDescent="0.2">
      <c r="A109" s="239" t="s">
        <v>86</v>
      </c>
      <c r="B109" s="239"/>
      <c r="C109" s="239"/>
      <c r="D109" s="239"/>
      <c r="E109" s="239"/>
      <c r="F109" s="239"/>
      <c r="G109" s="11">
        <v>101</v>
      </c>
      <c r="H109" s="18">
        <v>0</v>
      </c>
      <c r="I109" s="18">
        <v>0</v>
      </c>
    </row>
    <row r="110" spans="1:9" ht="12.75" customHeight="1" x14ac:dyDescent="0.2">
      <c r="A110" s="239" t="s">
        <v>87</v>
      </c>
      <c r="B110" s="239"/>
      <c r="C110" s="239"/>
      <c r="D110" s="239"/>
      <c r="E110" s="239"/>
      <c r="F110" s="239"/>
      <c r="G110" s="11">
        <v>102</v>
      </c>
      <c r="H110" s="18">
        <v>0</v>
      </c>
      <c r="I110" s="18">
        <v>0</v>
      </c>
    </row>
    <row r="111" spans="1:9" ht="12.75" customHeight="1" x14ac:dyDescent="0.2">
      <c r="A111" s="239" t="s">
        <v>88</v>
      </c>
      <c r="B111" s="239"/>
      <c r="C111" s="239"/>
      <c r="D111" s="239"/>
      <c r="E111" s="239"/>
      <c r="F111" s="239"/>
      <c r="G111" s="11">
        <v>103</v>
      </c>
      <c r="H111" s="18">
        <v>4973684</v>
      </c>
      <c r="I111" s="18">
        <v>3907895</v>
      </c>
    </row>
    <row r="112" spans="1:9" ht="12.75" customHeight="1" x14ac:dyDescent="0.2">
      <c r="A112" s="239" t="s">
        <v>89</v>
      </c>
      <c r="B112" s="239"/>
      <c r="C112" s="239"/>
      <c r="D112" s="239"/>
      <c r="E112" s="239"/>
      <c r="F112" s="239"/>
      <c r="G112" s="11">
        <v>104</v>
      </c>
      <c r="H112" s="18">
        <v>0</v>
      </c>
      <c r="I112" s="18">
        <v>0</v>
      </c>
    </row>
    <row r="113" spans="1:9" ht="12.75" customHeight="1" x14ac:dyDescent="0.2">
      <c r="A113" s="239" t="s">
        <v>90</v>
      </c>
      <c r="B113" s="239"/>
      <c r="C113" s="239"/>
      <c r="D113" s="239"/>
      <c r="E113" s="239"/>
      <c r="F113" s="239"/>
      <c r="G113" s="11">
        <v>105</v>
      </c>
      <c r="H113" s="18">
        <v>0</v>
      </c>
      <c r="I113" s="18">
        <v>0</v>
      </c>
    </row>
    <row r="114" spans="1:9" ht="12.75" customHeight="1" x14ac:dyDescent="0.2">
      <c r="A114" s="239" t="s">
        <v>91</v>
      </c>
      <c r="B114" s="239"/>
      <c r="C114" s="239"/>
      <c r="D114" s="239"/>
      <c r="E114" s="239"/>
      <c r="F114" s="239"/>
      <c r="G114" s="11">
        <v>106</v>
      </c>
      <c r="H114" s="18">
        <v>0</v>
      </c>
      <c r="I114" s="18">
        <v>0</v>
      </c>
    </row>
    <row r="115" spans="1:9" ht="12.75" customHeight="1" x14ac:dyDescent="0.2">
      <c r="A115" s="239" t="s">
        <v>92</v>
      </c>
      <c r="B115" s="239"/>
      <c r="C115" s="239"/>
      <c r="D115" s="239"/>
      <c r="E115" s="239"/>
      <c r="F115" s="239"/>
      <c r="G115" s="11">
        <v>107</v>
      </c>
      <c r="H115" s="18">
        <v>2079020</v>
      </c>
      <c r="I115" s="18">
        <v>1691618</v>
      </c>
    </row>
    <row r="116" spans="1:9" ht="12.75" customHeight="1" x14ac:dyDescent="0.2">
      <c r="A116" s="239" t="s">
        <v>93</v>
      </c>
      <c r="B116" s="239"/>
      <c r="C116" s="239"/>
      <c r="D116" s="239"/>
      <c r="E116" s="239"/>
      <c r="F116" s="239"/>
      <c r="G116" s="11">
        <v>108</v>
      </c>
      <c r="H116" s="18">
        <v>0</v>
      </c>
      <c r="I116" s="18">
        <v>0</v>
      </c>
    </row>
    <row r="117" spans="1:9" ht="12.75" customHeight="1" x14ac:dyDescent="0.2">
      <c r="A117" s="241" t="s">
        <v>355</v>
      </c>
      <c r="B117" s="241"/>
      <c r="C117" s="241"/>
      <c r="D117" s="241"/>
      <c r="E117" s="241"/>
      <c r="F117" s="241"/>
      <c r="G117" s="12">
        <v>109</v>
      </c>
      <c r="H117" s="82">
        <f>SUM(H118:H131)</f>
        <v>5445388</v>
      </c>
      <c r="I117" s="82">
        <f>SUM(I118:I131)</f>
        <v>5553522</v>
      </c>
    </row>
    <row r="118" spans="1:9" ht="12.75" customHeight="1" x14ac:dyDescent="0.2">
      <c r="A118" s="239" t="s">
        <v>83</v>
      </c>
      <c r="B118" s="239"/>
      <c r="C118" s="239"/>
      <c r="D118" s="239"/>
      <c r="E118" s="239"/>
      <c r="F118" s="239"/>
      <c r="G118" s="11">
        <v>110</v>
      </c>
      <c r="H118" s="18">
        <v>0</v>
      </c>
      <c r="I118" s="18">
        <v>0</v>
      </c>
    </row>
    <row r="119" spans="1:9" ht="22.15" customHeight="1" x14ac:dyDescent="0.2">
      <c r="A119" s="239" t="s">
        <v>84</v>
      </c>
      <c r="B119" s="239"/>
      <c r="C119" s="239"/>
      <c r="D119" s="239"/>
      <c r="E119" s="239"/>
      <c r="F119" s="239"/>
      <c r="G119" s="11">
        <v>111</v>
      </c>
      <c r="H119" s="18">
        <v>0</v>
      </c>
      <c r="I119" s="18">
        <v>0</v>
      </c>
    </row>
    <row r="120" spans="1:9" ht="12.75" customHeight="1" x14ac:dyDescent="0.2">
      <c r="A120" s="239" t="s">
        <v>85</v>
      </c>
      <c r="B120" s="239"/>
      <c r="C120" s="239"/>
      <c r="D120" s="239"/>
      <c r="E120" s="239"/>
      <c r="F120" s="239"/>
      <c r="G120" s="11">
        <v>112</v>
      </c>
      <c r="H120" s="18">
        <v>0</v>
      </c>
      <c r="I120" s="18">
        <v>0</v>
      </c>
    </row>
    <row r="121" spans="1:9" ht="23.45" customHeight="1" x14ac:dyDescent="0.2">
      <c r="A121" s="239" t="s">
        <v>86</v>
      </c>
      <c r="B121" s="239"/>
      <c r="C121" s="239"/>
      <c r="D121" s="239"/>
      <c r="E121" s="239"/>
      <c r="F121" s="239"/>
      <c r="G121" s="11">
        <v>113</v>
      </c>
      <c r="H121" s="18">
        <v>0</v>
      </c>
      <c r="I121" s="18">
        <v>0</v>
      </c>
    </row>
    <row r="122" spans="1:9" ht="12.75" customHeight="1" x14ac:dyDescent="0.2">
      <c r="A122" s="239" t="s">
        <v>87</v>
      </c>
      <c r="B122" s="239"/>
      <c r="C122" s="239"/>
      <c r="D122" s="239"/>
      <c r="E122" s="239"/>
      <c r="F122" s="239"/>
      <c r="G122" s="11">
        <v>114</v>
      </c>
      <c r="H122" s="18">
        <v>0</v>
      </c>
      <c r="I122" s="18">
        <v>0</v>
      </c>
    </row>
    <row r="123" spans="1:9" ht="12.75" customHeight="1" x14ac:dyDescent="0.2">
      <c r="A123" s="239" t="s">
        <v>88</v>
      </c>
      <c r="B123" s="239"/>
      <c r="C123" s="239"/>
      <c r="D123" s="239"/>
      <c r="E123" s="239"/>
      <c r="F123" s="239"/>
      <c r="G123" s="11">
        <v>115</v>
      </c>
      <c r="H123" s="18">
        <v>1421052</v>
      </c>
      <c r="I123" s="18">
        <v>1421052</v>
      </c>
    </row>
    <row r="124" spans="1:9" ht="12.75" customHeight="1" x14ac:dyDescent="0.2">
      <c r="A124" s="239" t="s">
        <v>89</v>
      </c>
      <c r="B124" s="239"/>
      <c r="C124" s="239"/>
      <c r="D124" s="239"/>
      <c r="E124" s="239"/>
      <c r="F124" s="239"/>
      <c r="G124" s="11">
        <v>116</v>
      </c>
      <c r="H124" s="18">
        <v>0</v>
      </c>
      <c r="I124" s="18">
        <v>0</v>
      </c>
    </row>
    <row r="125" spans="1:9" ht="12.75" customHeight="1" x14ac:dyDescent="0.2">
      <c r="A125" s="239" t="s">
        <v>90</v>
      </c>
      <c r="B125" s="239"/>
      <c r="C125" s="239"/>
      <c r="D125" s="239"/>
      <c r="E125" s="239"/>
      <c r="F125" s="239"/>
      <c r="G125" s="11">
        <v>117</v>
      </c>
      <c r="H125" s="18">
        <v>1547003</v>
      </c>
      <c r="I125" s="18">
        <v>1080369</v>
      </c>
    </row>
    <row r="126" spans="1:9" x14ac:dyDescent="0.2">
      <c r="A126" s="239" t="s">
        <v>91</v>
      </c>
      <c r="B126" s="239"/>
      <c r="C126" s="239"/>
      <c r="D126" s="239"/>
      <c r="E126" s="239"/>
      <c r="F126" s="239"/>
      <c r="G126" s="11">
        <v>118</v>
      </c>
      <c r="H126" s="18">
        <v>0</v>
      </c>
      <c r="I126" s="18">
        <v>0</v>
      </c>
    </row>
    <row r="127" spans="1:9" x14ac:dyDescent="0.2">
      <c r="A127" s="239" t="s">
        <v>94</v>
      </c>
      <c r="B127" s="239"/>
      <c r="C127" s="239"/>
      <c r="D127" s="239"/>
      <c r="E127" s="239"/>
      <c r="F127" s="239"/>
      <c r="G127" s="11">
        <v>119</v>
      </c>
      <c r="H127" s="18">
        <v>538077</v>
      </c>
      <c r="I127" s="18">
        <v>749801</v>
      </c>
    </row>
    <row r="128" spans="1:9" x14ac:dyDescent="0.2">
      <c r="A128" s="239" t="s">
        <v>95</v>
      </c>
      <c r="B128" s="239"/>
      <c r="C128" s="239"/>
      <c r="D128" s="239"/>
      <c r="E128" s="239"/>
      <c r="F128" s="239"/>
      <c r="G128" s="11">
        <v>120</v>
      </c>
      <c r="H128" s="18">
        <v>23492</v>
      </c>
      <c r="I128" s="18">
        <v>36883</v>
      </c>
    </row>
    <row r="129" spans="1:9" x14ac:dyDescent="0.2">
      <c r="A129" s="239" t="s">
        <v>96</v>
      </c>
      <c r="B129" s="239"/>
      <c r="C129" s="239"/>
      <c r="D129" s="239"/>
      <c r="E129" s="239"/>
      <c r="F129" s="239"/>
      <c r="G129" s="11">
        <v>121</v>
      </c>
      <c r="H129" s="18">
        <v>71820</v>
      </c>
      <c r="I129" s="18">
        <v>76860</v>
      </c>
    </row>
    <row r="130" spans="1:9" x14ac:dyDescent="0.2">
      <c r="A130" s="239" t="s">
        <v>97</v>
      </c>
      <c r="B130" s="239"/>
      <c r="C130" s="239"/>
      <c r="D130" s="239"/>
      <c r="E130" s="239"/>
      <c r="F130" s="239"/>
      <c r="G130" s="11">
        <v>122</v>
      </c>
      <c r="H130" s="18">
        <v>0</v>
      </c>
      <c r="I130" s="18">
        <v>0</v>
      </c>
    </row>
    <row r="131" spans="1:9" x14ac:dyDescent="0.2">
      <c r="A131" s="239" t="s">
        <v>98</v>
      </c>
      <c r="B131" s="239"/>
      <c r="C131" s="239"/>
      <c r="D131" s="239"/>
      <c r="E131" s="239"/>
      <c r="F131" s="239"/>
      <c r="G131" s="11">
        <v>123</v>
      </c>
      <c r="H131" s="18">
        <v>1843944</v>
      </c>
      <c r="I131" s="18">
        <v>2188557</v>
      </c>
    </row>
    <row r="132" spans="1:9" ht="22.15" customHeight="1" x14ac:dyDescent="0.2">
      <c r="A132" s="240" t="s">
        <v>99</v>
      </c>
      <c r="B132" s="240"/>
      <c r="C132" s="240"/>
      <c r="D132" s="240"/>
      <c r="E132" s="240"/>
      <c r="F132" s="240"/>
      <c r="G132" s="11">
        <v>124</v>
      </c>
      <c r="H132" s="18">
        <v>11078069</v>
      </c>
      <c r="I132" s="18">
        <v>14138307</v>
      </c>
    </row>
    <row r="133" spans="1:9" ht="12.75" customHeight="1" x14ac:dyDescent="0.2">
      <c r="A133" s="241" t="s">
        <v>356</v>
      </c>
      <c r="B133" s="241"/>
      <c r="C133" s="241"/>
      <c r="D133" s="241"/>
      <c r="E133" s="241"/>
      <c r="F133" s="241"/>
      <c r="G133" s="12">
        <v>125</v>
      </c>
      <c r="H133" s="82">
        <f>H75+H98+H105+H117+H132</f>
        <v>95526935</v>
      </c>
      <c r="I133" s="82">
        <f>I75+I98+I105+I117+I132</f>
        <v>98816871</v>
      </c>
    </row>
    <row r="134" spans="1:9" x14ac:dyDescent="0.2">
      <c r="A134" s="240" t="s">
        <v>100</v>
      </c>
      <c r="B134" s="240"/>
      <c r="C134" s="240"/>
      <c r="D134" s="240"/>
      <c r="E134" s="240"/>
      <c r="F134" s="240"/>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rintOptions horizontalCentered="1"/>
  <pageMargins left="0.70866141732283472" right="0.70866141732283472" top="0.74803149606299213" bottom="0.74803149606299213" header="0.31496062992125984" footer="0.31496062992125984"/>
  <pageSetup paperSize="9" scale="70" orientation="portrait" r:id="rId1"/>
  <rowBreaks count="1" manualBreakCount="1">
    <brk id="74"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view="pageBreakPreview" topLeftCell="A89" zoomScale="110" zoomScaleNormal="85" zoomScaleSheetLayoutView="110" workbookViewId="0">
      <selection activeCell="R57" sqref="R57"/>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76" t="s">
        <v>102</v>
      </c>
      <c r="B1" s="277"/>
      <c r="C1" s="277"/>
      <c r="D1" s="277"/>
      <c r="E1" s="277"/>
      <c r="F1" s="277"/>
      <c r="G1" s="277"/>
      <c r="H1" s="277"/>
      <c r="I1" s="277"/>
    </row>
    <row r="2" spans="1:11" x14ac:dyDescent="0.2">
      <c r="A2" s="278" t="s">
        <v>462</v>
      </c>
      <c r="B2" s="279"/>
      <c r="C2" s="279"/>
      <c r="D2" s="279"/>
      <c r="E2" s="279"/>
      <c r="F2" s="279"/>
      <c r="G2" s="279"/>
      <c r="H2" s="279"/>
      <c r="I2" s="279"/>
    </row>
    <row r="3" spans="1:11" x14ac:dyDescent="0.2">
      <c r="A3" s="280" t="s">
        <v>446</v>
      </c>
      <c r="B3" s="281"/>
      <c r="C3" s="281"/>
      <c r="D3" s="281"/>
      <c r="E3" s="281"/>
      <c r="F3" s="281"/>
      <c r="G3" s="281"/>
      <c r="H3" s="281"/>
      <c r="I3" s="281"/>
      <c r="J3" s="282"/>
      <c r="K3" s="282"/>
    </row>
    <row r="4" spans="1:11" x14ac:dyDescent="0.2">
      <c r="A4" s="283" t="s">
        <v>463</v>
      </c>
      <c r="B4" s="284"/>
      <c r="C4" s="284"/>
      <c r="D4" s="284"/>
      <c r="E4" s="284"/>
      <c r="F4" s="284"/>
      <c r="G4" s="284"/>
      <c r="H4" s="284"/>
      <c r="I4" s="284"/>
      <c r="J4" s="285"/>
      <c r="K4" s="285"/>
    </row>
    <row r="5" spans="1:11" ht="22.15" customHeight="1" x14ac:dyDescent="0.2">
      <c r="A5" s="286" t="s">
        <v>2</v>
      </c>
      <c r="B5" s="287"/>
      <c r="C5" s="287"/>
      <c r="D5" s="287"/>
      <c r="E5" s="287"/>
      <c r="F5" s="287"/>
      <c r="G5" s="286" t="s">
        <v>103</v>
      </c>
      <c r="H5" s="288" t="s">
        <v>301</v>
      </c>
      <c r="I5" s="289"/>
      <c r="J5" s="288" t="s">
        <v>279</v>
      </c>
      <c r="K5" s="289"/>
    </row>
    <row r="6" spans="1:11" x14ac:dyDescent="0.2">
      <c r="A6" s="287"/>
      <c r="B6" s="287"/>
      <c r="C6" s="287"/>
      <c r="D6" s="287"/>
      <c r="E6" s="287"/>
      <c r="F6" s="287"/>
      <c r="G6" s="287"/>
      <c r="H6" s="46" t="s">
        <v>294</v>
      </c>
      <c r="I6" s="46" t="s">
        <v>295</v>
      </c>
      <c r="J6" s="46" t="s">
        <v>294</v>
      </c>
      <c r="K6" s="46" t="s">
        <v>295</v>
      </c>
    </row>
    <row r="7" spans="1:11" x14ac:dyDescent="0.2">
      <c r="A7" s="274">
        <v>1</v>
      </c>
      <c r="B7" s="275"/>
      <c r="C7" s="275"/>
      <c r="D7" s="275"/>
      <c r="E7" s="275"/>
      <c r="F7" s="275"/>
      <c r="G7" s="47">
        <v>2</v>
      </c>
      <c r="H7" s="46">
        <v>3</v>
      </c>
      <c r="I7" s="46">
        <v>4</v>
      </c>
      <c r="J7" s="46">
        <v>5</v>
      </c>
      <c r="K7" s="46">
        <v>6</v>
      </c>
    </row>
    <row r="8" spans="1:11" ht="12.75" customHeight="1" x14ac:dyDescent="0.2">
      <c r="A8" s="270" t="s">
        <v>357</v>
      </c>
      <c r="B8" s="270"/>
      <c r="C8" s="270"/>
      <c r="D8" s="270"/>
      <c r="E8" s="270"/>
      <c r="F8" s="270"/>
      <c r="G8" s="12">
        <v>1</v>
      </c>
      <c r="H8" s="48">
        <f>SUM(H9:H13)</f>
        <v>29000732</v>
      </c>
      <c r="I8" s="48">
        <f>SUM(I9:I13)</f>
        <v>14608465</v>
      </c>
      <c r="J8" s="48">
        <f>SUM(J9:J13)</f>
        <v>30856935</v>
      </c>
      <c r="K8" s="48">
        <f>SUM(K9:K13)</f>
        <v>15257936</v>
      </c>
    </row>
    <row r="9" spans="1:11" ht="12.75" customHeight="1" x14ac:dyDescent="0.2">
      <c r="A9" s="239" t="s">
        <v>115</v>
      </c>
      <c r="B9" s="239"/>
      <c r="C9" s="239"/>
      <c r="D9" s="239"/>
      <c r="E9" s="239"/>
      <c r="F9" s="239"/>
      <c r="G9" s="11">
        <v>2</v>
      </c>
      <c r="H9" s="49">
        <v>0</v>
      </c>
      <c r="I9" s="49">
        <v>0</v>
      </c>
      <c r="J9" s="49">
        <v>0</v>
      </c>
      <c r="K9" s="49">
        <v>0</v>
      </c>
    </row>
    <row r="10" spans="1:11" ht="12.75" customHeight="1" x14ac:dyDescent="0.2">
      <c r="A10" s="239" t="s">
        <v>116</v>
      </c>
      <c r="B10" s="239"/>
      <c r="C10" s="239"/>
      <c r="D10" s="239"/>
      <c r="E10" s="239"/>
      <c r="F10" s="239"/>
      <c r="G10" s="11">
        <v>3</v>
      </c>
      <c r="H10" s="49">
        <v>27984453</v>
      </c>
      <c r="I10" s="49">
        <v>14026769</v>
      </c>
      <c r="J10" s="49">
        <v>29969130</v>
      </c>
      <c r="K10" s="49">
        <v>14776063</v>
      </c>
    </row>
    <row r="11" spans="1:11" ht="12.75" customHeight="1" x14ac:dyDescent="0.2">
      <c r="A11" s="239" t="s">
        <v>117</v>
      </c>
      <c r="B11" s="239"/>
      <c r="C11" s="239"/>
      <c r="D11" s="239"/>
      <c r="E11" s="239"/>
      <c r="F11" s="239"/>
      <c r="G11" s="11">
        <v>4</v>
      </c>
      <c r="H11" s="49">
        <v>0</v>
      </c>
      <c r="I11" s="49">
        <v>0</v>
      </c>
      <c r="J11" s="49">
        <v>0</v>
      </c>
      <c r="K11" s="49">
        <v>0</v>
      </c>
    </row>
    <row r="12" spans="1:11" ht="12.75" customHeight="1" x14ac:dyDescent="0.2">
      <c r="A12" s="239" t="s">
        <v>118</v>
      </c>
      <c r="B12" s="239"/>
      <c r="C12" s="239"/>
      <c r="D12" s="239"/>
      <c r="E12" s="239"/>
      <c r="F12" s="239"/>
      <c r="G12" s="11">
        <v>5</v>
      </c>
      <c r="H12" s="49">
        <v>0</v>
      </c>
      <c r="I12" s="49">
        <v>0</v>
      </c>
      <c r="J12" s="49">
        <v>0</v>
      </c>
      <c r="K12" s="49">
        <v>0</v>
      </c>
    </row>
    <row r="13" spans="1:11" ht="12.75" customHeight="1" x14ac:dyDescent="0.2">
      <c r="A13" s="239" t="s">
        <v>119</v>
      </c>
      <c r="B13" s="239"/>
      <c r="C13" s="239"/>
      <c r="D13" s="239"/>
      <c r="E13" s="239"/>
      <c r="F13" s="239"/>
      <c r="G13" s="11">
        <v>6</v>
      </c>
      <c r="H13" s="49">
        <v>1016279</v>
      </c>
      <c r="I13" s="49">
        <v>581696</v>
      </c>
      <c r="J13" s="49">
        <v>887805</v>
      </c>
      <c r="K13" s="49">
        <v>481873</v>
      </c>
    </row>
    <row r="14" spans="1:11" ht="12.75" customHeight="1" x14ac:dyDescent="0.2">
      <c r="A14" s="270" t="s">
        <v>358</v>
      </c>
      <c r="B14" s="270"/>
      <c r="C14" s="270"/>
      <c r="D14" s="270"/>
      <c r="E14" s="270"/>
      <c r="F14" s="270"/>
      <c r="G14" s="12">
        <v>7</v>
      </c>
      <c r="H14" s="48">
        <f>H15+H16+H20+H24+H25+H26+H29+H36</f>
        <v>24043821</v>
      </c>
      <c r="I14" s="48">
        <f>I15+I16+I20+I24+I25+I26+I29+I36</f>
        <v>9672230</v>
      </c>
      <c r="J14" s="48">
        <f>J15+J16+J20+J24+J25+J26+J29+J36</f>
        <v>26942013</v>
      </c>
      <c r="K14" s="48">
        <f>K15+K16+K20+K24+K25+K26+K29+K36</f>
        <v>10511801</v>
      </c>
    </row>
    <row r="15" spans="1:11" ht="12.75" customHeight="1" x14ac:dyDescent="0.2">
      <c r="A15" s="239" t="s">
        <v>104</v>
      </c>
      <c r="B15" s="239"/>
      <c r="C15" s="239"/>
      <c r="D15" s="239"/>
      <c r="E15" s="239"/>
      <c r="F15" s="239"/>
      <c r="G15" s="11">
        <v>8</v>
      </c>
      <c r="H15" s="49">
        <v>0</v>
      </c>
      <c r="I15" s="49">
        <v>0</v>
      </c>
      <c r="J15" s="49">
        <v>0</v>
      </c>
      <c r="K15" s="49">
        <v>0</v>
      </c>
    </row>
    <row r="16" spans="1:11" ht="12.75" customHeight="1" x14ac:dyDescent="0.2">
      <c r="A16" s="243" t="s">
        <v>438</v>
      </c>
      <c r="B16" s="243"/>
      <c r="C16" s="243"/>
      <c r="D16" s="243"/>
      <c r="E16" s="243"/>
      <c r="F16" s="243"/>
      <c r="G16" s="12">
        <v>9</v>
      </c>
      <c r="H16" s="48">
        <f>SUM(H17:H19)</f>
        <v>7162344</v>
      </c>
      <c r="I16" s="48">
        <f>SUM(I17:I19)</f>
        <v>3331567</v>
      </c>
      <c r="J16" s="48">
        <f>SUM(J17:J19)</f>
        <v>7789946</v>
      </c>
      <c r="K16" s="48">
        <f>SUM(K17:K19)</f>
        <v>3281630</v>
      </c>
    </row>
    <row r="17" spans="1:11" ht="12.75" customHeight="1" x14ac:dyDescent="0.2">
      <c r="A17" s="273" t="s">
        <v>120</v>
      </c>
      <c r="B17" s="273"/>
      <c r="C17" s="273"/>
      <c r="D17" s="273"/>
      <c r="E17" s="273"/>
      <c r="F17" s="273"/>
      <c r="G17" s="11">
        <v>10</v>
      </c>
      <c r="H17" s="49">
        <v>2075275</v>
      </c>
      <c r="I17" s="49">
        <v>971701</v>
      </c>
      <c r="J17" s="49">
        <v>1841373</v>
      </c>
      <c r="K17" s="49">
        <v>727770</v>
      </c>
    </row>
    <row r="18" spans="1:11" ht="12.75" customHeight="1" x14ac:dyDescent="0.2">
      <c r="A18" s="273" t="s">
        <v>121</v>
      </c>
      <c r="B18" s="273"/>
      <c r="C18" s="273"/>
      <c r="D18" s="273"/>
      <c r="E18" s="273"/>
      <c r="F18" s="273"/>
      <c r="G18" s="11">
        <v>11</v>
      </c>
      <c r="H18" s="49">
        <v>46112</v>
      </c>
      <c r="I18" s="49">
        <v>34010</v>
      </c>
      <c r="J18" s="49">
        <v>53275</v>
      </c>
      <c r="K18" s="49">
        <v>38060</v>
      </c>
    </row>
    <row r="19" spans="1:11" ht="12.75" customHeight="1" x14ac:dyDescent="0.2">
      <c r="A19" s="273" t="s">
        <v>122</v>
      </c>
      <c r="B19" s="273"/>
      <c r="C19" s="273"/>
      <c r="D19" s="273"/>
      <c r="E19" s="273"/>
      <c r="F19" s="273"/>
      <c r="G19" s="11">
        <v>12</v>
      </c>
      <c r="H19" s="49">
        <v>5040957</v>
      </c>
      <c r="I19" s="49">
        <v>2325856</v>
      </c>
      <c r="J19" s="49">
        <v>5895298</v>
      </c>
      <c r="K19" s="49">
        <v>2515800</v>
      </c>
    </row>
    <row r="20" spans="1:11" ht="12.75" customHeight="1" x14ac:dyDescent="0.2">
      <c r="A20" s="243" t="s">
        <v>439</v>
      </c>
      <c r="B20" s="243"/>
      <c r="C20" s="243"/>
      <c r="D20" s="243"/>
      <c r="E20" s="243"/>
      <c r="F20" s="243"/>
      <c r="G20" s="12">
        <v>13</v>
      </c>
      <c r="H20" s="48">
        <f>SUM(H21:H23)</f>
        <v>7375703</v>
      </c>
      <c r="I20" s="48">
        <f>SUM(I21:I23)</f>
        <v>2923953</v>
      </c>
      <c r="J20" s="48">
        <f>SUM(J21:J23)</f>
        <v>9309974</v>
      </c>
      <c r="K20" s="48">
        <f>SUM(K21:K23)</f>
        <v>3723864</v>
      </c>
    </row>
    <row r="21" spans="1:11" ht="12.75" customHeight="1" x14ac:dyDescent="0.2">
      <c r="A21" s="273" t="s">
        <v>105</v>
      </c>
      <c r="B21" s="273"/>
      <c r="C21" s="273"/>
      <c r="D21" s="273"/>
      <c r="E21" s="273"/>
      <c r="F21" s="273"/>
      <c r="G21" s="11">
        <v>14</v>
      </c>
      <c r="H21" s="49">
        <v>4484088</v>
      </c>
      <c r="I21" s="49">
        <v>1759127</v>
      </c>
      <c r="J21" s="49">
        <v>5599610</v>
      </c>
      <c r="K21" s="49">
        <v>2217073</v>
      </c>
    </row>
    <row r="22" spans="1:11" ht="12.75" customHeight="1" x14ac:dyDescent="0.2">
      <c r="A22" s="273" t="s">
        <v>106</v>
      </c>
      <c r="B22" s="273"/>
      <c r="C22" s="273"/>
      <c r="D22" s="273"/>
      <c r="E22" s="273"/>
      <c r="F22" s="273"/>
      <c r="G22" s="11">
        <v>15</v>
      </c>
      <c r="H22" s="49">
        <v>1872313</v>
      </c>
      <c r="I22" s="49">
        <v>762081</v>
      </c>
      <c r="J22" s="49">
        <v>2437453</v>
      </c>
      <c r="K22" s="49">
        <v>995661</v>
      </c>
    </row>
    <row r="23" spans="1:11" ht="12.75" customHeight="1" x14ac:dyDescent="0.2">
      <c r="A23" s="273" t="s">
        <v>107</v>
      </c>
      <c r="B23" s="273"/>
      <c r="C23" s="273"/>
      <c r="D23" s="273"/>
      <c r="E23" s="273"/>
      <c r="F23" s="273"/>
      <c r="G23" s="11">
        <v>16</v>
      </c>
      <c r="H23" s="49">
        <v>1019302</v>
      </c>
      <c r="I23" s="49">
        <v>402745</v>
      </c>
      <c r="J23" s="49">
        <v>1272911</v>
      </c>
      <c r="K23" s="49">
        <v>511130</v>
      </c>
    </row>
    <row r="24" spans="1:11" ht="12.75" customHeight="1" x14ac:dyDescent="0.2">
      <c r="A24" s="239" t="s">
        <v>108</v>
      </c>
      <c r="B24" s="239"/>
      <c r="C24" s="239"/>
      <c r="D24" s="239"/>
      <c r="E24" s="239"/>
      <c r="F24" s="239"/>
      <c r="G24" s="11">
        <v>17</v>
      </c>
      <c r="H24" s="49">
        <v>7013849</v>
      </c>
      <c r="I24" s="49">
        <v>2342604</v>
      </c>
      <c r="J24" s="49">
        <v>6973509</v>
      </c>
      <c r="K24" s="49">
        <v>2293451</v>
      </c>
    </row>
    <row r="25" spans="1:11" ht="12.75" customHeight="1" x14ac:dyDescent="0.2">
      <c r="A25" s="239" t="s">
        <v>109</v>
      </c>
      <c r="B25" s="239"/>
      <c r="C25" s="239"/>
      <c r="D25" s="239"/>
      <c r="E25" s="239"/>
      <c r="F25" s="239"/>
      <c r="G25" s="11">
        <v>18</v>
      </c>
      <c r="H25" s="49">
        <v>2091759</v>
      </c>
      <c r="I25" s="49">
        <v>903835</v>
      </c>
      <c r="J25" s="49">
        <v>2374316</v>
      </c>
      <c r="K25" s="49">
        <v>1007553</v>
      </c>
    </row>
    <row r="26" spans="1:11" ht="12.75" customHeight="1" x14ac:dyDescent="0.2">
      <c r="A26" s="243" t="s">
        <v>440</v>
      </c>
      <c r="B26" s="243"/>
      <c r="C26" s="243"/>
      <c r="D26" s="243"/>
      <c r="E26" s="243"/>
      <c r="F26" s="243"/>
      <c r="G26" s="12">
        <v>19</v>
      </c>
      <c r="H26" s="48">
        <f>H27+H28</f>
        <v>104349</v>
      </c>
      <c r="I26" s="48">
        <f>I27+I28</f>
        <v>34971</v>
      </c>
      <c r="J26" s="48">
        <f>J27+J28</f>
        <v>293936</v>
      </c>
      <c r="K26" s="48">
        <f>K27+K28</f>
        <v>156807</v>
      </c>
    </row>
    <row r="27" spans="1:11" ht="12.75" customHeight="1" x14ac:dyDescent="0.2">
      <c r="A27" s="273" t="s">
        <v>123</v>
      </c>
      <c r="B27" s="273"/>
      <c r="C27" s="273"/>
      <c r="D27" s="273"/>
      <c r="E27" s="273"/>
      <c r="F27" s="273"/>
      <c r="G27" s="11">
        <v>20</v>
      </c>
      <c r="H27" s="49">
        <v>0</v>
      </c>
      <c r="I27" s="49">
        <v>0</v>
      </c>
      <c r="J27" s="49">
        <v>0</v>
      </c>
      <c r="K27" s="49">
        <v>0</v>
      </c>
    </row>
    <row r="28" spans="1:11" ht="12.75" customHeight="1" x14ac:dyDescent="0.2">
      <c r="A28" s="273" t="s">
        <v>124</v>
      </c>
      <c r="B28" s="273"/>
      <c r="C28" s="273"/>
      <c r="D28" s="273"/>
      <c r="E28" s="273"/>
      <c r="F28" s="273"/>
      <c r="G28" s="11">
        <v>21</v>
      </c>
      <c r="H28" s="49">
        <v>104349</v>
      </c>
      <c r="I28" s="49">
        <v>34971</v>
      </c>
      <c r="J28" s="49">
        <v>293936</v>
      </c>
      <c r="K28" s="49">
        <v>156807</v>
      </c>
    </row>
    <row r="29" spans="1:11" ht="12.75" customHeight="1" x14ac:dyDescent="0.2">
      <c r="A29" s="243" t="s">
        <v>441</v>
      </c>
      <c r="B29" s="243"/>
      <c r="C29" s="243"/>
      <c r="D29" s="243"/>
      <c r="E29" s="243"/>
      <c r="F29" s="243"/>
      <c r="G29" s="12">
        <v>22</v>
      </c>
      <c r="H29" s="48">
        <f>SUM(H30:H35)</f>
        <v>16093</v>
      </c>
      <c r="I29" s="48">
        <f>SUM(I30:I35)</f>
        <v>15296</v>
      </c>
      <c r="J29" s="48">
        <f>SUM(J30:J35)</f>
        <v>31537</v>
      </c>
      <c r="K29" s="48">
        <f>SUM(K30:K35)</f>
        <v>102</v>
      </c>
    </row>
    <row r="30" spans="1:11" ht="12.75" customHeight="1" x14ac:dyDescent="0.2">
      <c r="A30" s="273" t="s">
        <v>125</v>
      </c>
      <c r="B30" s="273"/>
      <c r="C30" s="273"/>
      <c r="D30" s="273"/>
      <c r="E30" s="273"/>
      <c r="F30" s="273"/>
      <c r="G30" s="11">
        <v>23</v>
      </c>
      <c r="H30" s="49">
        <v>15102</v>
      </c>
      <c r="I30" s="49">
        <v>15102</v>
      </c>
      <c r="J30" s="49">
        <v>0</v>
      </c>
      <c r="K30" s="49">
        <v>0</v>
      </c>
    </row>
    <row r="31" spans="1:11" ht="12.75" customHeight="1" x14ac:dyDescent="0.2">
      <c r="A31" s="273" t="s">
        <v>126</v>
      </c>
      <c r="B31" s="273"/>
      <c r="C31" s="273"/>
      <c r="D31" s="273"/>
      <c r="E31" s="273"/>
      <c r="F31" s="273"/>
      <c r="G31" s="11">
        <v>24</v>
      </c>
      <c r="H31" s="49">
        <v>0</v>
      </c>
      <c r="I31" s="49">
        <v>0</v>
      </c>
      <c r="J31" s="49">
        <v>0</v>
      </c>
      <c r="K31" s="49">
        <v>0</v>
      </c>
    </row>
    <row r="32" spans="1:11" ht="12.75" customHeight="1" x14ac:dyDescent="0.2">
      <c r="A32" s="273" t="s">
        <v>127</v>
      </c>
      <c r="B32" s="273"/>
      <c r="C32" s="273"/>
      <c r="D32" s="273"/>
      <c r="E32" s="273"/>
      <c r="F32" s="273"/>
      <c r="G32" s="11">
        <v>25</v>
      </c>
      <c r="H32" s="49">
        <v>991</v>
      </c>
      <c r="I32" s="49">
        <v>194</v>
      </c>
      <c r="J32" s="49">
        <v>31537</v>
      </c>
      <c r="K32" s="49">
        <v>102</v>
      </c>
    </row>
    <row r="33" spans="1:11" ht="12.75" customHeight="1" x14ac:dyDescent="0.2">
      <c r="A33" s="273" t="s">
        <v>128</v>
      </c>
      <c r="B33" s="273"/>
      <c r="C33" s="273"/>
      <c r="D33" s="273"/>
      <c r="E33" s="273"/>
      <c r="F33" s="273"/>
      <c r="G33" s="11">
        <v>26</v>
      </c>
      <c r="H33" s="49">
        <v>0</v>
      </c>
      <c r="I33" s="49">
        <v>0</v>
      </c>
      <c r="J33" s="49">
        <v>0</v>
      </c>
      <c r="K33" s="49">
        <v>0</v>
      </c>
    </row>
    <row r="34" spans="1:11" ht="12.75" customHeight="1" x14ac:dyDescent="0.2">
      <c r="A34" s="273" t="s">
        <v>129</v>
      </c>
      <c r="B34" s="273"/>
      <c r="C34" s="273"/>
      <c r="D34" s="273"/>
      <c r="E34" s="273"/>
      <c r="F34" s="273"/>
      <c r="G34" s="11">
        <v>27</v>
      </c>
      <c r="H34" s="49">
        <v>0</v>
      </c>
      <c r="I34" s="49">
        <v>0</v>
      </c>
      <c r="J34" s="49">
        <v>0</v>
      </c>
      <c r="K34" s="49">
        <v>0</v>
      </c>
    </row>
    <row r="35" spans="1:11" ht="12.75" customHeight="1" x14ac:dyDescent="0.2">
      <c r="A35" s="273" t="s">
        <v>130</v>
      </c>
      <c r="B35" s="273"/>
      <c r="C35" s="273"/>
      <c r="D35" s="273"/>
      <c r="E35" s="273"/>
      <c r="F35" s="273"/>
      <c r="G35" s="11">
        <v>28</v>
      </c>
      <c r="H35" s="49">
        <v>0</v>
      </c>
      <c r="I35" s="49">
        <v>0</v>
      </c>
      <c r="J35" s="49">
        <v>0</v>
      </c>
      <c r="K35" s="49">
        <v>0</v>
      </c>
    </row>
    <row r="36" spans="1:11" ht="12.75" customHeight="1" x14ac:dyDescent="0.2">
      <c r="A36" s="239" t="s">
        <v>110</v>
      </c>
      <c r="B36" s="239"/>
      <c r="C36" s="239"/>
      <c r="D36" s="239"/>
      <c r="E36" s="239"/>
      <c r="F36" s="239"/>
      <c r="G36" s="11">
        <v>29</v>
      </c>
      <c r="H36" s="49">
        <v>279724</v>
      </c>
      <c r="I36" s="49">
        <v>120004</v>
      </c>
      <c r="J36" s="49">
        <v>168795</v>
      </c>
      <c r="K36" s="49">
        <v>48394</v>
      </c>
    </row>
    <row r="37" spans="1:11" ht="12.75" customHeight="1" x14ac:dyDescent="0.2">
      <c r="A37" s="270" t="s">
        <v>359</v>
      </c>
      <c r="B37" s="270"/>
      <c r="C37" s="270"/>
      <c r="D37" s="270"/>
      <c r="E37" s="270"/>
      <c r="F37" s="270"/>
      <c r="G37" s="12">
        <v>30</v>
      </c>
      <c r="H37" s="48">
        <f>SUM(H38:H47)</f>
        <v>376272</v>
      </c>
      <c r="I37" s="48">
        <f>SUM(I38:I47)</f>
        <v>210079</v>
      </c>
      <c r="J37" s="48">
        <f>SUM(J38:J47)</f>
        <v>659728</v>
      </c>
      <c r="K37" s="48">
        <f>SUM(K38:K47)</f>
        <v>260755</v>
      </c>
    </row>
    <row r="38" spans="1:11" ht="12.75" customHeight="1" x14ac:dyDescent="0.2">
      <c r="A38" s="239" t="s">
        <v>131</v>
      </c>
      <c r="B38" s="239"/>
      <c r="C38" s="239"/>
      <c r="D38" s="239"/>
      <c r="E38" s="239"/>
      <c r="F38" s="239"/>
      <c r="G38" s="11">
        <v>31</v>
      </c>
      <c r="H38" s="49">
        <v>0</v>
      </c>
      <c r="I38" s="49">
        <v>0</v>
      </c>
      <c r="J38" s="49">
        <v>0</v>
      </c>
      <c r="K38" s="49">
        <v>0</v>
      </c>
    </row>
    <row r="39" spans="1:11" ht="25.15" customHeight="1" x14ac:dyDescent="0.2">
      <c r="A39" s="239" t="s">
        <v>132</v>
      </c>
      <c r="B39" s="239"/>
      <c r="C39" s="239"/>
      <c r="D39" s="239"/>
      <c r="E39" s="239"/>
      <c r="F39" s="239"/>
      <c r="G39" s="11">
        <v>32</v>
      </c>
      <c r="H39" s="49">
        <v>1055</v>
      </c>
      <c r="I39" s="49">
        <v>0</v>
      </c>
      <c r="J39" s="49">
        <v>0</v>
      </c>
      <c r="K39" s="49">
        <v>0</v>
      </c>
    </row>
    <row r="40" spans="1:11" ht="25.15" customHeight="1" x14ac:dyDescent="0.2">
      <c r="A40" s="239" t="s">
        <v>133</v>
      </c>
      <c r="B40" s="239"/>
      <c r="C40" s="239"/>
      <c r="D40" s="239"/>
      <c r="E40" s="239"/>
      <c r="F40" s="239"/>
      <c r="G40" s="11">
        <v>33</v>
      </c>
      <c r="H40" s="49">
        <v>0</v>
      </c>
      <c r="I40" s="49">
        <v>0</v>
      </c>
      <c r="J40" s="49">
        <v>0</v>
      </c>
      <c r="K40" s="49">
        <v>0</v>
      </c>
    </row>
    <row r="41" spans="1:11" ht="25.15" customHeight="1" x14ac:dyDescent="0.2">
      <c r="A41" s="239" t="s">
        <v>134</v>
      </c>
      <c r="B41" s="239"/>
      <c r="C41" s="239"/>
      <c r="D41" s="239"/>
      <c r="E41" s="239"/>
      <c r="F41" s="239"/>
      <c r="G41" s="11">
        <v>34</v>
      </c>
      <c r="H41" s="49">
        <v>0</v>
      </c>
      <c r="I41" s="49">
        <v>0</v>
      </c>
      <c r="J41" s="49">
        <v>0</v>
      </c>
      <c r="K41" s="49">
        <v>0</v>
      </c>
    </row>
    <row r="42" spans="1:11" ht="25.15" customHeight="1" x14ac:dyDescent="0.2">
      <c r="A42" s="239" t="s">
        <v>135</v>
      </c>
      <c r="B42" s="239"/>
      <c r="C42" s="239"/>
      <c r="D42" s="239"/>
      <c r="E42" s="239"/>
      <c r="F42" s="239"/>
      <c r="G42" s="11">
        <v>35</v>
      </c>
      <c r="H42" s="49">
        <v>0</v>
      </c>
      <c r="I42" s="49">
        <v>0</v>
      </c>
      <c r="J42" s="49">
        <v>0</v>
      </c>
      <c r="K42" s="49">
        <v>0</v>
      </c>
    </row>
    <row r="43" spans="1:11" ht="12.75" customHeight="1" x14ac:dyDescent="0.2">
      <c r="A43" s="239" t="s">
        <v>136</v>
      </c>
      <c r="B43" s="239"/>
      <c r="C43" s="239"/>
      <c r="D43" s="239"/>
      <c r="E43" s="239"/>
      <c r="F43" s="239"/>
      <c r="G43" s="11">
        <v>36</v>
      </c>
      <c r="H43" s="49">
        <v>0</v>
      </c>
      <c r="I43" s="49">
        <v>0</v>
      </c>
      <c r="J43" s="49">
        <v>0</v>
      </c>
      <c r="K43" s="49">
        <v>0</v>
      </c>
    </row>
    <row r="44" spans="1:11" ht="12.75" customHeight="1" x14ac:dyDescent="0.2">
      <c r="A44" s="239" t="s">
        <v>137</v>
      </c>
      <c r="B44" s="239"/>
      <c r="C44" s="239"/>
      <c r="D44" s="239"/>
      <c r="E44" s="239"/>
      <c r="F44" s="239"/>
      <c r="G44" s="11">
        <v>37</v>
      </c>
      <c r="H44" s="49">
        <v>359473</v>
      </c>
      <c r="I44" s="49">
        <v>203133</v>
      </c>
      <c r="J44" s="49">
        <v>651918</v>
      </c>
      <c r="K44" s="49">
        <v>260420</v>
      </c>
    </row>
    <row r="45" spans="1:11" ht="12.75" customHeight="1" x14ac:dyDescent="0.2">
      <c r="A45" s="239" t="s">
        <v>138</v>
      </c>
      <c r="B45" s="239"/>
      <c r="C45" s="239"/>
      <c r="D45" s="239"/>
      <c r="E45" s="239"/>
      <c r="F45" s="239"/>
      <c r="G45" s="11">
        <v>38</v>
      </c>
      <c r="H45" s="49">
        <v>15744</v>
      </c>
      <c r="I45" s="49">
        <v>6946</v>
      </c>
      <c r="J45" s="49">
        <v>5815</v>
      </c>
      <c r="K45" s="49">
        <v>335</v>
      </c>
    </row>
    <row r="46" spans="1:11" ht="12.75" customHeight="1" x14ac:dyDescent="0.2">
      <c r="A46" s="239" t="s">
        <v>139</v>
      </c>
      <c r="B46" s="239"/>
      <c r="C46" s="239"/>
      <c r="D46" s="239"/>
      <c r="E46" s="239"/>
      <c r="F46" s="239"/>
      <c r="G46" s="11">
        <v>39</v>
      </c>
      <c r="H46" s="49">
        <v>0</v>
      </c>
      <c r="I46" s="49">
        <v>0</v>
      </c>
      <c r="J46" s="49">
        <v>1995</v>
      </c>
      <c r="K46" s="49">
        <v>0</v>
      </c>
    </row>
    <row r="47" spans="1:11" ht="12.75" customHeight="1" x14ac:dyDescent="0.2">
      <c r="A47" s="239" t="s">
        <v>140</v>
      </c>
      <c r="B47" s="239"/>
      <c r="C47" s="239"/>
      <c r="D47" s="239"/>
      <c r="E47" s="239"/>
      <c r="F47" s="239"/>
      <c r="G47" s="11">
        <v>40</v>
      </c>
      <c r="H47" s="49">
        <v>0</v>
      </c>
      <c r="I47" s="49">
        <v>0</v>
      </c>
      <c r="J47" s="49">
        <v>0</v>
      </c>
      <c r="K47" s="49">
        <v>0</v>
      </c>
    </row>
    <row r="48" spans="1:11" ht="12.75" customHeight="1" x14ac:dyDescent="0.2">
      <c r="A48" s="270" t="s">
        <v>360</v>
      </c>
      <c r="B48" s="270"/>
      <c r="C48" s="270"/>
      <c r="D48" s="270"/>
      <c r="E48" s="270"/>
      <c r="F48" s="270"/>
      <c r="G48" s="12">
        <v>41</v>
      </c>
      <c r="H48" s="48">
        <f>SUM(H49:H55)</f>
        <v>70228</v>
      </c>
      <c r="I48" s="48">
        <f>SUM(I49:I55)</f>
        <v>19316</v>
      </c>
      <c r="J48" s="48">
        <f>SUM(J49:J55)</f>
        <v>91818</v>
      </c>
      <c r="K48" s="48">
        <f>SUM(K49:K55)</f>
        <v>30413</v>
      </c>
    </row>
    <row r="49" spans="1:11" ht="25.15" customHeight="1" x14ac:dyDescent="0.2">
      <c r="A49" s="239" t="s">
        <v>141</v>
      </c>
      <c r="B49" s="239"/>
      <c r="C49" s="239"/>
      <c r="D49" s="239"/>
      <c r="E49" s="239"/>
      <c r="F49" s="239"/>
      <c r="G49" s="11">
        <v>42</v>
      </c>
      <c r="H49" s="49">
        <v>0</v>
      </c>
      <c r="I49" s="49">
        <v>0</v>
      </c>
      <c r="J49" s="49">
        <v>0</v>
      </c>
      <c r="K49" s="49">
        <v>0</v>
      </c>
    </row>
    <row r="50" spans="1:11" ht="12.75" customHeight="1" x14ac:dyDescent="0.2">
      <c r="A50" s="263" t="s">
        <v>142</v>
      </c>
      <c r="B50" s="263"/>
      <c r="C50" s="263"/>
      <c r="D50" s="263"/>
      <c r="E50" s="263"/>
      <c r="F50" s="263"/>
      <c r="G50" s="11">
        <v>43</v>
      </c>
      <c r="H50" s="49">
        <v>0</v>
      </c>
      <c r="I50" s="49">
        <v>0</v>
      </c>
      <c r="J50" s="49">
        <v>0</v>
      </c>
      <c r="K50" s="49">
        <v>0</v>
      </c>
    </row>
    <row r="51" spans="1:11" ht="12.75" customHeight="1" x14ac:dyDescent="0.2">
      <c r="A51" s="263" t="s">
        <v>143</v>
      </c>
      <c r="B51" s="263"/>
      <c r="C51" s="263"/>
      <c r="D51" s="263"/>
      <c r="E51" s="263"/>
      <c r="F51" s="263"/>
      <c r="G51" s="11">
        <v>44</v>
      </c>
      <c r="H51" s="49">
        <v>55630</v>
      </c>
      <c r="I51" s="49">
        <v>17688</v>
      </c>
      <c r="J51" s="49">
        <v>83742</v>
      </c>
      <c r="K51" s="49">
        <v>24766</v>
      </c>
    </row>
    <row r="52" spans="1:11" ht="12.75" customHeight="1" x14ac:dyDescent="0.2">
      <c r="A52" s="263" t="s">
        <v>144</v>
      </c>
      <c r="B52" s="263"/>
      <c r="C52" s="263"/>
      <c r="D52" s="263"/>
      <c r="E52" s="263"/>
      <c r="F52" s="263"/>
      <c r="G52" s="11">
        <v>45</v>
      </c>
      <c r="H52" s="49">
        <v>13468</v>
      </c>
      <c r="I52" s="49">
        <v>1251</v>
      </c>
      <c r="J52" s="49">
        <v>6947</v>
      </c>
      <c r="K52" s="49">
        <v>5270</v>
      </c>
    </row>
    <row r="53" spans="1:11" ht="12.75" customHeight="1" x14ac:dyDescent="0.2">
      <c r="A53" s="263" t="s">
        <v>145</v>
      </c>
      <c r="B53" s="263"/>
      <c r="C53" s="263"/>
      <c r="D53" s="263"/>
      <c r="E53" s="263"/>
      <c r="F53" s="263"/>
      <c r="G53" s="11">
        <v>46</v>
      </c>
      <c r="H53" s="49">
        <v>0</v>
      </c>
      <c r="I53" s="49">
        <v>0</v>
      </c>
      <c r="J53" s="49">
        <v>0</v>
      </c>
      <c r="K53" s="49">
        <v>0</v>
      </c>
    </row>
    <row r="54" spans="1:11" ht="12.75" customHeight="1" x14ac:dyDescent="0.2">
      <c r="A54" s="263" t="s">
        <v>146</v>
      </c>
      <c r="B54" s="263"/>
      <c r="C54" s="263"/>
      <c r="D54" s="263"/>
      <c r="E54" s="263"/>
      <c r="F54" s="263"/>
      <c r="G54" s="11">
        <v>47</v>
      </c>
      <c r="H54" s="49">
        <v>0</v>
      </c>
      <c r="I54" s="49">
        <v>0</v>
      </c>
      <c r="J54" s="49">
        <v>0</v>
      </c>
      <c r="K54" s="49">
        <v>0</v>
      </c>
    </row>
    <row r="55" spans="1:11" ht="12.75" customHeight="1" x14ac:dyDescent="0.2">
      <c r="A55" s="263" t="s">
        <v>147</v>
      </c>
      <c r="B55" s="263"/>
      <c r="C55" s="263"/>
      <c r="D55" s="263"/>
      <c r="E55" s="263"/>
      <c r="F55" s="263"/>
      <c r="G55" s="11">
        <v>48</v>
      </c>
      <c r="H55" s="49">
        <v>1130</v>
      </c>
      <c r="I55" s="49">
        <v>377</v>
      </c>
      <c r="J55" s="49">
        <v>1129</v>
      </c>
      <c r="K55" s="49">
        <v>377</v>
      </c>
    </row>
    <row r="56" spans="1:11" ht="22.15" customHeight="1" x14ac:dyDescent="0.2">
      <c r="A56" s="272" t="s">
        <v>148</v>
      </c>
      <c r="B56" s="272"/>
      <c r="C56" s="272"/>
      <c r="D56" s="272"/>
      <c r="E56" s="272"/>
      <c r="F56" s="272"/>
      <c r="G56" s="11">
        <v>49</v>
      </c>
      <c r="H56" s="49">
        <v>0</v>
      </c>
      <c r="I56" s="49">
        <v>0</v>
      </c>
      <c r="J56" s="49">
        <v>0</v>
      </c>
      <c r="K56" s="49">
        <v>0</v>
      </c>
    </row>
    <row r="57" spans="1:11" ht="12.75" customHeight="1" x14ac:dyDescent="0.2">
      <c r="A57" s="272" t="s">
        <v>149</v>
      </c>
      <c r="B57" s="272"/>
      <c r="C57" s="272"/>
      <c r="D57" s="272"/>
      <c r="E57" s="272"/>
      <c r="F57" s="272"/>
      <c r="G57" s="11">
        <v>50</v>
      </c>
      <c r="H57" s="49">
        <v>0</v>
      </c>
      <c r="I57" s="49">
        <v>0</v>
      </c>
      <c r="J57" s="49">
        <v>0</v>
      </c>
      <c r="K57" s="49">
        <v>0</v>
      </c>
    </row>
    <row r="58" spans="1:11" ht="24.6" customHeight="1" x14ac:dyDescent="0.2">
      <c r="A58" s="272" t="s">
        <v>150</v>
      </c>
      <c r="B58" s="272"/>
      <c r="C58" s="272"/>
      <c r="D58" s="272"/>
      <c r="E58" s="272"/>
      <c r="F58" s="272"/>
      <c r="G58" s="11">
        <v>51</v>
      </c>
      <c r="H58" s="49">
        <v>0</v>
      </c>
      <c r="I58" s="49">
        <v>0</v>
      </c>
      <c r="J58" s="49">
        <v>0</v>
      </c>
      <c r="K58" s="49">
        <v>0</v>
      </c>
    </row>
    <row r="59" spans="1:11" ht="12.75" customHeight="1" x14ac:dyDescent="0.2">
      <c r="A59" s="272" t="s">
        <v>151</v>
      </c>
      <c r="B59" s="272"/>
      <c r="C59" s="272"/>
      <c r="D59" s="272"/>
      <c r="E59" s="272"/>
      <c r="F59" s="272"/>
      <c r="G59" s="11">
        <v>52</v>
      </c>
      <c r="H59" s="49">
        <v>113519</v>
      </c>
      <c r="I59" s="49">
        <v>42940</v>
      </c>
      <c r="J59" s="49">
        <v>71676</v>
      </c>
      <c r="K59" s="49">
        <v>-42939</v>
      </c>
    </row>
    <row r="60" spans="1:11" ht="12.75" customHeight="1" x14ac:dyDescent="0.2">
      <c r="A60" s="270" t="s">
        <v>361</v>
      </c>
      <c r="B60" s="270"/>
      <c r="C60" s="270"/>
      <c r="D60" s="270"/>
      <c r="E60" s="270"/>
      <c r="F60" s="270"/>
      <c r="G60" s="12">
        <v>53</v>
      </c>
      <c r="H60" s="48">
        <f>H8+H37+H56+H57</f>
        <v>29377004</v>
      </c>
      <c r="I60" s="48">
        <f t="shared" ref="I60" si="0">I8+I37+I56+I57</f>
        <v>14818544</v>
      </c>
      <c r="J60" s="48">
        <f>J8+J37+J56+J57</f>
        <v>31516663</v>
      </c>
      <c r="K60" s="48">
        <f>K8+K37+K56+K57</f>
        <v>15518691</v>
      </c>
    </row>
    <row r="61" spans="1:11" ht="12.75" customHeight="1" x14ac:dyDescent="0.2">
      <c r="A61" s="270" t="s">
        <v>362</v>
      </c>
      <c r="B61" s="270"/>
      <c r="C61" s="270"/>
      <c r="D61" s="270"/>
      <c r="E61" s="270"/>
      <c r="F61" s="270"/>
      <c r="G61" s="12">
        <v>54</v>
      </c>
      <c r="H61" s="48">
        <f>H14+H48+H58+H59</f>
        <v>24227568</v>
      </c>
      <c r="I61" s="48">
        <f t="shared" ref="I61:J61" si="1">I14+I48+I58+I59</f>
        <v>9734486</v>
      </c>
      <c r="J61" s="48">
        <f t="shared" si="1"/>
        <v>27105507</v>
      </c>
      <c r="K61" s="48">
        <f>K14+K48+K58+K59</f>
        <v>10499275</v>
      </c>
    </row>
    <row r="62" spans="1:11" ht="12.75" customHeight="1" x14ac:dyDescent="0.2">
      <c r="A62" s="270" t="s">
        <v>363</v>
      </c>
      <c r="B62" s="270"/>
      <c r="C62" s="270"/>
      <c r="D62" s="270"/>
      <c r="E62" s="270"/>
      <c r="F62" s="270"/>
      <c r="G62" s="12">
        <v>55</v>
      </c>
      <c r="H62" s="48">
        <f>H60-H61</f>
        <v>5149436</v>
      </c>
      <c r="I62" s="48">
        <f t="shared" ref="I62:K62" si="2">I60-I61</f>
        <v>5084058</v>
      </c>
      <c r="J62" s="48">
        <f t="shared" si="2"/>
        <v>4411156</v>
      </c>
      <c r="K62" s="48">
        <f t="shared" si="2"/>
        <v>5019416</v>
      </c>
    </row>
    <row r="63" spans="1:11" ht="12.75" customHeight="1" x14ac:dyDescent="0.2">
      <c r="A63" s="271" t="s">
        <v>364</v>
      </c>
      <c r="B63" s="271"/>
      <c r="C63" s="271"/>
      <c r="D63" s="271"/>
      <c r="E63" s="271"/>
      <c r="F63" s="271"/>
      <c r="G63" s="12">
        <v>56</v>
      </c>
      <c r="H63" s="48">
        <f>+IF((H60-H61)&gt;0,(H60-H61),0)</f>
        <v>5149436</v>
      </c>
      <c r="I63" s="48">
        <f t="shared" ref="I63:K63" si="3">+IF((I60-I61)&gt;0,(I60-I61),0)</f>
        <v>5084058</v>
      </c>
      <c r="J63" s="48">
        <f t="shared" si="3"/>
        <v>4411156</v>
      </c>
      <c r="K63" s="48">
        <f t="shared" si="3"/>
        <v>5019416</v>
      </c>
    </row>
    <row r="64" spans="1:11" ht="12.75" customHeight="1" x14ac:dyDescent="0.2">
      <c r="A64" s="271" t="s">
        <v>365</v>
      </c>
      <c r="B64" s="271"/>
      <c r="C64" s="271"/>
      <c r="D64" s="271"/>
      <c r="E64" s="271"/>
      <c r="F64" s="271"/>
      <c r="G64" s="12">
        <v>57</v>
      </c>
      <c r="H64" s="48">
        <f>+IF((H60-H61)&lt;0,(H60-H61),0)</f>
        <v>0</v>
      </c>
      <c r="I64" s="48">
        <f t="shared" ref="I64:K64" si="4">+IF((I60-I61)&lt;0,(I60-I61),0)</f>
        <v>0</v>
      </c>
      <c r="J64" s="48">
        <f t="shared" si="4"/>
        <v>0</v>
      </c>
      <c r="K64" s="48">
        <f t="shared" si="4"/>
        <v>0</v>
      </c>
    </row>
    <row r="65" spans="1:11" ht="12.75" customHeight="1" x14ac:dyDescent="0.2">
      <c r="A65" s="272" t="s">
        <v>111</v>
      </c>
      <c r="B65" s="272"/>
      <c r="C65" s="272"/>
      <c r="D65" s="272"/>
      <c r="E65" s="272"/>
      <c r="F65" s="272"/>
      <c r="G65" s="11">
        <v>58</v>
      </c>
      <c r="H65" s="49">
        <v>926898</v>
      </c>
      <c r="I65" s="49">
        <v>0</v>
      </c>
      <c r="J65" s="49">
        <v>794008</v>
      </c>
      <c r="K65" s="49">
        <v>0</v>
      </c>
    </row>
    <row r="66" spans="1:11" ht="12.75" customHeight="1" x14ac:dyDescent="0.2">
      <c r="A66" s="270" t="s">
        <v>366</v>
      </c>
      <c r="B66" s="270"/>
      <c r="C66" s="270"/>
      <c r="D66" s="270"/>
      <c r="E66" s="270"/>
      <c r="F66" s="270"/>
      <c r="G66" s="12">
        <v>59</v>
      </c>
      <c r="H66" s="48">
        <f>H62-H65</f>
        <v>4222538</v>
      </c>
      <c r="I66" s="48">
        <f t="shared" ref="I66:K66" si="5">I62-I65</f>
        <v>5084058</v>
      </c>
      <c r="J66" s="48">
        <f t="shared" si="5"/>
        <v>3617148</v>
      </c>
      <c r="K66" s="48">
        <f t="shared" si="5"/>
        <v>5019416</v>
      </c>
    </row>
    <row r="67" spans="1:11" ht="12.75" customHeight="1" x14ac:dyDescent="0.2">
      <c r="A67" s="271" t="s">
        <v>367</v>
      </c>
      <c r="B67" s="271"/>
      <c r="C67" s="271"/>
      <c r="D67" s="271"/>
      <c r="E67" s="271"/>
      <c r="F67" s="271"/>
      <c r="G67" s="12">
        <v>60</v>
      </c>
      <c r="H67" s="48">
        <f>+IF((H62-H65)&gt;0,(H62-H65),0)</f>
        <v>4222538</v>
      </c>
      <c r="I67" s="48">
        <f t="shared" ref="I67:K67" si="6">+IF((I62-I65)&gt;0,(I62-I65),0)</f>
        <v>5084058</v>
      </c>
      <c r="J67" s="48">
        <f t="shared" si="6"/>
        <v>3617148</v>
      </c>
      <c r="K67" s="48">
        <f t="shared" si="6"/>
        <v>5019416</v>
      </c>
    </row>
    <row r="68" spans="1:11" ht="12.75" customHeight="1" x14ac:dyDescent="0.2">
      <c r="A68" s="271" t="s">
        <v>368</v>
      </c>
      <c r="B68" s="271"/>
      <c r="C68" s="271"/>
      <c r="D68" s="271"/>
      <c r="E68" s="271"/>
      <c r="F68" s="271"/>
      <c r="G68" s="12">
        <v>61</v>
      </c>
      <c r="H68" s="48">
        <f>+IF((H62-H65)&lt;0,(H62-H65),0)</f>
        <v>0</v>
      </c>
      <c r="I68" s="48">
        <f t="shared" ref="I68:K68" si="7">+IF((I62-I65)&lt;0,(I62-I65),0)</f>
        <v>0</v>
      </c>
      <c r="J68" s="48">
        <f t="shared" si="7"/>
        <v>0</v>
      </c>
      <c r="K68" s="48">
        <f t="shared" si="7"/>
        <v>0</v>
      </c>
    </row>
    <row r="69" spans="1:11" x14ac:dyDescent="0.2">
      <c r="A69" s="264" t="s">
        <v>152</v>
      </c>
      <c r="B69" s="264"/>
      <c r="C69" s="264"/>
      <c r="D69" s="264"/>
      <c r="E69" s="264"/>
      <c r="F69" s="264"/>
      <c r="G69" s="265"/>
      <c r="H69" s="265"/>
      <c r="I69" s="265"/>
      <c r="J69" s="266"/>
      <c r="K69" s="266"/>
    </row>
    <row r="70" spans="1:11" ht="22.15" customHeight="1" x14ac:dyDescent="0.2">
      <c r="A70" s="270" t="s">
        <v>369</v>
      </c>
      <c r="B70" s="270"/>
      <c r="C70" s="270"/>
      <c r="D70" s="270"/>
      <c r="E70" s="270"/>
      <c r="F70" s="270"/>
      <c r="G70" s="12">
        <v>62</v>
      </c>
      <c r="H70" s="48">
        <f>H71-H72</f>
        <v>0</v>
      </c>
      <c r="I70" s="48">
        <f>I71-I72</f>
        <v>0</v>
      </c>
      <c r="J70" s="48">
        <f>J71-J72</f>
        <v>0</v>
      </c>
      <c r="K70" s="48">
        <f>K71-K72</f>
        <v>0</v>
      </c>
    </row>
    <row r="71" spans="1:11" ht="12.75" customHeight="1" x14ac:dyDescent="0.2">
      <c r="A71" s="263" t="s">
        <v>153</v>
      </c>
      <c r="B71" s="263"/>
      <c r="C71" s="263"/>
      <c r="D71" s="263"/>
      <c r="E71" s="263"/>
      <c r="F71" s="263"/>
      <c r="G71" s="11">
        <v>63</v>
      </c>
      <c r="H71" s="49">
        <v>0</v>
      </c>
      <c r="I71" s="49">
        <v>0</v>
      </c>
      <c r="J71" s="49">
        <v>0</v>
      </c>
      <c r="K71" s="49">
        <v>0</v>
      </c>
    </row>
    <row r="72" spans="1:11" ht="12.75" customHeight="1" x14ac:dyDescent="0.2">
      <c r="A72" s="263" t="s">
        <v>154</v>
      </c>
      <c r="B72" s="263"/>
      <c r="C72" s="263"/>
      <c r="D72" s="263"/>
      <c r="E72" s="263"/>
      <c r="F72" s="263"/>
      <c r="G72" s="11">
        <v>64</v>
      </c>
      <c r="H72" s="49">
        <v>0</v>
      </c>
      <c r="I72" s="49">
        <v>0</v>
      </c>
      <c r="J72" s="49">
        <v>0</v>
      </c>
      <c r="K72" s="49">
        <v>0</v>
      </c>
    </row>
    <row r="73" spans="1:11" ht="12.75" customHeight="1" x14ac:dyDescent="0.2">
      <c r="A73" s="272" t="s">
        <v>155</v>
      </c>
      <c r="B73" s="272"/>
      <c r="C73" s="272"/>
      <c r="D73" s="272"/>
      <c r="E73" s="272"/>
      <c r="F73" s="272"/>
      <c r="G73" s="11">
        <v>65</v>
      </c>
      <c r="H73" s="49">
        <v>0</v>
      </c>
      <c r="I73" s="49">
        <v>0</v>
      </c>
      <c r="J73" s="49">
        <v>0</v>
      </c>
      <c r="K73" s="49">
        <v>0</v>
      </c>
    </row>
    <row r="74" spans="1:11" ht="12.75" customHeight="1" x14ac:dyDescent="0.2">
      <c r="A74" s="271" t="s">
        <v>370</v>
      </c>
      <c r="B74" s="271"/>
      <c r="C74" s="271"/>
      <c r="D74" s="271"/>
      <c r="E74" s="271"/>
      <c r="F74" s="271"/>
      <c r="G74" s="12">
        <v>66</v>
      </c>
      <c r="H74" s="71">
        <v>0</v>
      </c>
      <c r="I74" s="71">
        <v>0</v>
      </c>
      <c r="J74" s="71">
        <v>0</v>
      </c>
      <c r="K74" s="71">
        <v>0</v>
      </c>
    </row>
    <row r="75" spans="1:11" ht="12.75" customHeight="1" x14ac:dyDescent="0.2">
      <c r="A75" s="271" t="s">
        <v>371</v>
      </c>
      <c r="B75" s="271"/>
      <c r="C75" s="271"/>
      <c r="D75" s="271"/>
      <c r="E75" s="271"/>
      <c r="F75" s="271"/>
      <c r="G75" s="12">
        <v>67</v>
      </c>
      <c r="H75" s="71">
        <v>0</v>
      </c>
      <c r="I75" s="71">
        <v>0</v>
      </c>
      <c r="J75" s="71">
        <v>0</v>
      </c>
      <c r="K75" s="71">
        <v>0</v>
      </c>
    </row>
    <row r="76" spans="1:11" x14ac:dyDescent="0.2">
      <c r="A76" s="264" t="s">
        <v>156</v>
      </c>
      <c r="B76" s="264"/>
      <c r="C76" s="264"/>
      <c r="D76" s="264"/>
      <c r="E76" s="264"/>
      <c r="F76" s="264"/>
      <c r="G76" s="265"/>
      <c r="H76" s="265"/>
      <c r="I76" s="265"/>
      <c r="J76" s="266"/>
      <c r="K76" s="266"/>
    </row>
    <row r="77" spans="1:11" ht="12.75" customHeight="1" x14ac:dyDescent="0.2">
      <c r="A77" s="270" t="s">
        <v>372</v>
      </c>
      <c r="B77" s="270"/>
      <c r="C77" s="270"/>
      <c r="D77" s="270"/>
      <c r="E77" s="270"/>
      <c r="F77" s="270"/>
      <c r="G77" s="12">
        <v>68</v>
      </c>
      <c r="H77" s="71">
        <v>0</v>
      </c>
      <c r="I77" s="71">
        <v>0</v>
      </c>
      <c r="J77" s="71">
        <v>0</v>
      </c>
      <c r="K77" s="71">
        <v>0</v>
      </c>
    </row>
    <row r="78" spans="1:11" ht="12.75" customHeight="1" x14ac:dyDescent="0.2">
      <c r="A78" s="269" t="s">
        <v>373</v>
      </c>
      <c r="B78" s="269"/>
      <c r="C78" s="269"/>
      <c r="D78" s="269"/>
      <c r="E78" s="269"/>
      <c r="F78" s="269"/>
      <c r="G78" s="42">
        <v>69</v>
      </c>
      <c r="H78" s="50">
        <v>0</v>
      </c>
      <c r="I78" s="50">
        <v>0</v>
      </c>
      <c r="J78" s="50">
        <v>0</v>
      </c>
      <c r="K78" s="50">
        <v>0</v>
      </c>
    </row>
    <row r="79" spans="1:11" ht="12.75" customHeight="1" x14ac:dyDescent="0.2">
      <c r="A79" s="269" t="s">
        <v>374</v>
      </c>
      <c r="B79" s="269"/>
      <c r="C79" s="269"/>
      <c r="D79" s="269"/>
      <c r="E79" s="269"/>
      <c r="F79" s="269"/>
      <c r="G79" s="42">
        <v>70</v>
      </c>
      <c r="H79" s="50">
        <v>0</v>
      </c>
      <c r="I79" s="50">
        <v>0</v>
      </c>
      <c r="J79" s="50">
        <v>0</v>
      </c>
      <c r="K79" s="50">
        <v>0</v>
      </c>
    </row>
    <row r="80" spans="1:11" ht="12.75" customHeight="1" x14ac:dyDescent="0.2">
      <c r="A80" s="270" t="s">
        <v>375</v>
      </c>
      <c r="B80" s="270"/>
      <c r="C80" s="270"/>
      <c r="D80" s="270"/>
      <c r="E80" s="270"/>
      <c r="F80" s="270"/>
      <c r="G80" s="12">
        <v>71</v>
      </c>
      <c r="H80" s="71">
        <v>0</v>
      </c>
      <c r="I80" s="71">
        <v>0</v>
      </c>
      <c r="J80" s="71">
        <v>0</v>
      </c>
      <c r="K80" s="71">
        <v>0</v>
      </c>
    </row>
    <row r="81" spans="1:11" ht="12.75" customHeight="1" x14ac:dyDescent="0.2">
      <c r="A81" s="270" t="s">
        <v>376</v>
      </c>
      <c r="B81" s="270"/>
      <c r="C81" s="270"/>
      <c r="D81" s="270"/>
      <c r="E81" s="270"/>
      <c r="F81" s="270"/>
      <c r="G81" s="12">
        <v>72</v>
      </c>
      <c r="H81" s="71">
        <v>0</v>
      </c>
      <c r="I81" s="71">
        <v>0</v>
      </c>
      <c r="J81" s="71">
        <v>0</v>
      </c>
      <c r="K81" s="71">
        <v>0</v>
      </c>
    </row>
    <row r="82" spans="1:11" ht="12.75" customHeight="1" x14ac:dyDescent="0.2">
      <c r="A82" s="271" t="s">
        <v>377</v>
      </c>
      <c r="B82" s="271"/>
      <c r="C82" s="271"/>
      <c r="D82" s="271"/>
      <c r="E82" s="271"/>
      <c r="F82" s="271"/>
      <c r="G82" s="12">
        <v>73</v>
      </c>
      <c r="H82" s="71">
        <v>0</v>
      </c>
      <c r="I82" s="71">
        <v>0</v>
      </c>
      <c r="J82" s="71">
        <v>0</v>
      </c>
      <c r="K82" s="71">
        <v>0</v>
      </c>
    </row>
    <row r="83" spans="1:11" ht="12.75" customHeight="1" x14ac:dyDescent="0.2">
      <c r="A83" s="271" t="s">
        <v>378</v>
      </c>
      <c r="B83" s="271"/>
      <c r="C83" s="271"/>
      <c r="D83" s="271"/>
      <c r="E83" s="271"/>
      <c r="F83" s="271"/>
      <c r="G83" s="12">
        <v>74</v>
      </c>
      <c r="H83" s="71">
        <v>0</v>
      </c>
      <c r="I83" s="71">
        <v>0</v>
      </c>
      <c r="J83" s="71">
        <v>0</v>
      </c>
      <c r="K83" s="71">
        <v>0</v>
      </c>
    </row>
    <row r="84" spans="1:11" x14ac:dyDescent="0.2">
      <c r="A84" s="264" t="s">
        <v>112</v>
      </c>
      <c r="B84" s="264"/>
      <c r="C84" s="264"/>
      <c r="D84" s="264"/>
      <c r="E84" s="264"/>
      <c r="F84" s="264"/>
      <c r="G84" s="265"/>
      <c r="H84" s="265"/>
      <c r="I84" s="265"/>
      <c r="J84" s="266"/>
      <c r="K84" s="266"/>
    </row>
    <row r="85" spans="1:11" ht="12.75" customHeight="1" x14ac:dyDescent="0.2">
      <c r="A85" s="259" t="s">
        <v>379</v>
      </c>
      <c r="B85" s="259"/>
      <c r="C85" s="259"/>
      <c r="D85" s="259"/>
      <c r="E85" s="259"/>
      <c r="F85" s="259"/>
      <c r="G85" s="12">
        <v>75</v>
      </c>
      <c r="H85" s="51">
        <f>H86+H87</f>
        <v>0</v>
      </c>
      <c r="I85" s="51">
        <f>I86+I87</f>
        <v>0</v>
      </c>
      <c r="J85" s="51">
        <f>J86+J87</f>
        <v>0</v>
      </c>
      <c r="K85" s="51">
        <f>K86+K87</f>
        <v>0</v>
      </c>
    </row>
    <row r="86" spans="1:11" ht="12.75" customHeight="1" x14ac:dyDescent="0.2">
      <c r="A86" s="260" t="s">
        <v>157</v>
      </c>
      <c r="B86" s="260"/>
      <c r="C86" s="260"/>
      <c r="D86" s="260"/>
      <c r="E86" s="260"/>
      <c r="F86" s="260"/>
      <c r="G86" s="11">
        <v>76</v>
      </c>
      <c r="H86" s="52">
        <v>0</v>
      </c>
      <c r="I86" s="52">
        <v>0</v>
      </c>
      <c r="J86" s="52">
        <v>0</v>
      </c>
      <c r="K86" s="52">
        <v>0</v>
      </c>
    </row>
    <row r="87" spans="1:11" ht="12.75" customHeight="1" x14ac:dyDescent="0.2">
      <c r="A87" s="260" t="s">
        <v>158</v>
      </c>
      <c r="B87" s="260"/>
      <c r="C87" s="260"/>
      <c r="D87" s="260"/>
      <c r="E87" s="260"/>
      <c r="F87" s="260"/>
      <c r="G87" s="11">
        <v>77</v>
      </c>
      <c r="H87" s="52">
        <v>0</v>
      </c>
      <c r="I87" s="52">
        <v>0</v>
      </c>
      <c r="J87" s="52">
        <v>0</v>
      </c>
      <c r="K87" s="52">
        <v>0</v>
      </c>
    </row>
    <row r="88" spans="1:11" x14ac:dyDescent="0.2">
      <c r="A88" s="267" t="s">
        <v>114</v>
      </c>
      <c r="B88" s="267"/>
      <c r="C88" s="267"/>
      <c r="D88" s="267"/>
      <c r="E88" s="267"/>
      <c r="F88" s="267"/>
      <c r="G88" s="268"/>
      <c r="H88" s="268"/>
      <c r="I88" s="268"/>
      <c r="J88" s="266"/>
      <c r="K88" s="266"/>
    </row>
    <row r="89" spans="1:11" ht="12.75" customHeight="1" x14ac:dyDescent="0.2">
      <c r="A89" s="240" t="s">
        <v>159</v>
      </c>
      <c r="B89" s="240"/>
      <c r="C89" s="240"/>
      <c r="D89" s="240"/>
      <c r="E89" s="240"/>
      <c r="F89" s="240"/>
      <c r="G89" s="11">
        <v>78</v>
      </c>
      <c r="H89" s="52">
        <f>+H67</f>
        <v>4222538</v>
      </c>
      <c r="I89" s="52">
        <f t="shared" ref="I89:K89" si="8">+I67</f>
        <v>5084058</v>
      </c>
      <c r="J89" s="52">
        <f t="shared" si="8"/>
        <v>3617148</v>
      </c>
      <c r="K89" s="52">
        <f t="shared" si="8"/>
        <v>5019416</v>
      </c>
    </row>
    <row r="90" spans="1:11" ht="24" customHeight="1" x14ac:dyDescent="0.2">
      <c r="A90" s="241" t="s">
        <v>435</v>
      </c>
      <c r="B90" s="241"/>
      <c r="C90" s="241"/>
      <c r="D90" s="241"/>
      <c r="E90" s="241"/>
      <c r="F90" s="241"/>
      <c r="G90" s="12">
        <v>79</v>
      </c>
      <c r="H90" s="69">
        <f>H91+H98</f>
        <v>0</v>
      </c>
      <c r="I90" s="69">
        <f>I91+I98</f>
        <v>0</v>
      </c>
      <c r="J90" s="69">
        <f t="shared" ref="J90:K90" si="9">J91+J98</f>
        <v>0</v>
      </c>
      <c r="K90" s="69">
        <f t="shared" si="9"/>
        <v>0</v>
      </c>
    </row>
    <row r="91" spans="1:11" ht="24" customHeight="1" x14ac:dyDescent="0.2">
      <c r="A91" s="261" t="s">
        <v>442</v>
      </c>
      <c r="B91" s="261"/>
      <c r="C91" s="261"/>
      <c r="D91" s="261"/>
      <c r="E91" s="261"/>
      <c r="F91" s="261"/>
      <c r="G91" s="12">
        <v>80</v>
      </c>
      <c r="H91" s="69">
        <f>SUM(H92:H96)</f>
        <v>0</v>
      </c>
      <c r="I91" s="69">
        <f>SUM(I92:I96)</f>
        <v>0</v>
      </c>
      <c r="J91" s="69">
        <f t="shared" ref="J91:K91" si="10">SUM(J92:J96)</f>
        <v>0</v>
      </c>
      <c r="K91" s="69">
        <f t="shared" si="10"/>
        <v>0</v>
      </c>
    </row>
    <row r="92" spans="1:11" ht="25.5" customHeight="1" x14ac:dyDescent="0.2">
      <c r="A92" s="263" t="s">
        <v>380</v>
      </c>
      <c r="B92" s="263"/>
      <c r="C92" s="263"/>
      <c r="D92" s="263"/>
      <c r="E92" s="263"/>
      <c r="F92" s="263"/>
      <c r="G92" s="12">
        <v>81</v>
      </c>
      <c r="H92" s="52">
        <v>0</v>
      </c>
      <c r="I92" s="52">
        <v>0</v>
      </c>
      <c r="J92" s="52">
        <v>0</v>
      </c>
      <c r="K92" s="52">
        <v>0</v>
      </c>
    </row>
    <row r="93" spans="1:11" ht="38.25" customHeight="1" x14ac:dyDescent="0.2">
      <c r="A93" s="263" t="s">
        <v>381</v>
      </c>
      <c r="B93" s="263"/>
      <c r="C93" s="263"/>
      <c r="D93" s="263"/>
      <c r="E93" s="263"/>
      <c r="F93" s="263"/>
      <c r="G93" s="12">
        <v>82</v>
      </c>
      <c r="H93" s="52">
        <v>0</v>
      </c>
      <c r="I93" s="52">
        <v>0</v>
      </c>
      <c r="J93" s="52">
        <v>0</v>
      </c>
      <c r="K93" s="52">
        <v>0</v>
      </c>
    </row>
    <row r="94" spans="1:11" ht="38.25" customHeight="1" x14ac:dyDescent="0.2">
      <c r="A94" s="263" t="s">
        <v>382</v>
      </c>
      <c r="B94" s="263"/>
      <c r="C94" s="263"/>
      <c r="D94" s="263"/>
      <c r="E94" s="263"/>
      <c r="F94" s="263"/>
      <c r="G94" s="12">
        <v>83</v>
      </c>
      <c r="H94" s="52">
        <v>0</v>
      </c>
      <c r="I94" s="52">
        <v>0</v>
      </c>
      <c r="J94" s="52">
        <v>0</v>
      </c>
      <c r="K94" s="52">
        <v>0</v>
      </c>
    </row>
    <row r="95" spans="1:11" x14ac:dyDescent="0.2">
      <c r="A95" s="263" t="s">
        <v>383</v>
      </c>
      <c r="B95" s="263"/>
      <c r="C95" s="263"/>
      <c r="D95" s="263"/>
      <c r="E95" s="263"/>
      <c r="F95" s="263"/>
      <c r="G95" s="12">
        <v>84</v>
      </c>
      <c r="H95" s="52">
        <v>0</v>
      </c>
      <c r="I95" s="52">
        <v>0</v>
      </c>
      <c r="J95" s="52">
        <v>0</v>
      </c>
      <c r="K95" s="52">
        <v>0</v>
      </c>
    </row>
    <row r="96" spans="1:11" x14ac:dyDescent="0.2">
      <c r="A96" s="263" t="s">
        <v>384</v>
      </c>
      <c r="B96" s="263"/>
      <c r="C96" s="263"/>
      <c r="D96" s="263"/>
      <c r="E96" s="263"/>
      <c r="F96" s="263"/>
      <c r="G96" s="12">
        <v>85</v>
      </c>
      <c r="H96" s="52">
        <v>0</v>
      </c>
      <c r="I96" s="52">
        <v>0</v>
      </c>
      <c r="J96" s="52">
        <v>0</v>
      </c>
      <c r="K96" s="52">
        <v>0</v>
      </c>
    </row>
    <row r="97" spans="1:11" ht="26.25" customHeight="1" x14ac:dyDescent="0.2">
      <c r="A97" s="263" t="s">
        <v>385</v>
      </c>
      <c r="B97" s="263"/>
      <c r="C97" s="263"/>
      <c r="D97" s="263"/>
      <c r="E97" s="263"/>
      <c r="F97" s="263"/>
      <c r="G97" s="12">
        <v>86</v>
      </c>
      <c r="H97" s="52">
        <v>0</v>
      </c>
      <c r="I97" s="52">
        <v>0</v>
      </c>
      <c r="J97" s="52">
        <v>0</v>
      </c>
      <c r="K97" s="52">
        <v>0</v>
      </c>
    </row>
    <row r="98" spans="1:11" ht="25.5" customHeight="1" x14ac:dyDescent="0.2">
      <c r="A98" s="261" t="s">
        <v>436</v>
      </c>
      <c r="B98" s="261"/>
      <c r="C98" s="261"/>
      <c r="D98" s="261"/>
      <c r="E98" s="261"/>
      <c r="F98" s="261"/>
      <c r="G98" s="12">
        <v>87</v>
      </c>
      <c r="H98" s="69">
        <f>SUM(H99:H106)</f>
        <v>0</v>
      </c>
      <c r="I98" s="69">
        <f>SUM(I99:I106)</f>
        <v>0</v>
      </c>
      <c r="J98" s="69">
        <f t="shared" ref="J98:K98" si="11">SUM(J99:J106)</f>
        <v>0</v>
      </c>
      <c r="K98" s="69">
        <f t="shared" si="11"/>
        <v>0</v>
      </c>
    </row>
    <row r="99" spans="1:11" x14ac:dyDescent="0.2">
      <c r="A99" s="262" t="s">
        <v>160</v>
      </c>
      <c r="B99" s="262"/>
      <c r="C99" s="262"/>
      <c r="D99" s="262"/>
      <c r="E99" s="262"/>
      <c r="F99" s="262"/>
      <c r="G99" s="11">
        <v>88</v>
      </c>
      <c r="H99" s="52">
        <v>0</v>
      </c>
      <c r="I99" s="52">
        <v>0</v>
      </c>
      <c r="J99" s="52">
        <v>0</v>
      </c>
      <c r="K99" s="52">
        <v>0</v>
      </c>
    </row>
    <row r="100" spans="1:11" ht="36" customHeight="1" x14ac:dyDescent="0.2">
      <c r="A100" s="263" t="s">
        <v>386</v>
      </c>
      <c r="B100" s="263"/>
      <c r="C100" s="263"/>
      <c r="D100" s="263"/>
      <c r="E100" s="263"/>
      <c r="F100" s="263"/>
      <c r="G100" s="11">
        <v>89</v>
      </c>
      <c r="H100" s="52">
        <v>0</v>
      </c>
      <c r="I100" s="52">
        <v>0</v>
      </c>
      <c r="J100" s="52">
        <v>0</v>
      </c>
      <c r="K100" s="52">
        <v>0</v>
      </c>
    </row>
    <row r="101" spans="1:11" ht="22.15" customHeight="1" x14ac:dyDescent="0.2">
      <c r="A101" s="262" t="s">
        <v>161</v>
      </c>
      <c r="B101" s="262"/>
      <c r="C101" s="262"/>
      <c r="D101" s="262"/>
      <c r="E101" s="262"/>
      <c r="F101" s="262"/>
      <c r="G101" s="11">
        <v>90</v>
      </c>
      <c r="H101" s="52">
        <v>0</v>
      </c>
      <c r="I101" s="52">
        <v>0</v>
      </c>
      <c r="J101" s="52">
        <v>0</v>
      </c>
      <c r="K101" s="52">
        <v>0</v>
      </c>
    </row>
    <row r="102" spans="1:11" ht="22.15" customHeight="1" x14ac:dyDescent="0.2">
      <c r="A102" s="262" t="s">
        <v>162</v>
      </c>
      <c r="B102" s="262"/>
      <c r="C102" s="262"/>
      <c r="D102" s="262"/>
      <c r="E102" s="262"/>
      <c r="F102" s="262"/>
      <c r="G102" s="11">
        <v>91</v>
      </c>
      <c r="H102" s="52">
        <v>0</v>
      </c>
      <c r="I102" s="52">
        <v>0</v>
      </c>
      <c r="J102" s="52">
        <v>0</v>
      </c>
      <c r="K102" s="52">
        <v>0</v>
      </c>
    </row>
    <row r="103" spans="1:11" ht="22.15" customHeight="1" x14ac:dyDescent="0.2">
      <c r="A103" s="262" t="s">
        <v>163</v>
      </c>
      <c r="B103" s="262"/>
      <c r="C103" s="262"/>
      <c r="D103" s="262"/>
      <c r="E103" s="262"/>
      <c r="F103" s="262"/>
      <c r="G103" s="11">
        <v>92</v>
      </c>
      <c r="H103" s="52">
        <v>0</v>
      </c>
      <c r="I103" s="52">
        <v>0</v>
      </c>
      <c r="J103" s="52">
        <v>0</v>
      </c>
      <c r="K103" s="52">
        <v>0</v>
      </c>
    </row>
    <row r="104" spans="1:11" ht="12.75" customHeight="1" x14ac:dyDescent="0.2">
      <c r="A104" s="263" t="s">
        <v>387</v>
      </c>
      <c r="B104" s="263"/>
      <c r="C104" s="263"/>
      <c r="D104" s="263"/>
      <c r="E104" s="263"/>
      <c r="F104" s="263"/>
      <c r="G104" s="11">
        <v>93</v>
      </c>
      <c r="H104" s="52">
        <v>0</v>
      </c>
      <c r="I104" s="52">
        <v>0</v>
      </c>
      <c r="J104" s="52">
        <v>0</v>
      </c>
      <c r="K104" s="52">
        <v>0</v>
      </c>
    </row>
    <row r="105" spans="1:11" ht="26.25" customHeight="1" x14ac:dyDescent="0.2">
      <c r="A105" s="263" t="s">
        <v>388</v>
      </c>
      <c r="B105" s="263"/>
      <c r="C105" s="263"/>
      <c r="D105" s="263"/>
      <c r="E105" s="263"/>
      <c r="F105" s="263"/>
      <c r="G105" s="11">
        <v>94</v>
      </c>
      <c r="H105" s="52">
        <v>0</v>
      </c>
      <c r="I105" s="52">
        <v>0</v>
      </c>
      <c r="J105" s="52">
        <v>0</v>
      </c>
      <c r="K105" s="52">
        <v>0</v>
      </c>
    </row>
    <row r="106" spans="1:11" x14ac:dyDescent="0.2">
      <c r="A106" s="263" t="s">
        <v>389</v>
      </c>
      <c r="B106" s="263"/>
      <c r="C106" s="263"/>
      <c r="D106" s="263"/>
      <c r="E106" s="263"/>
      <c r="F106" s="263"/>
      <c r="G106" s="11">
        <v>95</v>
      </c>
      <c r="H106" s="52">
        <v>0</v>
      </c>
      <c r="I106" s="52">
        <v>0</v>
      </c>
      <c r="J106" s="52">
        <v>0</v>
      </c>
      <c r="K106" s="52">
        <v>0</v>
      </c>
    </row>
    <row r="107" spans="1:11" ht="24.75" customHeight="1" x14ac:dyDescent="0.2">
      <c r="A107" s="263" t="s">
        <v>390</v>
      </c>
      <c r="B107" s="263"/>
      <c r="C107" s="263"/>
      <c r="D107" s="263"/>
      <c r="E107" s="263"/>
      <c r="F107" s="263"/>
      <c r="G107" s="11">
        <v>96</v>
      </c>
      <c r="H107" s="52">
        <v>0</v>
      </c>
      <c r="I107" s="52">
        <v>0</v>
      </c>
      <c r="J107" s="52">
        <v>0</v>
      </c>
      <c r="K107" s="52">
        <v>0</v>
      </c>
    </row>
    <row r="108" spans="1:11" ht="22.9" customHeight="1" x14ac:dyDescent="0.2">
      <c r="A108" s="241" t="s">
        <v>437</v>
      </c>
      <c r="B108" s="241"/>
      <c r="C108" s="241"/>
      <c r="D108" s="241"/>
      <c r="E108" s="241"/>
      <c r="F108" s="241"/>
      <c r="G108" s="12">
        <v>97</v>
      </c>
      <c r="H108" s="69">
        <f>H91+H98-H107-H97</f>
        <v>0</v>
      </c>
      <c r="I108" s="69">
        <f>I91+I98-I107-I97</f>
        <v>0</v>
      </c>
      <c r="J108" s="69">
        <f t="shared" ref="J108:K108" si="12">J91+J98-J107-J97</f>
        <v>0</v>
      </c>
      <c r="K108" s="69">
        <f t="shared" si="12"/>
        <v>0</v>
      </c>
    </row>
    <row r="109" spans="1:11" ht="12.75" customHeight="1" x14ac:dyDescent="0.2">
      <c r="A109" s="241" t="s">
        <v>391</v>
      </c>
      <c r="B109" s="241"/>
      <c r="C109" s="241"/>
      <c r="D109" s="241"/>
      <c r="E109" s="241"/>
      <c r="F109" s="241"/>
      <c r="G109" s="12">
        <v>98</v>
      </c>
      <c r="H109" s="51">
        <f>H89+H108</f>
        <v>4222538</v>
      </c>
      <c r="I109" s="51">
        <f>I89+I108</f>
        <v>5084058</v>
      </c>
      <c r="J109" s="51">
        <f t="shared" ref="J109:K109" si="13">J89+J108</f>
        <v>3617148</v>
      </c>
      <c r="K109" s="51">
        <f t="shared" si="13"/>
        <v>5019416</v>
      </c>
    </row>
    <row r="110" spans="1:11" x14ac:dyDescent="0.2">
      <c r="A110" s="264" t="s">
        <v>164</v>
      </c>
      <c r="B110" s="264"/>
      <c r="C110" s="264"/>
      <c r="D110" s="264"/>
      <c r="E110" s="264"/>
      <c r="F110" s="264"/>
      <c r="G110" s="265"/>
      <c r="H110" s="265"/>
      <c r="I110" s="265"/>
      <c r="J110" s="266"/>
      <c r="K110" s="266"/>
    </row>
    <row r="111" spans="1:11" ht="12.75" customHeight="1" x14ac:dyDescent="0.2">
      <c r="A111" s="259" t="s">
        <v>392</v>
      </c>
      <c r="B111" s="259"/>
      <c r="C111" s="259"/>
      <c r="D111" s="259"/>
      <c r="E111" s="259"/>
      <c r="F111" s="259"/>
      <c r="G111" s="12">
        <v>99</v>
      </c>
      <c r="H111" s="51">
        <f>H112+H113</f>
        <v>0</v>
      </c>
      <c r="I111" s="51">
        <f>I112+I113</f>
        <v>0</v>
      </c>
      <c r="J111" s="51">
        <f>J112+J113</f>
        <v>0</v>
      </c>
      <c r="K111" s="51">
        <f>K112+K113</f>
        <v>0</v>
      </c>
    </row>
    <row r="112" spans="1:11" ht="12.75" customHeight="1" x14ac:dyDescent="0.2">
      <c r="A112" s="260" t="s">
        <v>113</v>
      </c>
      <c r="B112" s="260"/>
      <c r="C112" s="260"/>
      <c r="D112" s="260"/>
      <c r="E112" s="260"/>
      <c r="F112" s="260"/>
      <c r="G112" s="11">
        <v>100</v>
      </c>
      <c r="H112" s="52">
        <v>0</v>
      </c>
      <c r="I112" s="52">
        <v>0</v>
      </c>
      <c r="J112" s="52">
        <v>0</v>
      </c>
      <c r="K112" s="52">
        <v>0</v>
      </c>
    </row>
    <row r="113" spans="1:11" ht="12.75" customHeight="1" x14ac:dyDescent="0.2">
      <c r="A113" s="260" t="s">
        <v>165</v>
      </c>
      <c r="B113" s="260"/>
      <c r="C113" s="260"/>
      <c r="D113" s="260"/>
      <c r="E113" s="260"/>
      <c r="F113" s="260"/>
      <c r="G113" s="11">
        <v>101</v>
      </c>
      <c r="H113" s="52">
        <v>0</v>
      </c>
      <c r="I113" s="52">
        <v>0</v>
      </c>
      <c r="J113" s="52">
        <v>0</v>
      </c>
      <c r="K113" s="52">
        <v>0</v>
      </c>
    </row>
  </sheetData>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36:K53 H82:K83 H8:K14 H74:K75 H71:K72 H67:K68 K55:K58 H63:K64 K60:K61 H55:J61 H16:K25 H78:K79" xr:uid="{00000000-0002-0000-0200-000000000000}">
      <formula1>0</formula1>
    </dataValidation>
    <dataValidation type="whole" operator="notEqual" allowBlank="1" showInputMessage="1" showErrorMessage="1" errorTitle="Pogrešan upis" error="Dopušten je upis samo cjelobrojnih vrijednosti" sqref="H54:K54 H15:K15 H65:K66 H89:K109 H62:K62 H70:K70 H85:K87 H80:K81 H73:K73 H77:K77 H26:K35 H111:K113"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rintOptions horizontalCentered="1"/>
  <pageMargins left="0.70866141732283472" right="0.70866141732283472" top="0.74803149606299213" bottom="0.74803149606299213" header="0.31496062992125984" footer="0.31496062992125984"/>
  <pageSetup paperSize="9" scale="59" orientation="portrait" r:id="rId1"/>
  <rowBreaks count="1" manualBreakCount="1">
    <brk id="6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20" zoomScale="85" zoomScaleNormal="100" zoomScaleSheetLayoutView="85" workbookViewId="0">
      <selection activeCell="W42" sqref="W42"/>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95" t="s">
        <v>166</v>
      </c>
      <c r="B1" s="296"/>
      <c r="C1" s="296"/>
      <c r="D1" s="296"/>
      <c r="E1" s="296"/>
      <c r="F1" s="296"/>
      <c r="G1" s="296"/>
      <c r="H1" s="296"/>
      <c r="I1" s="296"/>
    </row>
    <row r="2" spans="1:9" x14ac:dyDescent="0.2">
      <c r="A2" s="297" t="s">
        <v>527</v>
      </c>
      <c r="B2" s="249"/>
      <c r="C2" s="249"/>
      <c r="D2" s="249"/>
      <c r="E2" s="249"/>
      <c r="F2" s="249"/>
      <c r="G2" s="249"/>
      <c r="H2" s="249"/>
      <c r="I2" s="249"/>
    </row>
    <row r="3" spans="1:9" x14ac:dyDescent="0.2">
      <c r="A3" s="299" t="s">
        <v>446</v>
      </c>
      <c r="B3" s="300"/>
      <c r="C3" s="300"/>
      <c r="D3" s="300"/>
      <c r="E3" s="300"/>
      <c r="F3" s="300"/>
      <c r="G3" s="300"/>
      <c r="H3" s="300"/>
      <c r="I3" s="300"/>
    </row>
    <row r="4" spans="1:9" x14ac:dyDescent="0.2">
      <c r="A4" s="298" t="s">
        <v>465</v>
      </c>
      <c r="B4" s="252"/>
      <c r="C4" s="252"/>
      <c r="D4" s="252"/>
      <c r="E4" s="252"/>
      <c r="F4" s="252"/>
      <c r="G4" s="252"/>
      <c r="H4" s="252"/>
      <c r="I4" s="253"/>
    </row>
    <row r="5" spans="1:9" ht="23.25" x14ac:dyDescent="0.2">
      <c r="A5" s="301" t="s">
        <v>2</v>
      </c>
      <c r="B5" s="257"/>
      <c r="C5" s="257"/>
      <c r="D5" s="257"/>
      <c r="E5" s="257"/>
      <c r="F5" s="257"/>
      <c r="G5" s="60" t="s">
        <v>103</v>
      </c>
      <c r="H5" s="61" t="s">
        <v>301</v>
      </c>
      <c r="I5" s="61" t="s">
        <v>279</v>
      </c>
    </row>
    <row r="6" spans="1:9" x14ac:dyDescent="0.2">
      <c r="A6" s="302">
        <v>1</v>
      </c>
      <c r="B6" s="257"/>
      <c r="C6" s="257"/>
      <c r="D6" s="257"/>
      <c r="E6" s="257"/>
      <c r="F6" s="257"/>
      <c r="G6" s="62">
        <v>2</v>
      </c>
      <c r="H6" s="61" t="s">
        <v>167</v>
      </c>
      <c r="I6" s="61" t="s">
        <v>168</v>
      </c>
    </row>
    <row r="7" spans="1:9" x14ac:dyDescent="0.2">
      <c r="A7" s="292" t="s">
        <v>169</v>
      </c>
      <c r="B7" s="292"/>
      <c r="C7" s="292"/>
      <c r="D7" s="292"/>
      <c r="E7" s="292"/>
      <c r="F7" s="292"/>
      <c r="G7" s="292"/>
      <c r="H7" s="292"/>
      <c r="I7" s="292"/>
    </row>
    <row r="8" spans="1:9" ht="12.75" customHeight="1" x14ac:dyDescent="0.2">
      <c r="A8" s="239" t="s">
        <v>170</v>
      </c>
      <c r="B8" s="239"/>
      <c r="C8" s="239"/>
      <c r="D8" s="239"/>
      <c r="E8" s="239"/>
      <c r="F8" s="239"/>
      <c r="G8" s="63">
        <v>1</v>
      </c>
      <c r="H8" s="64">
        <v>0</v>
      </c>
      <c r="I8" s="64">
        <v>0</v>
      </c>
    </row>
    <row r="9" spans="1:9" ht="12.75" customHeight="1" x14ac:dyDescent="0.2">
      <c r="A9" s="294" t="s">
        <v>171</v>
      </c>
      <c r="B9" s="294"/>
      <c r="C9" s="294"/>
      <c r="D9" s="294"/>
      <c r="E9" s="294"/>
      <c r="F9" s="294"/>
      <c r="G9" s="65">
        <v>2</v>
      </c>
      <c r="H9" s="66">
        <f>H10+H11+H12+H13+H14+H15+H16+H17</f>
        <v>0</v>
      </c>
      <c r="I9" s="66">
        <f>I10+I11+I12+I13+I14+I15+I16+I17</f>
        <v>0</v>
      </c>
    </row>
    <row r="10" spans="1:9" ht="12.75" customHeight="1" x14ac:dyDescent="0.2">
      <c r="A10" s="273" t="s">
        <v>172</v>
      </c>
      <c r="B10" s="273"/>
      <c r="C10" s="273"/>
      <c r="D10" s="273"/>
      <c r="E10" s="273"/>
      <c r="F10" s="273"/>
      <c r="G10" s="63">
        <v>3</v>
      </c>
      <c r="H10" s="64">
        <v>0</v>
      </c>
      <c r="I10" s="64">
        <v>0</v>
      </c>
    </row>
    <row r="11" spans="1:9" ht="22.15" customHeight="1" x14ac:dyDescent="0.2">
      <c r="A11" s="273" t="s">
        <v>173</v>
      </c>
      <c r="B11" s="273"/>
      <c r="C11" s="273"/>
      <c r="D11" s="273"/>
      <c r="E11" s="273"/>
      <c r="F11" s="273"/>
      <c r="G11" s="63">
        <v>4</v>
      </c>
      <c r="H11" s="64">
        <v>0</v>
      </c>
      <c r="I11" s="64">
        <v>0</v>
      </c>
    </row>
    <row r="12" spans="1:9" ht="23.45" customHeight="1" x14ac:dyDescent="0.2">
      <c r="A12" s="273" t="s">
        <v>174</v>
      </c>
      <c r="B12" s="273"/>
      <c r="C12" s="273"/>
      <c r="D12" s="273"/>
      <c r="E12" s="273"/>
      <c r="F12" s="273"/>
      <c r="G12" s="63">
        <v>5</v>
      </c>
      <c r="H12" s="64">
        <v>0</v>
      </c>
      <c r="I12" s="64">
        <v>0</v>
      </c>
    </row>
    <row r="13" spans="1:9" ht="12.75" customHeight="1" x14ac:dyDescent="0.2">
      <c r="A13" s="273" t="s">
        <v>175</v>
      </c>
      <c r="B13" s="273"/>
      <c r="C13" s="273"/>
      <c r="D13" s="273"/>
      <c r="E13" s="273"/>
      <c r="F13" s="273"/>
      <c r="G13" s="63">
        <v>6</v>
      </c>
      <c r="H13" s="64">
        <v>0</v>
      </c>
      <c r="I13" s="64">
        <v>0</v>
      </c>
    </row>
    <row r="14" spans="1:9" ht="12.75" customHeight="1" x14ac:dyDescent="0.2">
      <c r="A14" s="273" t="s">
        <v>176</v>
      </c>
      <c r="B14" s="273"/>
      <c r="C14" s="273"/>
      <c r="D14" s="273"/>
      <c r="E14" s="273"/>
      <c r="F14" s="273"/>
      <c r="G14" s="63">
        <v>7</v>
      </c>
      <c r="H14" s="64">
        <v>0</v>
      </c>
      <c r="I14" s="64">
        <v>0</v>
      </c>
    </row>
    <row r="15" spans="1:9" ht="12.75" customHeight="1" x14ac:dyDescent="0.2">
      <c r="A15" s="273" t="s">
        <v>177</v>
      </c>
      <c r="B15" s="273"/>
      <c r="C15" s="273"/>
      <c r="D15" s="273"/>
      <c r="E15" s="273"/>
      <c r="F15" s="273"/>
      <c r="G15" s="63">
        <v>8</v>
      </c>
      <c r="H15" s="64">
        <v>0</v>
      </c>
      <c r="I15" s="64">
        <v>0</v>
      </c>
    </row>
    <row r="16" spans="1:9" ht="12.75" customHeight="1" x14ac:dyDescent="0.2">
      <c r="A16" s="273" t="s">
        <v>178</v>
      </c>
      <c r="B16" s="273"/>
      <c r="C16" s="273"/>
      <c r="D16" s="273"/>
      <c r="E16" s="273"/>
      <c r="F16" s="273"/>
      <c r="G16" s="63">
        <v>9</v>
      </c>
      <c r="H16" s="64">
        <v>0</v>
      </c>
      <c r="I16" s="64">
        <v>0</v>
      </c>
    </row>
    <row r="17" spans="1:9" ht="25.15" customHeight="1" x14ac:dyDescent="0.2">
      <c r="A17" s="273" t="s">
        <v>179</v>
      </c>
      <c r="B17" s="273"/>
      <c r="C17" s="273"/>
      <c r="D17" s="273"/>
      <c r="E17" s="273"/>
      <c r="F17" s="273"/>
      <c r="G17" s="63">
        <v>10</v>
      </c>
      <c r="H17" s="64">
        <v>0</v>
      </c>
      <c r="I17" s="64">
        <v>0</v>
      </c>
    </row>
    <row r="18" spans="1:9" ht="28.15" customHeight="1" x14ac:dyDescent="0.2">
      <c r="A18" s="290" t="s">
        <v>306</v>
      </c>
      <c r="B18" s="290"/>
      <c r="C18" s="290"/>
      <c r="D18" s="290"/>
      <c r="E18" s="290"/>
      <c r="F18" s="290"/>
      <c r="G18" s="65">
        <v>11</v>
      </c>
      <c r="H18" s="66">
        <f>H8+H9</f>
        <v>0</v>
      </c>
      <c r="I18" s="66">
        <f>I8+I9</f>
        <v>0</v>
      </c>
    </row>
    <row r="19" spans="1:9" ht="12.75" customHeight="1" x14ac:dyDescent="0.2">
      <c r="A19" s="294" t="s">
        <v>180</v>
      </c>
      <c r="B19" s="294"/>
      <c r="C19" s="294"/>
      <c r="D19" s="294"/>
      <c r="E19" s="294"/>
      <c r="F19" s="294"/>
      <c r="G19" s="65">
        <v>12</v>
      </c>
      <c r="H19" s="66">
        <f>H20+H21+H22+H23</f>
        <v>0</v>
      </c>
      <c r="I19" s="66">
        <f>I20+I21+I22+I23</f>
        <v>0</v>
      </c>
    </row>
    <row r="20" spans="1:9" ht="12.75" customHeight="1" x14ac:dyDescent="0.2">
      <c r="A20" s="273" t="s">
        <v>181</v>
      </c>
      <c r="B20" s="273"/>
      <c r="C20" s="273"/>
      <c r="D20" s="273"/>
      <c r="E20" s="273"/>
      <c r="F20" s="273"/>
      <c r="G20" s="63">
        <v>13</v>
      </c>
      <c r="H20" s="64">
        <v>0</v>
      </c>
      <c r="I20" s="64">
        <v>0</v>
      </c>
    </row>
    <row r="21" spans="1:9" ht="12.75" customHeight="1" x14ac:dyDescent="0.2">
      <c r="A21" s="273" t="s">
        <v>182</v>
      </c>
      <c r="B21" s="273"/>
      <c r="C21" s="273"/>
      <c r="D21" s="273"/>
      <c r="E21" s="273"/>
      <c r="F21" s="273"/>
      <c r="G21" s="63">
        <v>14</v>
      </c>
      <c r="H21" s="64">
        <v>0</v>
      </c>
      <c r="I21" s="64">
        <v>0</v>
      </c>
    </row>
    <row r="22" spans="1:9" ht="12.75" customHeight="1" x14ac:dyDescent="0.2">
      <c r="A22" s="273" t="s">
        <v>183</v>
      </c>
      <c r="B22" s="273"/>
      <c r="C22" s="273"/>
      <c r="D22" s="273"/>
      <c r="E22" s="273"/>
      <c r="F22" s="273"/>
      <c r="G22" s="63">
        <v>15</v>
      </c>
      <c r="H22" s="64">
        <v>0</v>
      </c>
      <c r="I22" s="64">
        <v>0</v>
      </c>
    </row>
    <row r="23" spans="1:9" ht="12.75" customHeight="1" x14ac:dyDescent="0.2">
      <c r="A23" s="273" t="s">
        <v>184</v>
      </c>
      <c r="B23" s="273"/>
      <c r="C23" s="273"/>
      <c r="D23" s="273"/>
      <c r="E23" s="273"/>
      <c r="F23" s="273"/>
      <c r="G23" s="63">
        <v>16</v>
      </c>
      <c r="H23" s="64">
        <v>0</v>
      </c>
      <c r="I23" s="64">
        <v>0</v>
      </c>
    </row>
    <row r="24" spans="1:9" ht="12.75" customHeight="1" x14ac:dyDescent="0.2">
      <c r="A24" s="290" t="s">
        <v>185</v>
      </c>
      <c r="B24" s="290"/>
      <c r="C24" s="290"/>
      <c r="D24" s="290"/>
      <c r="E24" s="290"/>
      <c r="F24" s="290"/>
      <c r="G24" s="65">
        <v>17</v>
      </c>
      <c r="H24" s="66">
        <f>H18+H19</f>
        <v>0</v>
      </c>
      <c r="I24" s="66">
        <f>I18+I19</f>
        <v>0</v>
      </c>
    </row>
    <row r="25" spans="1:9" ht="12.75" customHeight="1" x14ac:dyDescent="0.2">
      <c r="A25" s="239" t="s">
        <v>186</v>
      </c>
      <c r="B25" s="239"/>
      <c r="C25" s="239"/>
      <c r="D25" s="239"/>
      <c r="E25" s="239"/>
      <c r="F25" s="239"/>
      <c r="G25" s="63">
        <v>18</v>
      </c>
      <c r="H25" s="64">
        <v>0</v>
      </c>
      <c r="I25" s="64">
        <v>0</v>
      </c>
    </row>
    <row r="26" spans="1:9" ht="12.75" customHeight="1" x14ac:dyDescent="0.2">
      <c r="A26" s="239" t="s">
        <v>187</v>
      </c>
      <c r="B26" s="239"/>
      <c r="C26" s="239"/>
      <c r="D26" s="239"/>
      <c r="E26" s="239"/>
      <c r="F26" s="239"/>
      <c r="G26" s="63">
        <v>19</v>
      </c>
      <c r="H26" s="64">
        <v>0</v>
      </c>
      <c r="I26" s="64">
        <v>0</v>
      </c>
    </row>
    <row r="27" spans="1:9" ht="25.9" customHeight="1" x14ac:dyDescent="0.2">
      <c r="A27" s="291" t="s">
        <v>188</v>
      </c>
      <c r="B27" s="291"/>
      <c r="C27" s="291"/>
      <c r="D27" s="291"/>
      <c r="E27" s="291"/>
      <c r="F27" s="291"/>
      <c r="G27" s="65">
        <v>20</v>
      </c>
      <c r="H27" s="66">
        <f>H24+H25+H26</f>
        <v>0</v>
      </c>
      <c r="I27" s="66">
        <f>I24+I25+I26</f>
        <v>0</v>
      </c>
    </row>
    <row r="28" spans="1:9" x14ac:dyDescent="0.2">
      <c r="A28" s="292" t="s">
        <v>189</v>
      </c>
      <c r="B28" s="292"/>
      <c r="C28" s="292"/>
      <c r="D28" s="292"/>
      <c r="E28" s="292"/>
      <c r="F28" s="292"/>
      <c r="G28" s="292"/>
      <c r="H28" s="292"/>
      <c r="I28" s="292"/>
    </row>
    <row r="29" spans="1:9" ht="30.6" customHeight="1" x14ac:dyDescent="0.2">
      <c r="A29" s="239" t="s">
        <v>190</v>
      </c>
      <c r="B29" s="239"/>
      <c r="C29" s="239"/>
      <c r="D29" s="239"/>
      <c r="E29" s="239"/>
      <c r="F29" s="239"/>
      <c r="G29" s="63">
        <v>21</v>
      </c>
      <c r="H29" s="67">
        <v>0</v>
      </c>
      <c r="I29" s="67">
        <v>0</v>
      </c>
    </row>
    <row r="30" spans="1:9" ht="12.75" customHeight="1" x14ac:dyDescent="0.2">
      <c r="A30" s="239" t="s">
        <v>191</v>
      </c>
      <c r="B30" s="239"/>
      <c r="C30" s="239"/>
      <c r="D30" s="239"/>
      <c r="E30" s="239"/>
      <c r="F30" s="239"/>
      <c r="G30" s="63">
        <v>22</v>
      </c>
      <c r="H30" s="67">
        <v>0</v>
      </c>
      <c r="I30" s="67">
        <v>0</v>
      </c>
    </row>
    <row r="31" spans="1:9" ht="12.75" customHeight="1" x14ac:dyDescent="0.2">
      <c r="A31" s="239" t="s">
        <v>192</v>
      </c>
      <c r="B31" s="239"/>
      <c r="C31" s="239"/>
      <c r="D31" s="239"/>
      <c r="E31" s="239"/>
      <c r="F31" s="239"/>
      <c r="G31" s="63">
        <v>23</v>
      </c>
      <c r="H31" s="67">
        <v>0</v>
      </c>
      <c r="I31" s="67">
        <v>0</v>
      </c>
    </row>
    <row r="32" spans="1:9" ht="12.75" customHeight="1" x14ac:dyDescent="0.2">
      <c r="A32" s="239" t="s">
        <v>193</v>
      </c>
      <c r="B32" s="239"/>
      <c r="C32" s="239"/>
      <c r="D32" s="239"/>
      <c r="E32" s="239"/>
      <c r="F32" s="239"/>
      <c r="G32" s="63">
        <v>24</v>
      </c>
      <c r="H32" s="67">
        <v>0</v>
      </c>
      <c r="I32" s="67">
        <v>0</v>
      </c>
    </row>
    <row r="33" spans="1:9" ht="12.75" customHeight="1" x14ac:dyDescent="0.2">
      <c r="A33" s="239" t="s">
        <v>194</v>
      </c>
      <c r="B33" s="239"/>
      <c r="C33" s="239"/>
      <c r="D33" s="239"/>
      <c r="E33" s="239"/>
      <c r="F33" s="239"/>
      <c r="G33" s="63">
        <v>25</v>
      </c>
      <c r="H33" s="67">
        <v>0</v>
      </c>
      <c r="I33" s="67">
        <v>0</v>
      </c>
    </row>
    <row r="34" spans="1:9" ht="12.75" customHeight="1" x14ac:dyDescent="0.2">
      <c r="A34" s="239" t="s">
        <v>195</v>
      </c>
      <c r="B34" s="239"/>
      <c r="C34" s="239"/>
      <c r="D34" s="239"/>
      <c r="E34" s="239"/>
      <c r="F34" s="239"/>
      <c r="G34" s="63">
        <v>26</v>
      </c>
      <c r="H34" s="67">
        <v>0</v>
      </c>
      <c r="I34" s="67">
        <v>0</v>
      </c>
    </row>
    <row r="35" spans="1:9" ht="26.45" customHeight="1" x14ac:dyDescent="0.2">
      <c r="A35" s="290" t="s">
        <v>196</v>
      </c>
      <c r="B35" s="290"/>
      <c r="C35" s="290"/>
      <c r="D35" s="290"/>
      <c r="E35" s="290"/>
      <c r="F35" s="290"/>
      <c r="G35" s="65">
        <v>27</v>
      </c>
      <c r="H35" s="68">
        <f>H29+H30+H31+H32+H33+H34</f>
        <v>0</v>
      </c>
      <c r="I35" s="68">
        <f>I29+I30+I31+I32+I33+I34</f>
        <v>0</v>
      </c>
    </row>
    <row r="36" spans="1:9" ht="22.9" customHeight="1" x14ac:dyDescent="0.2">
      <c r="A36" s="239" t="s">
        <v>197</v>
      </c>
      <c r="B36" s="239"/>
      <c r="C36" s="239"/>
      <c r="D36" s="239"/>
      <c r="E36" s="239"/>
      <c r="F36" s="239"/>
      <c r="G36" s="63">
        <v>28</v>
      </c>
      <c r="H36" s="67">
        <v>0</v>
      </c>
      <c r="I36" s="67">
        <v>0</v>
      </c>
    </row>
    <row r="37" spans="1:9" ht="12.75" customHeight="1" x14ac:dyDescent="0.2">
      <c r="A37" s="239" t="s">
        <v>198</v>
      </c>
      <c r="B37" s="239"/>
      <c r="C37" s="239"/>
      <c r="D37" s="239"/>
      <c r="E37" s="239"/>
      <c r="F37" s="239"/>
      <c r="G37" s="63">
        <v>29</v>
      </c>
      <c r="H37" s="67">
        <v>0</v>
      </c>
      <c r="I37" s="67">
        <v>0</v>
      </c>
    </row>
    <row r="38" spans="1:9" ht="12.75" customHeight="1" x14ac:dyDescent="0.2">
      <c r="A38" s="239" t="s">
        <v>199</v>
      </c>
      <c r="B38" s="239"/>
      <c r="C38" s="239"/>
      <c r="D38" s="239"/>
      <c r="E38" s="239"/>
      <c r="F38" s="239"/>
      <c r="G38" s="63">
        <v>30</v>
      </c>
      <c r="H38" s="67">
        <v>0</v>
      </c>
      <c r="I38" s="67">
        <v>0</v>
      </c>
    </row>
    <row r="39" spans="1:9" ht="12.75" customHeight="1" x14ac:dyDescent="0.2">
      <c r="A39" s="239" t="s">
        <v>200</v>
      </c>
      <c r="B39" s="239"/>
      <c r="C39" s="239"/>
      <c r="D39" s="239"/>
      <c r="E39" s="239"/>
      <c r="F39" s="239"/>
      <c r="G39" s="63">
        <v>31</v>
      </c>
      <c r="H39" s="67">
        <v>0</v>
      </c>
      <c r="I39" s="67">
        <v>0</v>
      </c>
    </row>
    <row r="40" spans="1:9" ht="12.75" customHeight="1" x14ac:dyDescent="0.2">
      <c r="A40" s="239" t="s">
        <v>201</v>
      </c>
      <c r="B40" s="239"/>
      <c r="C40" s="239"/>
      <c r="D40" s="239"/>
      <c r="E40" s="239"/>
      <c r="F40" s="239"/>
      <c r="G40" s="63">
        <v>32</v>
      </c>
      <c r="H40" s="67">
        <v>0</v>
      </c>
      <c r="I40" s="67">
        <v>0</v>
      </c>
    </row>
    <row r="41" spans="1:9" ht="24" customHeight="1" x14ac:dyDescent="0.2">
      <c r="A41" s="290" t="s">
        <v>202</v>
      </c>
      <c r="B41" s="290"/>
      <c r="C41" s="290"/>
      <c r="D41" s="290"/>
      <c r="E41" s="290"/>
      <c r="F41" s="290"/>
      <c r="G41" s="65">
        <v>33</v>
      </c>
      <c r="H41" s="68">
        <f>H36+H37+H38+H39+H40</f>
        <v>0</v>
      </c>
      <c r="I41" s="68">
        <f>I36+I37+I38+I39+I40</f>
        <v>0</v>
      </c>
    </row>
    <row r="42" spans="1:9" ht="29.45" customHeight="1" x14ac:dyDescent="0.2">
      <c r="A42" s="291" t="s">
        <v>203</v>
      </c>
      <c r="B42" s="291"/>
      <c r="C42" s="291"/>
      <c r="D42" s="291"/>
      <c r="E42" s="291"/>
      <c r="F42" s="291"/>
      <c r="G42" s="65">
        <v>34</v>
      </c>
      <c r="H42" s="68">
        <f>H35+H41</f>
        <v>0</v>
      </c>
      <c r="I42" s="68">
        <f>I35+I41</f>
        <v>0</v>
      </c>
    </row>
    <row r="43" spans="1:9" x14ac:dyDescent="0.2">
      <c r="A43" s="292" t="s">
        <v>204</v>
      </c>
      <c r="B43" s="292"/>
      <c r="C43" s="292"/>
      <c r="D43" s="292"/>
      <c r="E43" s="292"/>
      <c r="F43" s="292"/>
      <c r="G43" s="292"/>
      <c r="H43" s="292"/>
      <c r="I43" s="292"/>
    </row>
    <row r="44" spans="1:9" ht="12.75" customHeight="1" x14ac:dyDescent="0.2">
      <c r="A44" s="239" t="s">
        <v>205</v>
      </c>
      <c r="B44" s="239"/>
      <c r="C44" s="239"/>
      <c r="D44" s="239"/>
      <c r="E44" s="239"/>
      <c r="F44" s="239"/>
      <c r="G44" s="63">
        <v>35</v>
      </c>
      <c r="H44" s="67">
        <v>0</v>
      </c>
      <c r="I44" s="67">
        <v>0</v>
      </c>
    </row>
    <row r="45" spans="1:9" ht="25.15" customHeight="1" x14ac:dyDescent="0.2">
      <c r="A45" s="239" t="s">
        <v>206</v>
      </c>
      <c r="B45" s="239"/>
      <c r="C45" s="239"/>
      <c r="D45" s="239"/>
      <c r="E45" s="239"/>
      <c r="F45" s="239"/>
      <c r="G45" s="63">
        <v>36</v>
      </c>
      <c r="H45" s="67">
        <v>0</v>
      </c>
      <c r="I45" s="67">
        <v>0</v>
      </c>
    </row>
    <row r="46" spans="1:9" ht="12.75" customHeight="1" x14ac:dyDescent="0.2">
      <c r="A46" s="239" t="s">
        <v>207</v>
      </c>
      <c r="B46" s="239"/>
      <c r="C46" s="239"/>
      <c r="D46" s="239"/>
      <c r="E46" s="239"/>
      <c r="F46" s="239"/>
      <c r="G46" s="63">
        <v>37</v>
      </c>
      <c r="H46" s="67">
        <v>0</v>
      </c>
      <c r="I46" s="67">
        <v>0</v>
      </c>
    </row>
    <row r="47" spans="1:9" ht="12.75" customHeight="1" x14ac:dyDescent="0.2">
      <c r="A47" s="239" t="s">
        <v>208</v>
      </c>
      <c r="B47" s="239"/>
      <c r="C47" s="239"/>
      <c r="D47" s="239"/>
      <c r="E47" s="239"/>
      <c r="F47" s="239"/>
      <c r="G47" s="63">
        <v>38</v>
      </c>
      <c r="H47" s="67">
        <v>0</v>
      </c>
      <c r="I47" s="67">
        <v>0</v>
      </c>
    </row>
    <row r="48" spans="1:9" ht="22.15" customHeight="1" x14ac:dyDescent="0.2">
      <c r="A48" s="290" t="s">
        <v>209</v>
      </c>
      <c r="B48" s="290"/>
      <c r="C48" s="290"/>
      <c r="D48" s="290"/>
      <c r="E48" s="290"/>
      <c r="F48" s="290"/>
      <c r="G48" s="65">
        <v>39</v>
      </c>
      <c r="H48" s="68">
        <f>H44+H45+H46+H47</f>
        <v>0</v>
      </c>
      <c r="I48" s="68">
        <f>I44+I45+I46+I47</f>
        <v>0</v>
      </c>
    </row>
    <row r="49" spans="1:9" ht="24.6" customHeight="1" x14ac:dyDescent="0.2">
      <c r="A49" s="239" t="s">
        <v>305</v>
      </c>
      <c r="B49" s="239"/>
      <c r="C49" s="239"/>
      <c r="D49" s="239"/>
      <c r="E49" s="239"/>
      <c r="F49" s="239"/>
      <c r="G49" s="63">
        <v>40</v>
      </c>
      <c r="H49" s="67">
        <v>0</v>
      </c>
      <c r="I49" s="67">
        <v>0</v>
      </c>
    </row>
    <row r="50" spans="1:9" ht="12.75" customHeight="1" x14ac:dyDescent="0.2">
      <c r="A50" s="239" t="s">
        <v>210</v>
      </c>
      <c r="B50" s="239"/>
      <c r="C50" s="239"/>
      <c r="D50" s="239"/>
      <c r="E50" s="239"/>
      <c r="F50" s="239"/>
      <c r="G50" s="63">
        <v>41</v>
      </c>
      <c r="H50" s="67">
        <v>0</v>
      </c>
      <c r="I50" s="67">
        <v>0</v>
      </c>
    </row>
    <row r="51" spans="1:9" ht="12.75" customHeight="1" x14ac:dyDescent="0.2">
      <c r="A51" s="239" t="s">
        <v>211</v>
      </c>
      <c r="B51" s="239"/>
      <c r="C51" s="239"/>
      <c r="D51" s="239"/>
      <c r="E51" s="239"/>
      <c r="F51" s="239"/>
      <c r="G51" s="63">
        <v>42</v>
      </c>
      <c r="H51" s="67">
        <v>0</v>
      </c>
      <c r="I51" s="67">
        <v>0</v>
      </c>
    </row>
    <row r="52" spans="1:9" ht="22.9" customHeight="1" x14ac:dyDescent="0.2">
      <c r="A52" s="239" t="s">
        <v>212</v>
      </c>
      <c r="B52" s="239"/>
      <c r="C52" s="239"/>
      <c r="D52" s="239"/>
      <c r="E52" s="239"/>
      <c r="F52" s="239"/>
      <c r="G52" s="63">
        <v>43</v>
      </c>
      <c r="H52" s="67">
        <v>0</v>
      </c>
      <c r="I52" s="67">
        <v>0</v>
      </c>
    </row>
    <row r="53" spans="1:9" ht="12.75" customHeight="1" x14ac:dyDescent="0.2">
      <c r="A53" s="239" t="s">
        <v>213</v>
      </c>
      <c r="B53" s="239"/>
      <c r="C53" s="239"/>
      <c r="D53" s="239"/>
      <c r="E53" s="239"/>
      <c r="F53" s="239"/>
      <c r="G53" s="63">
        <v>44</v>
      </c>
      <c r="H53" s="67">
        <v>0</v>
      </c>
      <c r="I53" s="67">
        <v>0</v>
      </c>
    </row>
    <row r="54" spans="1:9" ht="30.6" customHeight="1" x14ac:dyDescent="0.2">
      <c r="A54" s="290" t="s">
        <v>214</v>
      </c>
      <c r="B54" s="290"/>
      <c r="C54" s="290"/>
      <c r="D54" s="290"/>
      <c r="E54" s="290"/>
      <c r="F54" s="290"/>
      <c r="G54" s="65">
        <v>45</v>
      </c>
      <c r="H54" s="68">
        <f>H49+H50+H51+H52+H53</f>
        <v>0</v>
      </c>
      <c r="I54" s="68">
        <f>I49+I50+I51+I52+I53</f>
        <v>0</v>
      </c>
    </row>
    <row r="55" spans="1:9" ht="29.45" customHeight="1" x14ac:dyDescent="0.2">
      <c r="A55" s="291" t="s">
        <v>215</v>
      </c>
      <c r="B55" s="291"/>
      <c r="C55" s="291"/>
      <c r="D55" s="291"/>
      <c r="E55" s="291"/>
      <c r="F55" s="291"/>
      <c r="G55" s="65">
        <v>46</v>
      </c>
      <c r="H55" s="68">
        <f>H48+H54</f>
        <v>0</v>
      </c>
      <c r="I55" s="68">
        <f>I48+I54</f>
        <v>0</v>
      </c>
    </row>
    <row r="56" spans="1:9" x14ac:dyDescent="0.2">
      <c r="A56" s="239" t="s">
        <v>216</v>
      </c>
      <c r="B56" s="239"/>
      <c r="C56" s="239"/>
      <c r="D56" s="239"/>
      <c r="E56" s="239"/>
      <c r="F56" s="239"/>
      <c r="G56" s="63">
        <v>47</v>
      </c>
      <c r="H56" s="67">
        <v>0</v>
      </c>
      <c r="I56" s="67">
        <v>0</v>
      </c>
    </row>
    <row r="57" spans="1:9" ht="26.45" customHeight="1" x14ac:dyDescent="0.2">
      <c r="A57" s="291" t="s">
        <v>217</v>
      </c>
      <c r="B57" s="291"/>
      <c r="C57" s="291"/>
      <c r="D57" s="291"/>
      <c r="E57" s="291"/>
      <c r="F57" s="291"/>
      <c r="G57" s="65">
        <v>48</v>
      </c>
      <c r="H57" s="68">
        <f>H27+H42+H55+H56</f>
        <v>0</v>
      </c>
      <c r="I57" s="68">
        <f>I27+I42+I55+I56</f>
        <v>0</v>
      </c>
    </row>
    <row r="58" spans="1:9" x14ac:dyDescent="0.2">
      <c r="A58" s="293" t="s">
        <v>218</v>
      </c>
      <c r="B58" s="293"/>
      <c r="C58" s="293"/>
      <c r="D58" s="293"/>
      <c r="E58" s="293"/>
      <c r="F58" s="293"/>
      <c r="G58" s="63">
        <v>49</v>
      </c>
      <c r="H58" s="67">
        <v>0</v>
      </c>
      <c r="I58" s="67">
        <v>0</v>
      </c>
    </row>
    <row r="59" spans="1:9" ht="31.15" customHeight="1" x14ac:dyDescent="0.2">
      <c r="A59" s="291" t="s">
        <v>219</v>
      </c>
      <c r="B59" s="291"/>
      <c r="C59" s="291"/>
      <c r="D59" s="291"/>
      <c r="E59" s="291"/>
      <c r="F59" s="291"/>
      <c r="G59" s="65">
        <v>50</v>
      </c>
      <c r="H59" s="68">
        <f>H57+H58</f>
        <v>0</v>
      </c>
      <c r="I59" s="68">
        <f>I57+I58</f>
        <v>0</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6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R57" sqref="R57"/>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95" t="s">
        <v>220</v>
      </c>
      <c r="B1" s="296"/>
      <c r="C1" s="296"/>
      <c r="D1" s="296"/>
      <c r="E1" s="296"/>
      <c r="F1" s="296"/>
      <c r="G1" s="296"/>
      <c r="H1" s="296"/>
      <c r="I1" s="296"/>
    </row>
    <row r="2" spans="1:9" ht="12.75" customHeight="1" x14ac:dyDescent="0.2">
      <c r="A2" s="297" t="s">
        <v>464</v>
      </c>
      <c r="B2" s="249"/>
      <c r="C2" s="249"/>
      <c r="D2" s="249"/>
      <c r="E2" s="249"/>
      <c r="F2" s="249"/>
      <c r="G2" s="249"/>
      <c r="H2" s="249"/>
      <c r="I2" s="249"/>
    </row>
    <row r="3" spans="1:9" x14ac:dyDescent="0.2">
      <c r="A3" s="305" t="s">
        <v>446</v>
      </c>
      <c r="B3" s="306"/>
      <c r="C3" s="306"/>
      <c r="D3" s="306"/>
      <c r="E3" s="306"/>
      <c r="F3" s="306"/>
      <c r="G3" s="306"/>
      <c r="H3" s="306"/>
      <c r="I3" s="306"/>
    </row>
    <row r="4" spans="1:9" x14ac:dyDescent="0.2">
      <c r="A4" s="298" t="s">
        <v>465</v>
      </c>
      <c r="B4" s="252"/>
      <c r="C4" s="252"/>
      <c r="D4" s="252"/>
      <c r="E4" s="252"/>
      <c r="F4" s="252"/>
      <c r="G4" s="252"/>
      <c r="H4" s="252"/>
      <c r="I4" s="253"/>
    </row>
    <row r="5" spans="1:9" ht="24" thickBot="1" x14ac:dyDescent="0.25">
      <c r="A5" s="320" t="s">
        <v>2</v>
      </c>
      <c r="B5" s="321"/>
      <c r="C5" s="321"/>
      <c r="D5" s="321"/>
      <c r="E5" s="321"/>
      <c r="F5" s="322"/>
      <c r="G5" s="14" t="s">
        <v>103</v>
      </c>
      <c r="H5" s="20" t="s">
        <v>301</v>
      </c>
      <c r="I5" s="20" t="s">
        <v>279</v>
      </c>
    </row>
    <row r="6" spans="1:9" x14ac:dyDescent="0.2">
      <c r="A6" s="311">
        <v>1</v>
      </c>
      <c r="B6" s="312"/>
      <c r="C6" s="312"/>
      <c r="D6" s="312"/>
      <c r="E6" s="312"/>
      <c r="F6" s="313"/>
      <c r="G6" s="15">
        <v>2</v>
      </c>
      <c r="H6" s="21" t="s">
        <v>167</v>
      </c>
      <c r="I6" s="21" t="s">
        <v>168</v>
      </c>
    </row>
    <row r="7" spans="1:9" x14ac:dyDescent="0.2">
      <c r="A7" s="316" t="s">
        <v>169</v>
      </c>
      <c r="B7" s="317"/>
      <c r="C7" s="317"/>
      <c r="D7" s="317"/>
      <c r="E7" s="317"/>
      <c r="F7" s="317"/>
      <c r="G7" s="317"/>
      <c r="H7" s="317"/>
      <c r="I7" s="318"/>
    </row>
    <row r="8" spans="1:9" x14ac:dyDescent="0.2">
      <c r="A8" s="319" t="s">
        <v>221</v>
      </c>
      <c r="B8" s="319"/>
      <c r="C8" s="319"/>
      <c r="D8" s="319"/>
      <c r="E8" s="319"/>
      <c r="F8" s="319"/>
      <c r="G8" s="16">
        <v>1</v>
      </c>
      <c r="H8" s="23">
        <v>38226453</v>
      </c>
      <c r="I8" s="23">
        <v>43402029</v>
      </c>
    </row>
    <row r="9" spans="1:9" x14ac:dyDescent="0.2">
      <c r="A9" s="303" t="s">
        <v>222</v>
      </c>
      <c r="B9" s="303"/>
      <c r="C9" s="303"/>
      <c r="D9" s="303"/>
      <c r="E9" s="303"/>
      <c r="F9" s="303"/>
      <c r="G9" s="17">
        <v>2</v>
      </c>
      <c r="H9" s="24">
        <v>0</v>
      </c>
      <c r="I9" s="24">
        <v>0</v>
      </c>
    </row>
    <row r="10" spans="1:9" x14ac:dyDescent="0.2">
      <c r="A10" s="303" t="s">
        <v>223</v>
      </c>
      <c r="B10" s="303"/>
      <c r="C10" s="303"/>
      <c r="D10" s="303"/>
      <c r="E10" s="303"/>
      <c r="F10" s="303"/>
      <c r="G10" s="17">
        <v>3</v>
      </c>
      <c r="H10" s="24">
        <v>10512</v>
      </c>
      <c r="I10" s="24">
        <v>46817</v>
      </c>
    </row>
    <row r="11" spans="1:9" x14ac:dyDescent="0.2">
      <c r="A11" s="303" t="s">
        <v>224</v>
      </c>
      <c r="B11" s="303"/>
      <c r="C11" s="303"/>
      <c r="D11" s="303"/>
      <c r="E11" s="303"/>
      <c r="F11" s="303"/>
      <c r="G11" s="17">
        <v>4</v>
      </c>
      <c r="H11" s="24">
        <v>0</v>
      </c>
      <c r="I11" s="24">
        <v>0</v>
      </c>
    </row>
    <row r="12" spans="1:9" x14ac:dyDescent="0.2">
      <c r="A12" s="303" t="s">
        <v>393</v>
      </c>
      <c r="B12" s="303"/>
      <c r="C12" s="303"/>
      <c r="D12" s="303"/>
      <c r="E12" s="303"/>
      <c r="F12" s="303"/>
      <c r="G12" s="17">
        <v>5</v>
      </c>
      <c r="H12" s="24">
        <v>78570</v>
      </c>
      <c r="I12" s="24">
        <v>113315</v>
      </c>
    </row>
    <row r="13" spans="1:9" x14ac:dyDescent="0.2">
      <c r="A13" s="304" t="s">
        <v>394</v>
      </c>
      <c r="B13" s="304"/>
      <c r="C13" s="304"/>
      <c r="D13" s="304"/>
      <c r="E13" s="304"/>
      <c r="F13" s="304"/>
      <c r="G13" s="53">
        <v>6</v>
      </c>
      <c r="H13" s="56">
        <f>SUM(H8:H12)</f>
        <v>38315535</v>
      </c>
      <c r="I13" s="56">
        <f>SUM(I8:I12)</f>
        <v>43562161</v>
      </c>
    </row>
    <row r="14" spans="1:9" ht="12.75" customHeight="1" x14ac:dyDescent="0.2">
      <c r="A14" s="303" t="s">
        <v>395</v>
      </c>
      <c r="B14" s="303"/>
      <c r="C14" s="303"/>
      <c r="D14" s="303"/>
      <c r="E14" s="303"/>
      <c r="F14" s="303"/>
      <c r="G14" s="17">
        <v>7</v>
      </c>
      <c r="H14" s="24">
        <v>-9650903</v>
      </c>
      <c r="I14" s="24">
        <v>-11723524</v>
      </c>
    </row>
    <row r="15" spans="1:9" ht="12.75" customHeight="1" x14ac:dyDescent="0.2">
      <c r="A15" s="303" t="s">
        <v>396</v>
      </c>
      <c r="B15" s="303"/>
      <c r="C15" s="303"/>
      <c r="D15" s="303"/>
      <c r="E15" s="303"/>
      <c r="F15" s="303"/>
      <c r="G15" s="17">
        <v>8</v>
      </c>
      <c r="H15" s="24">
        <v>-7862842</v>
      </c>
      <c r="I15" s="24">
        <v>-9933900</v>
      </c>
    </row>
    <row r="16" spans="1:9" ht="12.75" customHeight="1" x14ac:dyDescent="0.2">
      <c r="A16" s="303" t="s">
        <v>397</v>
      </c>
      <c r="B16" s="303"/>
      <c r="C16" s="303"/>
      <c r="D16" s="303"/>
      <c r="E16" s="303"/>
      <c r="F16" s="303"/>
      <c r="G16" s="17">
        <v>9</v>
      </c>
      <c r="H16" s="24">
        <v>-7791</v>
      </c>
      <c r="I16" s="24">
        <v>-3830</v>
      </c>
    </row>
    <row r="17" spans="1:9" ht="12.75" customHeight="1" x14ac:dyDescent="0.2">
      <c r="A17" s="303" t="s">
        <v>398</v>
      </c>
      <c r="B17" s="303"/>
      <c r="C17" s="303"/>
      <c r="D17" s="303"/>
      <c r="E17" s="303"/>
      <c r="F17" s="303"/>
      <c r="G17" s="17">
        <v>10</v>
      </c>
      <c r="H17" s="24">
        <v>-41496</v>
      </c>
      <c r="I17" s="24">
        <v>-37635</v>
      </c>
    </row>
    <row r="18" spans="1:9" ht="12.75" customHeight="1" x14ac:dyDescent="0.2">
      <c r="A18" s="303" t="s">
        <v>399</v>
      </c>
      <c r="B18" s="303"/>
      <c r="C18" s="303"/>
      <c r="D18" s="303"/>
      <c r="E18" s="303"/>
      <c r="F18" s="303"/>
      <c r="G18" s="17">
        <v>11</v>
      </c>
      <c r="H18" s="24">
        <v>-968921</v>
      </c>
      <c r="I18" s="24">
        <v>-639888</v>
      </c>
    </row>
    <row r="19" spans="1:9" ht="12.75" customHeight="1" x14ac:dyDescent="0.2">
      <c r="A19" s="303" t="s">
        <v>400</v>
      </c>
      <c r="B19" s="303"/>
      <c r="C19" s="303"/>
      <c r="D19" s="303"/>
      <c r="E19" s="303"/>
      <c r="F19" s="303"/>
      <c r="G19" s="17">
        <v>12</v>
      </c>
      <c r="H19" s="24">
        <v>-5780807</v>
      </c>
      <c r="I19" s="24">
        <v>-6216178</v>
      </c>
    </row>
    <row r="20" spans="1:9" ht="26.25" customHeight="1" x14ac:dyDescent="0.2">
      <c r="A20" s="304" t="s">
        <v>401</v>
      </c>
      <c r="B20" s="304"/>
      <c r="C20" s="304"/>
      <c r="D20" s="304"/>
      <c r="E20" s="304"/>
      <c r="F20" s="304"/>
      <c r="G20" s="53">
        <v>13</v>
      </c>
      <c r="H20" s="56">
        <f>SUM(H14:H19)</f>
        <v>-24312760</v>
      </c>
      <c r="I20" s="56">
        <f>SUM(I14:I19)</f>
        <v>-28554955</v>
      </c>
    </row>
    <row r="21" spans="1:9" ht="27.6" customHeight="1" x14ac:dyDescent="0.2">
      <c r="A21" s="315" t="s">
        <v>402</v>
      </c>
      <c r="B21" s="315"/>
      <c r="C21" s="315"/>
      <c r="D21" s="315"/>
      <c r="E21" s="315"/>
      <c r="F21" s="315"/>
      <c r="G21" s="54">
        <v>14</v>
      </c>
      <c r="H21" s="25">
        <f>H13+H20</f>
        <v>14002775</v>
      </c>
      <c r="I21" s="25">
        <f>I13+I20</f>
        <v>15007206</v>
      </c>
    </row>
    <row r="22" spans="1:9" x14ac:dyDescent="0.2">
      <c r="A22" s="316" t="s">
        <v>189</v>
      </c>
      <c r="B22" s="317"/>
      <c r="C22" s="317"/>
      <c r="D22" s="317"/>
      <c r="E22" s="317"/>
      <c r="F22" s="317"/>
      <c r="G22" s="317"/>
      <c r="H22" s="317"/>
      <c r="I22" s="318"/>
    </row>
    <row r="23" spans="1:9" ht="26.45" customHeight="1" x14ac:dyDescent="0.2">
      <c r="A23" s="319" t="s">
        <v>225</v>
      </c>
      <c r="B23" s="319"/>
      <c r="C23" s="319"/>
      <c r="D23" s="319"/>
      <c r="E23" s="319"/>
      <c r="F23" s="319"/>
      <c r="G23" s="16">
        <v>15</v>
      </c>
      <c r="H23" s="23">
        <v>830</v>
      </c>
      <c r="I23" s="23">
        <v>2726</v>
      </c>
    </row>
    <row r="24" spans="1:9" ht="12.75" customHeight="1" x14ac:dyDescent="0.2">
      <c r="A24" s="303" t="s">
        <v>226</v>
      </c>
      <c r="B24" s="303"/>
      <c r="C24" s="303"/>
      <c r="D24" s="303"/>
      <c r="E24" s="303"/>
      <c r="F24" s="303"/>
      <c r="G24" s="16">
        <v>16</v>
      </c>
      <c r="H24" s="24">
        <v>0</v>
      </c>
      <c r="I24" s="24">
        <v>0</v>
      </c>
    </row>
    <row r="25" spans="1:9" ht="12.75" customHeight="1" x14ac:dyDescent="0.2">
      <c r="A25" s="303" t="s">
        <v>227</v>
      </c>
      <c r="B25" s="303"/>
      <c r="C25" s="303"/>
      <c r="D25" s="303"/>
      <c r="E25" s="303"/>
      <c r="F25" s="303"/>
      <c r="G25" s="16">
        <v>17</v>
      </c>
      <c r="H25" s="24">
        <v>64907</v>
      </c>
      <c r="I25" s="24">
        <v>719079</v>
      </c>
    </row>
    <row r="26" spans="1:9" ht="12.75" customHeight="1" x14ac:dyDescent="0.2">
      <c r="A26" s="303" t="s">
        <v>228</v>
      </c>
      <c r="B26" s="303"/>
      <c r="C26" s="303"/>
      <c r="D26" s="303"/>
      <c r="E26" s="303"/>
      <c r="F26" s="303"/>
      <c r="G26" s="16">
        <v>18</v>
      </c>
      <c r="H26" s="24">
        <v>1055</v>
      </c>
      <c r="I26" s="24">
        <v>0</v>
      </c>
    </row>
    <row r="27" spans="1:9" ht="12.75" customHeight="1" x14ac:dyDescent="0.2">
      <c r="A27" s="303" t="s">
        <v>229</v>
      </c>
      <c r="B27" s="303"/>
      <c r="C27" s="303"/>
      <c r="D27" s="303"/>
      <c r="E27" s="303"/>
      <c r="F27" s="303"/>
      <c r="G27" s="16">
        <v>19</v>
      </c>
      <c r="H27" s="24">
        <v>0</v>
      </c>
      <c r="I27" s="24">
        <v>0</v>
      </c>
    </row>
    <row r="28" spans="1:9" ht="12.75" customHeight="1" x14ac:dyDescent="0.2">
      <c r="A28" s="303" t="s">
        <v>230</v>
      </c>
      <c r="B28" s="303"/>
      <c r="C28" s="303"/>
      <c r="D28" s="303"/>
      <c r="E28" s="303"/>
      <c r="F28" s="303"/>
      <c r="G28" s="16">
        <v>20</v>
      </c>
      <c r="H28" s="24">
        <v>4332434</v>
      </c>
      <c r="I28" s="24">
        <v>28000198</v>
      </c>
    </row>
    <row r="29" spans="1:9" ht="24" customHeight="1" x14ac:dyDescent="0.2">
      <c r="A29" s="309" t="s">
        <v>403</v>
      </c>
      <c r="B29" s="309"/>
      <c r="C29" s="309"/>
      <c r="D29" s="309"/>
      <c r="E29" s="309"/>
      <c r="F29" s="309"/>
      <c r="G29" s="53">
        <v>21</v>
      </c>
      <c r="H29" s="57">
        <f>SUM(H23:H28)</f>
        <v>4399226</v>
      </c>
      <c r="I29" s="57">
        <f>SUM(I23:I28)</f>
        <v>28722003</v>
      </c>
    </row>
    <row r="30" spans="1:9" ht="27" customHeight="1" x14ac:dyDescent="0.2">
      <c r="A30" s="303" t="s">
        <v>231</v>
      </c>
      <c r="B30" s="303"/>
      <c r="C30" s="303"/>
      <c r="D30" s="303"/>
      <c r="E30" s="303"/>
      <c r="F30" s="303"/>
      <c r="G30" s="17">
        <v>22</v>
      </c>
      <c r="H30" s="24">
        <v>-2462946</v>
      </c>
      <c r="I30" s="24">
        <v>-2200671</v>
      </c>
    </row>
    <row r="31" spans="1:9" ht="12.75" customHeight="1" x14ac:dyDescent="0.2">
      <c r="A31" s="303" t="s">
        <v>232</v>
      </c>
      <c r="B31" s="303"/>
      <c r="C31" s="303"/>
      <c r="D31" s="303"/>
      <c r="E31" s="303"/>
      <c r="F31" s="303"/>
      <c r="G31" s="17">
        <v>23</v>
      </c>
      <c r="H31" s="24">
        <v>0</v>
      </c>
      <c r="I31" s="24">
        <v>0</v>
      </c>
    </row>
    <row r="32" spans="1:9" ht="12.75" customHeight="1" x14ac:dyDescent="0.2">
      <c r="A32" s="303" t="s">
        <v>404</v>
      </c>
      <c r="B32" s="303"/>
      <c r="C32" s="303"/>
      <c r="D32" s="303"/>
      <c r="E32" s="303"/>
      <c r="F32" s="303"/>
      <c r="G32" s="17">
        <v>24</v>
      </c>
      <c r="H32" s="24">
        <v>0</v>
      </c>
      <c r="I32" s="24">
        <v>0</v>
      </c>
    </row>
    <row r="33" spans="1:9" ht="12.75" customHeight="1" x14ac:dyDescent="0.2">
      <c r="A33" s="303" t="s">
        <v>233</v>
      </c>
      <c r="B33" s="303"/>
      <c r="C33" s="303"/>
      <c r="D33" s="303"/>
      <c r="E33" s="303"/>
      <c r="F33" s="303"/>
      <c r="G33" s="17">
        <v>25</v>
      </c>
      <c r="H33" s="24">
        <v>0</v>
      </c>
      <c r="I33" s="24">
        <v>0</v>
      </c>
    </row>
    <row r="34" spans="1:9" ht="12.75" customHeight="1" x14ac:dyDescent="0.2">
      <c r="A34" s="303" t="s">
        <v>234</v>
      </c>
      <c r="B34" s="303"/>
      <c r="C34" s="303"/>
      <c r="D34" s="303"/>
      <c r="E34" s="303"/>
      <c r="F34" s="303"/>
      <c r="G34" s="17">
        <v>26</v>
      </c>
      <c r="H34" s="24">
        <v>-24030891</v>
      </c>
      <c r="I34" s="24">
        <v>-26500000</v>
      </c>
    </row>
    <row r="35" spans="1:9" ht="25.9" customHeight="1" x14ac:dyDescent="0.2">
      <c r="A35" s="309" t="s">
        <v>405</v>
      </c>
      <c r="B35" s="309"/>
      <c r="C35" s="309"/>
      <c r="D35" s="309"/>
      <c r="E35" s="309"/>
      <c r="F35" s="309"/>
      <c r="G35" s="53">
        <v>27</v>
      </c>
      <c r="H35" s="57">
        <f>SUM(H30:H34)</f>
        <v>-26493837</v>
      </c>
      <c r="I35" s="57">
        <f>SUM(I30:I34)</f>
        <v>-28700671</v>
      </c>
    </row>
    <row r="36" spans="1:9" ht="28.15" customHeight="1" x14ac:dyDescent="0.2">
      <c r="A36" s="315" t="s">
        <v>406</v>
      </c>
      <c r="B36" s="315"/>
      <c r="C36" s="315"/>
      <c r="D36" s="315"/>
      <c r="E36" s="315"/>
      <c r="F36" s="315"/>
      <c r="G36" s="54">
        <v>28</v>
      </c>
      <c r="H36" s="58">
        <f>H29+H35</f>
        <v>-22094611</v>
      </c>
      <c r="I36" s="58">
        <f>I29+I35</f>
        <v>21332</v>
      </c>
    </row>
    <row r="37" spans="1:9" x14ac:dyDescent="0.2">
      <c r="A37" s="316" t="s">
        <v>204</v>
      </c>
      <c r="B37" s="317"/>
      <c r="C37" s="317"/>
      <c r="D37" s="317"/>
      <c r="E37" s="317"/>
      <c r="F37" s="317"/>
      <c r="G37" s="317">
        <v>0</v>
      </c>
      <c r="H37" s="317"/>
      <c r="I37" s="318"/>
    </row>
    <row r="38" spans="1:9" ht="12.75" customHeight="1" x14ac:dyDescent="0.2">
      <c r="A38" s="323" t="s">
        <v>235</v>
      </c>
      <c r="B38" s="323"/>
      <c r="C38" s="323"/>
      <c r="D38" s="323"/>
      <c r="E38" s="323"/>
      <c r="F38" s="323"/>
      <c r="G38" s="16">
        <v>29</v>
      </c>
      <c r="H38" s="23">
        <v>0</v>
      </c>
      <c r="I38" s="23">
        <v>0</v>
      </c>
    </row>
    <row r="39" spans="1:9" ht="25.15" customHeight="1" x14ac:dyDescent="0.2">
      <c r="A39" s="308" t="s">
        <v>236</v>
      </c>
      <c r="B39" s="308"/>
      <c r="C39" s="308"/>
      <c r="D39" s="308"/>
      <c r="E39" s="308"/>
      <c r="F39" s="308"/>
      <c r="G39" s="17">
        <v>30</v>
      </c>
      <c r="H39" s="24">
        <v>0</v>
      </c>
      <c r="I39" s="24">
        <v>0</v>
      </c>
    </row>
    <row r="40" spans="1:9" ht="12.75" customHeight="1" x14ac:dyDescent="0.2">
      <c r="A40" s="308" t="s">
        <v>237</v>
      </c>
      <c r="B40" s="308"/>
      <c r="C40" s="308"/>
      <c r="D40" s="308"/>
      <c r="E40" s="308"/>
      <c r="F40" s="308"/>
      <c r="G40" s="17">
        <v>31</v>
      </c>
      <c r="H40" s="24">
        <v>0</v>
      </c>
      <c r="I40" s="24">
        <v>0</v>
      </c>
    </row>
    <row r="41" spans="1:9" ht="12.75" customHeight="1" x14ac:dyDescent="0.2">
      <c r="A41" s="308" t="s">
        <v>238</v>
      </c>
      <c r="B41" s="308"/>
      <c r="C41" s="308"/>
      <c r="D41" s="308"/>
      <c r="E41" s="308"/>
      <c r="F41" s="308"/>
      <c r="G41" s="17">
        <v>32</v>
      </c>
      <c r="H41" s="24">
        <v>0</v>
      </c>
      <c r="I41" s="24">
        <v>0</v>
      </c>
    </row>
    <row r="42" spans="1:9" ht="25.9" customHeight="1" x14ac:dyDescent="0.2">
      <c r="A42" s="309" t="s">
        <v>407</v>
      </c>
      <c r="B42" s="309"/>
      <c r="C42" s="309"/>
      <c r="D42" s="309"/>
      <c r="E42" s="309"/>
      <c r="F42" s="309"/>
      <c r="G42" s="53">
        <v>33</v>
      </c>
      <c r="H42" s="57">
        <f>H41+H40+H39+H38</f>
        <v>0</v>
      </c>
      <c r="I42" s="57">
        <f>I41+I40+I39+I38</f>
        <v>0</v>
      </c>
    </row>
    <row r="43" spans="1:9" ht="24.6" customHeight="1" x14ac:dyDescent="0.2">
      <c r="A43" s="308" t="s">
        <v>239</v>
      </c>
      <c r="B43" s="308"/>
      <c r="C43" s="308"/>
      <c r="D43" s="308"/>
      <c r="E43" s="308"/>
      <c r="F43" s="308"/>
      <c r="G43" s="17">
        <v>34</v>
      </c>
      <c r="H43" s="24">
        <v>-1065789</v>
      </c>
      <c r="I43" s="24">
        <v>-1066278</v>
      </c>
    </row>
    <row r="44" spans="1:9" ht="12.75" customHeight="1" x14ac:dyDescent="0.2">
      <c r="A44" s="308" t="s">
        <v>240</v>
      </c>
      <c r="B44" s="308"/>
      <c r="C44" s="308"/>
      <c r="D44" s="308"/>
      <c r="E44" s="308"/>
      <c r="F44" s="308"/>
      <c r="G44" s="17">
        <v>35</v>
      </c>
      <c r="H44" s="24">
        <v>-1062844</v>
      </c>
      <c r="I44" s="24">
        <v>-2042673</v>
      </c>
    </row>
    <row r="45" spans="1:9" ht="12.75" customHeight="1" x14ac:dyDescent="0.2">
      <c r="A45" s="308" t="s">
        <v>241</v>
      </c>
      <c r="B45" s="308"/>
      <c r="C45" s="308"/>
      <c r="D45" s="308"/>
      <c r="E45" s="308"/>
      <c r="F45" s="308"/>
      <c r="G45" s="17">
        <v>36</v>
      </c>
      <c r="H45" s="24">
        <v>0</v>
      </c>
      <c r="I45" s="24">
        <v>0</v>
      </c>
    </row>
    <row r="46" spans="1:9" ht="21" customHeight="1" x14ac:dyDescent="0.2">
      <c r="A46" s="308" t="s">
        <v>242</v>
      </c>
      <c r="B46" s="308"/>
      <c r="C46" s="308"/>
      <c r="D46" s="308"/>
      <c r="E46" s="308"/>
      <c r="F46" s="308"/>
      <c r="G46" s="17">
        <v>37</v>
      </c>
      <c r="H46" s="24">
        <v>0</v>
      </c>
      <c r="I46" s="24">
        <v>0</v>
      </c>
    </row>
    <row r="47" spans="1:9" ht="12.75" customHeight="1" x14ac:dyDescent="0.2">
      <c r="A47" s="308" t="s">
        <v>243</v>
      </c>
      <c r="B47" s="308"/>
      <c r="C47" s="308"/>
      <c r="D47" s="308"/>
      <c r="E47" s="308"/>
      <c r="F47" s="308"/>
      <c r="G47" s="17">
        <v>38</v>
      </c>
      <c r="H47" s="24">
        <v>-473560</v>
      </c>
      <c r="I47" s="24">
        <v>-487920</v>
      </c>
    </row>
    <row r="48" spans="1:9" ht="22.9" customHeight="1" x14ac:dyDescent="0.2">
      <c r="A48" s="309" t="s">
        <v>408</v>
      </c>
      <c r="B48" s="309"/>
      <c r="C48" s="309"/>
      <c r="D48" s="309"/>
      <c r="E48" s="309"/>
      <c r="F48" s="309"/>
      <c r="G48" s="53">
        <v>39</v>
      </c>
      <c r="H48" s="57">
        <f>H47+H46+H45+H44+H43</f>
        <v>-2602193</v>
      </c>
      <c r="I48" s="57">
        <f>I47+I46+I45+I44+I43</f>
        <v>-3596871</v>
      </c>
    </row>
    <row r="49" spans="1:9" ht="25.9" customHeight="1" x14ac:dyDescent="0.2">
      <c r="A49" s="310" t="s">
        <v>443</v>
      </c>
      <c r="B49" s="310"/>
      <c r="C49" s="310"/>
      <c r="D49" s="310"/>
      <c r="E49" s="310"/>
      <c r="F49" s="310"/>
      <c r="G49" s="53">
        <v>40</v>
      </c>
      <c r="H49" s="57">
        <f>H48+H42</f>
        <v>-2602193</v>
      </c>
      <c r="I49" s="57">
        <f>I48+I42</f>
        <v>-3596871</v>
      </c>
    </row>
    <row r="50" spans="1:9" ht="12.75" customHeight="1" x14ac:dyDescent="0.2">
      <c r="A50" s="303" t="s">
        <v>244</v>
      </c>
      <c r="B50" s="303"/>
      <c r="C50" s="303"/>
      <c r="D50" s="303"/>
      <c r="E50" s="303"/>
      <c r="F50" s="303"/>
      <c r="G50" s="17">
        <v>41</v>
      </c>
      <c r="H50" s="24">
        <v>2014</v>
      </c>
      <c r="I50" s="24">
        <v>-386</v>
      </c>
    </row>
    <row r="51" spans="1:9" ht="25.9" customHeight="1" x14ac:dyDescent="0.2">
      <c r="A51" s="310" t="s">
        <v>409</v>
      </c>
      <c r="B51" s="310"/>
      <c r="C51" s="310"/>
      <c r="D51" s="310"/>
      <c r="E51" s="310"/>
      <c r="F51" s="310"/>
      <c r="G51" s="53">
        <v>42</v>
      </c>
      <c r="H51" s="57">
        <f>H21+H36+H49+H50</f>
        <v>-10692015</v>
      </c>
      <c r="I51" s="57">
        <f>I21+I36+I49+I50</f>
        <v>11431281</v>
      </c>
    </row>
    <row r="52" spans="1:9" ht="12.75" customHeight="1" x14ac:dyDescent="0.2">
      <c r="A52" s="314" t="s">
        <v>218</v>
      </c>
      <c r="B52" s="314"/>
      <c r="C52" s="314"/>
      <c r="D52" s="314"/>
      <c r="E52" s="314"/>
      <c r="F52" s="314"/>
      <c r="G52" s="17">
        <v>43</v>
      </c>
      <c r="H52" s="24">
        <v>17829449</v>
      </c>
      <c r="I52" s="24">
        <v>6031611</v>
      </c>
    </row>
    <row r="53" spans="1:9" ht="31.9" customHeight="1" x14ac:dyDescent="0.2">
      <c r="A53" s="307" t="s">
        <v>410</v>
      </c>
      <c r="B53" s="307"/>
      <c r="C53" s="307"/>
      <c r="D53" s="307"/>
      <c r="E53" s="307"/>
      <c r="F53" s="307"/>
      <c r="G53" s="55">
        <v>44</v>
      </c>
      <c r="H53" s="59">
        <f>H52+H51</f>
        <v>7137434</v>
      </c>
      <c r="I53" s="59">
        <f>I52+I51</f>
        <v>17462892</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80" zoomScaleNormal="100" zoomScaleSheetLayoutView="80" workbookViewId="0">
      <selection activeCell="R57" sqref="R57"/>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42" t="s">
        <v>245</v>
      </c>
      <c r="B1" s="343"/>
      <c r="C1" s="343"/>
      <c r="D1" s="343"/>
      <c r="E1" s="343"/>
      <c r="F1" s="343"/>
      <c r="G1" s="343"/>
      <c r="H1" s="343"/>
      <c r="I1" s="343"/>
      <c r="J1" s="343"/>
      <c r="K1" s="26"/>
    </row>
    <row r="2" spans="1:25" ht="15.75" x14ac:dyDescent="0.2">
      <c r="A2" s="2"/>
      <c r="B2" s="3"/>
      <c r="C2" s="344" t="s">
        <v>246</v>
      </c>
      <c r="D2" s="344"/>
      <c r="E2" s="9">
        <v>45292</v>
      </c>
      <c r="F2" s="4" t="s">
        <v>0</v>
      </c>
      <c r="G2" s="9">
        <v>45565</v>
      </c>
      <c r="H2" s="27"/>
      <c r="I2" s="27"/>
      <c r="J2" s="27"/>
      <c r="K2" s="26"/>
      <c r="X2" s="28" t="s">
        <v>446</v>
      </c>
    </row>
    <row r="3" spans="1:25" ht="13.5" customHeight="1" thickBot="1" x14ac:dyDescent="0.25">
      <c r="A3" s="345" t="s">
        <v>247</v>
      </c>
      <c r="B3" s="346"/>
      <c r="C3" s="346"/>
      <c r="D3" s="346"/>
      <c r="E3" s="346"/>
      <c r="F3" s="346"/>
      <c r="G3" s="349" t="s">
        <v>3</v>
      </c>
      <c r="H3" s="333" t="s">
        <v>248</v>
      </c>
      <c r="I3" s="333"/>
      <c r="J3" s="333"/>
      <c r="K3" s="333"/>
      <c r="L3" s="333"/>
      <c r="M3" s="333"/>
      <c r="N3" s="333"/>
      <c r="O3" s="333"/>
      <c r="P3" s="333"/>
      <c r="Q3" s="333"/>
      <c r="R3" s="333"/>
      <c r="S3" s="333"/>
      <c r="T3" s="333"/>
      <c r="U3" s="333"/>
      <c r="V3" s="333"/>
      <c r="W3" s="333"/>
      <c r="X3" s="333" t="s">
        <v>249</v>
      </c>
      <c r="Y3" s="335" t="s">
        <v>250</v>
      </c>
    </row>
    <row r="4" spans="1:25" ht="90.75" thickBot="1" x14ac:dyDescent="0.25">
      <c r="A4" s="347"/>
      <c r="B4" s="348"/>
      <c r="C4" s="348"/>
      <c r="D4" s="348"/>
      <c r="E4" s="348"/>
      <c r="F4" s="348"/>
      <c r="G4" s="350"/>
      <c r="H4" s="29" t="s">
        <v>251</v>
      </c>
      <c r="I4" s="29" t="s">
        <v>252</v>
      </c>
      <c r="J4" s="29" t="s">
        <v>253</v>
      </c>
      <c r="K4" s="29" t="s">
        <v>254</v>
      </c>
      <c r="L4" s="29" t="s">
        <v>255</v>
      </c>
      <c r="M4" s="29" t="s">
        <v>256</v>
      </c>
      <c r="N4" s="29" t="s">
        <v>257</v>
      </c>
      <c r="O4" s="29" t="s">
        <v>258</v>
      </c>
      <c r="P4" s="70" t="s">
        <v>411</v>
      </c>
      <c r="Q4" s="29" t="s">
        <v>259</v>
      </c>
      <c r="R4" s="29" t="s">
        <v>260</v>
      </c>
      <c r="S4" s="70" t="s">
        <v>412</v>
      </c>
      <c r="T4" s="70" t="s">
        <v>413</v>
      </c>
      <c r="U4" s="29" t="s">
        <v>261</v>
      </c>
      <c r="V4" s="29" t="s">
        <v>262</v>
      </c>
      <c r="W4" s="29" t="s">
        <v>263</v>
      </c>
      <c r="X4" s="334"/>
      <c r="Y4" s="336"/>
    </row>
    <row r="5" spans="1:25" ht="22.5" x14ac:dyDescent="0.2">
      <c r="A5" s="337">
        <v>1</v>
      </c>
      <c r="B5" s="338"/>
      <c r="C5" s="338"/>
      <c r="D5" s="338"/>
      <c r="E5" s="338"/>
      <c r="F5" s="338"/>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
      <c r="A6" s="339" t="s">
        <v>264</v>
      </c>
      <c r="B6" s="339"/>
      <c r="C6" s="339"/>
      <c r="D6" s="339"/>
      <c r="E6" s="339"/>
      <c r="F6" s="339"/>
      <c r="G6" s="339"/>
      <c r="H6" s="339"/>
      <c r="I6" s="339"/>
      <c r="J6" s="339"/>
      <c r="K6" s="339"/>
      <c r="L6" s="339"/>
      <c r="M6" s="339"/>
      <c r="N6" s="340"/>
      <c r="O6" s="340"/>
      <c r="P6" s="340"/>
      <c r="Q6" s="340"/>
      <c r="R6" s="340"/>
      <c r="S6" s="340"/>
      <c r="T6" s="340"/>
      <c r="U6" s="340"/>
      <c r="V6" s="340"/>
      <c r="W6" s="340"/>
      <c r="X6" s="340"/>
      <c r="Y6" s="341"/>
    </row>
    <row r="7" spans="1:25" x14ac:dyDescent="0.2">
      <c r="A7" s="331" t="s">
        <v>298</v>
      </c>
      <c r="B7" s="331"/>
      <c r="C7" s="331"/>
      <c r="D7" s="331"/>
      <c r="E7" s="331"/>
      <c r="F7" s="331"/>
      <c r="G7" s="6">
        <v>1</v>
      </c>
      <c r="H7" s="33">
        <v>53064702</v>
      </c>
      <c r="I7" s="33">
        <v>0</v>
      </c>
      <c r="J7" s="33">
        <v>2653235</v>
      </c>
      <c r="K7" s="33">
        <v>0</v>
      </c>
      <c r="L7" s="33">
        <v>0</v>
      </c>
      <c r="M7" s="33">
        <v>0</v>
      </c>
      <c r="N7" s="33">
        <v>0</v>
      </c>
      <c r="O7" s="33">
        <v>0</v>
      </c>
      <c r="P7" s="33">
        <v>0</v>
      </c>
      <c r="Q7" s="33">
        <v>0</v>
      </c>
      <c r="R7" s="33">
        <v>0</v>
      </c>
      <c r="S7" s="33">
        <v>0</v>
      </c>
      <c r="T7" s="33">
        <v>0</v>
      </c>
      <c r="U7" s="33">
        <v>10607127</v>
      </c>
      <c r="V7" s="33">
        <v>3403394</v>
      </c>
      <c r="W7" s="34">
        <f>H7+I7+J7+K7-L7+M7+N7+O7+P7+Q7+R7+U7+V7+S7+T7</f>
        <v>69728458</v>
      </c>
      <c r="X7" s="33">
        <v>0</v>
      </c>
      <c r="Y7" s="34">
        <f>W7+X7</f>
        <v>69728458</v>
      </c>
    </row>
    <row r="8" spans="1:25" x14ac:dyDescent="0.2">
      <c r="A8" s="326" t="s">
        <v>265</v>
      </c>
      <c r="B8" s="326"/>
      <c r="C8" s="326"/>
      <c r="D8" s="326"/>
      <c r="E8" s="326"/>
      <c r="F8" s="326"/>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326" t="s">
        <v>266</v>
      </c>
      <c r="B9" s="326"/>
      <c r="C9" s="326"/>
      <c r="D9" s="326"/>
      <c r="E9" s="326"/>
      <c r="F9" s="326"/>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332" t="s">
        <v>299</v>
      </c>
      <c r="B10" s="332"/>
      <c r="C10" s="332"/>
      <c r="D10" s="332"/>
      <c r="E10" s="332"/>
      <c r="F10" s="332"/>
      <c r="G10" s="7">
        <v>4</v>
      </c>
      <c r="H10" s="34">
        <f>H7+H8+H9</f>
        <v>53064702</v>
      </c>
      <c r="I10" s="34">
        <f t="shared" ref="I10:Y10" si="2">I7+I8+I9</f>
        <v>0</v>
      </c>
      <c r="J10" s="34">
        <f t="shared" si="2"/>
        <v>2653235</v>
      </c>
      <c r="K10" s="34">
        <f>K7+K8+K9</f>
        <v>0</v>
      </c>
      <c r="L10" s="34">
        <f t="shared" si="2"/>
        <v>0</v>
      </c>
      <c r="M10" s="34">
        <f t="shared" si="2"/>
        <v>0</v>
      </c>
      <c r="N10" s="34">
        <f t="shared" si="2"/>
        <v>0</v>
      </c>
      <c r="O10" s="34">
        <f t="shared" si="2"/>
        <v>0</v>
      </c>
      <c r="P10" s="34">
        <f t="shared" si="2"/>
        <v>0</v>
      </c>
      <c r="Q10" s="34">
        <f t="shared" si="2"/>
        <v>0</v>
      </c>
      <c r="R10" s="34">
        <f t="shared" si="2"/>
        <v>0</v>
      </c>
      <c r="S10" s="34">
        <f t="shared" si="2"/>
        <v>0</v>
      </c>
      <c r="T10" s="34">
        <f t="shared" si="2"/>
        <v>0</v>
      </c>
      <c r="U10" s="34">
        <f t="shared" si="2"/>
        <v>10607127</v>
      </c>
      <c r="V10" s="34">
        <f t="shared" si="2"/>
        <v>3403394</v>
      </c>
      <c r="W10" s="34">
        <f t="shared" si="2"/>
        <v>69728458</v>
      </c>
      <c r="X10" s="34">
        <f t="shared" si="2"/>
        <v>0</v>
      </c>
      <c r="Y10" s="34">
        <f t="shared" si="2"/>
        <v>69728458</v>
      </c>
    </row>
    <row r="11" spans="1:25" x14ac:dyDescent="0.2">
      <c r="A11" s="326" t="s">
        <v>267</v>
      </c>
      <c r="B11" s="326"/>
      <c r="C11" s="326"/>
      <c r="D11" s="326"/>
      <c r="E11" s="326"/>
      <c r="F11" s="326"/>
      <c r="G11" s="6">
        <v>5</v>
      </c>
      <c r="H11" s="35">
        <v>0</v>
      </c>
      <c r="I11" s="35">
        <v>0</v>
      </c>
      <c r="J11" s="35">
        <v>0</v>
      </c>
      <c r="K11" s="35">
        <v>0</v>
      </c>
      <c r="L11" s="35">
        <v>0</v>
      </c>
      <c r="M11" s="35">
        <v>0</v>
      </c>
      <c r="N11" s="35">
        <v>0</v>
      </c>
      <c r="O11" s="35">
        <v>0</v>
      </c>
      <c r="P11" s="35">
        <v>0</v>
      </c>
      <c r="Q11" s="35">
        <v>0</v>
      </c>
      <c r="R11" s="35">
        <v>0</v>
      </c>
      <c r="S11" s="33">
        <v>0</v>
      </c>
      <c r="T11" s="33">
        <v>0</v>
      </c>
      <c r="U11" s="35">
        <v>0</v>
      </c>
      <c r="V11" s="33">
        <v>4222538</v>
      </c>
      <c r="W11" s="34">
        <f t="shared" ref="W11:W29" si="3">H11+I11+J11+K11-L11+M11+N11+O11+P11+Q11+R11+U11+V11+S11+T11</f>
        <v>4222538</v>
      </c>
      <c r="X11" s="33">
        <v>0</v>
      </c>
      <c r="Y11" s="34">
        <f t="shared" ref="Y11:Y29" si="4">W11+X11</f>
        <v>4222538</v>
      </c>
    </row>
    <row r="12" spans="1:25" x14ac:dyDescent="0.2">
      <c r="A12" s="326" t="s">
        <v>268</v>
      </c>
      <c r="B12" s="326"/>
      <c r="C12" s="326"/>
      <c r="D12" s="326"/>
      <c r="E12" s="326"/>
      <c r="F12" s="326"/>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326" t="s">
        <v>269</v>
      </c>
      <c r="B13" s="326"/>
      <c r="C13" s="326"/>
      <c r="D13" s="326"/>
      <c r="E13" s="326"/>
      <c r="F13" s="326"/>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326" t="s">
        <v>417</v>
      </c>
      <c r="B14" s="326"/>
      <c r="C14" s="326"/>
      <c r="D14" s="326"/>
      <c r="E14" s="326"/>
      <c r="F14" s="326"/>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326" t="s">
        <v>270</v>
      </c>
      <c r="B15" s="326"/>
      <c r="C15" s="326"/>
      <c r="D15" s="326"/>
      <c r="E15" s="326"/>
      <c r="F15" s="326"/>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326" t="s">
        <v>271</v>
      </c>
      <c r="B16" s="326"/>
      <c r="C16" s="326"/>
      <c r="D16" s="326"/>
      <c r="E16" s="326"/>
      <c r="F16" s="326"/>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326" t="s">
        <v>272</v>
      </c>
      <c r="B17" s="326"/>
      <c r="C17" s="326"/>
      <c r="D17" s="326"/>
      <c r="E17" s="326"/>
      <c r="F17" s="326"/>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326" t="s">
        <v>273</v>
      </c>
      <c r="B18" s="326"/>
      <c r="C18" s="326"/>
      <c r="D18" s="326"/>
      <c r="E18" s="326"/>
      <c r="F18" s="326"/>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326" t="s">
        <v>274</v>
      </c>
      <c r="B19" s="326"/>
      <c r="C19" s="326"/>
      <c r="D19" s="326"/>
      <c r="E19" s="326"/>
      <c r="F19" s="326"/>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326" t="s">
        <v>275</v>
      </c>
      <c r="B20" s="326"/>
      <c r="C20" s="326"/>
      <c r="D20" s="326"/>
      <c r="E20" s="326"/>
      <c r="F20" s="326"/>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326" t="s">
        <v>418</v>
      </c>
      <c r="B21" s="326"/>
      <c r="C21" s="326"/>
      <c r="D21" s="326"/>
      <c r="E21" s="326"/>
      <c r="F21" s="326"/>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326" t="s">
        <v>419</v>
      </c>
      <c r="B22" s="326"/>
      <c r="C22" s="326"/>
      <c r="D22" s="326"/>
      <c r="E22" s="326"/>
      <c r="F22" s="326"/>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326" t="s">
        <v>420</v>
      </c>
      <c r="B23" s="326"/>
      <c r="C23" s="326"/>
      <c r="D23" s="326"/>
      <c r="E23" s="326"/>
      <c r="F23" s="326"/>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326" t="s">
        <v>276</v>
      </c>
      <c r="B24" s="326"/>
      <c r="C24" s="326"/>
      <c r="D24" s="326"/>
      <c r="E24" s="326"/>
      <c r="F24" s="326"/>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326" t="s">
        <v>421</v>
      </c>
      <c r="B25" s="326"/>
      <c r="C25" s="326"/>
      <c r="D25" s="326"/>
      <c r="E25" s="326"/>
      <c r="F25" s="326"/>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326" t="s">
        <v>429</v>
      </c>
      <c r="B26" s="326"/>
      <c r="C26" s="326"/>
      <c r="D26" s="326"/>
      <c r="E26" s="326"/>
      <c r="F26" s="326"/>
      <c r="G26" s="6">
        <v>20</v>
      </c>
      <c r="H26" s="33">
        <v>0</v>
      </c>
      <c r="I26" s="33">
        <v>0</v>
      </c>
      <c r="J26" s="33">
        <v>0</v>
      </c>
      <c r="K26" s="33">
        <v>0</v>
      </c>
      <c r="L26" s="33">
        <v>0</v>
      </c>
      <c r="M26" s="33">
        <v>0</v>
      </c>
      <c r="N26" s="33">
        <v>0</v>
      </c>
      <c r="O26" s="33">
        <v>0</v>
      </c>
      <c r="P26" s="33">
        <v>0</v>
      </c>
      <c r="Q26" s="33">
        <v>0</v>
      </c>
      <c r="R26" s="33">
        <v>0</v>
      </c>
      <c r="S26" s="33">
        <v>0</v>
      </c>
      <c r="T26" s="33">
        <v>0</v>
      </c>
      <c r="U26" s="33">
        <v>-1062844</v>
      </c>
      <c r="V26" s="33">
        <v>0</v>
      </c>
      <c r="W26" s="34">
        <f t="shared" si="3"/>
        <v>-1062844</v>
      </c>
      <c r="X26" s="33">
        <v>0</v>
      </c>
      <c r="Y26" s="34">
        <f t="shared" si="4"/>
        <v>-1062844</v>
      </c>
    </row>
    <row r="27" spans="1:25" ht="12.75" customHeight="1" x14ac:dyDescent="0.2">
      <c r="A27" s="326" t="s">
        <v>422</v>
      </c>
      <c r="B27" s="326"/>
      <c r="C27" s="326"/>
      <c r="D27" s="326"/>
      <c r="E27" s="326"/>
      <c r="F27" s="326"/>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326" t="s">
        <v>423</v>
      </c>
      <c r="B28" s="326"/>
      <c r="C28" s="326"/>
      <c r="D28" s="326"/>
      <c r="E28" s="326"/>
      <c r="F28" s="326"/>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
      <c r="A29" s="326" t="s">
        <v>424</v>
      </c>
      <c r="B29" s="326"/>
      <c r="C29" s="326"/>
      <c r="D29" s="326"/>
      <c r="E29" s="326"/>
      <c r="F29" s="326"/>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327" t="s">
        <v>425</v>
      </c>
      <c r="B30" s="327"/>
      <c r="C30" s="327"/>
      <c r="D30" s="327"/>
      <c r="E30" s="327"/>
      <c r="F30" s="327"/>
      <c r="G30" s="8">
        <v>24</v>
      </c>
      <c r="H30" s="36">
        <f>SUM(H10:H29)</f>
        <v>53064702</v>
      </c>
      <c r="I30" s="36">
        <f t="shared" ref="I30:Y30" si="5">SUM(I10:I29)</f>
        <v>0</v>
      </c>
      <c r="J30" s="36">
        <f t="shared" si="5"/>
        <v>2653235</v>
      </c>
      <c r="K30" s="36">
        <f t="shared" si="5"/>
        <v>0</v>
      </c>
      <c r="L30" s="36">
        <f t="shared" si="5"/>
        <v>0</v>
      </c>
      <c r="M30" s="36">
        <f t="shared" si="5"/>
        <v>0</v>
      </c>
      <c r="N30" s="36">
        <f t="shared" si="5"/>
        <v>0</v>
      </c>
      <c r="O30" s="36">
        <f t="shared" si="5"/>
        <v>0</v>
      </c>
      <c r="P30" s="36">
        <f t="shared" si="5"/>
        <v>0</v>
      </c>
      <c r="Q30" s="36">
        <f t="shared" si="5"/>
        <v>0</v>
      </c>
      <c r="R30" s="36">
        <f t="shared" si="5"/>
        <v>0</v>
      </c>
      <c r="S30" s="36">
        <f t="shared" si="5"/>
        <v>0</v>
      </c>
      <c r="T30" s="36">
        <f t="shared" si="5"/>
        <v>0</v>
      </c>
      <c r="U30" s="36">
        <f t="shared" si="5"/>
        <v>9544283</v>
      </c>
      <c r="V30" s="36">
        <f t="shared" si="5"/>
        <v>7625932</v>
      </c>
      <c r="W30" s="36">
        <f t="shared" si="5"/>
        <v>72888152</v>
      </c>
      <c r="X30" s="36">
        <f t="shared" si="5"/>
        <v>0</v>
      </c>
      <c r="Y30" s="36">
        <f t="shared" si="5"/>
        <v>72888152</v>
      </c>
    </row>
    <row r="31" spans="1:25" x14ac:dyDescent="0.2">
      <c r="A31" s="328" t="s">
        <v>277</v>
      </c>
      <c r="B31" s="329"/>
      <c r="C31" s="329"/>
      <c r="D31" s="329"/>
      <c r="E31" s="329"/>
      <c r="F31" s="329"/>
      <c r="G31" s="329"/>
      <c r="H31" s="329"/>
      <c r="I31" s="329"/>
      <c r="J31" s="329"/>
      <c r="K31" s="329"/>
      <c r="L31" s="329"/>
      <c r="M31" s="329"/>
      <c r="N31" s="329"/>
      <c r="O31" s="329"/>
      <c r="P31" s="329"/>
      <c r="Q31" s="329"/>
      <c r="R31" s="329"/>
      <c r="S31" s="329"/>
      <c r="T31" s="329"/>
      <c r="U31" s="329"/>
      <c r="V31" s="329"/>
      <c r="W31" s="329"/>
      <c r="X31" s="329"/>
      <c r="Y31" s="329"/>
    </row>
    <row r="32" spans="1:25" ht="36.75" customHeight="1" x14ac:dyDescent="0.2">
      <c r="A32" s="324" t="s">
        <v>278</v>
      </c>
      <c r="B32" s="324"/>
      <c r="C32" s="324"/>
      <c r="D32" s="324"/>
      <c r="E32" s="324"/>
      <c r="F32" s="324"/>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
      <c r="A33" s="324" t="s">
        <v>426</v>
      </c>
      <c r="B33" s="324"/>
      <c r="C33" s="324"/>
      <c r="D33" s="324"/>
      <c r="E33" s="324"/>
      <c r="F33" s="324"/>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4222538</v>
      </c>
      <c r="W33" s="34">
        <f t="shared" si="8"/>
        <v>4222538</v>
      </c>
      <c r="X33" s="34">
        <f t="shared" si="8"/>
        <v>0</v>
      </c>
      <c r="Y33" s="34">
        <f t="shared" si="8"/>
        <v>4222538</v>
      </c>
    </row>
    <row r="34" spans="1:25" ht="30.75" customHeight="1" x14ac:dyDescent="0.2">
      <c r="A34" s="325" t="s">
        <v>427</v>
      </c>
      <c r="B34" s="325"/>
      <c r="C34" s="325"/>
      <c r="D34" s="325"/>
      <c r="E34" s="325"/>
      <c r="F34" s="325"/>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-1062844</v>
      </c>
      <c r="V34" s="36">
        <f t="shared" si="10"/>
        <v>0</v>
      </c>
      <c r="W34" s="36">
        <f t="shared" si="10"/>
        <v>-1062844</v>
      </c>
      <c r="X34" s="36">
        <f t="shared" si="10"/>
        <v>0</v>
      </c>
      <c r="Y34" s="36">
        <f t="shared" si="10"/>
        <v>-1062844</v>
      </c>
    </row>
    <row r="35" spans="1:25" x14ac:dyDescent="0.2">
      <c r="A35" s="328" t="s">
        <v>279</v>
      </c>
      <c r="B35" s="330"/>
      <c r="C35" s="330"/>
      <c r="D35" s="330"/>
      <c r="E35" s="330"/>
      <c r="F35" s="330"/>
      <c r="G35" s="330"/>
      <c r="H35" s="330"/>
      <c r="I35" s="330"/>
      <c r="J35" s="330"/>
      <c r="K35" s="330"/>
      <c r="L35" s="330"/>
      <c r="M35" s="330"/>
      <c r="N35" s="330"/>
      <c r="O35" s="330"/>
      <c r="P35" s="330"/>
      <c r="Q35" s="330"/>
      <c r="R35" s="330"/>
      <c r="S35" s="330"/>
      <c r="T35" s="330"/>
      <c r="U35" s="330"/>
      <c r="V35" s="330"/>
      <c r="W35" s="330"/>
      <c r="X35" s="330"/>
      <c r="Y35" s="330"/>
    </row>
    <row r="36" spans="1:25" ht="12.75" customHeight="1" x14ac:dyDescent="0.2">
      <c r="A36" s="331" t="s">
        <v>300</v>
      </c>
      <c r="B36" s="331"/>
      <c r="C36" s="331"/>
      <c r="D36" s="331"/>
      <c r="E36" s="331"/>
      <c r="F36" s="331"/>
      <c r="G36" s="6">
        <v>28</v>
      </c>
      <c r="H36" s="33">
        <v>53064702</v>
      </c>
      <c r="I36" s="33">
        <v>0</v>
      </c>
      <c r="J36" s="33">
        <v>2653235</v>
      </c>
      <c r="K36" s="33">
        <v>0</v>
      </c>
      <c r="L36" s="33">
        <v>0</v>
      </c>
      <c r="M36" s="33">
        <v>0</v>
      </c>
      <c r="N36" s="33">
        <v>0</v>
      </c>
      <c r="O36" s="33">
        <v>0</v>
      </c>
      <c r="P36" s="33">
        <v>0</v>
      </c>
      <c r="Q36" s="33">
        <v>0</v>
      </c>
      <c r="R36" s="33">
        <v>0</v>
      </c>
      <c r="S36" s="33">
        <v>0</v>
      </c>
      <c r="T36" s="33">
        <v>0</v>
      </c>
      <c r="U36" s="33">
        <f>+[1]Bilanca!H92</f>
        <v>12947676</v>
      </c>
      <c r="V36" s="33">
        <f>+[1]Bilanca!H95</f>
        <v>2978679</v>
      </c>
      <c r="W36" s="37">
        <f>H36+I36+J36+K36-L36+M36+N36+O36+P36+Q36+R36+U36+V36+S36+T36</f>
        <v>71644292</v>
      </c>
      <c r="X36" s="33">
        <v>0</v>
      </c>
      <c r="Y36" s="37">
        <f t="shared" ref="Y36:Y38" si="12">W36+X36</f>
        <v>71644292</v>
      </c>
    </row>
    <row r="37" spans="1:25" ht="12.75" customHeight="1" x14ac:dyDescent="0.2">
      <c r="A37" s="326" t="s">
        <v>265</v>
      </c>
      <c r="B37" s="326"/>
      <c r="C37" s="326"/>
      <c r="D37" s="326"/>
      <c r="E37" s="326"/>
      <c r="F37" s="326"/>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326" t="s">
        <v>266</v>
      </c>
      <c r="B38" s="326"/>
      <c r="C38" s="326"/>
      <c r="D38" s="326"/>
      <c r="E38" s="326"/>
      <c r="F38" s="326"/>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332" t="s">
        <v>428</v>
      </c>
      <c r="B39" s="332"/>
      <c r="C39" s="332"/>
      <c r="D39" s="332"/>
      <c r="E39" s="332"/>
      <c r="F39" s="332"/>
      <c r="G39" s="7">
        <v>31</v>
      </c>
      <c r="H39" s="34">
        <f>H36+H37+H38</f>
        <v>53064702</v>
      </c>
      <c r="I39" s="34">
        <f t="shared" ref="I39:Y39" si="14">I36+I37+I38</f>
        <v>0</v>
      </c>
      <c r="J39" s="34">
        <f t="shared" si="14"/>
        <v>2653235</v>
      </c>
      <c r="K39" s="34">
        <f t="shared" si="14"/>
        <v>0</v>
      </c>
      <c r="L39" s="34">
        <f t="shared" si="14"/>
        <v>0</v>
      </c>
      <c r="M39" s="34">
        <f t="shared" si="14"/>
        <v>0</v>
      </c>
      <c r="N39" s="34">
        <f t="shared" si="14"/>
        <v>0</v>
      </c>
      <c r="O39" s="34">
        <f t="shared" si="14"/>
        <v>0</v>
      </c>
      <c r="P39" s="34">
        <f t="shared" si="14"/>
        <v>0</v>
      </c>
      <c r="Q39" s="34">
        <f t="shared" si="14"/>
        <v>0</v>
      </c>
      <c r="R39" s="34">
        <f t="shared" si="14"/>
        <v>0</v>
      </c>
      <c r="S39" s="34">
        <f t="shared" si="14"/>
        <v>0</v>
      </c>
      <c r="T39" s="34">
        <f t="shared" si="14"/>
        <v>0</v>
      </c>
      <c r="U39" s="34">
        <f t="shared" si="14"/>
        <v>12947676</v>
      </c>
      <c r="V39" s="34">
        <f t="shared" si="14"/>
        <v>2978679</v>
      </c>
      <c r="W39" s="34">
        <f t="shared" si="14"/>
        <v>71644292</v>
      </c>
      <c r="X39" s="34">
        <f t="shared" si="14"/>
        <v>0</v>
      </c>
      <c r="Y39" s="34">
        <f t="shared" si="14"/>
        <v>71644292</v>
      </c>
    </row>
    <row r="40" spans="1:25" ht="12.75" customHeight="1" x14ac:dyDescent="0.2">
      <c r="A40" s="326" t="s">
        <v>267</v>
      </c>
      <c r="B40" s="326"/>
      <c r="C40" s="326"/>
      <c r="D40" s="326"/>
      <c r="E40" s="326"/>
      <c r="F40" s="326"/>
      <c r="G40" s="6">
        <v>32</v>
      </c>
      <c r="H40" s="35">
        <v>0</v>
      </c>
      <c r="I40" s="35">
        <v>0</v>
      </c>
      <c r="J40" s="35">
        <v>0</v>
      </c>
      <c r="K40" s="35">
        <v>0</v>
      </c>
      <c r="L40" s="35">
        <v>0</v>
      </c>
      <c r="M40" s="35">
        <v>0</v>
      </c>
      <c r="N40" s="35">
        <v>0</v>
      </c>
      <c r="O40" s="35">
        <v>0</v>
      </c>
      <c r="P40" s="35">
        <v>0</v>
      </c>
      <c r="Q40" s="35">
        <v>0</v>
      </c>
      <c r="R40" s="35">
        <v>0</v>
      </c>
      <c r="S40" s="33">
        <v>0</v>
      </c>
      <c r="T40" s="33">
        <v>0</v>
      </c>
      <c r="U40" s="35">
        <v>0</v>
      </c>
      <c r="V40" s="33">
        <v>3617148</v>
      </c>
      <c r="W40" s="37">
        <f t="shared" ref="W40:W58" si="15">H40+I40+J40+K40-L40+M40+N40+O40+P40+Q40+R40+U40+V40+S40+T40</f>
        <v>3617148</v>
      </c>
      <c r="X40" s="33">
        <v>0</v>
      </c>
      <c r="Y40" s="37">
        <f t="shared" ref="Y40:Y58" si="16">W40+X40</f>
        <v>3617148</v>
      </c>
    </row>
    <row r="41" spans="1:25" ht="12.75" customHeight="1" x14ac:dyDescent="0.2">
      <c r="A41" s="326" t="s">
        <v>268</v>
      </c>
      <c r="B41" s="326"/>
      <c r="C41" s="326"/>
      <c r="D41" s="326"/>
      <c r="E41" s="326"/>
      <c r="F41" s="326"/>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326" t="s">
        <v>280</v>
      </c>
      <c r="B42" s="326"/>
      <c r="C42" s="326"/>
      <c r="D42" s="326"/>
      <c r="E42" s="326"/>
      <c r="F42" s="326"/>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326" t="s">
        <v>417</v>
      </c>
      <c r="B43" s="326"/>
      <c r="C43" s="326"/>
      <c r="D43" s="326"/>
      <c r="E43" s="326"/>
      <c r="F43" s="326"/>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326" t="s">
        <v>270</v>
      </c>
      <c r="B44" s="326"/>
      <c r="C44" s="326"/>
      <c r="D44" s="326"/>
      <c r="E44" s="326"/>
      <c r="F44" s="326"/>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326" t="s">
        <v>271</v>
      </c>
      <c r="B45" s="326"/>
      <c r="C45" s="326"/>
      <c r="D45" s="326"/>
      <c r="E45" s="326"/>
      <c r="F45" s="326"/>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326" t="s">
        <v>281</v>
      </c>
      <c r="B46" s="326"/>
      <c r="C46" s="326"/>
      <c r="D46" s="326"/>
      <c r="E46" s="326"/>
      <c r="F46" s="326"/>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326" t="s">
        <v>273</v>
      </c>
      <c r="B47" s="326"/>
      <c r="C47" s="326"/>
      <c r="D47" s="326"/>
      <c r="E47" s="326"/>
      <c r="F47" s="326"/>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326" t="s">
        <v>274</v>
      </c>
      <c r="B48" s="326"/>
      <c r="C48" s="326"/>
      <c r="D48" s="326"/>
      <c r="E48" s="326"/>
      <c r="F48" s="326"/>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326" t="s">
        <v>275</v>
      </c>
      <c r="B49" s="326"/>
      <c r="C49" s="326"/>
      <c r="D49" s="326"/>
      <c r="E49" s="326"/>
      <c r="F49" s="326"/>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326" t="s">
        <v>418</v>
      </c>
      <c r="B50" s="326"/>
      <c r="C50" s="326"/>
      <c r="D50" s="326"/>
      <c r="E50" s="326"/>
      <c r="F50" s="326"/>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326" t="s">
        <v>419</v>
      </c>
      <c r="B51" s="326"/>
      <c r="C51" s="326"/>
      <c r="D51" s="326"/>
      <c r="E51" s="326"/>
      <c r="F51" s="326"/>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326" t="s">
        <v>420</v>
      </c>
      <c r="B52" s="326"/>
      <c r="C52" s="326"/>
      <c r="D52" s="326"/>
      <c r="E52" s="326"/>
      <c r="F52" s="326"/>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326" t="s">
        <v>276</v>
      </c>
      <c r="B53" s="326"/>
      <c r="C53" s="326"/>
      <c r="D53" s="326"/>
      <c r="E53" s="326"/>
      <c r="F53" s="326"/>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326" t="s">
        <v>421</v>
      </c>
      <c r="B54" s="326"/>
      <c r="C54" s="326"/>
      <c r="D54" s="326"/>
      <c r="E54" s="326"/>
      <c r="F54" s="326"/>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326" t="s">
        <v>429</v>
      </c>
      <c r="B55" s="326"/>
      <c r="C55" s="326"/>
      <c r="D55" s="326"/>
      <c r="E55" s="326"/>
      <c r="F55" s="326"/>
      <c r="G55" s="6">
        <v>47</v>
      </c>
      <c r="H55" s="33">
        <v>0</v>
      </c>
      <c r="I55" s="33">
        <v>0</v>
      </c>
      <c r="J55" s="33">
        <v>0</v>
      </c>
      <c r="K55" s="33">
        <v>0</v>
      </c>
      <c r="L55" s="33">
        <v>0</v>
      </c>
      <c r="M55" s="33">
        <v>0</v>
      </c>
      <c r="N55" s="33">
        <v>0</v>
      </c>
      <c r="O55" s="33">
        <v>0</v>
      </c>
      <c r="P55" s="33">
        <v>0</v>
      </c>
      <c r="Q55" s="33">
        <v>0</v>
      </c>
      <c r="R55" s="33">
        <v>0</v>
      </c>
      <c r="S55" s="33">
        <v>0</v>
      </c>
      <c r="T55" s="33">
        <v>0</v>
      </c>
      <c r="U55" s="33">
        <v>-2042393</v>
      </c>
      <c r="V55" s="33">
        <v>0</v>
      </c>
      <c r="W55" s="37">
        <f t="shared" si="15"/>
        <v>-2042393</v>
      </c>
      <c r="X55" s="33">
        <v>0</v>
      </c>
      <c r="Y55" s="37">
        <f t="shared" si="16"/>
        <v>-2042393</v>
      </c>
    </row>
    <row r="56" spans="1:25" ht="12.75" customHeight="1" x14ac:dyDescent="0.2">
      <c r="A56" s="326" t="s">
        <v>422</v>
      </c>
      <c r="B56" s="326"/>
      <c r="C56" s="326"/>
      <c r="D56" s="326"/>
      <c r="E56" s="326"/>
      <c r="F56" s="326"/>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326" t="s">
        <v>430</v>
      </c>
      <c r="B57" s="326"/>
      <c r="C57" s="326"/>
      <c r="D57" s="326"/>
      <c r="E57" s="326"/>
      <c r="F57" s="326"/>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75" customHeight="1" x14ac:dyDescent="0.2">
      <c r="A58" s="326" t="s">
        <v>424</v>
      </c>
      <c r="B58" s="326"/>
      <c r="C58" s="326"/>
      <c r="D58" s="326"/>
      <c r="E58" s="326"/>
      <c r="F58" s="326"/>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327" t="s">
        <v>431</v>
      </c>
      <c r="B59" s="327"/>
      <c r="C59" s="327"/>
      <c r="D59" s="327"/>
      <c r="E59" s="327"/>
      <c r="F59" s="327"/>
      <c r="G59" s="8">
        <v>51</v>
      </c>
      <c r="H59" s="36">
        <f>SUM(H39:H58)</f>
        <v>53064702</v>
      </c>
      <c r="I59" s="36">
        <f t="shared" ref="I59:Y59" si="17">SUM(I39:I58)</f>
        <v>0</v>
      </c>
      <c r="J59" s="36">
        <f t="shared" si="17"/>
        <v>2653235</v>
      </c>
      <c r="K59" s="36">
        <f t="shared" si="17"/>
        <v>0</v>
      </c>
      <c r="L59" s="36">
        <f t="shared" si="17"/>
        <v>0</v>
      </c>
      <c r="M59" s="36">
        <f t="shared" si="17"/>
        <v>0</v>
      </c>
      <c r="N59" s="36">
        <f t="shared" si="17"/>
        <v>0</v>
      </c>
      <c r="O59" s="36">
        <f t="shared" si="17"/>
        <v>0</v>
      </c>
      <c r="P59" s="36">
        <f t="shared" si="17"/>
        <v>0</v>
      </c>
      <c r="Q59" s="36">
        <f t="shared" si="17"/>
        <v>0</v>
      </c>
      <c r="R59" s="36">
        <f t="shared" si="17"/>
        <v>0</v>
      </c>
      <c r="S59" s="36">
        <f t="shared" si="17"/>
        <v>0</v>
      </c>
      <c r="T59" s="36">
        <f t="shared" si="17"/>
        <v>0</v>
      </c>
      <c r="U59" s="36">
        <f t="shared" si="17"/>
        <v>10905283</v>
      </c>
      <c r="V59" s="36">
        <f t="shared" si="17"/>
        <v>6595827</v>
      </c>
      <c r="W59" s="36">
        <f t="shared" si="17"/>
        <v>73219047</v>
      </c>
      <c r="X59" s="36">
        <f t="shared" si="17"/>
        <v>0</v>
      </c>
      <c r="Y59" s="36">
        <f t="shared" si="17"/>
        <v>73219047</v>
      </c>
    </row>
    <row r="60" spans="1:25" x14ac:dyDescent="0.2">
      <c r="A60" s="328" t="s">
        <v>277</v>
      </c>
      <c r="B60" s="329"/>
      <c r="C60" s="329"/>
      <c r="D60" s="329"/>
      <c r="E60" s="329"/>
      <c r="F60" s="329"/>
      <c r="G60" s="329"/>
      <c r="H60" s="329"/>
      <c r="I60" s="329"/>
      <c r="J60" s="329"/>
      <c r="K60" s="329"/>
      <c r="L60" s="329"/>
      <c r="M60" s="329"/>
      <c r="N60" s="329"/>
      <c r="O60" s="329"/>
      <c r="P60" s="329"/>
      <c r="Q60" s="329"/>
      <c r="R60" s="329"/>
      <c r="S60" s="329"/>
      <c r="T60" s="329"/>
      <c r="U60" s="329"/>
      <c r="V60" s="329"/>
      <c r="W60" s="329"/>
      <c r="X60" s="329"/>
      <c r="Y60" s="329"/>
    </row>
    <row r="61" spans="1:25" ht="31.5" customHeight="1" x14ac:dyDescent="0.2">
      <c r="A61" s="324" t="s">
        <v>432</v>
      </c>
      <c r="B61" s="324"/>
      <c r="C61" s="324"/>
      <c r="D61" s="324"/>
      <c r="E61" s="324"/>
      <c r="F61" s="324"/>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
      <c r="A62" s="324" t="s">
        <v>433</v>
      </c>
      <c r="B62" s="324"/>
      <c r="C62" s="324"/>
      <c r="D62" s="324"/>
      <c r="E62" s="324"/>
      <c r="F62" s="324"/>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3617148</v>
      </c>
      <c r="W62" s="37">
        <f t="shared" si="20"/>
        <v>3617148</v>
      </c>
      <c r="X62" s="37">
        <f t="shared" si="20"/>
        <v>0</v>
      </c>
      <c r="Y62" s="37">
        <f t="shared" si="20"/>
        <v>3617148</v>
      </c>
    </row>
    <row r="63" spans="1:25" ht="29.25" customHeight="1" x14ac:dyDescent="0.2">
      <c r="A63" s="325" t="s">
        <v>434</v>
      </c>
      <c r="B63" s="325"/>
      <c r="C63" s="325"/>
      <c r="D63" s="325"/>
      <c r="E63" s="325"/>
      <c r="F63" s="325"/>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-2042393</v>
      </c>
      <c r="V63" s="38">
        <f t="shared" si="22"/>
        <v>0</v>
      </c>
      <c r="W63" s="38">
        <f t="shared" si="22"/>
        <v>-2042393</v>
      </c>
      <c r="X63" s="38">
        <f t="shared" si="22"/>
        <v>0</v>
      </c>
      <c r="Y63" s="38">
        <f t="shared" si="22"/>
        <v>-2042393</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rintOptions horizontalCentered="1"/>
  <pageMargins left="0.70866141732283472" right="0.70866141732283472" top="0.74803149606299213" bottom="0.74803149606299213" header="0.31496062992125984" footer="0.31496062992125984"/>
  <pageSetup paperSize="9" scale="26" orientation="portrait"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3"/>
  <sheetViews>
    <sheetView view="pageBreakPreview" topLeftCell="A5" zoomScale="60" zoomScaleNormal="66" workbookViewId="0">
      <selection activeCell="R57" sqref="R57"/>
    </sheetView>
  </sheetViews>
  <sheetFormatPr defaultRowHeight="12.75" x14ac:dyDescent="0.2"/>
  <cols>
    <col min="1" max="1" width="17" customWidth="1"/>
    <col min="2" max="2" width="38.140625" customWidth="1"/>
    <col min="3" max="3" width="8.85546875" bestFit="1" customWidth="1"/>
    <col min="4" max="4" width="80.28515625" customWidth="1"/>
    <col min="5" max="5" width="19" customWidth="1"/>
    <col min="6" max="6" width="17" customWidth="1"/>
    <col min="9" max="9" width="95" customWidth="1"/>
  </cols>
  <sheetData>
    <row r="1" spans="1:9" x14ac:dyDescent="0.2">
      <c r="A1" s="366" t="s">
        <v>466</v>
      </c>
      <c r="B1" s="367"/>
      <c r="C1" s="367"/>
      <c r="D1" s="367"/>
      <c r="E1" s="367"/>
      <c r="F1" s="367"/>
      <c r="G1" s="367"/>
      <c r="H1" s="367"/>
      <c r="I1" s="367"/>
    </row>
    <row r="2" spans="1:9" x14ac:dyDescent="0.2">
      <c r="A2" s="367"/>
      <c r="B2" s="367"/>
      <c r="C2" s="367"/>
      <c r="D2" s="367"/>
      <c r="E2" s="367"/>
      <c r="F2" s="367"/>
      <c r="G2" s="367"/>
      <c r="H2" s="367"/>
      <c r="I2" s="367"/>
    </row>
    <row r="3" spans="1:9" x14ac:dyDescent="0.2">
      <c r="A3" s="367"/>
      <c r="B3" s="367"/>
      <c r="C3" s="367"/>
      <c r="D3" s="367"/>
      <c r="E3" s="367"/>
      <c r="F3" s="367"/>
      <c r="G3" s="367"/>
      <c r="H3" s="367"/>
      <c r="I3" s="367"/>
    </row>
    <row r="4" spans="1:9" ht="192" customHeight="1" x14ac:dyDescent="0.2">
      <c r="A4" s="367"/>
      <c r="B4" s="367"/>
      <c r="C4" s="367"/>
      <c r="D4" s="367"/>
      <c r="E4" s="367"/>
      <c r="F4" s="367"/>
      <c r="G4" s="367"/>
      <c r="H4" s="367"/>
      <c r="I4" s="367"/>
    </row>
    <row r="5" spans="1:9" ht="192" customHeight="1" x14ac:dyDescent="0.2">
      <c r="A5" s="367"/>
      <c r="B5" s="367"/>
      <c r="C5" s="367"/>
      <c r="D5" s="367"/>
      <c r="E5" s="367"/>
      <c r="F5" s="367"/>
      <c r="G5" s="367"/>
      <c r="H5" s="367"/>
      <c r="I5" s="367"/>
    </row>
    <row r="6" spans="1:9" ht="192" customHeight="1" x14ac:dyDescent="0.2">
      <c r="A6" s="367"/>
      <c r="B6" s="367"/>
      <c r="C6" s="367"/>
      <c r="D6" s="367"/>
      <c r="E6" s="367"/>
      <c r="F6" s="367"/>
      <c r="G6" s="367"/>
      <c r="H6" s="367"/>
      <c r="I6" s="367"/>
    </row>
    <row r="7" spans="1:9" ht="192" customHeight="1" x14ac:dyDescent="0.2">
      <c r="A7" s="367"/>
      <c r="B7" s="367"/>
      <c r="C7" s="367"/>
      <c r="D7" s="367"/>
      <c r="E7" s="367"/>
      <c r="F7" s="367"/>
      <c r="G7" s="367"/>
      <c r="H7" s="367"/>
      <c r="I7" s="367"/>
    </row>
    <row r="8" spans="1:9" ht="192" customHeight="1" x14ac:dyDescent="0.2">
      <c r="A8" s="367"/>
      <c r="B8" s="367"/>
      <c r="C8" s="367"/>
      <c r="D8" s="367"/>
      <c r="E8" s="367"/>
      <c r="F8" s="367"/>
      <c r="G8" s="367"/>
      <c r="H8" s="367"/>
      <c r="I8" s="367"/>
    </row>
    <row r="9" spans="1:9" x14ac:dyDescent="0.2">
      <c r="A9" s="367"/>
      <c r="B9" s="367"/>
      <c r="C9" s="367"/>
      <c r="D9" s="367"/>
      <c r="E9" s="367"/>
      <c r="F9" s="367"/>
      <c r="G9" s="367"/>
      <c r="H9" s="367"/>
      <c r="I9" s="367"/>
    </row>
    <row r="10" spans="1:9" x14ac:dyDescent="0.2">
      <c r="A10" s="367"/>
      <c r="B10" s="367"/>
      <c r="C10" s="367"/>
      <c r="D10" s="367"/>
      <c r="E10" s="367"/>
      <c r="F10" s="367"/>
      <c r="G10" s="367"/>
      <c r="H10" s="367"/>
      <c r="I10" s="367"/>
    </row>
    <row r="11" spans="1:9" x14ac:dyDescent="0.2">
      <c r="A11" s="131" t="s">
        <v>467</v>
      </c>
    </row>
    <row r="12" spans="1:9" ht="15.75" x14ac:dyDescent="0.25">
      <c r="A12" s="132" t="s">
        <v>526</v>
      </c>
      <c r="B12" s="133"/>
      <c r="C12" s="133"/>
    </row>
    <row r="13" spans="1:9" ht="25.5" x14ac:dyDescent="0.2">
      <c r="A13" s="134" t="s">
        <v>468</v>
      </c>
      <c r="B13" s="134" t="s">
        <v>469</v>
      </c>
      <c r="C13" s="135" t="s">
        <v>470</v>
      </c>
      <c r="D13" s="134" t="s">
        <v>471</v>
      </c>
      <c r="E13" s="134" t="s">
        <v>472</v>
      </c>
      <c r="F13" s="135" t="s">
        <v>470</v>
      </c>
    </row>
    <row r="14" spans="1:9" ht="15" x14ac:dyDescent="0.2">
      <c r="A14" s="136" t="s">
        <v>473</v>
      </c>
      <c r="B14" s="137"/>
      <c r="C14" s="138"/>
      <c r="D14" s="137"/>
      <c r="E14" s="139"/>
      <c r="F14" s="140"/>
    </row>
    <row r="15" spans="1:9" x14ac:dyDescent="0.2">
      <c r="A15" s="141" t="s">
        <v>474</v>
      </c>
      <c r="B15" s="142"/>
      <c r="C15" s="143">
        <v>41235</v>
      </c>
      <c r="D15" s="352" t="s">
        <v>475</v>
      </c>
      <c r="E15" s="369" t="s">
        <v>476</v>
      </c>
      <c r="F15" s="355">
        <f>+C15+C16</f>
        <v>46186</v>
      </c>
    </row>
    <row r="16" spans="1:9" x14ac:dyDescent="0.2">
      <c r="A16" s="144" t="s">
        <v>477</v>
      </c>
      <c r="B16" s="145"/>
      <c r="C16" s="146">
        <v>4951</v>
      </c>
      <c r="D16" s="368"/>
      <c r="E16" s="370"/>
      <c r="F16" s="371"/>
    </row>
    <row r="17" spans="1:9" x14ac:dyDescent="0.2">
      <c r="A17" s="147" t="s">
        <v>478</v>
      </c>
      <c r="B17" s="148"/>
      <c r="C17" s="149">
        <v>654</v>
      </c>
      <c r="D17" s="357" t="s">
        <v>478</v>
      </c>
      <c r="E17" s="372" t="s">
        <v>479</v>
      </c>
      <c r="F17" s="363">
        <f>+C17+C18</f>
        <v>2804</v>
      </c>
    </row>
    <row r="18" spans="1:9" x14ac:dyDescent="0.2">
      <c r="A18" s="150" t="s">
        <v>480</v>
      </c>
      <c r="B18" s="151"/>
      <c r="C18" s="152">
        <v>2150</v>
      </c>
      <c r="D18" s="359"/>
      <c r="E18" s="373"/>
      <c r="F18" s="365"/>
      <c r="I18" s="176"/>
    </row>
    <row r="19" spans="1:9" ht="25.5" x14ac:dyDescent="0.2">
      <c r="A19" s="153" t="s">
        <v>481</v>
      </c>
      <c r="B19" s="154"/>
      <c r="C19" s="177">
        <v>1829</v>
      </c>
      <c r="D19" s="156" t="s">
        <v>482</v>
      </c>
      <c r="E19" s="157" t="s">
        <v>483</v>
      </c>
      <c r="F19" s="155">
        <v>4934</v>
      </c>
      <c r="I19" s="176"/>
    </row>
    <row r="20" spans="1:9" x14ac:dyDescent="0.2">
      <c r="A20" s="141" t="s">
        <v>484</v>
      </c>
      <c r="B20" s="142"/>
      <c r="C20" s="178">
        <v>2139</v>
      </c>
      <c r="D20" s="158" t="s">
        <v>485</v>
      </c>
      <c r="E20" s="158" t="s">
        <v>486</v>
      </c>
      <c r="F20" s="143">
        <v>436</v>
      </c>
    </row>
    <row r="21" spans="1:9" x14ac:dyDescent="0.2">
      <c r="A21" s="141" t="s">
        <v>487</v>
      </c>
      <c r="B21" s="142"/>
      <c r="C21" s="178">
        <v>0</v>
      </c>
      <c r="D21" s="158"/>
      <c r="E21" s="158"/>
      <c r="F21" s="175"/>
    </row>
    <row r="22" spans="1:9" x14ac:dyDescent="0.2">
      <c r="A22" s="141" t="s">
        <v>488</v>
      </c>
      <c r="B22" s="142"/>
      <c r="C22" s="178">
        <v>1402</v>
      </c>
      <c r="D22" s="158"/>
      <c r="E22" s="158"/>
      <c r="F22" s="159"/>
    </row>
    <row r="23" spans="1:9" x14ac:dyDescent="0.2">
      <c r="A23" s="144"/>
      <c r="B23" s="145"/>
      <c r="C23" s="179"/>
      <c r="D23" s="160"/>
      <c r="E23" s="144"/>
      <c r="F23" s="161"/>
    </row>
    <row r="24" spans="1:9" ht="15" x14ac:dyDescent="0.2">
      <c r="A24" s="136" t="s">
        <v>60</v>
      </c>
      <c r="B24" s="137"/>
      <c r="C24" s="138"/>
      <c r="D24" s="137"/>
      <c r="E24" s="139"/>
      <c r="F24" s="140"/>
    </row>
    <row r="25" spans="1:9" x14ac:dyDescent="0.2">
      <c r="A25" s="147" t="s">
        <v>489</v>
      </c>
      <c r="B25" s="148"/>
      <c r="C25" s="149">
        <v>1587</v>
      </c>
      <c r="D25" s="162" t="s">
        <v>490</v>
      </c>
      <c r="E25" s="162" t="s">
        <v>491</v>
      </c>
      <c r="F25" s="163">
        <f>+C25+C26</f>
        <v>1692</v>
      </c>
    </row>
    <row r="26" spans="1:9" x14ac:dyDescent="0.2">
      <c r="A26" s="150" t="s">
        <v>490</v>
      </c>
      <c r="B26" s="151"/>
      <c r="C26" s="152">
        <v>105</v>
      </c>
      <c r="D26" s="150"/>
      <c r="E26" s="150"/>
      <c r="F26" s="150"/>
    </row>
    <row r="27" spans="1:9" x14ac:dyDescent="0.2">
      <c r="A27" s="153" t="s">
        <v>492</v>
      </c>
      <c r="B27" s="154"/>
      <c r="C27" s="155">
        <v>1431</v>
      </c>
      <c r="D27" s="153" t="s">
        <v>493</v>
      </c>
      <c r="E27" s="153" t="s">
        <v>494</v>
      </c>
      <c r="F27" s="164">
        <v>1421</v>
      </c>
    </row>
    <row r="28" spans="1:9" x14ac:dyDescent="0.2">
      <c r="A28" s="144"/>
      <c r="B28" s="145"/>
      <c r="C28" s="146"/>
      <c r="D28" s="144" t="s">
        <v>495</v>
      </c>
      <c r="E28" s="144" t="s">
        <v>496</v>
      </c>
      <c r="F28" s="165">
        <v>10</v>
      </c>
    </row>
    <row r="29" spans="1:9" x14ac:dyDescent="0.2">
      <c r="A29" s="166" t="s">
        <v>497</v>
      </c>
      <c r="B29" s="167"/>
      <c r="C29" s="168">
        <v>1809</v>
      </c>
      <c r="D29" s="166" t="s">
        <v>498</v>
      </c>
      <c r="E29" s="166" t="str">
        <f>+E28</f>
        <v>AOP 123</v>
      </c>
      <c r="F29" s="168">
        <f>+C29</f>
        <v>1809</v>
      </c>
    </row>
    <row r="30" spans="1:9" x14ac:dyDescent="0.2">
      <c r="A30" s="147" t="s">
        <v>499</v>
      </c>
      <c r="B30" s="148"/>
      <c r="C30" s="149">
        <v>545</v>
      </c>
      <c r="D30" s="147" t="s">
        <v>500</v>
      </c>
      <c r="E30" s="147" t="s">
        <v>496</v>
      </c>
      <c r="F30" s="163">
        <f>+C30-F31-F32</f>
        <v>272</v>
      </c>
    </row>
    <row r="31" spans="1:9" x14ac:dyDescent="0.2">
      <c r="A31" s="169"/>
      <c r="B31" s="170"/>
      <c r="C31" s="171"/>
      <c r="D31" s="169" t="s">
        <v>501</v>
      </c>
      <c r="E31" s="169" t="s">
        <v>502</v>
      </c>
      <c r="F31" s="172">
        <v>242</v>
      </c>
    </row>
    <row r="32" spans="1:9" x14ac:dyDescent="0.2">
      <c r="A32" s="150"/>
      <c r="B32" s="151"/>
      <c r="C32" s="152"/>
      <c r="D32" s="150" t="s">
        <v>503</v>
      </c>
      <c r="E32" s="150" t="s">
        <v>504</v>
      </c>
      <c r="F32" s="152">
        <v>31</v>
      </c>
    </row>
    <row r="33" spans="1:9" x14ac:dyDescent="0.2">
      <c r="A33" s="141" t="s">
        <v>505</v>
      </c>
      <c r="B33" s="142"/>
      <c r="C33" s="143">
        <v>12</v>
      </c>
      <c r="D33" s="141" t="s">
        <v>506</v>
      </c>
      <c r="E33" s="141" t="s">
        <v>507</v>
      </c>
      <c r="F33" s="143">
        <v>9</v>
      </c>
    </row>
    <row r="34" spans="1:9" x14ac:dyDescent="0.2">
      <c r="A34" s="141"/>
      <c r="B34" s="142"/>
      <c r="C34" s="143"/>
      <c r="D34" s="141" t="s">
        <v>508</v>
      </c>
      <c r="E34" s="141" t="s">
        <v>509</v>
      </c>
      <c r="F34" s="143">
        <v>3</v>
      </c>
    </row>
    <row r="35" spans="1:9" ht="15.75" x14ac:dyDescent="0.25">
      <c r="A35" s="173" t="s">
        <v>510</v>
      </c>
      <c r="B35" s="174"/>
      <c r="C35" s="174"/>
      <c r="D35" s="141"/>
      <c r="E35" s="141"/>
      <c r="F35" s="141"/>
    </row>
    <row r="36" spans="1:9" ht="25.5" x14ac:dyDescent="0.2">
      <c r="A36" s="134" t="s">
        <v>468</v>
      </c>
      <c r="B36" s="134" t="s">
        <v>469</v>
      </c>
      <c r="C36" s="135" t="s">
        <v>470</v>
      </c>
      <c r="D36" s="134" t="s">
        <v>511</v>
      </c>
      <c r="E36" s="134" t="s">
        <v>472</v>
      </c>
      <c r="F36" s="135" t="s">
        <v>470</v>
      </c>
    </row>
    <row r="37" spans="1:9" x14ac:dyDescent="0.2">
      <c r="A37" s="351" t="s">
        <v>512</v>
      </c>
      <c r="B37" s="353"/>
      <c r="C37" s="355">
        <v>9995</v>
      </c>
      <c r="D37" s="141" t="s">
        <v>512</v>
      </c>
      <c r="E37" s="141" t="s">
        <v>513</v>
      </c>
      <c r="F37" s="143">
        <v>9310</v>
      </c>
    </row>
    <row r="38" spans="1:9" x14ac:dyDescent="0.2">
      <c r="A38" s="352"/>
      <c r="B38" s="354"/>
      <c r="C38" s="356"/>
      <c r="D38" s="141" t="s">
        <v>514</v>
      </c>
      <c r="E38" s="141" t="s">
        <v>515</v>
      </c>
      <c r="F38" s="143">
        <v>40</v>
      </c>
      <c r="I38" s="176"/>
    </row>
    <row r="39" spans="1:9" x14ac:dyDescent="0.2">
      <c r="A39" s="352"/>
      <c r="B39" s="354"/>
      <c r="C39" s="356"/>
      <c r="D39" s="141" t="s">
        <v>516</v>
      </c>
      <c r="E39" s="141" t="s">
        <v>517</v>
      </c>
      <c r="F39" s="143">
        <v>645</v>
      </c>
      <c r="H39" s="176"/>
    </row>
    <row r="40" spans="1:9" x14ac:dyDescent="0.2">
      <c r="A40" s="357" t="s">
        <v>518</v>
      </c>
      <c r="B40" s="360"/>
      <c r="C40" s="363">
        <v>2184</v>
      </c>
      <c r="D40" s="147" t="s">
        <v>519</v>
      </c>
      <c r="E40" s="147" t="s">
        <v>520</v>
      </c>
      <c r="F40" s="149">
        <v>294</v>
      </c>
      <c r="I40" s="176"/>
    </row>
    <row r="41" spans="1:9" x14ac:dyDescent="0.2">
      <c r="A41" s="358"/>
      <c r="B41" s="361"/>
      <c r="C41" s="364"/>
      <c r="D41" s="169" t="s">
        <v>521</v>
      </c>
      <c r="E41" s="169" t="s">
        <v>517</v>
      </c>
      <c r="F41" s="171">
        <v>1689</v>
      </c>
      <c r="G41" s="176"/>
    </row>
    <row r="42" spans="1:9" x14ac:dyDescent="0.2">
      <c r="A42" s="358"/>
      <c r="B42" s="361"/>
      <c r="C42" s="364"/>
      <c r="D42" s="169" t="s">
        <v>522</v>
      </c>
      <c r="E42" s="169" t="s">
        <v>523</v>
      </c>
      <c r="F42" s="171">
        <v>169</v>
      </c>
      <c r="H42" s="176"/>
    </row>
    <row r="43" spans="1:9" x14ac:dyDescent="0.2">
      <c r="A43" s="359"/>
      <c r="B43" s="362"/>
      <c r="C43" s="365"/>
      <c r="D43" s="150" t="s">
        <v>524</v>
      </c>
      <c r="E43" s="150" t="s">
        <v>525</v>
      </c>
      <c r="F43" s="152">
        <v>32</v>
      </c>
    </row>
  </sheetData>
  <mergeCells count="13">
    <mergeCell ref="A1:I10"/>
    <mergeCell ref="D15:D16"/>
    <mergeCell ref="E15:E16"/>
    <mergeCell ref="F15:F16"/>
    <mergeCell ref="D17:D18"/>
    <mergeCell ref="E17:E18"/>
    <mergeCell ref="F17:F18"/>
    <mergeCell ref="A37:A39"/>
    <mergeCell ref="B37:B39"/>
    <mergeCell ref="C37:C39"/>
    <mergeCell ref="A40:A43"/>
    <mergeCell ref="B40:B43"/>
    <mergeCell ref="C40:C43"/>
  </mergeCells>
  <printOptions horizontalCentered="1"/>
  <pageMargins left="0.70866141732283472" right="0.70866141732283472" top="0.74803149606299213" bottom="0.74803149606299213" header="0.31496062992125984" footer="0.31496062992125984"/>
  <pageSetup paperSize="9" scale="2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5</vt:i4>
      </vt:variant>
    </vt:vector>
  </HeadingPairs>
  <TitlesOfParts>
    <vt:vector size="12" baseType="lpstr">
      <vt:lpstr>Opći podaci</vt:lpstr>
      <vt:lpstr>Bilanca</vt:lpstr>
      <vt:lpstr>RDG</vt:lpstr>
      <vt:lpstr>NT_I</vt:lpstr>
      <vt:lpstr>NT_D</vt:lpstr>
      <vt:lpstr>PK</vt:lpstr>
      <vt:lpstr>Bilješke</vt:lpstr>
      <vt:lpstr>Bilanca!Podrucje_ispisa</vt:lpstr>
      <vt:lpstr>NT_D!Podrucje_ispisa</vt:lpstr>
      <vt:lpstr>NT_I!Podrucje_ispisa</vt:lpstr>
      <vt:lpstr>'Opći podaci'!Podrucje_ispisa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Marija Tomasini</cp:lastModifiedBy>
  <cp:lastPrinted>2024-10-21T07:47:14Z</cp:lastPrinted>
  <dcterms:created xsi:type="dcterms:W3CDTF">2008-10-17T11:51:54Z</dcterms:created>
  <dcterms:modified xsi:type="dcterms:W3CDTF">2024-10-21T07:51:01Z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