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1\12-2021 radno\2021 _Godišnje izvješće\2021 - izvještaji\ENGL\"/>
    </mc:Choice>
  </mc:AlternateContent>
  <bookViews>
    <workbookView xWindow="0" yWindow="0" windowWidth="38400" windowHeight="15585"/>
  </bookViews>
  <sheets>
    <sheet name="General data" sheetId="23" r:id="rId1"/>
    <sheet name="Balance sheet" sheetId="18" r:id="rId2"/>
    <sheet name="P&amp;L" sheetId="19" r:id="rId3"/>
    <sheet name="CF_I" sheetId="20" state="hidden" r:id="rId4"/>
    <sheet name="CF_D" sheetId="21" r:id="rId5"/>
    <sheet name="SOCE" sheetId="22" r:id="rId6"/>
    <sheet name="Notes" sheetId="24" r:id="rId7"/>
  </sheets>
  <definedNames>
    <definedName name="_xlnm.Print_Titles" localSheetId="1">'Balance sheet'!$3:$6</definedName>
    <definedName name="_xlnm.Print_Titles" localSheetId="2">'P&amp;L'!$3:$6</definedName>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iterate="1" iterateCount="32767"/>
</workbook>
</file>

<file path=xl/calcChain.xml><?xml version="1.0" encoding="utf-8"?>
<calcChain xmlns="http://schemas.openxmlformats.org/spreadsheetml/2006/main">
  <c r="E44" i="24" l="1"/>
  <c r="I20" i="21" l="1"/>
  <c r="H20" i="21"/>
  <c r="X63" i="22" l="1"/>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H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I107" i="19" s="1"/>
  <c r="I108" i="19" s="1"/>
  <c r="H90" i="19"/>
  <c r="I117" i="18"/>
  <c r="H117" i="18"/>
  <c r="I105" i="18"/>
  <c r="H105" i="18"/>
  <c r="I98" i="18"/>
  <c r="H98" i="18"/>
  <c r="I94" i="18"/>
  <c r="H94" i="18"/>
  <c r="I91" i="18"/>
  <c r="H91" i="18"/>
  <c r="I85" i="18"/>
  <c r="H85" i="18"/>
  <c r="H78" i="18"/>
  <c r="W63" i="22" l="1"/>
  <c r="Y63" i="22"/>
  <c r="Y61" i="22"/>
  <c r="Y62" i="22" s="1"/>
  <c r="W61" i="22"/>
  <c r="W62" i="22" s="1"/>
  <c r="W59" i="22"/>
  <c r="Y34" i="22"/>
  <c r="W34" i="22"/>
  <c r="W32" i="22"/>
  <c r="W33" i="22" s="1"/>
  <c r="W30" i="22"/>
  <c r="H107" i="19"/>
  <c r="H108" i="19"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H61" i="19" s="1"/>
  <c r="I44" i="18"/>
  <c r="I59" i="19"/>
  <c r="H9" i="18"/>
  <c r="I75" i="18"/>
  <c r="I133" i="18" s="1"/>
  <c r="I13" i="19"/>
  <c r="I60" i="19" s="1"/>
  <c r="I63" i="19" s="1"/>
  <c r="H55" i="20"/>
  <c r="H36" i="21"/>
  <c r="H49" i="21"/>
  <c r="I9" i="18"/>
  <c r="I72" i="18" s="1"/>
  <c r="H44" i="18"/>
  <c r="I24" i="20"/>
  <c r="I27" i="20" s="1"/>
  <c r="I42" i="20"/>
  <c r="I55" i="20"/>
  <c r="I36" i="21"/>
  <c r="I49" i="21"/>
  <c r="H24" i="20"/>
  <c r="H27" i="20" s="1"/>
  <c r="H42" i="20"/>
  <c r="I57" i="20" l="1"/>
  <c r="I59" i="20" s="1"/>
  <c r="H62" i="19"/>
  <c r="H63" i="19"/>
  <c r="I62" i="19"/>
  <c r="I61" i="19"/>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<sst xmlns="http://schemas.openxmlformats.org/spreadsheetml/2006/main" count="602" uniqueCount="584">
  <si>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</si>
  <si>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</si>
  <si>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</si>
  <si>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</si>
  <si>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</si>
  <si>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</si>
  <si>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</si>
  <si>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</si>
  <si>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</si>
  <si>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</si>
  <si>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</si>
  <si>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</si>
  <si>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</si>
  <si>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</si>
  <si>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</si>
  <si>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</si>
  <si>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</si>
  <si>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</si>
  <si>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</si>
  <si>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</si>
  <si>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</si>
  <si>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</si>
  <si>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</si>
  <si>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</si>
  <si>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</si>
  <si>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</si>
  <si>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</si>
  <si>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</si>
  <si>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</si>
  <si>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</si>
  <si>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</si>
  <si>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</si>
  <si>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</si>
  <si>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</si>
  <si>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</si>
  <si>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</si>
  <si>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</si>
  <si>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</si>
  <si>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</si>
  <si>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</si>
  <si>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</si>
  <si>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</si>
  <si>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</si>
  <si>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</si>
  <si>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</si>
  <si>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</si>
  <si>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</si>
  <si>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</si>
  <si>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</si>
  <si>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</si>
  <si>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</si>
  <si>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</si>
  <si>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</si>
  <si>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</si>
  <si>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</si>
  <si>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</si>
  <si>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</si>
  <si>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</si>
  <si>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</si>
  <si>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</si>
  <si>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</si>
  <si>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</si>
  <si>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</si>
  <si>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</si>
  <si>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</si>
  <si>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</si>
  <si>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</si>
  <si>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</si>
  <si>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</si>
  <si>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</si>
  <si>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</si>
  <si>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</si>
  <si>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</si>
  <si>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</si>
  <si>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</si>
  <si>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</si>
  <si>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</si>
  <si>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</si>
  <si>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</si>
  <si>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</si>
  <si>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</si>
  <si>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</si>
  <si>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</si>
  <si>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</si>
  <si>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</si>
  <si>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</si>
  <si>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</si>
  <si>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</si>
  <si>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</si>
  <si>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</si>
  <si>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</si>
  <si>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</si>
  <si>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</si>
  <si>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</si>
  <si>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</si>
  <si>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</si>
  <si>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</si>
  <si>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</si>
  <si>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</si>
  <si>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</si>
  <si>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</si>
  <si>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</si>
  <si>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</si>
  <si>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</si>
  <si>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</si>
  <si>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</si>
  <si>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</si>
  <si>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</si>
  <si>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</si>
  <si>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</si>
  <si>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</si>
  <si>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</si>
  <si>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</si>
  <si>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</si>
  <si>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</si>
  <si>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</si>
  <si>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</si>
  <si>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</si>
  <si>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</si>
  <si>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</si>
  <si>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</si>
  <si>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</si>
  <si>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</si>
  <si>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</si>
  <si>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</si>
  <si>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</si>
  <si>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</si>
  <si>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</si>
  <si>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</si>
  <si>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</si>
  <si>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</si>
  <si>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</si>
  <si>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</si>
  <si>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</si>
  <si>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</si>
  <si>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</si>
  <si>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</si>
  <si>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</si>
  <si>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</si>
  <si>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</si>
  <si>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</si>
  <si>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</si>
  <si>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</si>
  <si>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</si>
  <si>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</si>
  <si>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</si>
  <si>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</si>
  <si>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</si>
  <si>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</si>
  <si>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</si>
  <si>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</si>
  <si>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</si>
  <si>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</si>
  <si>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</si>
  <si>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</si>
  <si>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</si>
  <si>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</si>
  <si>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</si>
  <si>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</si>
  <si>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</si>
  <si>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</si>
  <si>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</si>
  <si>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</si>
  <si>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</si>
  <si>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</si>
  <si>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</si>
  <si>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</si>
  <si>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</si>
  <si>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</si>
  <si>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</si>
  <si>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</si>
  <si>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</si>
  <si>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</si>
  <si>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</si>
  <si>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</si>
  <si>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</si>
  <si>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</si>
  <si>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</si>
  <si>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</si>
  <si>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</si>
  <si>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</si>
  <si>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</si>
  <si>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</si>
  <si>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</si>
  <si>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</si>
  <si>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</si>
  <si>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</si>
  <si>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</si>
  <si>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</si>
  <si>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</si>
  <si>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</si>
  <si>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</si>
  <si>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</si>
  <si>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</si>
  <si>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</si>
  <si>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</si>
  <si>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</si>
  <si>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</si>
  <si>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</si>
  <si>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</si>
  <si>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</si>
  <si>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</si>
  <si>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</si>
  <si>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</si>
  <si>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</si>
  <si>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</si>
  <si>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</si>
  <si>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</si>
  <si>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</si>
  <si>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</si>
  <si>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</si>
  <si>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</si>
  <si>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</si>
  <si>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</si>
  <si>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</si>
  <si>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</si>
  <si>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</si>
  <si>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</si>
  <si>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</si>
  <si>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</si>
  <si>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</si>
  <si>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</si>
  <si>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</si>
  <si>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</si>
  <si>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</si>
  <si>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</si>
  <si>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</si>
  <si>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</si>
  <si>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</si>
  <si>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</si>
  <si>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</si>
  <si>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</si>
  <si>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</si>
  <si>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</si>
  <si>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</si>
  <si>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</si>
  <si>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</si>
  <si>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</si>
  <si>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</si>
  <si>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</si>
  <si>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</si>
  <si>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</si>
  <si>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</si>
  <si>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</si>
  <si>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</si>
  <si>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</si>
  <si>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</si>
  <si>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</si>
  <si>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</si>
  <si>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</si>
  <si>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</si>
  <si>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</si>
  <si>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</si>
  <si>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</si>
  <si>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</si>
  <si>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</si>
  <si>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</si>
  <si>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</si>
  <si>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</si>
  <si>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</si>
  <si>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</si>
  <si>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</si>
  <si>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</si>
  <si>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</si>
  <si>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</si>
  <si>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</si>
  <si>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</si>
  <si>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</si>
  <si>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</si>
  <si>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</si>
  <si>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</si>
  <si>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</si>
  <si>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</si>
  <si>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</si>
  <si>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</si>
  <si>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</si>
  <si>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</si>
  <si>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</si>
  <si>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</si>
  <si>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</si>
  <si>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</si>
  <si>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</si>
  <si>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</si>
  <si>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</si>
  <si>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</si>
  <si>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</si>
  <si>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</si>
  <si>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</si>
  <si>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</si>
  <si>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</si>
  <si>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</si>
  <si>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</si>
  <si>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</si>
  <si>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</si>
  <si>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</si>
  <si>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</si>
  <si>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</si>
  <si>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</si>
  <si>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</si>
  <si>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</si>
  <si>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</si>
  <si>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</si>
  <si>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</si>
  <si>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</si>
  <si>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</si>
  <si>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</si>
  <si>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</si>
  <si>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</si>
  <si>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</si>
  <si>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</si>
  <si>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</si>
  <si>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</si>
  <si>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</si>
  <si>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</si>
  <si>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</si>
  <si>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</si>
  <si>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</si>
  <si>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</si>
  <si>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</si>
  <si>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</si>
  <si>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</si>
  <si>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</si>
  <si>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</si>
  <si>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</si>
  <si>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</si>
  <si>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</si>
  <si>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</si>
  <si>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</si>
  <si>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</si>
  <si>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</si>
  <si>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</si>
  <si>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</si>
  <si>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</si>
  <si>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</si>
  <si>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</si>
  <si>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</si>
  <si>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</si>
  <si>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</si>
  <si>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</si>
  <si>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</si>
  <si>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</si>
  <si>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</si>
  <si>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</si>
  <si>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</si>
  <si>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</si>
  <si>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</si>
  <si>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</si>
  <si>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</si>
  <si>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</si>
  <si>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</si>
  <si>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</si>
  <si>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</si>
  <si>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</si>
  <si>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</si>
  <si>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</si>
  <si>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</si>
  <si>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</si>
  <si>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</si>
  <si>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</si>
  <si>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</si>
  <si>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</si>
  <si>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</si>
  <si>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</si>
  <si>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</si>
  <si>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</si>
  <si>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</si>
  <si>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</si>
  <si>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</si>
  <si>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</si>
  <si>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</si>
  <si>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</si>
  <si>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</si>
  <si>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</si>
  <si>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</si>
  <si>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</si>
  <si>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</si>
  <si>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</si>
  <si>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</si>
  <si>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</si>
  <si>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</si>
  <si>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</si>
  <si>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</si>
  <si>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</si>
  <si>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</si>
  <si>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</si>
  <si>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</si>
  <si>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</si>
  <si>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</si>
  <si>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</si>
  <si>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</si>
  <si>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</si>
  <si>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</si>
  <si>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</si>
  <si>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</si>
  <si>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</si>
  <si>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</si>
  <si>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</si>
  <si>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</si>
  <si>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</si>
  <si>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</si>
  <si>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</si>
  <si>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</si>
  <si>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</si>
  <si>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</si>
  <si>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</si>
  <si>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</si>
  <si>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</si>
  <si>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</si>
  <si>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</si>
  <si>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</si>
  <si>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</si>
  <si>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</si>
  <si>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</si>
  <si>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</si>
  <si>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</si>
  <si>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</si>
  <si>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</si>
  <si>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</si>
  <si>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</si>
  <si>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</si>
  <si>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</si>
  <si>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</si>
  <si>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</si>
  <si>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</si>
  <si>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</si>
  <si>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</si>
  <si>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</si>
  <si>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</si>
  <si>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</si>
  <si>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</si>
  <si>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</si>
  <si>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</si>
  <si>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</si>
  <si>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</si>
  <si>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</si>
  <si>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</si>
  <si>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</si>
  <si>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</si>
  <si>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</si>
  <si>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</si>
  <si>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</si>
  <si>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</si>
  <si>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</si>
  <si>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</si>
  <si>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</si>
  <si>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</si>
  <si>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</si>
  <si>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</si>
  <si>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</si>
  <si>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</si>
  <si>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</si>
  <si>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</si>
  <si>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</si>
  <si>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</si>
  <si>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</si>
  <si>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</si>
  <si>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</si>
  <si>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</si>
  <si>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</si>
  <si>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</si>
  <si>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</si>
  <si>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</si>
  <si>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</si>
  <si>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</si>
  <si>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</si>
  <si>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</si>
  <si>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</si>
  <si>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</si>
  <si>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</si>
  <si>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</si>
  <si>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</si>
  <si>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</si>
  <si>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</si>
  <si>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</si>
  <si>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</si>
  <si>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</si>
  <si>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</si>
  <si>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</si>
  <si>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</si>
  <si>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</si>
  <si>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</si>
  <si>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</si>
  <si>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</si>
  <si>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</si>
  <si>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</si>
  <si>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</si>
  <si>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</si>
  <si>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</si>
  <si>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</si>
  <si>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</si>
  <si>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</si>
  <si>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</si>
  <si>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</si>
  <si>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</si>
  <si>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</si>
  <si>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</si>
  <si>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</si>
  <si>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</si>
  <si>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Submitter: Adriatic Croatia International Club, za djelatnost marina d.d.</t>
  </si>
  <si>
    <t>balance as at 31.12.2021</t>
  </si>
  <si>
    <t>for the period 01.01. to 31.12.2021</t>
  </si>
  <si>
    <t>for the period 01.01.2021 to 31.12.2021</t>
  </si>
  <si>
    <t>03267628</t>
  </si>
  <si>
    <t>HR</t>
  </si>
  <si>
    <t>040002541</t>
  </si>
  <si>
    <t>17195049659</t>
  </si>
  <si>
    <t>7478000090X86WBQ6C10</t>
  </si>
  <si>
    <t>1181</t>
  </si>
  <si>
    <t>Adriatic Croatia International Club, za djelatnost marina d.d.</t>
  </si>
  <si>
    <t xml:space="preserve">Rijeka </t>
  </si>
  <si>
    <t>Rudolfa Strohala 2</t>
  </si>
  <si>
    <t>ida.bajc@aci-club.hr</t>
  </si>
  <si>
    <t>www.aci-marinas.com</t>
  </si>
  <si>
    <t>KN</t>
  </si>
  <si>
    <t>RD</t>
  </si>
  <si>
    <t xml:space="preserve">Ida Bajc </t>
  </si>
  <si>
    <t>051/257-288</t>
  </si>
  <si>
    <t>BDO Croatia d.o.o.</t>
  </si>
  <si>
    <t>Vedrana Stipić</t>
  </si>
  <si>
    <t>NOTE</t>
  </si>
  <si>
    <t>Investment property</t>
  </si>
  <si>
    <t>Intangible Assets</t>
  </si>
  <si>
    <t>Right-of-Use Assets</t>
  </si>
  <si>
    <t>Customer receivables</t>
  </si>
  <si>
    <t>Contract Assets</t>
  </si>
  <si>
    <t>ADP 064</t>
  </si>
  <si>
    <t>Other receivables</t>
  </si>
  <si>
    <t>Lease liabilities</t>
  </si>
  <si>
    <t>Other long-term Liabilities</t>
  </si>
  <si>
    <t>Loan Liabilities</t>
  </si>
  <si>
    <t>Other short-term Liabilities - Interest</t>
  </si>
  <si>
    <t>Short-term lease liabilities</t>
  </si>
  <si>
    <t>Taxes, contributions and similar liabilities - concession</t>
  </si>
  <si>
    <t xml:space="preserve">in 000 HRK </t>
  </si>
  <si>
    <t>Staff costs</t>
  </si>
  <si>
    <t>Value adjustments - b)current assets other than financial assets</t>
  </si>
  <si>
    <t>Other operating ecxpenses</t>
  </si>
  <si>
    <t>Other operating expenses - without other gains/losses - net</t>
  </si>
  <si>
    <t>Provisions for ongoing legal cases</t>
  </si>
  <si>
    <t>Other gains/losses - net</t>
  </si>
  <si>
    <t xml:space="preserve"> MSFI Item</t>
  </si>
  <si>
    <t xml:space="preserve"> GFI - POD</t>
  </si>
  <si>
    <t xml:space="preserve">ADP CODE </t>
  </si>
  <si>
    <t>ASSETS</t>
  </si>
  <si>
    <t xml:space="preserve">Property, Plant and Equipment </t>
  </si>
  <si>
    <t>Tangible assets</t>
  </si>
  <si>
    <t>ADP 010 (ADP 011 do 019)</t>
  </si>
  <si>
    <t>Intangible assets</t>
  </si>
  <si>
    <t>ADP 003 (ADP 004 do 009)</t>
  </si>
  <si>
    <t>Receivables</t>
  </si>
  <si>
    <t>ADP 046 (AOP 047 do 052)</t>
  </si>
  <si>
    <t>Prepaid expenses and Accrued income</t>
  </si>
  <si>
    <t>LIABILITIES</t>
  </si>
  <si>
    <t>ADP 107</t>
  </si>
  <si>
    <t xml:space="preserve">Liabilities towards banks and other financial institutions </t>
  </si>
  <si>
    <t>ADP 115</t>
  </si>
  <si>
    <t>ADP 123</t>
  </si>
  <si>
    <t xml:space="preserve">Contract Liabilities </t>
  </si>
  <si>
    <t>Other short-term Liabilities  - Contract liabilities</t>
  </si>
  <si>
    <t>Other short-term Liabilities  - Lease liabilities</t>
  </si>
  <si>
    <t>ADP 120</t>
  </si>
  <si>
    <t xml:space="preserve">Short- term Provisions </t>
  </si>
  <si>
    <t>Accruals and deferred income - Provisions</t>
  </si>
  <si>
    <t>ADP 124</t>
  </si>
  <si>
    <t>STATEMENT OF PROFIT OR LOSS 
January to December</t>
  </si>
  <si>
    <t xml:space="preserve">MSFI Item </t>
  </si>
  <si>
    <t xml:space="preserve">NOTE </t>
  </si>
  <si>
    <t xml:space="preserve">Personnel costs </t>
  </si>
  <si>
    <t>ADP 013 (ADP 14 do 18)</t>
  </si>
  <si>
    <t>Provisions for severance pay and other similar provisions</t>
  </si>
  <si>
    <t>ADP 023</t>
  </si>
  <si>
    <t>Other reservations</t>
  </si>
  <si>
    <t>ADP 028</t>
  </si>
  <si>
    <t xml:space="preserve">Other expenses - staff costs </t>
  </si>
  <si>
    <t>ADP 018</t>
  </si>
  <si>
    <t>ADP 021</t>
  </si>
  <si>
    <t xml:space="preserve">Other expenses -without staff costs </t>
  </si>
  <si>
    <t>ADP 029</t>
  </si>
  <si>
    <t>ADP 025</t>
  </si>
  <si>
    <t>Other operating expenses -other gains/losses - net</t>
  </si>
  <si>
    <t>Reconciliation of positions under IFRS and GFI POD</t>
  </si>
  <si>
    <t>ADP 119</t>
  </si>
  <si>
    <t>Provisions for Years-of-use awards and Severance pay</t>
  </si>
  <si>
    <r>
      <t xml:space="preserve">                  </t>
    </r>
    <r>
      <rPr>
        <b/>
        <sz val="8"/>
        <rFont val="Arial"/>
        <family val="2"/>
        <charset val="238"/>
      </rPr>
      <t xml:space="preserve"> NOTES TO THE ANNUAL FINANCIAL STATEMENTS - GFI
</t>
    </r>
    <r>
      <rPr>
        <sz val="8"/>
        <rFont val="Arial"/>
        <family val="2"/>
        <charset val="238"/>
      </rPr>
      <t xml:space="preserve">Name of issuer:   </t>
    </r>
    <r>
      <rPr>
        <b/>
        <sz val="8"/>
        <rFont val="Arial"/>
        <family val="2"/>
        <charset val="238"/>
      </rPr>
      <t>Adriatic Croatia International Club, za djelatnost marina, d.d.</t>
    </r>
    <r>
      <rPr>
        <sz val="8"/>
        <rFont val="Arial"/>
        <family val="2"/>
        <charset val="238"/>
      </rPr>
      <t xml:space="preserve"> 
Personal identification number (OIB):  </t>
    </r>
    <r>
      <rPr>
        <b/>
        <sz val="8"/>
        <rFont val="Arial"/>
        <family val="2"/>
        <charset val="238"/>
      </rPr>
      <t>17195049659</t>
    </r>
    <r>
      <rPr>
        <sz val="8"/>
        <rFont val="Arial"/>
        <family val="2"/>
        <charset val="238"/>
      </rPr>
      <t xml:space="preserve">
Reporting period: </t>
    </r>
    <r>
      <rPr>
        <b/>
        <sz val="8"/>
        <rFont val="Arial"/>
        <family val="2"/>
        <charset val="238"/>
      </rPr>
      <t>01.01.-31.12.2021</t>
    </r>
    <r>
      <rPr>
        <sz val="8"/>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t>
    </r>
    <r>
      <rPr>
        <b/>
        <sz val="8"/>
        <rFont val="Arial"/>
        <family val="2"/>
        <charset val="238"/>
      </rPr>
      <t>Adriatic Croatia International Club, za djelatnost marina d.d. (ACI d.d.), Republic of Croatia, OIB number 17195049659 and Registration number 040002541</t>
    </r>
    <r>
      <rPr>
        <sz val="8"/>
        <rFont val="Arial"/>
        <family val="2"/>
        <charset val="238"/>
      </rPr>
      <t xml:space="preserve">.
2. adopted accounting policies </t>
    </r>
    <r>
      <rPr>
        <b/>
        <sz val="8"/>
        <rFont val="Arial"/>
        <family val="2"/>
        <charset val="238"/>
      </rPr>
      <t xml:space="preserve"> 
Accounting policies applied are presented as part of Annual report, chapter 2.
</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t>
    </r>
    <r>
      <rPr>
        <b/>
        <sz val="8"/>
        <rFont val="Arial"/>
        <family val="2"/>
        <charset val="238"/>
      </rPr>
      <t>During 2021 there were no such obligations or commitments</t>
    </r>
    <r>
      <rPr>
        <sz val="8"/>
        <rFont val="Arial"/>
        <family val="2"/>
        <charset val="238"/>
      </rPr>
      <t xml:space="preserve">.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t>
    </r>
    <r>
      <rPr>
        <b/>
        <sz val="8"/>
        <rFont val="Arial"/>
        <family val="2"/>
        <charset val="238"/>
      </rPr>
      <t xml:space="preserve">During 2021 no such payments were made.
</t>
    </r>
    <r>
      <rPr>
        <sz val="8"/>
        <rFont val="Arial"/>
        <family val="2"/>
        <charset val="238"/>
      </rPr>
      <t xml:space="preserve">
5. the amount and nature of individual items of income or expenditure which are of exceptional size or incidence 
</t>
    </r>
    <r>
      <rPr>
        <b/>
        <sz val="8"/>
        <rFont val="Arial"/>
        <family val="2"/>
        <charset val="238"/>
      </rPr>
      <t>Both income and expenditures are presented in detail in the Annual report for 2021 in the Management report, from Sales revenue trends to profitability trends, and in the notes to financial statements for the year ended 31 December 2021 (notes 5 to 13)</t>
    </r>
    <r>
      <rPr>
        <sz val="8"/>
        <rFont val="Arial"/>
        <family val="2"/>
        <charset val="238"/>
      </rPr>
      <t xml:space="preserve">.
6. amounts owed by the issuer and falling due after more than five years, as well as the total debts of the issuer covered by valuable security furnished by the issuer, specifying the type and form of security 
</t>
    </r>
    <r>
      <rPr>
        <b/>
        <sz val="8"/>
        <rFont val="Arial"/>
        <family val="2"/>
        <charset val="238"/>
      </rPr>
      <t>Company was one long term investment loan with contracted quarterly payments ending 30 June 2028. Total balance as at 31 December 2021 amounts to HRK 58,8 million. The loan was secured by a promissory note issued to the total amount of the loan</t>
    </r>
    <r>
      <rPr>
        <sz val="8"/>
        <rFont val="Arial"/>
        <family val="2"/>
        <charset val="238"/>
      </rPr>
      <t xml:space="preserve">.
7. average number of employees during the financial year </t>
    </r>
    <r>
      <rPr>
        <b/>
        <sz val="8"/>
        <rFont val="Arial"/>
        <family val="2"/>
        <charset val="238"/>
      </rPr>
      <t>During 2021, Company had on average 355 employees</t>
    </r>
    <r>
      <rPr>
        <sz val="8"/>
        <rFont val="Arial"/>
        <family val="2"/>
        <charset val="238"/>
      </rPr>
      <t xml:space="preserve">.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charset val="238"/>
      </rPr>
      <t>During 2021, Company did not capitalize cost of salaries.</t>
    </r>
    <r>
      <rPr>
        <sz val="8"/>
        <rFont val="Arial"/>
        <family val="2"/>
        <charset val="238"/>
      </rPr>
      <t xml:space="preserve">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t>
    </r>
    <r>
      <rPr>
        <b/>
        <sz val="8"/>
        <rFont val="Arial"/>
        <family val="2"/>
        <charset val="238"/>
      </rPr>
      <t xml:space="preserve"> During 2021, compensation for Management Board members amounts to HRK 1.049 thousand, while compensation for Supervisory Board members and Audit Committee members amounts to HRK 150 thousand.</t>
    </r>
    <r>
      <rPr>
        <sz val="8"/>
        <rFont val="Arial"/>
        <family val="2"/>
        <charset val="238"/>
      </rPr>
      <t xml:space="preserve">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t>
    </r>
    <r>
      <rPr>
        <b/>
        <sz val="8"/>
        <rFont val="Arial"/>
        <family val="2"/>
        <charset val="238"/>
      </rPr>
      <t>Average number of employees by hours worked is 335, gross wages amounts to HRK 60.3 million, consisting of net salaries in the amount of HRK 33.5 million, cost of taxes and contribution in the amount of HRK 12.4 million and cost of contributions on gross wages in the amount of HRK 7.4 million, severance payments amounts to HRK 1.2 milion, and other employee benefits amounts to HRK 5.7 million.</t>
    </r>
    <r>
      <rPr>
        <sz val="8"/>
        <rFont val="Arial"/>
        <family val="2"/>
        <charset val="238"/>
      </rPr>
      <t xml:space="preserve">
11. where a provision for deferred tax is recognised in the balance sheet, the deferred tax balances at the end of the financial year, and the movement in those balances during the financial year</t>
    </r>
    <r>
      <rPr>
        <b/>
        <sz val="8"/>
        <rFont val="Arial"/>
        <family val="2"/>
        <charset val="238"/>
      </rPr>
      <t xml:space="preserve"> 
As at 31 December 2021, deferred tax assets amounts to HRK 510 thousand, and during the year it was decreased by HRK 362 thousand, and increased by HRK 140 by deferred tax assets recognized in the Statement of Financial Position.
</t>
    </r>
    <r>
      <rPr>
        <sz val="8"/>
        <rFont val="Arial"/>
        <family val="2"/>
        <charset val="238"/>
      </rPr>
      <t xml:space="preserve">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t>
    </r>
    <r>
      <rPr>
        <b/>
        <sz val="8"/>
        <rFont val="Arial"/>
        <family val="2"/>
        <charset val="238"/>
      </rPr>
      <t xml:space="preserve">The Company concluded a Joint Venture Agreement with Gitone Kvarner d.o.o., from Zagreb ad has a 50% share. All decisions of Management Board are to be approved from both owners, so the investment is classified as Joint Venture. The company was founded for submitting a tender for the award of the concession on the construction and commercial use of the nautical port of Porto Baroš in Rijeka. As at  31 December 2021 the company's share capital in the amount of HRK 500 thousands, was impaired by 50% loss for the year 2021 of the Company ACI - Gitone d.o.o. in the amount of HRK 215 thousand, so the net book value of investment calculated using the cost method as at 31 December amounts HRK 284 thousand.
</t>
    </r>
    <r>
      <rPr>
        <sz val="8"/>
        <rFont val="Arial"/>
        <family val="2"/>
        <charset val="238"/>
      </rPr>
      <t xml:space="preserve">
13. the number and the nominal value or, in the absence of a nominal value, the accounting par value of the shares subscribed during the financial year within the limits of the authorised capital</t>
    </r>
    <r>
      <rPr>
        <b/>
        <sz val="8"/>
        <rFont val="Arial"/>
        <family val="2"/>
        <charset val="238"/>
      </rPr>
      <t xml:space="preserve"> 
Companies share capital consists of 111.060 shares with nominal value of HRK 3,600.
</t>
    </r>
    <r>
      <rPr>
        <sz val="8"/>
        <rFont val="Arial"/>
        <family val="2"/>
        <charset val="238"/>
      </rPr>
      <t xml:space="preserve">
14. where there is more than one class of shares, the number and the nominal value or, in the absence of a nominal value, the accounting value for each class
</t>
    </r>
    <r>
      <rPr>
        <b/>
        <sz val="8"/>
        <rFont val="Arial"/>
        <family val="2"/>
        <charset val="238"/>
      </rPr>
      <t>Company has one class of shares (ISIN HRACI0RA0000).</t>
    </r>
    <r>
      <rPr>
        <sz val="8"/>
        <rFont val="Arial"/>
        <family val="2"/>
        <charset val="238"/>
      </rPr>
      <t xml:space="preserve">
15. the existence of any participation certificates, convertible debentures, warrants, options or similar securities or rights, with an indication of their number and the rights they confer 
</t>
    </r>
    <r>
      <rPr>
        <b/>
        <sz val="8"/>
        <rFont val="Arial"/>
        <family val="2"/>
        <charset val="238"/>
      </rPr>
      <t>During the reporting period no such instruments were used.</t>
    </r>
    <r>
      <rPr>
        <sz val="8"/>
        <rFont val="Arial"/>
        <family val="2"/>
        <charset val="238"/>
      </rPr>
      <t xml:space="preserve">
16. the name, registered office and legal form of each of the companies of which the issuer is a member having unlimited liability </t>
    </r>
    <r>
      <rPr>
        <b/>
        <sz val="8"/>
        <rFont val="Arial"/>
        <family val="2"/>
        <charset val="238"/>
      </rPr>
      <t xml:space="preserve"> 
During 2021 no such companies exist.</t>
    </r>
    <r>
      <rPr>
        <sz val="8"/>
        <rFont val="Arial"/>
        <family val="2"/>
        <charset val="238"/>
      </rPr>
      <t xml:space="preserve">
17. the name and registered office of the company which draws up the consolidated financial statements of the largest group of companies of which the issuer forms part as a controlled group member 
</t>
    </r>
    <r>
      <rPr>
        <b/>
        <sz val="8"/>
        <rFont val="Arial"/>
        <family val="2"/>
        <charset val="238"/>
      </rPr>
      <t>Company does not prepare consolidated financial statements.</t>
    </r>
    <r>
      <rPr>
        <sz val="8"/>
        <rFont val="Arial"/>
        <family val="2"/>
        <charset val="238"/>
      </rPr>
      <t xml:space="preserve">
18. the name and registered office of the company which draws up the consolidated financial statements of the smallest group of companies of which the issuer forms part as a controlled group member and which is also included in the group of companies referred to in point 17. 
</t>
    </r>
    <r>
      <rPr>
        <b/>
        <sz val="8"/>
        <rFont val="Arial"/>
        <family val="2"/>
        <charset val="238"/>
      </rPr>
      <t>Company does not prepare consolidated financial statements.</t>
    </r>
    <r>
      <rPr>
        <sz val="8"/>
        <rFont val="Arial"/>
        <family val="2"/>
        <charset val="238"/>
      </rPr>
      <t xml:space="preserve">
19. the place where copies of the consolidated financial statements referred to in points 17 and 18 may be obtained, provided that they are available 
</t>
    </r>
    <r>
      <rPr>
        <b/>
        <sz val="8"/>
        <rFont val="Arial"/>
        <family val="2"/>
        <charset val="238"/>
      </rPr>
      <t>Company does not prepare consolidated financial statements.</t>
    </r>
    <r>
      <rPr>
        <sz val="8"/>
        <rFont val="Arial"/>
        <family val="2"/>
        <charset val="238"/>
      </rPr>
      <t xml:space="preserve">
20. the proposed appropriation of profit or treatment of loss, or where applicable, the appropriation of the profit or treatment of the loss 
</t>
    </r>
    <r>
      <rPr>
        <b/>
        <sz val="8"/>
        <rFont val="Arial"/>
        <family val="2"/>
        <charset val="238"/>
      </rPr>
      <t xml:space="preserve">The Management Board of ACI d.d. proposes to the Supervisory Board of the Company to allocate the realised net profit of the current year in the amount of HRK 13,335,352.47 to retained earnings. Proposed decision on profit distribution is consisted in Management report for the year 2021.
</t>
    </r>
    <r>
      <rPr>
        <sz val="8"/>
        <rFont val="Arial"/>
        <family val="2"/>
        <charset val="238"/>
      </rPr>
      <t xml:space="preserve">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t>
    </r>
    <r>
      <rPr>
        <b/>
        <sz val="8"/>
        <rFont val="Arial"/>
        <family val="2"/>
        <charset val="238"/>
      </rPr>
      <t xml:space="preserve">During the reporting period no such arrangement were made.
</t>
    </r>
    <r>
      <rPr>
        <sz val="8"/>
        <rFont val="Arial"/>
        <family val="2"/>
        <charset val="238"/>
      </rPr>
      <t xml:space="preserve">
22. the nature and the financial effect of material events arising after the balance sheet date which are not reflected in the profit and loss account or balance sheet 
</t>
    </r>
    <r>
      <rPr>
        <b/>
        <sz val="8"/>
        <rFont val="Arial"/>
        <family val="2"/>
        <charset val="238"/>
      </rPr>
      <t>After 31 December 2021, there were no efect on financial statements for period ended as at 31 December 2021, or they are not of such importance to the Company's operations that they would require disclosure in the Notes to the financial statements in Annual report for the 2021.</t>
    </r>
    <r>
      <rPr>
        <sz val="8"/>
        <rFont val="Arial"/>
        <family val="2"/>
        <charset val="238"/>
      </rPr>
      <t xml:space="preserve">
23. the net income broken down by categories of activity and into geographical markets, in so far as those categories and markets differ substantially from one another, taking account of the manner in which the sale of products and the provision of services are organised.  
</t>
    </r>
    <r>
      <rPr>
        <b/>
        <sz val="8"/>
        <rFont val="Arial"/>
        <family val="2"/>
        <charset val="238"/>
      </rPr>
      <t xml:space="preserve">The Company operates in two main territorial areas, i.e., markets: domestic market which generated HRK 86.6 million, and foreign market which generated HRK 129 million. Sales revenues are generated from berthing services (annual, monthly and daily berthing) in the total amount of HRK 169.7 million, other boating services in the amount of HRK 16.9 million (including ACI Sail), and rental income in the amount of HRK 19 million.
</t>
    </r>
    <r>
      <rPr>
        <sz val="8"/>
        <rFont val="Arial"/>
        <family val="2"/>
        <charset val="238"/>
      </rPr>
      <t xml:space="preserve">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r>
      <rPr>
        <b/>
        <sz val="8"/>
        <rFont val="Arial"/>
        <family val="2"/>
        <charset val="238"/>
      </rPr>
      <t>The total amount of fees for the statutory audit of annual financial statements for 2021 is HRK 80 thousand, for tax consulting the fee amounted to HRK 57.6 thousand, while the Company paid a total of HRK 1.258 thousand for consulting services in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</si>
</sst>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9"/>
      <color theme="1"/>
      <name val="Calibri"/>
      <family val="2"/>
      <charset val="238"/>
      <scheme val="minor"/>
    </font>
    <font>
      <b/>
      <sz val="8"/>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auto="1"/>
      </top>
      <bottom style="thin">
        <color indexed="64"/>
      </bottom>
      <diagonal/>
    </border>
    <border>
      <left/>
      <right/>
      <top style="thin">
        <color auto="1"/>
      </top>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40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8" borderId="44" xfId="0" applyNumberFormat="1" applyFont="1" applyFill="1" applyBorder="1" applyAlignment="1" applyProtection="1">
      <alignment horizontal="center" vertical="center"/>
    </xf>
    <xf numFmtId="165" fontId="16"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8" borderId="15" xfId="0" applyNumberFormat="1" applyFont="1" applyFill="1" applyBorder="1" applyAlignment="1" applyProtection="1">
      <alignment vertical="center"/>
    </xf>
    <xf numFmtId="3" fontId="15" fillId="8"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pplyProtection="1">
      <alignment horizontal="right" vertical="center" shrinkToFit="1"/>
    </xf>
    <xf numFmtId="3" fontId="15" fillId="8" borderId="16" xfId="0" applyNumberFormat="1" applyFont="1" applyFill="1" applyBorder="1" applyAlignment="1" applyProtection="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8" borderId="44" xfId="0" applyNumberFormat="1" applyFont="1" applyFill="1" applyBorder="1" applyAlignment="1" applyProtection="1">
      <alignment vertical="center" shrinkToFit="1"/>
    </xf>
    <xf numFmtId="3" fontId="20"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0" xfId="0" applyFont="1" applyFill="1" applyBorder="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Border="1" applyAlignment="1">
      <alignment wrapText="1"/>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6"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0" xfId="0" applyFont="1" applyFill="1" applyBorder="1" applyAlignment="1">
      <alignment horizontal="center" vertical="center"/>
    </xf>
    <xf numFmtId="0" fontId="26" fillId="9" borderId="48" xfId="0" applyFont="1" applyFill="1" applyBorder="1" applyAlignment="1">
      <alignment vertical="center"/>
    </xf>
    <xf numFmtId="0" fontId="25" fillId="9" borderId="0" xfId="0" applyFont="1" applyFill="1" applyBorder="1" applyAlignment="1">
      <alignment vertical="top" wrapText="1"/>
    </xf>
    <xf numFmtId="0" fontId="25" fillId="9" borderId="0" xfId="0" applyFont="1" applyFill="1" applyBorder="1" applyAlignment="1">
      <alignment vertical="top"/>
    </xf>
    <xf numFmtId="0" fontId="5" fillId="9" borderId="0" xfId="0" applyFont="1" applyFill="1" applyBorder="1" applyAlignment="1">
      <alignment horizontal="right" vertical="center" wrapText="1"/>
    </xf>
    <xf numFmtId="0" fontId="27"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8" fillId="9" borderId="0" xfId="0" applyFont="1" applyFill="1" applyBorder="1" applyAlignment="1"/>
    <xf numFmtId="0" fontId="29" fillId="9" borderId="0" xfId="0" applyFont="1" applyFill="1" applyBorder="1" applyAlignment="1">
      <alignment vertical="center"/>
    </xf>
    <xf numFmtId="0" fontId="30" fillId="9" borderId="48" xfId="0" applyFont="1" applyFill="1" applyBorder="1" applyAlignment="1">
      <alignment vertical="center"/>
    </xf>
    <xf numFmtId="0" fontId="32" fillId="9" borderId="0" xfId="0" applyFont="1" applyFill="1" applyBorder="1" applyAlignment="1">
      <alignment vertical="center"/>
    </xf>
    <xf numFmtId="0" fontId="33" fillId="9" borderId="0" xfId="0" applyFont="1" applyFill="1" applyBorder="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0" fillId="0" borderId="0" xfId="0" applyAlignment="1">
      <alignment horizontal="justify" wrapText="1"/>
    </xf>
    <xf numFmtId="0" fontId="43" fillId="0" borderId="2" xfId="0" applyFont="1" applyBorder="1" applyAlignment="1">
      <alignment horizontal="justify" vertical="center" wrapText="1"/>
    </xf>
    <xf numFmtId="0" fontId="43" fillId="14" borderId="52" xfId="0" applyFont="1" applyFill="1" applyBorder="1" applyAlignment="1">
      <alignment horizontal="justify" vertical="center" wrapText="1"/>
    </xf>
    <xf numFmtId="0" fontId="43" fillId="14" borderId="0" xfId="0" applyFont="1" applyFill="1" applyBorder="1" applyAlignment="1">
      <alignment horizontal="justify" vertical="center" wrapText="1"/>
    </xf>
    <xf numFmtId="0" fontId="5" fillId="0" borderId="0" xfId="0" applyFont="1" applyAlignment="1">
      <alignment horizontal="left"/>
    </xf>
    <xf numFmtId="0" fontId="43" fillId="0" borderId="0" xfId="0" applyFont="1" applyAlignment="1">
      <alignment horizontal="left"/>
    </xf>
    <xf numFmtId="0" fontId="0" fillId="0" borderId="0" xfId="0" applyAlignment="1">
      <alignment horizontal="left"/>
    </xf>
    <xf numFmtId="0" fontId="3" fillId="0" borderId="0" xfId="0" applyFont="1" applyAlignment="1">
      <alignment horizontal="justify" wrapText="1"/>
    </xf>
    <xf numFmtId="3" fontId="3" fillId="0" borderId="0" xfId="0" applyNumberFormat="1" applyFont="1" applyAlignment="1">
      <alignment horizontal="justify" wrapText="1"/>
    </xf>
    <xf numFmtId="0" fontId="3" fillId="0" borderId="0" xfId="0" applyFont="1"/>
    <xf numFmtId="0" fontId="3" fillId="0" borderId="2" xfId="0" applyFont="1" applyBorder="1" applyAlignment="1">
      <alignment horizontal="justify" wrapText="1"/>
    </xf>
    <xf numFmtId="0" fontId="3" fillId="15" borderId="53" xfId="0" applyFont="1" applyFill="1" applyBorder="1" applyAlignment="1">
      <alignment horizontal="justify" wrapText="1"/>
    </xf>
    <xf numFmtId="0" fontId="3" fillId="15" borderId="2" xfId="0" applyFont="1" applyFill="1" applyBorder="1" applyAlignment="1">
      <alignment horizontal="justify" wrapText="1"/>
    </xf>
    <xf numFmtId="0" fontId="3" fillId="0" borderId="53" xfId="0" applyFont="1" applyFill="1" applyBorder="1" applyAlignment="1">
      <alignment horizontal="justify" wrapText="1"/>
    </xf>
    <xf numFmtId="0" fontId="3" fillId="0" borderId="53" xfId="0" applyFont="1" applyBorder="1" applyAlignment="1">
      <alignment horizontal="justify" wrapText="1"/>
    </xf>
    <xf numFmtId="0" fontId="3" fillId="0" borderId="0" xfId="0" applyFont="1" applyFill="1" applyBorder="1" applyAlignment="1">
      <alignment horizontal="justify" wrapText="1"/>
    </xf>
    <xf numFmtId="0" fontId="3" fillId="0" borderId="0" xfId="0" applyFont="1" applyBorder="1" applyAlignment="1">
      <alignment horizontal="justify" wrapText="1"/>
    </xf>
    <xf numFmtId="0" fontId="3" fillId="0" borderId="2" xfId="0" applyFont="1" applyFill="1" applyBorder="1" applyAlignment="1">
      <alignment horizontal="justify" wrapText="1"/>
    </xf>
    <xf numFmtId="0" fontId="44" fillId="14" borderId="52" xfId="0" applyFont="1" applyFill="1" applyBorder="1" applyAlignment="1">
      <alignment horizontal="justify" vertical="center" wrapText="1"/>
    </xf>
    <xf numFmtId="0" fontId="44" fillId="14" borderId="0" xfId="0" applyFont="1" applyFill="1" applyBorder="1" applyAlignment="1">
      <alignment horizontal="justify" vertical="center" wrapText="1"/>
    </xf>
    <xf numFmtId="0" fontId="3" fillId="0" borderId="52" xfId="0" applyFont="1" applyBorder="1" applyAlignment="1">
      <alignment horizontal="justify" wrapText="1"/>
    </xf>
    <xf numFmtId="0" fontId="44" fillId="0" borderId="2" xfId="0" applyFont="1" applyBorder="1" applyAlignment="1">
      <alignment horizontal="justify" vertical="center" wrapText="1"/>
    </xf>
    <xf numFmtId="0" fontId="3" fillId="0" borderId="0" xfId="0" applyFont="1" applyFill="1" applyAlignment="1">
      <alignment horizontal="justify" wrapText="1"/>
    </xf>
    <xf numFmtId="0" fontId="3" fillId="15" borderId="0" xfId="0" applyFont="1" applyFill="1" applyBorder="1" applyAlignment="1">
      <alignment horizontal="justify" wrapText="1"/>
    </xf>
    <xf numFmtId="0" fontId="3" fillId="0" borderId="0" xfId="0" applyFont="1" applyAlignment="1">
      <alignment horizontal="left"/>
    </xf>
    <xf numFmtId="0" fontId="3" fillId="0" borderId="53"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44" fillId="14" borderId="52" xfId="0" applyFont="1" applyFill="1" applyBorder="1" applyAlignment="1">
      <alignment horizontal="left" vertical="center"/>
    </xf>
    <xf numFmtId="0" fontId="3" fillId="15" borderId="53" xfId="0" applyFont="1" applyFill="1" applyBorder="1" applyAlignment="1">
      <alignment horizontal="left"/>
    </xf>
    <xf numFmtId="0" fontId="3" fillId="15" borderId="2" xfId="0" applyFont="1" applyFill="1" applyBorder="1" applyAlignment="1">
      <alignment horizontal="left"/>
    </xf>
    <xf numFmtId="0" fontId="3" fillId="0" borderId="52" xfId="0" applyFont="1" applyBorder="1" applyAlignment="1">
      <alignment horizontal="left"/>
    </xf>
    <xf numFmtId="0" fontId="3" fillId="0" borderId="0" xfId="0" applyFont="1" applyFill="1" applyBorder="1" applyAlignment="1">
      <alignment horizontal="left"/>
    </xf>
    <xf numFmtId="0" fontId="44" fillId="0" borderId="2" xfId="0" applyFont="1" applyBorder="1" applyAlignment="1">
      <alignment horizontal="left" vertical="center"/>
    </xf>
    <xf numFmtId="0" fontId="3" fillId="0" borderId="0" xfId="0" applyFont="1" applyFill="1" applyAlignment="1">
      <alignment horizontal="left"/>
    </xf>
    <xf numFmtId="0" fontId="3" fillId="15" borderId="0" xfId="0" applyFont="1" applyFill="1" applyBorder="1" applyAlignment="1">
      <alignment horizontal="left"/>
    </xf>
    <xf numFmtId="3" fontId="3" fillId="0" borderId="53" xfId="0" applyNumberFormat="1" applyFont="1" applyBorder="1" applyAlignment="1">
      <alignment horizontal="right" wrapText="1"/>
    </xf>
    <xf numFmtId="3" fontId="3" fillId="0" borderId="0" xfId="0" applyNumberFormat="1" applyFont="1" applyBorder="1" applyAlignment="1">
      <alignment horizontal="right" wrapText="1"/>
    </xf>
    <xf numFmtId="0" fontId="3" fillId="0" borderId="2" xfId="0" applyFont="1" applyBorder="1" applyAlignment="1">
      <alignment horizontal="right" wrapText="1"/>
    </xf>
    <xf numFmtId="0" fontId="44" fillId="14" borderId="0" xfId="0" applyFont="1" applyFill="1" applyBorder="1" applyAlignment="1">
      <alignment horizontal="right" vertical="center" wrapText="1"/>
    </xf>
    <xf numFmtId="3" fontId="3" fillId="15" borderId="53" xfId="0" applyNumberFormat="1" applyFont="1" applyFill="1" applyBorder="1" applyAlignment="1">
      <alignment horizontal="right" wrapText="1"/>
    </xf>
    <xf numFmtId="0" fontId="3" fillId="15" borderId="2" xfId="0" applyFont="1" applyFill="1" applyBorder="1" applyAlignment="1">
      <alignment horizontal="right" wrapText="1"/>
    </xf>
    <xf numFmtId="3" fontId="3" fillId="0" borderId="52" xfId="0" applyNumberFormat="1" applyFont="1" applyBorder="1" applyAlignment="1">
      <alignment horizontal="right" wrapText="1"/>
    </xf>
    <xf numFmtId="3" fontId="3" fillId="15" borderId="2" xfId="0" applyNumberFormat="1" applyFont="1" applyFill="1" applyBorder="1" applyAlignment="1">
      <alignment horizontal="right" wrapText="1"/>
    </xf>
    <xf numFmtId="3" fontId="3" fillId="0" borderId="0" xfId="0" applyNumberFormat="1" applyFont="1" applyAlignment="1">
      <alignment horizontal="right" wrapText="1"/>
    </xf>
    <xf numFmtId="0" fontId="3" fillId="0" borderId="0" xfId="0" applyFont="1" applyAlignment="1">
      <alignment horizontal="right" wrapText="1"/>
    </xf>
    <xf numFmtId="0" fontId="44" fillId="0" borderId="2" xfId="0" applyFont="1" applyBorder="1" applyAlignment="1">
      <alignment horizontal="right" vertical="center" wrapText="1"/>
    </xf>
    <xf numFmtId="3" fontId="3" fillId="0" borderId="2" xfId="0" applyNumberFormat="1" applyFont="1" applyBorder="1" applyAlignment="1">
      <alignment horizontal="right" wrapText="1"/>
    </xf>
    <xf numFmtId="3" fontId="3" fillId="15"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44" fillId="14" borderId="52" xfId="0" applyFont="1" applyFill="1" applyBorder="1" applyAlignment="1">
      <alignment horizontal="right" vertical="center" wrapText="1"/>
    </xf>
    <xf numFmtId="0" fontId="3" fillId="0" borderId="0" xfId="0" applyFont="1" applyFill="1" applyAlignment="1">
      <alignment horizontal="right" wrapText="1"/>
    </xf>
    <xf numFmtId="3" fontId="3" fillId="0" borderId="0" xfId="0" applyNumberFormat="1" applyFont="1"/>
    <xf numFmtId="0" fontId="25" fillId="9" borderId="0" xfId="0" applyFont="1" applyFill="1" applyBorder="1" applyAlignment="1">
      <alignment vertical="top"/>
    </xf>
    <xf numFmtId="0" fontId="25"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5" fillId="9" borderId="0" xfId="0" applyFont="1" applyFill="1" applyBorder="1" applyProtection="1">
      <protection locked="0"/>
    </xf>
    <xf numFmtId="0" fontId="25"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6" fillId="9" borderId="0" xfId="0" applyFont="1" applyFill="1" applyBorder="1" applyAlignment="1">
      <alignment vertical="center"/>
    </xf>
    <xf numFmtId="0" fontId="31" fillId="9" borderId="0" xfId="0" applyFont="1" applyFill="1" applyBorder="1" applyAlignment="1">
      <alignment vertical="center"/>
    </xf>
    <xf numFmtId="0" fontId="31" fillId="9" borderId="48" xfId="0" applyFont="1" applyFill="1" applyBorder="1" applyAlignment="1">
      <alignment vertical="center"/>
    </xf>
    <xf numFmtId="0" fontId="5" fillId="9" borderId="0" xfId="0" applyFont="1" applyFill="1" applyBorder="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Border="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9" borderId="0" xfId="0" applyFont="1" applyFill="1" applyBorder="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35" fillId="8"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8" borderId="14"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8" borderId="15" xfId="0" applyFont="1" applyFill="1" applyBorder="1" applyAlignment="1" applyProtection="1">
      <alignment horizontal="lef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38" fillId="8" borderId="16"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43" xfId="0" applyFont="1" applyFill="1" applyBorder="1" applyAlignment="1" applyProtection="1">
      <alignment horizontal="left" vertical="center"/>
    </xf>
    <xf numFmtId="0" fontId="19" fillId="5"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7"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8" borderId="44" xfId="0" applyFont="1" applyFill="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42" fillId="8" borderId="45" xfId="0" applyFont="1" applyFill="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3" fillId="0" borderId="46" xfId="0" applyFont="1" applyBorder="1" applyProtection="1"/>
    <xf numFmtId="0" fontId="3" fillId="15" borderId="53" xfId="0" applyFont="1" applyFill="1" applyBorder="1" applyAlignment="1">
      <alignment horizontal="justify" vertical="center" wrapText="1"/>
    </xf>
    <xf numFmtId="0" fontId="3" fillId="15" borderId="0" xfId="0" applyFont="1" applyFill="1" applyBorder="1" applyAlignment="1">
      <alignment horizontal="justify" vertical="center" wrapText="1"/>
    </xf>
    <xf numFmtId="0" fontId="3" fillId="15" borderId="2" xfId="0" applyFont="1" applyFill="1" applyBorder="1" applyAlignment="1">
      <alignment horizontal="justify" vertical="center" wrapText="1"/>
    </xf>
    <xf numFmtId="3" fontId="3" fillId="15" borderId="53" xfId="0" applyNumberFormat="1" applyFont="1" applyFill="1" applyBorder="1" applyAlignment="1">
      <alignment horizontal="right" vertical="center" wrapText="1"/>
    </xf>
    <xf numFmtId="3" fontId="3" fillId="15" borderId="0" xfId="0" applyNumberFormat="1" applyFont="1" applyFill="1" applyBorder="1" applyAlignment="1">
      <alignment horizontal="right" vertical="center" wrapText="1"/>
    </xf>
    <xf numFmtId="3" fontId="3" fillId="15" borderId="2" xfId="0" applyNumberFormat="1" applyFont="1" applyFill="1" applyBorder="1" applyAlignment="1">
      <alignment horizontal="righ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53" xfId="0" applyFont="1" applyBorder="1" applyAlignment="1">
      <alignment horizontal="justify" vertical="center" wrapText="1"/>
    </xf>
    <xf numFmtId="0" fontId="3" fillId="0" borderId="2" xfId="0" applyFont="1" applyBorder="1" applyAlignment="1">
      <alignment horizontal="justify" vertical="center" wrapText="1"/>
    </xf>
    <xf numFmtId="3" fontId="3" fillId="0" borderId="53"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15" borderId="53" xfId="0" applyFont="1" applyFill="1" applyBorder="1" applyAlignment="1">
      <alignment horizontal="left" vertical="center"/>
    </xf>
    <xf numFmtId="0" fontId="3" fillId="15" borderId="2" xfId="0" applyFont="1" applyFill="1" applyBorder="1" applyAlignment="1">
      <alignment horizontal="left" vertical="center"/>
    </xf>
    <xf numFmtId="0" fontId="44" fillId="0" borderId="0" xfId="0" applyFont="1" applyAlignment="1">
      <alignment horizontal="justify" vertical="center" wrapText="1"/>
    </xf>
    <xf numFmtId="0" fontId="3" fillId="0" borderId="0" xfId="0" applyFont="1" applyAlignment="1">
      <alignment horizontal="justify" vertical="center" wrapText="1"/>
    </xf>
    <xf numFmtId="3" fontId="3" fillId="0" borderId="0" xfId="0" applyNumberFormat="1" applyFont="1" applyAlignment="1">
      <alignment horizontal="right" vertical="center" wrapText="1"/>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U27" sqref="U27"/>
    </sheetView>
  </sheetViews>
  <sheetFormatPr defaultRowHeight="12.75"/>
  <cols>
    <col min="1" max="1" width="12.42578125" customWidth="1"/>
    <col min="2" max="2" width="9.140625" customWidth="1"/>
    <col min="9" max="9" width="12.7109375" customWidth="1"/>
  </cols>
  <sheetData>
    <row r="1" spans="1:10" ht="15.75">
      <c r="A1" s="208"/>
      <c r="B1" s="209"/>
      <c r="C1" s="209"/>
      <c r="D1" s="29"/>
      <c r="E1" s="29"/>
      <c r="F1" s="29"/>
      <c r="G1" s="29"/>
      <c r="H1" s="29"/>
      <c r="I1" s="29"/>
      <c r="J1" s="30"/>
    </row>
    <row r="2" spans="1:10" ht="14.45" customHeight="1">
      <c r="A2" s="210" t="s">
        <v>0</v>
      </c>
      <c r="B2" s="211"/>
      <c r="C2" s="211"/>
      <c r="D2" s="211"/>
      <c r="E2" s="211"/>
      <c r="F2" s="211"/>
      <c r="G2" s="211"/>
      <c r="H2" s="211"/>
      <c r="I2" s="211"/>
      <c r="J2" s="212"/>
    </row>
    <row r="3" spans="1:10" ht="15">
      <c r="A3" s="86"/>
      <c r="B3" s="87"/>
      <c r="C3" s="87"/>
      <c r="D3" s="87"/>
      <c r="E3" s="87"/>
      <c r="F3" s="87"/>
      <c r="G3" s="87"/>
      <c r="H3" s="87"/>
      <c r="I3" s="87"/>
      <c r="J3" s="88"/>
    </row>
    <row r="4" spans="1:10" ht="33.6" customHeight="1">
      <c r="A4" s="213" t="s">
        <v>1</v>
      </c>
      <c r="B4" s="214"/>
      <c r="C4" s="214"/>
      <c r="D4" s="214"/>
      <c r="E4" s="215">
        <v>44197</v>
      </c>
      <c r="F4" s="216"/>
      <c r="G4" s="94" t="s">
        <v>2</v>
      </c>
      <c r="H4" s="215">
        <v>44561</v>
      </c>
      <c r="I4" s="216"/>
      <c r="J4" s="31"/>
    </row>
    <row r="5" spans="1:10" s="99" customFormat="1" ht="10.15" customHeight="1">
      <c r="A5" s="217"/>
      <c r="B5" s="218"/>
      <c r="C5" s="218"/>
      <c r="D5" s="218"/>
      <c r="E5" s="218"/>
      <c r="F5" s="218"/>
      <c r="G5" s="218"/>
      <c r="H5" s="218"/>
      <c r="I5" s="218"/>
      <c r="J5" s="219"/>
    </row>
    <row r="6" spans="1:10" ht="20.45" customHeight="1">
      <c r="A6" s="89"/>
      <c r="B6" s="100" t="s">
        <v>3</v>
      </c>
      <c r="C6" s="90"/>
      <c r="D6" s="90"/>
      <c r="E6" s="112">
        <v>2021</v>
      </c>
      <c r="F6" s="101"/>
      <c r="G6" s="94"/>
      <c r="H6" s="101"/>
      <c r="I6" s="101"/>
      <c r="J6" s="40"/>
    </row>
    <row r="7" spans="1:10" s="103" customFormat="1" ht="10.9" customHeight="1">
      <c r="A7" s="89"/>
      <c r="B7" s="90"/>
      <c r="C7" s="90"/>
      <c r="D7" s="90"/>
      <c r="E7" s="102"/>
      <c r="F7" s="102"/>
      <c r="G7" s="94"/>
      <c r="H7" s="102"/>
      <c r="I7" s="102"/>
      <c r="J7" s="40"/>
    </row>
    <row r="8" spans="1:10" ht="37.9" customHeight="1">
      <c r="A8" s="221" t="s">
        <v>4</v>
      </c>
      <c r="B8" s="222"/>
      <c r="C8" s="222"/>
      <c r="D8" s="222"/>
      <c r="E8" s="222"/>
      <c r="F8" s="222"/>
      <c r="G8" s="222"/>
      <c r="H8" s="222"/>
      <c r="I8" s="222"/>
      <c r="J8" s="32"/>
    </row>
    <row r="9" spans="1:10" ht="14.25">
      <c r="A9" s="33"/>
      <c r="B9" s="82"/>
      <c r="C9" s="82"/>
      <c r="D9" s="82"/>
      <c r="E9" s="220"/>
      <c r="F9" s="220"/>
      <c r="G9" s="170"/>
      <c r="H9" s="170"/>
      <c r="I9" s="92"/>
      <c r="J9" s="93"/>
    </row>
    <row r="10" spans="1:10" ht="25.9" customHeight="1">
      <c r="A10" s="188" t="s">
        <v>5</v>
      </c>
      <c r="B10" s="189"/>
      <c r="C10" s="200" t="s">
        <v>502</v>
      </c>
      <c r="D10" s="201"/>
      <c r="E10" s="84"/>
      <c r="F10" s="173" t="s">
        <v>6</v>
      </c>
      <c r="G10" s="199"/>
      <c r="H10" s="182" t="s">
        <v>503</v>
      </c>
      <c r="I10" s="183"/>
      <c r="J10" s="34"/>
    </row>
    <row r="11" spans="1:10" ht="15.6" customHeight="1">
      <c r="A11" s="33"/>
      <c r="B11" s="82"/>
      <c r="C11" s="82"/>
      <c r="D11" s="82"/>
      <c r="E11" s="207"/>
      <c r="F11" s="207"/>
      <c r="G11" s="207"/>
      <c r="H11" s="207"/>
      <c r="I11" s="85"/>
      <c r="J11" s="34"/>
    </row>
    <row r="12" spans="1:10" ht="21" customHeight="1">
      <c r="A12" s="172" t="s">
        <v>7</v>
      </c>
      <c r="B12" s="189"/>
      <c r="C12" s="200" t="s">
        <v>504</v>
      </c>
      <c r="D12" s="201"/>
      <c r="E12" s="206"/>
      <c r="F12" s="207"/>
      <c r="G12" s="207"/>
      <c r="H12" s="207"/>
      <c r="I12" s="85"/>
      <c r="J12" s="34"/>
    </row>
    <row r="13" spans="1:10" ht="10.9" customHeight="1">
      <c r="A13" s="84"/>
      <c r="B13" s="85"/>
      <c r="C13" s="82"/>
      <c r="D13" s="82"/>
      <c r="E13" s="170"/>
      <c r="F13" s="170"/>
      <c r="G13" s="170"/>
      <c r="H13" s="170"/>
      <c r="I13" s="82"/>
      <c r="J13" s="35"/>
    </row>
    <row r="14" spans="1:10" ht="22.9" customHeight="1">
      <c r="A14" s="172" t="s">
        <v>8</v>
      </c>
      <c r="B14" s="199"/>
      <c r="C14" s="200" t="s">
        <v>505</v>
      </c>
      <c r="D14" s="201"/>
      <c r="E14" s="205"/>
      <c r="F14" s="190"/>
      <c r="G14" s="98" t="s">
        <v>9</v>
      </c>
      <c r="H14" s="200" t="s">
        <v>506</v>
      </c>
      <c r="I14" s="201"/>
      <c r="J14" s="95"/>
    </row>
    <row r="15" spans="1:10" ht="14.45" customHeight="1">
      <c r="A15" s="84"/>
      <c r="B15" s="85"/>
      <c r="C15" s="82"/>
      <c r="D15" s="82"/>
      <c r="E15" s="170"/>
      <c r="F15" s="170"/>
      <c r="G15" s="170"/>
      <c r="H15" s="170"/>
      <c r="I15" s="82"/>
      <c r="J15" s="35"/>
    </row>
    <row r="16" spans="1:10" ht="13.15" customHeight="1">
      <c r="A16" s="172" t="s">
        <v>10</v>
      </c>
      <c r="B16" s="199"/>
      <c r="C16" s="200" t="s">
        <v>507</v>
      </c>
      <c r="D16" s="201"/>
      <c r="E16" s="91"/>
      <c r="F16" s="91"/>
      <c r="G16" s="91"/>
      <c r="H16" s="91"/>
      <c r="I16" s="91"/>
      <c r="J16" s="95"/>
    </row>
    <row r="17" spans="1:10" ht="14.45" customHeight="1">
      <c r="A17" s="202"/>
      <c r="B17" s="203"/>
      <c r="C17" s="203"/>
      <c r="D17" s="203"/>
      <c r="E17" s="203"/>
      <c r="F17" s="203"/>
      <c r="G17" s="203"/>
      <c r="H17" s="203"/>
      <c r="I17" s="203"/>
      <c r="J17" s="204"/>
    </row>
    <row r="18" spans="1:10">
      <c r="A18" s="188" t="s">
        <v>11</v>
      </c>
      <c r="B18" s="189"/>
      <c r="C18" s="174" t="s">
        <v>508</v>
      </c>
      <c r="D18" s="175"/>
      <c r="E18" s="175"/>
      <c r="F18" s="175"/>
      <c r="G18" s="175"/>
      <c r="H18" s="175"/>
      <c r="I18" s="175"/>
      <c r="J18" s="176"/>
    </row>
    <row r="19" spans="1:10" ht="14.25">
      <c r="A19" s="33"/>
      <c r="B19" s="82"/>
      <c r="C19" s="97"/>
      <c r="D19" s="82"/>
      <c r="E19" s="170"/>
      <c r="F19" s="170"/>
      <c r="G19" s="170"/>
      <c r="H19" s="170"/>
      <c r="I19" s="82"/>
      <c r="J19" s="35"/>
    </row>
    <row r="20" spans="1:10" ht="14.25">
      <c r="A20" s="188" t="s">
        <v>12</v>
      </c>
      <c r="B20" s="189"/>
      <c r="C20" s="182">
        <v>51000</v>
      </c>
      <c r="D20" s="183"/>
      <c r="E20" s="170"/>
      <c r="F20" s="170"/>
      <c r="G20" s="174" t="s">
        <v>509</v>
      </c>
      <c r="H20" s="175"/>
      <c r="I20" s="175"/>
      <c r="J20" s="176"/>
    </row>
    <row r="21" spans="1:10" ht="14.25">
      <c r="A21" s="33"/>
      <c r="B21" s="82"/>
      <c r="C21" s="82"/>
      <c r="D21" s="82"/>
      <c r="E21" s="170"/>
      <c r="F21" s="170"/>
      <c r="G21" s="170"/>
      <c r="H21" s="170"/>
      <c r="I21" s="82"/>
      <c r="J21" s="35"/>
    </row>
    <row r="22" spans="1:10">
      <c r="A22" s="188" t="s">
        <v>13</v>
      </c>
      <c r="B22" s="189"/>
      <c r="C22" s="174" t="s">
        <v>510</v>
      </c>
      <c r="D22" s="175"/>
      <c r="E22" s="175"/>
      <c r="F22" s="175"/>
      <c r="G22" s="175"/>
      <c r="H22" s="175"/>
      <c r="I22" s="175"/>
      <c r="J22" s="176"/>
    </row>
    <row r="23" spans="1:10" ht="14.25">
      <c r="A23" s="33"/>
      <c r="B23" s="82"/>
      <c r="C23" s="82"/>
      <c r="D23" s="82"/>
      <c r="E23" s="170"/>
      <c r="F23" s="170"/>
      <c r="G23" s="170"/>
      <c r="H23" s="170"/>
      <c r="I23" s="82"/>
      <c r="J23" s="35"/>
    </row>
    <row r="24" spans="1:10" ht="14.25">
      <c r="A24" s="188" t="s">
        <v>14</v>
      </c>
      <c r="B24" s="189"/>
      <c r="C24" s="194" t="s">
        <v>511</v>
      </c>
      <c r="D24" s="195"/>
      <c r="E24" s="195"/>
      <c r="F24" s="195"/>
      <c r="G24" s="195"/>
      <c r="H24" s="195"/>
      <c r="I24" s="195"/>
      <c r="J24" s="196"/>
    </row>
    <row r="25" spans="1:10" ht="14.25">
      <c r="A25" s="33"/>
      <c r="B25" s="82"/>
      <c r="C25" s="97"/>
      <c r="D25" s="82"/>
      <c r="E25" s="170"/>
      <c r="F25" s="170"/>
      <c r="G25" s="170"/>
      <c r="H25" s="170"/>
      <c r="I25" s="82"/>
      <c r="J25" s="35"/>
    </row>
    <row r="26" spans="1:10" ht="14.25">
      <c r="A26" s="188" t="s">
        <v>15</v>
      </c>
      <c r="B26" s="189"/>
      <c r="C26" s="194" t="s">
        <v>512</v>
      </c>
      <c r="D26" s="195"/>
      <c r="E26" s="195"/>
      <c r="F26" s="195"/>
      <c r="G26" s="195"/>
      <c r="H26" s="195"/>
      <c r="I26" s="195"/>
      <c r="J26" s="196"/>
    </row>
    <row r="27" spans="1:10" ht="13.9" customHeight="1">
      <c r="A27" s="33"/>
      <c r="B27" s="82"/>
      <c r="C27" s="97"/>
      <c r="D27" s="82"/>
      <c r="E27" s="170"/>
      <c r="F27" s="170"/>
      <c r="G27" s="170"/>
      <c r="H27" s="170"/>
      <c r="I27" s="82"/>
      <c r="J27" s="35"/>
    </row>
    <row r="28" spans="1:10" ht="22.9" customHeight="1">
      <c r="A28" s="172" t="s">
        <v>16</v>
      </c>
      <c r="B28" s="189"/>
      <c r="C28" s="62">
        <v>334</v>
      </c>
      <c r="D28" s="36"/>
      <c r="E28" s="193"/>
      <c r="F28" s="193"/>
      <c r="G28" s="193"/>
      <c r="H28" s="193"/>
      <c r="I28" s="197"/>
      <c r="J28" s="198"/>
    </row>
    <row r="29" spans="1:10" ht="14.25">
      <c r="A29" s="33"/>
      <c r="B29" s="82"/>
      <c r="C29" s="82"/>
      <c r="D29" s="82"/>
      <c r="E29" s="170"/>
      <c r="F29" s="170"/>
      <c r="G29" s="170"/>
      <c r="H29" s="170"/>
      <c r="I29" s="82"/>
      <c r="J29" s="35"/>
    </row>
    <row r="30" spans="1:10" ht="15">
      <c r="A30" s="188" t="s">
        <v>17</v>
      </c>
      <c r="B30" s="189"/>
      <c r="C30" s="111" t="s">
        <v>513</v>
      </c>
      <c r="D30" s="184" t="s">
        <v>18</v>
      </c>
      <c r="E30" s="185"/>
      <c r="F30" s="185"/>
      <c r="G30" s="185"/>
      <c r="H30" s="104" t="s">
        <v>19</v>
      </c>
      <c r="I30" s="105" t="s">
        <v>20</v>
      </c>
      <c r="J30" s="106"/>
    </row>
    <row r="31" spans="1:10">
      <c r="A31" s="188"/>
      <c r="B31" s="189"/>
      <c r="C31" s="37"/>
      <c r="D31" s="94"/>
      <c r="E31" s="190"/>
      <c r="F31" s="190"/>
      <c r="G31" s="190"/>
      <c r="H31" s="190"/>
      <c r="I31" s="191"/>
      <c r="J31" s="192"/>
    </row>
    <row r="32" spans="1:10">
      <c r="A32" s="188" t="s">
        <v>21</v>
      </c>
      <c r="B32" s="189"/>
      <c r="C32" s="62" t="s">
        <v>514</v>
      </c>
      <c r="D32" s="184" t="s">
        <v>22</v>
      </c>
      <c r="E32" s="185"/>
      <c r="F32" s="185"/>
      <c r="G32" s="185"/>
      <c r="H32" s="107" t="s">
        <v>23</v>
      </c>
      <c r="I32" s="108" t="s">
        <v>24</v>
      </c>
      <c r="J32" s="109"/>
    </row>
    <row r="33" spans="1:10" ht="14.25">
      <c r="A33" s="33"/>
      <c r="B33" s="82"/>
      <c r="C33" s="82"/>
      <c r="D33" s="82"/>
      <c r="E33" s="170"/>
      <c r="F33" s="170"/>
      <c r="G33" s="170"/>
      <c r="H33" s="170"/>
      <c r="I33" s="82"/>
      <c r="J33" s="35"/>
    </row>
    <row r="34" spans="1:10">
      <c r="A34" s="184" t="s">
        <v>25</v>
      </c>
      <c r="B34" s="185"/>
      <c r="C34" s="185"/>
      <c r="D34" s="185"/>
      <c r="E34" s="185" t="s">
        <v>26</v>
      </c>
      <c r="F34" s="185"/>
      <c r="G34" s="185"/>
      <c r="H34" s="185"/>
      <c r="I34" s="185"/>
      <c r="J34" s="38" t="s">
        <v>27</v>
      </c>
    </row>
    <row r="35" spans="1:10" ht="14.25">
      <c r="A35" s="33"/>
      <c r="B35" s="82"/>
      <c r="C35" s="82"/>
      <c r="D35" s="82"/>
      <c r="E35" s="170"/>
      <c r="F35" s="170"/>
      <c r="G35" s="170"/>
      <c r="H35" s="170"/>
      <c r="I35" s="82"/>
      <c r="J35" s="93"/>
    </row>
    <row r="36" spans="1:10">
      <c r="A36" s="177"/>
      <c r="B36" s="178"/>
      <c r="C36" s="178"/>
      <c r="D36" s="178"/>
      <c r="E36" s="177"/>
      <c r="F36" s="178"/>
      <c r="G36" s="178"/>
      <c r="H36" s="178"/>
      <c r="I36" s="179"/>
      <c r="J36" s="83"/>
    </row>
    <row r="37" spans="1:10" ht="14.25">
      <c r="A37" s="33"/>
      <c r="B37" s="82"/>
      <c r="C37" s="97"/>
      <c r="D37" s="187"/>
      <c r="E37" s="187"/>
      <c r="F37" s="187"/>
      <c r="G37" s="187"/>
      <c r="H37" s="187"/>
      <c r="I37" s="187"/>
      <c r="J37" s="35"/>
    </row>
    <row r="38" spans="1:10">
      <c r="A38" s="177"/>
      <c r="B38" s="178"/>
      <c r="C38" s="178"/>
      <c r="D38" s="179"/>
      <c r="E38" s="177"/>
      <c r="F38" s="178"/>
      <c r="G38" s="178"/>
      <c r="H38" s="178"/>
      <c r="I38" s="179"/>
      <c r="J38" s="62"/>
    </row>
    <row r="39" spans="1:10" ht="14.25">
      <c r="A39" s="33"/>
      <c r="B39" s="82"/>
      <c r="C39" s="97"/>
      <c r="D39" s="96"/>
      <c r="E39" s="187"/>
      <c r="F39" s="187"/>
      <c r="G39" s="187"/>
      <c r="H39" s="187"/>
      <c r="I39" s="85"/>
      <c r="J39" s="35"/>
    </row>
    <row r="40" spans="1:10">
      <c r="A40" s="177"/>
      <c r="B40" s="178"/>
      <c r="C40" s="178"/>
      <c r="D40" s="179"/>
      <c r="E40" s="177"/>
      <c r="F40" s="178"/>
      <c r="G40" s="178"/>
      <c r="H40" s="178"/>
      <c r="I40" s="179"/>
      <c r="J40" s="62"/>
    </row>
    <row r="41" spans="1:10" ht="14.25">
      <c r="A41" s="33"/>
      <c r="B41" s="82"/>
      <c r="C41" s="97"/>
      <c r="D41" s="96"/>
      <c r="E41" s="187"/>
      <c r="F41" s="187"/>
      <c r="G41" s="187"/>
      <c r="H41" s="187"/>
      <c r="I41" s="85"/>
      <c r="J41" s="35"/>
    </row>
    <row r="42" spans="1:10">
      <c r="A42" s="177"/>
      <c r="B42" s="178"/>
      <c r="C42" s="178"/>
      <c r="D42" s="179"/>
      <c r="E42" s="177"/>
      <c r="F42" s="178"/>
      <c r="G42" s="178"/>
      <c r="H42" s="178"/>
      <c r="I42" s="179"/>
      <c r="J42" s="62"/>
    </row>
    <row r="43" spans="1:10" ht="14.25">
      <c r="A43" s="39"/>
      <c r="B43" s="97"/>
      <c r="C43" s="169"/>
      <c r="D43" s="169"/>
      <c r="E43" s="170"/>
      <c r="F43" s="170"/>
      <c r="G43" s="169"/>
      <c r="H43" s="169"/>
      <c r="I43" s="169"/>
      <c r="J43" s="35"/>
    </row>
    <row r="44" spans="1:10">
      <c r="A44" s="177"/>
      <c r="B44" s="178"/>
      <c r="C44" s="178"/>
      <c r="D44" s="179"/>
      <c r="E44" s="177"/>
      <c r="F44" s="178"/>
      <c r="G44" s="178"/>
      <c r="H44" s="178"/>
      <c r="I44" s="179"/>
      <c r="J44" s="62"/>
    </row>
    <row r="45" spans="1:10" ht="14.25">
      <c r="A45" s="39"/>
      <c r="B45" s="97"/>
      <c r="C45" s="97"/>
      <c r="D45" s="82"/>
      <c r="E45" s="186"/>
      <c r="F45" s="186"/>
      <c r="G45" s="169"/>
      <c r="H45" s="169"/>
      <c r="I45" s="82"/>
      <c r="J45" s="35"/>
    </row>
    <row r="46" spans="1:10">
      <c r="A46" s="177"/>
      <c r="B46" s="178"/>
      <c r="C46" s="178"/>
      <c r="D46" s="179"/>
      <c r="E46" s="177"/>
      <c r="F46" s="178"/>
      <c r="G46" s="178"/>
      <c r="H46" s="178"/>
      <c r="I46" s="179"/>
      <c r="J46" s="62"/>
    </row>
    <row r="47" spans="1:10" ht="14.25">
      <c r="A47" s="39"/>
      <c r="B47" s="97"/>
      <c r="C47" s="97"/>
      <c r="D47" s="82"/>
      <c r="E47" s="170"/>
      <c r="F47" s="170"/>
      <c r="G47" s="169"/>
      <c r="H47" s="169"/>
      <c r="I47" s="82"/>
      <c r="J47" s="110" t="s">
        <v>28</v>
      </c>
    </row>
    <row r="48" spans="1:10" ht="14.25">
      <c r="A48" s="39"/>
      <c r="B48" s="97"/>
      <c r="C48" s="97"/>
      <c r="D48" s="82"/>
      <c r="E48" s="170"/>
      <c r="F48" s="170"/>
      <c r="G48" s="169"/>
      <c r="H48" s="169"/>
      <c r="I48" s="82"/>
      <c r="J48" s="110" t="s">
        <v>29</v>
      </c>
    </row>
    <row r="49" spans="1:10" ht="14.45" customHeight="1">
      <c r="A49" s="172" t="s">
        <v>30</v>
      </c>
      <c r="B49" s="173"/>
      <c r="C49" s="182"/>
      <c r="D49" s="183"/>
      <c r="E49" s="180" t="s">
        <v>31</v>
      </c>
      <c r="F49" s="181"/>
      <c r="G49" s="174"/>
      <c r="H49" s="175"/>
      <c r="I49" s="175"/>
      <c r="J49" s="176"/>
    </row>
    <row r="50" spans="1:10" ht="14.25">
      <c r="A50" s="39"/>
      <c r="B50" s="97"/>
      <c r="C50" s="169"/>
      <c r="D50" s="169"/>
      <c r="E50" s="170"/>
      <c r="F50" s="170"/>
      <c r="G50" s="171" t="s">
        <v>32</v>
      </c>
      <c r="H50" s="171"/>
      <c r="I50" s="171"/>
      <c r="J50" s="40"/>
    </row>
    <row r="51" spans="1:10" ht="13.9" customHeight="1">
      <c r="A51" s="172" t="s">
        <v>33</v>
      </c>
      <c r="B51" s="173"/>
      <c r="C51" s="174" t="s">
        <v>515</v>
      </c>
      <c r="D51" s="175"/>
      <c r="E51" s="175"/>
      <c r="F51" s="175"/>
      <c r="G51" s="175"/>
      <c r="H51" s="175"/>
      <c r="I51" s="175"/>
      <c r="J51" s="176"/>
    </row>
    <row r="52" spans="1:10" ht="14.25">
      <c r="A52" s="33"/>
      <c r="B52" s="82"/>
      <c r="C52" s="193" t="s">
        <v>34</v>
      </c>
      <c r="D52" s="193"/>
      <c r="E52" s="193"/>
      <c r="F52" s="193"/>
      <c r="G52" s="193"/>
      <c r="H52" s="193"/>
      <c r="I52" s="193"/>
      <c r="J52" s="35"/>
    </row>
    <row r="53" spans="1:10" ht="14.25">
      <c r="A53" s="172" t="s">
        <v>35</v>
      </c>
      <c r="B53" s="173"/>
      <c r="C53" s="227" t="s">
        <v>516</v>
      </c>
      <c r="D53" s="228"/>
      <c r="E53" s="229"/>
      <c r="F53" s="170"/>
      <c r="G53" s="170"/>
      <c r="H53" s="185"/>
      <c r="I53" s="185"/>
      <c r="J53" s="230"/>
    </row>
    <row r="54" spans="1:10" ht="14.25">
      <c r="A54" s="33"/>
      <c r="B54" s="82"/>
      <c r="C54" s="97"/>
      <c r="D54" s="82"/>
      <c r="E54" s="170"/>
      <c r="F54" s="170"/>
      <c r="G54" s="170"/>
      <c r="H54" s="170"/>
      <c r="I54" s="82"/>
      <c r="J54" s="35"/>
    </row>
    <row r="55" spans="1:10" ht="14.45" customHeight="1">
      <c r="A55" s="172" t="s">
        <v>36</v>
      </c>
      <c r="B55" s="173"/>
      <c r="C55" s="223" t="s">
        <v>511</v>
      </c>
      <c r="D55" s="224"/>
      <c r="E55" s="224"/>
      <c r="F55" s="224"/>
      <c r="G55" s="224"/>
      <c r="H55" s="224"/>
      <c r="I55" s="224"/>
      <c r="J55" s="225"/>
    </row>
    <row r="56" spans="1:10" ht="14.25">
      <c r="A56" s="33"/>
      <c r="B56" s="82"/>
      <c r="C56" s="82"/>
      <c r="D56" s="82"/>
      <c r="E56" s="170"/>
      <c r="F56" s="170"/>
      <c r="G56" s="170"/>
      <c r="H56" s="170"/>
      <c r="I56" s="82"/>
      <c r="J56" s="35"/>
    </row>
    <row r="57" spans="1:10" ht="14.25">
      <c r="A57" s="172" t="s">
        <v>37</v>
      </c>
      <c r="B57" s="173"/>
      <c r="C57" s="223" t="s">
        <v>517</v>
      </c>
      <c r="D57" s="224"/>
      <c r="E57" s="224"/>
      <c r="F57" s="224"/>
      <c r="G57" s="224"/>
      <c r="H57" s="224"/>
      <c r="I57" s="224"/>
      <c r="J57" s="225"/>
    </row>
    <row r="58" spans="1:10" ht="14.45" customHeight="1">
      <c r="A58" s="33"/>
      <c r="B58" s="82"/>
      <c r="C58" s="171" t="s">
        <v>38</v>
      </c>
      <c r="D58" s="171"/>
      <c r="E58" s="171"/>
      <c r="F58" s="171"/>
      <c r="G58" s="82"/>
      <c r="H58" s="82"/>
      <c r="I58" s="82"/>
      <c r="J58" s="35"/>
    </row>
    <row r="59" spans="1:10" ht="14.25">
      <c r="A59" s="172" t="s">
        <v>39</v>
      </c>
      <c r="B59" s="173"/>
      <c r="C59" s="223" t="s">
        <v>518</v>
      </c>
      <c r="D59" s="224"/>
      <c r="E59" s="224"/>
      <c r="F59" s="224"/>
      <c r="G59" s="224"/>
      <c r="H59" s="224"/>
      <c r="I59" s="224"/>
      <c r="J59" s="225"/>
    </row>
    <row r="60" spans="1:10" ht="14.45" customHeight="1">
      <c r="A60" s="41"/>
      <c r="B60" s="42"/>
      <c r="C60" s="226" t="s">
        <v>40</v>
      </c>
      <c r="D60" s="226"/>
      <c r="E60" s="226"/>
      <c r="F60" s="226"/>
      <c r="G60" s="226"/>
      <c r="H60" s="42"/>
      <c r="I60" s="42"/>
      <c r="J60" s="43"/>
    </row>
    <row r="67" ht="27" customHeight="1"/>
    <row r="71" ht="38.450000000000003" customHeight="1"/>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82" zoomScaleNormal="100" zoomScaleSheetLayoutView="110" workbookViewId="0">
      <selection activeCell="I76" sqref="I76"/>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244" t="s">
        <v>41</v>
      </c>
      <c r="B1" s="245"/>
      <c r="C1" s="245"/>
      <c r="D1" s="245"/>
      <c r="E1" s="245"/>
      <c r="F1" s="245"/>
      <c r="G1" s="245"/>
      <c r="H1" s="245"/>
      <c r="I1" s="245"/>
    </row>
    <row r="2" spans="1:9">
      <c r="A2" s="246" t="s">
        <v>499</v>
      </c>
      <c r="B2" s="247"/>
      <c r="C2" s="247"/>
      <c r="D2" s="247"/>
      <c r="E2" s="247"/>
      <c r="F2" s="247"/>
      <c r="G2" s="247"/>
      <c r="H2" s="247"/>
      <c r="I2" s="247"/>
    </row>
    <row r="3" spans="1:9">
      <c r="A3" s="248" t="s">
        <v>42</v>
      </c>
      <c r="B3" s="249"/>
      <c r="C3" s="249"/>
      <c r="D3" s="249"/>
      <c r="E3" s="249"/>
      <c r="F3" s="249"/>
      <c r="G3" s="249"/>
      <c r="H3" s="249"/>
      <c r="I3" s="249"/>
    </row>
    <row r="4" spans="1:9" ht="12.75" customHeight="1">
      <c r="A4" s="250" t="s">
        <v>498</v>
      </c>
      <c r="B4" s="251"/>
      <c r="C4" s="251"/>
      <c r="D4" s="251"/>
      <c r="E4" s="251"/>
      <c r="F4" s="251"/>
      <c r="G4" s="251"/>
      <c r="H4" s="251"/>
      <c r="I4" s="252"/>
    </row>
    <row r="5" spans="1:9" ht="34.5" thickBot="1">
      <c r="A5" s="256" t="s">
        <v>43</v>
      </c>
      <c r="B5" s="257"/>
      <c r="C5" s="257"/>
      <c r="D5" s="257"/>
      <c r="E5" s="257"/>
      <c r="F5" s="258"/>
      <c r="G5" s="26" t="s">
        <v>44</v>
      </c>
      <c r="H5" s="56" t="s">
        <v>45</v>
      </c>
      <c r="I5" s="57" t="s">
        <v>46</v>
      </c>
    </row>
    <row r="6" spans="1:9">
      <c r="A6" s="253">
        <v>1</v>
      </c>
      <c r="B6" s="254"/>
      <c r="C6" s="254"/>
      <c r="D6" s="254"/>
      <c r="E6" s="254"/>
      <c r="F6" s="255"/>
      <c r="G6" s="27">
        <v>2</v>
      </c>
      <c r="H6" s="28">
        <v>3</v>
      </c>
      <c r="I6" s="28">
        <v>4</v>
      </c>
    </row>
    <row r="7" spans="1:9">
      <c r="A7" s="259"/>
      <c r="B7" s="259"/>
      <c r="C7" s="259"/>
      <c r="D7" s="259"/>
      <c r="E7" s="259"/>
      <c r="F7" s="259"/>
      <c r="G7" s="259"/>
      <c r="H7" s="259"/>
      <c r="I7" s="260"/>
    </row>
    <row r="8" spans="1:9" ht="12.75" customHeight="1">
      <c r="A8" s="261" t="s">
        <v>47</v>
      </c>
      <c r="B8" s="262"/>
      <c r="C8" s="262"/>
      <c r="D8" s="262"/>
      <c r="E8" s="262"/>
      <c r="F8" s="263"/>
      <c r="G8" s="16">
        <v>1</v>
      </c>
      <c r="H8" s="58">
        <v>0</v>
      </c>
      <c r="I8" s="58">
        <v>0</v>
      </c>
    </row>
    <row r="9" spans="1:9" ht="12.75" customHeight="1">
      <c r="A9" s="241" t="s">
        <v>48</v>
      </c>
      <c r="B9" s="242"/>
      <c r="C9" s="242"/>
      <c r="D9" s="242"/>
      <c r="E9" s="242"/>
      <c r="F9" s="243"/>
      <c r="G9" s="17">
        <v>2</v>
      </c>
      <c r="H9" s="59">
        <f>H10+H17+H27+H38+H43</f>
        <v>493114069</v>
      </c>
      <c r="I9" s="59">
        <f>I10+I17+I27+I38+I43</f>
        <v>468218249</v>
      </c>
    </row>
    <row r="10" spans="1:9" ht="12.75" customHeight="1">
      <c r="A10" s="232" t="s">
        <v>49</v>
      </c>
      <c r="B10" s="233"/>
      <c r="C10" s="233"/>
      <c r="D10" s="233"/>
      <c r="E10" s="233"/>
      <c r="F10" s="234"/>
      <c r="G10" s="17">
        <v>3</v>
      </c>
      <c r="H10" s="59">
        <f>H11+H12+H13+H14+H15+H16</f>
        <v>23038826</v>
      </c>
      <c r="I10" s="59">
        <f>I11+I12+I13+I14+I15+I16</f>
        <v>19016821</v>
      </c>
    </row>
    <row r="11" spans="1:9" ht="12.75" customHeight="1">
      <c r="A11" s="238" t="s">
        <v>50</v>
      </c>
      <c r="B11" s="239"/>
      <c r="C11" s="239"/>
      <c r="D11" s="239"/>
      <c r="E11" s="239"/>
      <c r="F11" s="240"/>
      <c r="G11" s="16">
        <v>4</v>
      </c>
      <c r="H11" s="58">
        <v>0</v>
      </c>
      <c r="I11" s="58">
        <v>0</v>
      </c>
    </row>
    <row r="12" spans="1:9" ht="23.45" customHeight="1">
      <c r="A12" s="238" t="s">
        <v>51</v>
      </c>
      <c r="B12" s="239"/>
      <c r="C12" s="239"/>
      <c r="D12" s="239"/>
      <c r="E12" s="239"/>
      <c r="F12" s="240"/>
      <c r="G12" s="16">
        <v>5</v>
      </c>
      <c r="H12" s="58">
        <v>22287326</v>
      </c>
      <c r="I12" s="58">
        <v>17490038</v>
      </c>
    </row>
    <row r="13" spans="1:9" ht="12.75" customHeight="1">
      <c r="A13" s="238" t="s">
        <v>52</v>
      </c>
      <c r="B13" s="239"/>
      <c r="C13" s="239"/>
      <c r="D13" s="239"/>
      <c r="E13" s="239"/>
      <c r="F13" s="240"/>
      <c r="G13" s="16">
        <v>6</v>
      </c>
      <c r="H13" s="58">
        <v>0</v>
      </c>
      <c r="I13" s="58">
        <v>0</v>
      </c>
    </row>
    <row r="14" spans="1:9" ht="12.75" customHeight="1">
      <c r="A14" s="238" t="s">
        <v>53</v>
      </c>
      <c r="B14" s="239"/>
      <c r="C14" s="239"/>
      <c r="D14" s="239"/>
      <c r="E14" s="239"/>
      <c r="F14" s="240"/>
      <c r="G14" s="16">
        <v>7</v>
      </c>
      <c r="H14" s="58">
        <v>0</v>
      </c>
      <c r="I14" s="58">
        <v>0</v>
      </c>
    </row>
    <row r="15" spans="1:9" ht="12.75" customHeight="1">
      <c r="A15" s="238" t="s">
        <v>54</v>
      </c>
      <c r="B15" s="239"/>
      <c r="C15" s="239"/>
      <c r="D15" s="239"/>
      <c r="E15" s="239"/>
      <c r="F15" s="240"/>
      <c r="G15" s="16">
        <v>8</v>
      </c>
      <c r="H15" s="58">
        <v>751500</v>
      </c>
      <c r="I15" s="58">
        <v>1526783</v>
      </c>
    </row>
    <row r="16" spans="1:9" ht="12.75" customHeight="1">
      <c r="A16" s="238" t="s">
        <v>55</v>
      </c>
      <c r="B16" s="239"/>
      <c r="C16" s="239"/>
      <c r="D16" s="239"/>
      <c r="E16" s="239"/>
      <c r="F16" s="240"/>
      <c r="G16" s="16">
        <v>9</v>
      </c>
      <c r="H16" s="58">
        <v>0</v>
      </c>
      <c r="I16" s="58">
        <v>0</v>
      </c>
    </row>
    <row r="17" spans="1:9" ht="12.75" customHeight="1">
      <c r="A17" s="232" t="s">
        <v>56</v>
      </c>
      <c r="B17" s="233"/>
      <c r="C17" s="233"/>
      <c r="D17" s="233"/>
      <c r="E17" s="233"/>
      <c r="F17" s="234"/>
      <c r="G17" s="17">
        <v>10</v>
      </c>
      <c r="H17" s="59">
        <f>H18+H19+H20+H21+H22+H23+H24+H25+H26</f>
        <v>469342695</v>
      </c>
      <c r="I17" s="59">
        <f>I18+I19+I20+I21+I22+I23+I24+I25+I26</f>
        <v>448406219</v>
      </c>
    </row>
    <row r="18" spans="1:9" ht="12.75" customHeight="1">
      <c r="A18" s="238" t="s">
        <v>57</v>
      </c>
      <c r="B18" s="239"/>
      <c r="C18" s="239"/>
      <c r="D18" s="239"/>
      <c r="E18" s="239"/>
      <c r="F18" s="240"/>
      <c r="G18" s="16">
        <v>11</v>
      </c>
      <c r="H18" s="58">
        <v>22913378</v>
      </c>
      <c r="I18" s="58">
        <v>22913378</v>
      </c>
    </row>
    <row r="19" spans="1:9" ht="12.75" customHeight="1">
      <c r="A19" s="238" t="s">
        <v>58</v>
      </c>
      <c r="B19" s="239"/>
      <c r="C19" s="239"/>
      <c r="D19" s="239"/>
      <c r="E19" s="239"/>
      <c r="F19" s="240"/>
      <c r="G19" s="16">
        <v>12</v>
      </c>
      <c r="H19" s="58">
        <v>277013983</v>
      </c>
      <c r="I19" s="58">
        <v>265247731</v>
      </c>
    </row>
    <row r="20" spans="1:9" ht="12.75" customHeight="1">
      <c r="A20" s="238" t="s">
        <v>59</v>
      </c>
      <c r="B20" s="239"/>
      <c r="C20" s="239"/>
      <c r="D20" s="239"/>
      <c r="E20" s="239"/>
      <c r="F20" s="240"/>
      <c r="G20" s="16">
        <v>13</v>
      </c>
      <c r="H20" s="58">
        <v>46555621</v>
      </c>
      <c r="I20" s="58">
        <v>44069750</v>
      </c>
    </row>
    <row r="21" spans="1:9" ht="12.75" customHeight="1">
      <c r="A21" s="238" t="s">
        <v>60</v>
      </c>
      <c r="B21" s="239"/>
      <c r="C21" s="239"/>
      <c r="D21" s="239"/>
      <c r="E21" s="239"/>
      <c r="F21" s="240"/>
      <c r="G21" s="16">
        <v>14</v>
      </c>
      <c r="H21" s="58">
        <v>37185723</v>
      </c>
      <c r="I21" s="58">
        <v>31504310</v>
      </c>
    </row>
    <row r="22" spans="1:9" ht="12.75" customHeight="1">
      <c r="A22" s="238" t="s">
        <v>61</v>
      </c>
      <c r="B22" s="239"/>
      <c r="C22" s="239"/>
      <c r="D22" s="239"/>
      <c r="E22" s="239"/>
      <c r="F22" s="240"/>
      <c r="G22" s="16">
        <v>15</v>
      </c>
      <c r="H22" s="58">
        <v>0</v>
      </c>
      <c r="I22" s="58">
        <v>0</v>
      </c>
    </row>
    <row r="23" spans="1:9" ht="12.75" customHeight="1">
      <c r="A23" s="238" t="s">
        <v>62</v>
      </c>
      <c r="B23" s="239"/>
      <c r="C23" s="239"/>
      <c r="D23" s="239"/>
      <c r="E23" s="239"/>
      <c r="F23" s="240"/>
      <c r="G23" s="16">
        <v>16</v>
      </c>
      <c r="H23" s="58">
        <v>2753598</v>
      </c>
      <c r="I23" s="58">
        <v>3196415</v>
      </c>
    </row>
    <row r="24" spans="1:9" ht="12.75" customHeight="1">
      <c r="A24" s="238" t="s">
        <v>63</v>
      </c>
      <c r="B24" s="239"/>
      <c r="C24" s="239"/>
      <c r="D24" s="239"/>
      <c r="E24" s="239"/>
      <c r="F24" s="240"/>
      <c r="G24" s="16">
        <v>17</v>
      </c>
      <c r="H24" s="58">
        <v>14148120</v>
      </c>
      <c r="I24" s="58">
        <v>21643199</v>
      </c>
    </row>
    <row r="25" spans="1:9" ht="12.75" customHeight="1">
      <c r="A25" s="238" t="s">
        <v>64</v>
      </c>
      <c r="B25" s="239"/>
      <c r="C25" s="239"/>
      <c r="D25" s="239"/>
      <c r="E25" s="239"/>
      <c r="F25" s="240"/>
      <c r="G25" s="16">
        <v>18</v>
      </c>
      <c r="H25" s="58">
        <v>1466780</v>
      </c>
      <c r="I25" s="58">
        <v>1167756</v>
      </c>
    </row>
    <row r="26" spans="1:9" ht="12.75" customHeight="1">
      <c r="A26" s="238" t="s">
        <v>65</v>
      </c>
      <c r="B26" s="239"/>
      <c r="C26" s="239"/>
      <c r="D26" s="239"/>
      <c r="E26" s="239"/>
      <c r="F26" s="240"/>
      <c r="G26" s="16">
        <v>19</v>
      </c>
      <c r="H26" s="58">
        <v>67305492</v>
      </c>
      <c r="I26" s="58">
        <v>58663680</v>
      </c>
    </row>
    <row r="27" spans="1:9" ht="12.75" customHeight="1">
      <c r="A27" s="232" t="s">
        <v>66</v>
      </c>
      <c r="B27" s="233"/>
      <c r="C27" s="233"/>
      <c r="D27" s="233"/>
      <c r="E27" s="233"/>
      <c r="F27" s="234"/>
      <c r="G27" s="17">
        <v>20</v>
      </c>
      <c r="H27" s="59">
        <f>SUM(H28:H37)</f>
        <v>0</v>
      </c>
      <c r="I27" s="59">
        <f>SUM(I28:I37)</f>
        <v>284247</v>
      </c>
    </row>
    <row r="28" spans="1:9" ht="12.75" customHeight="1">
      <c r="A28" s="238" t="s">
        <v>67</v>
      </c>
      <c r="B28" s="239"/>
      <c r="C28" s="239"/>
      <c r="D28" s="239"/>
      <c r="E28" s="239"/>
      <c r="F28" s="240"/>
      <c r="G28" s="16">
        <v>21</v>
      </c>
      <c r="H28" s="58">
        <v>0</v>
      </c>
      <c r="I28" s="58">
        <v>0</v>
      </c>
    </row>
    <row r="29" spans="1:9" ht="12.75" customHeight="1">
      <c r="A29" s="238" t="s">
        <v>68</v>
      </c>
      <c r="B29" s="239"/>
      <c r="C29" s="239"/>
      <c r="D29" s="239"/>
      <c r="E29" s="239"/>
      <c r="F29" s="240"/>
      <c r="G29" s="16">
        <v>22</v>
      </c>
      <c r="H29" s="58">
        <v>0</v>
      </c>
      <c r="I29" s="58">
        <v>0</v>
      </c>
    </row>
    <row r="30" spans="1:9" ht="12.75" customHeight="1">
      <c r="A30" s="238" t="s">
        <v>69</v>
      </c>
      <c r="B30" s="239"/>
      <c r="C30" s="239"/>
      <c r="D30" s="239"/>
      <c r="E30" s="239"/>
      <c r="F30" s="240"/>
      <c r="G30" s="16">
        <v>23</v>
      </c>
      <c r="H30" s="58">
        <v>0</v>
      </c>
      <c r="I30" s="58">
        <v>0</v>
      </c>
    </row>
    <row r="31" spans="1:9" ht="24.6" customHeight="1">
      <c r="A31" s="238" t="s">
        <v>70</v>
      </c>
      <c r="B31" s="239"/>
      <c r="C31" s="239"/>
      <c r="D31" s="239"/>
      <c r="E31" s="239"/>
      <c r="F31" s="240"/>
      <c r="G31" s="16">
        <v>24</v>
      </c>
      <c r="H31" s="58">
        <v>0</v>
      </c>
      <c r="I31" s="58">
        <v>284247</v>
      </c>
    </row>
    <row r="32" spans="1:9" ht="24" customHeight="1">
      <c r="A32" s="238" t="s">
        <v>71</v>
      </c>
      <c r="B32" s="239"/>
      <c r="C32" s="239"/>
      <c r="D32" s="239"/>
      <c r="E32" s="239"/>
      <c r="F32" s="240"/>
      <c r="G32" s="16">
        <v>25</v>
      </c>
      <c r="H32" s="58">
        <v>0</v>
      </c>
      <c r="I32" s="58">
        <v>0</v>
      </c>
    </row>
    <row r="33" spans="1:9" ht="26.45" customHeight="1">
      <c r="A33" s="238" t="s">
        <v>72</v>
      </c>
      <c r="B33" s="239"/>
      <c r="C33" s="239"/>
      <c r="D33" s="239"/>
      <c r="E33" s="239"/>
      <c r="F33" s="240"/>
      <c r="G33" s="16">
        <v>26</v>
      </c>
      <c r="H33" s="58">
        <v>0</v>
      </c>
      <c r="I33" s="58">
        <v>0</v>
      </c>
    </row>
    <row r="34" spans="1:9" ht="12.75" customHeight="1">
      <c r="A34" s="238" t="s">
        <v>73</v>
      </c>
      <c r="B34" s="239"/>
      <c r="C34" s="239"/>
      <c r="D34" s="239"/>
      <c r="E34" s="239"/>
      <c r="F34" s="240"/>
      <c r="G34" s="16">
        <v>27</v>
      </c>
      <c r="H34" s="58">
        <v>0</v>
      </c>
      <c r="I34" s="58">
        <v>0</v>
      </c>
    </row>
    <row r="35" spans="1:9" ht="12.75" customHeight="1">
      <c r="A35" s="238" t="s">
        <v>74</v>
      </c>
      <c r="B35" s="239"/>
      <c r="C35" s="239"/>
      <c r="D35" s="239"/>
      <c r="E35" s="239"/>
      <c r="F35" s="240"/>
      <c r="G35" s="16">
        <v>28</v>
      </c>
      <c r="H35" s="58">
        <v>0</v>
      </c>
      <c r="I35" s="58">
        <v>0</v>
      </c>
    </row>
    <row r="36" spans="1:9" ht="12.75" customHeight="1">
      <c r="A36" s="238" t="s">
        <v>75</v>
      </c>
      <c r="B36" s="239"/>
      <c r="C36" s="239"/>
      <c r="D36" s="239"/>
      <c r="E36" s="239"/>
      <c r="F36" s="240"/>
      <c r="G36" s="16">
        <v>29</v>
      </c>
      <c r="H36" s="58">
        <v>0</v>
      </c>
      <c r="I36" s="58">
        <v>0</v>
      </c>
    </row>
    <row r="37" spans="1:9" ht="12.75" customHeight="1">
      <c r="A37" s="238" t="s">
        <v>76</v>
      </c>
      <c r="B37" s="239"/>
      <c r="C37" s="239"/>
      <c r="D37" s="239"/>
      <c r="E37" s="239"/>
      <c r="F37" s="240"/>
      <c r="G37" s="16">
        <v>30</v>
      </c>
      <c r="H37" s="58">
        <v>0</v>
      </c>
      <c r="I37" s="58">
        <v>0</v>
      </c>
    </row>
    <row r="38" spans="1:9" ht="12.75" customHeight="1">
      <c r="A38" s="232" t="s">
        <v>77</v>
      </c>
      <c r="B38" s="233"/>
      <c r="C38" s="233"/>
      <c r="D38" s="233"/>
      <c r="E38" s="233"/>
      <c r="F38" s="234"/>
      <c r="G38" s="17">
        <v>31</v>
      </c>
      <c r="H38" s="59">
        <f>H39+H40+H41+H42</f>
        <v>0</v>
      </c>
      <c r="I38" s="59">
        <f>I39+I40+I41+I42</f>
        <v>0</v>
      </c>
    </row>
    <row r="39" spans="1:9" ht="12.75" customHeight="1">
      <c r="A39" s="238" t="s">
        <v>78</v>
      </c>
      <c r="B39" s="239"/>
      <c r="C39" s="239"/>
      <c r="D39" s="239"/>
      <c r="E39" s="239"/>
      <c r="F39" s="240"/>
      <c r="G39" s="16">
        <v>32</v>
      </c>
      <c r="H39" s="58">
        <v>0</v>
      </c>
      <c r="I39" s="58">
        <v>0</v>
      </c>
    </row>
    <row r="40" spans="1:9" ht="21.6" customHeight="1">
      <c r="A40" s="238" t="s">
        <v>79</v>
      </c>
      <c r="B40" s="239"/>
      <c r="C40" s="239"/>
      <c r="D40" s="239"/>
      <c r="E40" s="239"/>
      <c r="F40" s="240"/>
      <c r="G40" s="16">
        <v>33</v>
      </c>
      <c r="H40" s="58">
        <v>0</v>
      </c>
      <c r="I40" s="58">
        <v>0</v>
      </c>
    </row>
    <row r="41" spans="1:9" ht="12.75" customHeight="1">
      <c r="A41" s="238" t="s">
        <v>80</v>
      </c>
      <c r="B41" s="239"/>
      <c r="C41" s="239"/>
      <c r="D41" s="239"/>
      <c r="E41" s="239"/>
      <c r="F41" s="240"/>
      <c r="G41" s="16">
        <v>34</v>
      </c>
      <c r="H41" s="58">
        <v>0</v>
      </c>
      <c r="I41" s="58">
        <v>0</v>
      </c>
    </row>
    <row r="42" spans="1:9" ht="12.75" customHeight="1">
      <c r="A42" s="238" t="s">
        <v>81</v>
      </c>
      <c r="B42" s="239"/>
      <c r="C42" s="239"/>
      <c r="D42" s="239"/>
      <c r="E42" s="239"/>
      <c r="F42" s="240"/>
      <c r="G42" s="16">
        <v>35</v>
      </c>
      <c r="H42" s="58">
        <v>0</v>
      </c>
      <c r="I42" s="58">
        <v>0</v>
      </c>
    </row>
    <row r="43" spans="1:9" ht="12.75" customHeight="1">
      <c r="A43" s="264" t="s">
        <v>82</v>
      </c>
      <c r="B43" s="265"/>
      <c r="C43" s="265"/>
      <c r="D43" s="265"/>
      <c r="E43" s="265"/>
      <c r="F43" s="266"/>
      <c r="G43" s="16">
        <v>36</v>
      </c>
      <c r="H43" s="58">
        <v>732548</v>
      </c>
      <c r="I43" s="58">
        <v>510962</v>
      </c>
    </row>
    <row r="44" spans="1:9" ht="12.75" customHeight="1">
      <c r="A44" s="241" t="s">
        <v>83</v>
      </c>
      <c r="B44" s="242"/>
      <c r="C44" s="242"/>
      <c r="D44" s="242"/>
      <c r="E44" s="242"/>
      <c r="F44" s="243"/>
      <c r="G44" s="17">
        <v>37</v>
      </c>
      <c r="H44" s="59">
        <f>H45+H53+H60+H70</f>
        <v>169710110</v>
      </c>
      <c r="I44" s="59">
        <f>I45+I53+I60+I70</f>
        <v>208758300</v>
      </c>
    </row>
    <row r="45" spans="1:9" ht="12.75" customHeight="1">
      <c r="A45" s="232" t="s">
        <v>84</v>
      </c>
      <c r="B45" s="233"/>
      <c r="C45" s="233"/>
      <c r="D45" s="233"/>
      <c r="E45" s="233"/>
      <c r="F45" s="234"/>
      <c r="G45" s="17">
        <v>38</v>
      </c>
      <c r="H45" s="59">
        <f>SUM(H46:H52)</f>
        <v>562152</v>
      </c>
      <c r="I45" s="59">
        <f>SUM(I46:I52)</f>
        <v>673295</v>
      </c>
    </row>
    <row r="46" spans="1:9" ht="12.75" customHeight="1">
      <c r="A46" s="238" t="s">
        <v>85</v>
      </c>
      <c r="B46" s="239"/>
      <c r="C46" s="239"/>
      <c r="D46" s="239"/>
      <c r="E46" s="239"/>
      <c r="F46" s="240"/>
      <c r="G46" s="16">
        <v>39</v>
      </c>
      <c r="H46" s="58">
        <v>34392</v>
      </c>
      <c r="I46" s="58">
        <v>0</v>
      </c>
    </row>
    <row r="47" spans="1:9" ht="12.75" customHeight="1">
      <c r="A47" s="238" t="s">
        <v>86</v>
      </c>
      <c r="B47" s="239"/>
      <c r="C47" s="239"/>
      <c r="D47" s="239"/>
      <c r="E47" s="239"/>
      <c r="F47" s="240"/>
      <c r="G47" s="16">
        <v>40</v>
      </c>
      <c r="H47" s="58">
        <v>0</v>
      </c>
      <c r="I47" s="58">
        <v>0</v>
      </c>
    </row>
    <row r="48" spans="1:9" ht="12.75" customHeight="1">
      <c r="A48" s="238" t="s">
        <v>87</v>
      </c>
      <c r="B48" s="239"/>
      <c r="C48" s="239"/>
      <c r="D48" s="239"/>
      <c r="E48" s="239"/>
      <c r="F48" s="240"/>
      <c r="G48" s="16">
        <v>41</v>
      </c>
      <c r="H48" s="58">
        <v>0</v>
      </c>
      <c r="I48" s="58">
        <v>0</v>
      </c>
    </row>
    <row r="49" spans="1:9" ht="12.75" customHeight="1">
      <c r="A49" s="238" t="s">
        <v>88</v>
      </c>
      <c r="B49" s="239"/>
      <c r="C49" s="239"/>
      <c r="D49" s="239"/>
      <c r="E49" s="239"/>
      <c r="F49" s="240"/>
      <c r="G49" s="16">
        <v>42</v>
      </c>
      <c r="H49" s="58">
        <v>527760</v>
      </c>
      <c r="I49" s="58">
        <v>673295</v>
      </c>
    </row>
    <row r="50" spans="1:9" ht="12.75" customHeight="1">
      <c r="A50" s="238" t="s">
        <v>89</v>
      </c>
      <c r="B50" s="239"/>
      <c r="C50" s="239"/>
      <c r="D50" s="239"/>
      <c r="E50" s="239"/>
      <c r="F50" s="240"/>
      <c r="G50" s="16">
        <v>43</v>
      </c>
      <c r="H50" s="58">
        <v>0</v>
      </c>
      <c r="I50" s="58">
        <v>0</v>
      </c>
    </row>
    <row r="51" spans="1:9" ht="12.75" customHeight="1">
      <c r="A51" s="238" t="s">
        <v>90</v>
      </c>
      <c r="B51" s="239"/>
      <c r="C51" s="239"/>
      <c r="D51" s="239"/>
      <c r="E51" s="239"/>
      <c r="F51" s="240"/>
      <c r="G51" s="16">
        <v>44</v>
      </c>
      <c r="H51" s="58">
        <v>0</v>
      </c>
      <c r="I51" s="58">
        <v>0</v>
      </c>
    </row>
    <row r="52" spans="1:9" ht="12.75" customHeight="1">
      <c r="A52" s="238" t="s">
        <v>91</v>
      </c>
      <c r="B52" s="239"/>
      <c r="C52" s="239"/>
      <c r="D52" s="239"/>
      <c r="E52" s="239"/>
      <c r="F52" s="240"/>
      <c r="G52" s="16">
        <v>45</v>
      </c>
      <c r="H52" s="58">
        <v>0</v>
      </c>
      <c r="I52" s="58">
        <v>0</v>
      </c>
    </row>
    <row r="53" spans="1:9" ht="12.75" customHeight="1">
      <c r="A53" s="232" t="s">
        <v>92</v>
      </c>
      <c r="B53" s="233"/>
      <c r="C53" s="233"/>
      <c r="D53" s="233"/>
      <c r="E53" s="233"/>
      <c r="F53" s="234"/>
      <c r="G53" s="17">
        <v>46</v>
      </c>
      <c r="H53" s="59">
        <f>SUM(H54:H59)</f>
        <v>27217637</v>
      </c>
      <c r="I53" s="59">
        <f>SUM(I54:I59)</f>
        <v>21348125</v>
      </c>
    </row>
    <row r="54" spans="1:9" ht="12.75" customHeight="1">
      <c r="A54" s="238" t="s">
        <v>93</v>
      </c>
      <c r="B54" s="239"/>
      <c r="C54" s="239"/>
      <c r="D54" s="239"/>
      <c r="E54" s="239"/>
      <c r="F54" s="240"/>
      <c r="G54" s="16">
        <v>47</v>
      </c>
      <c r="H54" s="58">
        <v>0</v>
      </c>
      <c r="I54" s="58">
        <v>0</v>
      </c>
    </row>
    <row r="55" spans="1:9" ht="24.6" customHeight="1">
      <c r="A55" s="238" t="s">
        <v>94</v>
      </c>
      <c r="B55" s="239"/>
      <c r="C55" s="239"/>
      <c r="D55" s="239"/>
      <c r="E55" s="239"/>
      <c r="F55" s="240"/>
      <c r="G55" s="16">
        <v>48</v>
      </c>
      <c r="H55" s="58">
        <v>0</v>
      </c>
      <c r="I55" s="58">
        <v>432183</v>
      </c>
    </row>
    <row r="56" spans="1:9" ht="12.75" customHeight="1">
      <c r="A56" s="238" t="s">
        <v>95</v>
      </c>
      <c r="B56" s="239"/>
      <c r="C56" s="239"/>
      <c r="D56" s="239"/>
      <c r="E56" s="239"/>
      <c r="F56" s="240"/>
      <c r="G56" s="16">
        <v>49</v>
      </c>
      <c r="H56" s="58">
        <v>7067354</v>
      </c>
      <c r="I56" s="58">
        <v>5104459</v>
      </c>
    </row>
    <row r="57" spans="1:9" ht="12.75" customHeight="1">
      <c r="A57" s="238" t="s">
        <v>96</v>
      </c>
      <c r="B57" s="239"/>
      <c r="C57" s="239"/>
      <c r="D57" s="239"/>
      <c r="E57" s="239"/>
      <c r="F57" s="240"/>
      <c r="G57" s="16">
        <v>50</v>
      </c>
      <c r="H57" s="58">
        <v>93760</v>
      </c>
      <c r="I57" s="58">
        <v>84258</v>
      </c>
    </row>
    <row r="58" spans="1:9" ht="12.75" customHeight="1">
      <c r="A58" s="238" t="s">
        <v>97</v>
      </c>
      <c r="B58" s="239"/>
      <c r="C58" s="239"/>
      <c r="D58" s="239"/>
      <c r="E58" s="239"/>
      <c r="F58" s="240"/>
      <c r="G58" s="16">
        <v>51</v>
      </c>
      <c r="H58" s="58">
        <v>4008024</v>
      </c>
      <c r="I58" s="58">
        <v>1914855</v>
      </c>
    </row>
    <row r="59" spans="1:9" ht="12.75" customHeight="1">
      <c r="A59" s="238" t="s">
        <v>98</v>
      </c>
      <c r="B59" s="239"/>
      <c r="C59" s="239"/>
      <c r="D59" s="239"/>
      <c r="E59" s="239"/>
      <c r="F59" s="240"/>
      <c r="G59" s="16">
        <v>52</v>
      </c>
      <c r="H59" s="58">
        <v>16048499</v>
      </c>
      <c r="I59" s="58">
        <v>13812370</v>
      </c>
    </row>
    <row r="60" spans="1:9" ht="12.75" customHeight="1">
      <c r="A60" s="232" t="s">
        <v>99</v>
      </c>
      <c r="B60" s="233"/>
      <c r="C60" s="233"/>
      <c r="D60" s="233"/>
      <c r="E60" s="233"/>
      <c r="F60" s="234"/>
      <c r="G60" s="17">
        <v>53</v>
      </c>
      <c r="H60" s="59">
        <f>SUM(H61:H69)</f>
        <v>62951824</v>
      </c>
      <c r="I60" s="59">
        <f>SUM(I61:I69)</f>
        <v>50288552</v>
      </c>
    </row>
    <row r="61" spans="1:9" ht="12.75" customHeight="1">
      <c r="A61" s="238" t="s">
        <v>100</v>
      </c>
      <c r="B61" s="239"/>
      <c r="C61" s="239"/>
      <c r="D61" s="239"/>
      <c r="E61" s="239"/>
      <c r="F61" s="240"/>
      <c r="G61" s="16">
        <v>54</v>
      </c>
      <c r="H61" s="58">
        <v>0</v>
      </c>
      <c r="I61" s="58">
        <v>0</v>
      </c>
    </row>
    <row r="62" spans="1:9" ht="12.75" customHeight="1">
      <c r="A62" s="238" t="s">
        <v>101</v>
      </c>
      <c r="B62" s="239"/>
      <c r="C62" s="239"/>
      <c r="D62" s="239"/>
      <c r="E62" s="239"/>
      <c r="F62" s="240"/>
      <c r="G62" s="16">
        <v>55</v>
      </c>
      <c r="H62" s="58">
        <v>0</v>
      </c>
      <c r="I62" s="58">
        <v>0</v>
      </c>
    </row>
    <row r="63" spans="1:9" ht="12.75" customHeight="1">
      <c r="A63" s="238" t="s">
        <v>102</v>
      </c>
      <c r="B63" s="239"/>
      <c r="C63" s="239"/>
      <c r="D63" s="239"/>
      <c r="E63" s="239"/>
      <c r="F63" s="240"/>
      <c r="G63" s="16">
        <v>56</v>
      </c>
      <c r="H63" s="58">
        <v>0</v>
      </c>
      <c r="I63" s="58">
        <v>0</v>
      </c>
    </row>
    <row r="64" spans="1:9" ht="23.45" customHeight="1">
      <c r="A64" s="238" t="s">
        <v>103</v>
      </c>
      <c r="B64" s="239"/>
      <c r="C64" s="239"/>
      <c r="D64" s="239"/>
      <c r="E64" s="239"/>
      <c r="F64" s="240"/>
      <c r="G64" s="16">
        <v>57</v>
      </c>
      <c r="H64" s="58">
        <v>0</v>
      </c>
      <c r="I64" s="58">
        <v>0</v>
      </c>
    </row>
    <row r="65" spans="1:9" ht="21" customHeight="1">
      <c r="A65" s="238" t="s">
        <v>104</v>
      </c>
      <c r="B65" s="239"/>
      <c r="C65" s="239"/>
      <c r="D65" s="239"/>
      <c r="E65" s="239"/>
      <c r="F65" s="240"/>
      <c r="G65" s="16">
        <v>58</v>
      </c>
      <c r="H65" s="58">
        <v>0</v>
      </c>
      <c r="I65" s="58">
        <v>0</v>
      </c>
    </row>
    <row r="66" spans="1:9" ht="22.9" customHeight="1">
      <c r="A66" s="238" t="s">
        <v>105</v>
      </c>
      <c r="B66" s="239"/>
      <c r="C66" s="239"/>
      <c r="D66" s="239"/>
      <c r="E66" s="239"/>
      <c r="F66" s="240"/>
      <c r="G66" s="16">
        <v>59</v>
      </c>
      <c r="H66" s="58">
        <v>0</v>
      </c>
      <c r="I66" s="58">
        <v>0</v>
      </c>
    </row>
    <row r="67" spans="1:9" ht="12.75" customHeight="1">
      <c r="A67" s="238" t="s">
        <v>106</v>
      </c>
      <c r="B67" s="239"/>
      <c r="C67" s="239"/>
      <c r="D67" s="239"/>
      <c r="E67" s="239"/>
      <c r="F67" s="240"/>
      <c r="G67" s="16">
        <v>60</v>
      </c>
      <c r="H67" s="58">
        <v>94295</v>
      </c>
      <c r="I67" s="58">
        <v>107498</v>
      </c>
    </row>
    <row r="68" spans="1:9" ht="12.75" customHeight="1">
      <c r="A68" s="238" t="s">
        <v>107</v>
      </c>
      <c r="B68" s="239"/>
      <c r="C68" s="239"/>
      <c r="D68" s="239"/>
      <c r="E68" s="239"/>
      <c r="F68" s="240"/>
      <c r="G68" s="16">
        <v>61</v>
      </c>
      <c r="H68" s="58">
        <v>62857529</v>
      </c>
      <c r="I68" s="58">
        <v>50181054</v>
      </c>
    </row>
    <row r="69" spans="1:9" ht="12.75" customHeight="1">
      <c r="A69" s="238" t="s">
        <v>108</v>
      </c>
      <c r="B69" s="239"/>
      <c r="C69" s="239"/>
      <c r="D69" s="239"/>
      <c r="E69" s="239"/>
      <c r="F69" s="240"/>
      <c r="G69" s="16">
        <v>62</v>
      </c>
      <c r="H69" s="58">
        <v>0</v>
      </c>
      <c r="I69" s="58">
        <v>0</v>
      </c>
    </row>
    <row r="70" spans="1:9" ht="12.75" customHeight="1">
      <c r="A70" s="264" t="s">
        <v>109</v>
      </c>
      <c r="B70" s="265"/>
      <c r="C70" s="265"/>
      <c r="D70" s="265"/>
      <c r="E70" s="265"/>
      <c r="F70" s="266"/>
      <c r="G70" s="16">
        <v>63</v>
      </c>
      <c r="H70" s="58">
        <v>78978497</v>
      </c>
      <c r="I70" s="58">
        <v>136448328</v>
      </c>
    </row>
    <row r="71" spans="1:9" ht="12.75" customHeight="1">
      <c r="A71" s="271" t="s">
        <v>110</v>
      </c>
      <c r="B71" s="272"/>
      <c r="C71" s="272"/>
      <c r="D71" s="272"/>
      <c r="E71" s="272"/>
      <c r="F71" s="273"/>
      <c r="G71" s="16">
        <v>64</v>
      </c>
      <c r="H71" s="58">
        <v>1481599</v>
      </c>
      <c r="I71" s="58">
        <v>1178492</v>
      </c>
    </row>
    <row r="72" spans="1:9" ht="12.75" customHeight="1">
      <c r="A72" s="241" t="s">
        <v>111</v>
      </c>
      <c r="B72" s="242"/>
      <c r="C72" s="242"/>
      <c r="D72" s="242"/>
      <c r="E72" s="242"/>
      <c r="F72" s="243"/>
      <c r="G72" s="17">
        <v>65</v>
      </c>
      <c r="H72" s="59">
        <f>H8+H9+H44+H71</f>
        <v>664305778</v>
      </c>
      <c r="I72" s="59">
        <f>I8+I9+I44+I71</f>
        <v>678155041</v>
      </c>
    </row>
    <row r="73" spans="1:9" ht="12.75" customHeight="1">
      <c r="A73" s="274" t="s">
        <v>112</v>
      </c>
      <c r="B73" s="275"/>
      <c r="C73" s="275"/>
      <c r="D73" s="275"/>
      <c r="E73" s="275"/>
      <c r="F73" s="276"/>
      <c r="G73" s="19">
        <v>66</v>
      </c>
      <c r="H73" s="60">
        <v>0</v>
      </c>
      <c r="I73" s="60">
        <v>0</v>
      </c>
    </row>
    <row r="74" spans="1:9">
      <c r="A74" s="277" t="s">
        <v>113</v>
      </c>
      <c r="B74" s="278"/>
      <c r="C74" s="278"/>
      <c r="D74" s="278"/>
      <c r="E74" s="278"/>
      <c r="F74" s="278"/>
      <c r="G74" s="278"/>
      <c r="H74" s="278"/>
      <c r="I74" s="278"/>
    </row>
    <row r="75" spans="1:9" ht="24.75" customHeight="1">
      <c r="A75" s="235" t="s">
        <v>396</v>
      </c>
      <c r="B75" s="236"/>
      <c r="C75" s="236"/>
      <c r="D75" s="236"/>
      <c r="E75" s="236"/>
      <c r="F75" s="236"/>
      <c r="G75" s="17">
        <v>67</v>
      </c>
      <c r="H75" s="59">
        <f>H76+H77+H78+H84+H85+H91+H94+H97</f>
        <v>486509678</v>
      </c>
      <c r="I75" s="59">
        <f>I76+I77+I78+I84+I85+I91+I94+I97</f>
        <v>499845030</v>
      </c>
    </row>
    <row r="76" spans="1:9" ht="12.75" customHeight="1">
      <c r="A76" s="237" t="s">
        <v>114</v>
      </c>
      <c r="B76" s="237"/>
      <c r="C76" s="237"/>
      <c r="D76" s="237"/>
      <c r="E76" s="237"/>
      <c r="F76" s="237"/>
      <c r="G76" s="16">
        <v>68</v>
      </c>
      <c r="H76" s="44">
        <v>399816000</v>
      </c>
      <c r="I76" s="44">
        <v>399816000</v>
      </c>
    </row>
    <row r="77" spans="1:9" ht="12.75" customHeight="1">
      <c r="A77" s="237" t="s">
        <v>115</v>
      </c>
      <c r="B77" s="237"/>
      <c r="C77" s="237"/>
      <c r="D77" s="237"/>
      <c r="E77" s="237"/>
      <c r="F77" s="237"/>
      <c r="G77" s="16">
        <v>69</v>
      </c>
      <c r="H77" s="44">
        <v>0</v>
      </c>
      <c r="I77" s="44">
        <v>0</v>
      </c>
    </row>
    <row r="78" spans="1:9" ht="12.75" customHeight="1">
      <c r="A78" s="268" t="s">
        <v>116</v>
      </c>
      <c r="B78" s="268"/>
      <c r="C78" s="268"/>
      <c r="D78" s="268"/>
      <c r="E78" s="268"/>
      <c r="F78" s="268"/>
      <c r="G78" s="17">
        <v>70</v>
      </c>
      <c r="H78" s="59">
        <f>SUM(H79:H83)</f>
        <v>19990800</v>
      </c>
      <c r="I78" s="59">
        <f>SUM(I79:I83)</f>
        <v>19990800</v>
      </c>
    </row>
    <row r="79" spans="1:9" ht="12.75" customHeight="1">
      <c r="A79" s="231" t="s">
        <v>117</v>
      </c>
      <c r="B79" s="231"/>
      <c r="C79" s="231"/>
      <c r="D79" s="231"/>
      <c r="E79" s="231"/>
      <c r="F79" s="231"/>
      <c r="G79" s="16">
        <v>71</v>
      </c>
      <c r="H79" s="44">
        <v>19990800</v>
      </c>
      <c r="I79" s="44">
        <v>19990800</v>
      </c>
    </row>
    <row r="80" spans="1:9" ht="12.75" customHeight="1">
      <c r="A80" s="231" t="s">
        <v>118</v>
      </c>
      <c r="B80" s="231"/>
      <c r="C80" s="231"/>
      <c r="D80" s="231"/>
      <c r="E80" s="231"/>
      <c r="F80" s="231"/>
      <c r="G80" s="16">
        <v>72</v>
      </c>
      <c r="H80" s="44">
        <v>0</v>
      </c>
      <c r="I80" s="44">
        <v>0</v>
      </c>
    </row>
    <row r="81" spans="1:9" ht="12.75" customHeight="1">
      <c r="A81" s="231" t="s">
        <v>119</v>
      </c>
      <c r="B81" s="231"/>
      <c r="C81" s="231"/>
      <c r="D81" s="231"/>
      <c r="E81" s="231"/>
      <c r="F81" s="231"/>
      <c r="G81" s="16">
        <v>73</v>
      </c>
      <c r="H81" s="44">
        <v>0</v>
      </c>
      <c r="I81" s="44">
        <v>0</v>
      </c>
    </row>
    <row r="82" spans="1:9" ht="12.75" customHeight="1">
      <c r="A82" s="231" t="s">
        <v>120</v>
      </c>
      <c r="B82" s="231"/>
      <c r="C82" s="231"/>
      <c r="D82" s="231"/>
      <c r="E82" s="231"/>
      <c r="F82" s="231"/>
      <c r="G82" s="16">
        <v>74</v>
      </c>
      <c r="H82" s="44">
        <v>0</v>
      </c>
      <c r="I82" s="44">
        <v>0</v>
      </c>
    </row>
    <row r="83" spans="1:9" ht="12.75" customHeight="1">
      <c r="A83" s="231" t="s">
        <v>121</v>
      </c>
      <c r="B83" s="231"/>
      <c r="C83" s="231"/>
      <c r="D83" s="231"/>
      <c r="E83" s="231"/>
      <c r="F83" s="231"/>
      <c r="G83" s="16">
        <v>75</v>
      </c>
      <c r="H83" s="44">
        <v>0</v>
      </c>
      <c r="I83" s="44">
        <v>0</v>
      </c>
    </row>
    <row r="84" spans="1:9" ht="12.75" customHeight="1">
      <c r="A84" s="237" t="s">
        <v>122</v>
      </c>
      <c r="B84" s="237"/>
      <c r="C84" s="237"/>
      <c r="D84" s="237"/>
      <c r="E84" s="237"/>
      <c r="F84" s="237"/>
      <c r="G84" s="16">
        <v>76</v>
      </c>
      <c r="H84" s="44">
        <v>0</v>
      </c>
      <c r="I84" s="44">
        <v>0</v>
      </c>
    </row>
    <row r="85" spans="1:9" ht="12.75" customHeight="1">
      <c r="A85" s="267" t="s">
        <v>386</v>
      </c>
      <c r="B85" s="268"/>
      <c r="C85" s="268"/>
      <c r="D85" s="268"/>
      <c r="E85" s="268"/>
      <c r="F85" s="268"/>
      <c r="G85" s="17">
        <v>77</v>
      </c>
      <c r="H85" s="59">
        <f>H86+H87+H88+H89+H90</f>
        <v>0</v>
      </c>
      <c r="I85" s="59">
        <f>I86+I87+I88+I89+I90</f>
        <v>0</v>
      </c>
    </row>
    <row r="86" spans="1:9" ht="24.75" customHeight="1">
      <c r="A86" s="231" t="s">
        <v>387</v>
      </c>
      <c r="B86" s="231"/>
      <c r="C86" s="231"/>
      <c r="D86" s="231"/>
      <c r="E86" s="231"/>
      <c r="F86" s="231"/>
      <c r="G86" s="16">
        <v>78</v>
      </c>
      <c r="H86" s="58">
        <v>0</v>
      </c>
      <c r="I86" s="58">
        <v>0</v>
      </c>
    </row>
    <row r="87" spans="1:9" ht="12.75" customHeight="1">
      <c r="A87" s="231" t="s">
        <v>123</v>
      </c>
      <c r="B87" s="231"/>
      <c r="C87" s="231"/>
      <c r="D87" s="231"/>
      <c r="E87" s="231"/>
      <c r="F87" s="231"/>
      <c r="G87" s="16">
        <v>79</v>
      </c>
      <c r="H87" s="58">
        <v>0</v>
      </c>
      <c r="I87" s="58">
        <v>0</v>
      </c>
    </row>
    <row r="88" spans="1:9" ht="12.75" customHeight="1">
      <c r="A88" s="231" t="s">
        <v>124</v>
      </c>
      <c r="B88" s="231"/>
      <c r="C88" s="231"/>
      <c r="D88" s="231"/>
      <c r="E88" s="231"/>
      <c r="F88" s="231"/>
      <c r="G88" s="16">
        <v>80</v>
      </c>
      <c r="H88" s="58">
        <v>0</v>
      </c>
      <c r="I88" s="58">
        <v>0</v>
      </c>
    </row>
    <row r="89" spans="1:9" ht="12.75" customHeight="1">
      <c r="A89" s="231" t="s">
        <v>388</v>
      </c>
      <c r="B89" s="231"/>
      <c r="C89" s="231"/>
      <c r="D89" s="231"/>
      <c r="E89" s="231"/>
      <c r="F89" s="231"/>
      <c r="G89" s="16">
        <v>81</v>
      </c>
      <c r="H89" s="58">
        <v>0</v>
      </c>
      <c r="I89" s="58">
        <v>0</v>
      </c>
    </row>
    <row r="90" spans="1:9" ht="25.5" customHeight="1">
      <c r="A90" s="231" t="s">
        <v>389</v>
      </c>
      <c r="B90" s="231"/>
      <c r="C90" s="231"/>
      <c r="D90" s="231"/>
      <c r="E90" s="231"/>
      <c r="F90" s="231"/>
      <c r="G90" s="16">
        <v>82</v>
      </c>
      <c r="H90" s="58">
        <v>0</v>
      </c>
      <c r="I90" s="58">
        <v>0</v>
      </c>
    </row>
    <row r="91" spans="1:9" ht="22.9" customHeight="1">
      <c r="A91" s="267" t="s">
        <v>390</v>
      </c>
      <c r="B91" s="268"/>
      <c r="C91" s="268"/>
      <c r="D91" s="268"/>
      <c r="E91" s="268"/>
      <c r="F91" s="268"/>
      <c r="G91" s="17">
        <v>83</v>
      </c>
      <c r="H91" s="59">
        <f>H92-H93</f>
        <v>66504686</v>
      </c>
      <c r="I91" s="59">
        <f>I92-I93</f>
        <v>66702878</v>
      </c>
    </row>
    <row r="92" spans="1:9" ht="12.75" customHeight="1">
      <c r="A92" s="231" t="s">
        <v>125</v>
      </c>
      <c r="B92" s="231"/>
      <c r="C92" s="231"/>
      <c r="D92" s="231"/>
      <c r="E92" s="231"/>
      <c r="F92" s="231"/>
      <c r="G92" s="16">
        <v>84</v>
      </c>
      <c r="H92" s="44">
        <v>66504686</v>
      </c>
      <c r="I92" s="44">
        <v>66702878</v>
      </c>
    </row>
    <row r="93" spans="1:9" ht="12.75" customHeight="1">
      <c r="A93" s="231" t="s">
        <v>126</v>
      </c>
      <c r="B93" s="231"/>
      <c r="C93" s="231"/>
      <c r="D93" s="231"/>
      <c r="E93" s="231"/>
      <c r="F93" s="231"/>
      <c r="G93" s="16">
        <v>85</v>
      </c>
      <c r="H93" s="44">
        <v>0</v>
      </c>
      <c r="I93" s="44">
        <v>0</v>
      </c>
    </row>
    <row r="94" spans="1:9" ht="12.75" customHeight="1">
      <c r="A94" s="267" t="s">
        <v>391</v>
      </c>
      <c r="B94" s="268"/>
      <c r="C94" s="268"/>
      <c r="D94" s="268"/>
      <c r="E94" s="268"/>
      <c r="F94" s="268"/>
      <c r="G94" s="17">
        <v>86</v>
      </c>
      <c r="H94" s="59">
        <f>H95-H96</f>
        <v>198192</v>
      </c>
      <c r="I94" s="59">
        <f>I95-I96</f>
        <v>13335352</v>
      </c>
    </row>
    <row r="95" spans="1:9" ht="12.75" customHeight="1">
      <c r="A95" s="231" t="s">
        <v>127</v>
      </c>
      <c r="B95" s="231"/>
      <c r="C95" s="231"/>
      <c r="D95" s="231"/>
      <c r="E95" s="231"/>
      <c r="F95" s="231"/>
      <c r="G95" s="16">
        <v>87</v>
      </c>
      <c r="H95" s="44">
        <v>198192</v>
      </c>
      <c r="I95" s="44">
        <v>13335352</v>
      </c>
    </row>
    <row r="96" spans="1:9" ht="12.75" customHeight="1">
      <c r="A96" s="231" t="s">
        <v>128</v>
      </c>
      <c r="B96" s="231"/>
      <c r="C96" s="231"/>
      <c r="D96" s="231"/>
      <c r="E96" s="231"/>
      <c r="F96" s="231"/>
      <c r="G96" s="16">
        <v>88</v>
      </c>
      <c r="H96" s="44">
        <v>0</v>
      </c>
      <c r="I96" s="44">
        <v>0</v>
      </c>
    </row>
    <row r="97" spans="1:9" ht="12.75" customHeight="1">
      <c r="A97" s="237" t="s">
        <v>129</v>
      </c>
      <c r="B97" s="237"/>
      <c r="C97" s="237"/>
      <c r="D97" s="237"/>
      <c r="E97" s="237"/>
      <c r="F97" s="237"/>
      <c r="G97" s="16">
        <v>89</v>
      </c>
      <c r="H97" s="44">
        <v>0</v>
      </c>
      <c r="I97" s="44">
        <v>0</v>
      </c>
    </row>
    <row r="98" spans="1:9" ht="12.75" customHeight="1">
      <c r="A98" s="235" t="s">
        <v>392</v>
      </c>
      <c r="B98" s="236"/>
      <c r="C98" s="236"/>
      <c r="D98" s="236"/>
      <c r="E98" s="236"/>
      <c r="F98" s="236"/>
      <c r="G98" s="17">
        <v>90</v>
      </c>
      <c r="H98" s="59">
        <f>SUM(H99:H104)</f>
        <v>2835417</v>
      </c>
      <c r="I98" s="59">
        <f>SUM(I99:I104)</f>
        <v>3229835</v>
      </c>
    </row>
    <row r="99" spans="1:9" ht="25.9" customHeight="1">
      <c r="A99" s="231" t="s">
        <v>130</v>
      </c>
      <c r="B99" s="231"/>
      <c r="C99" s="231"/>
      <c r="D99" s="231"/>
      <c r="E99" s="231"/>
      <c r="F99" s="231"/>
      <c r="G99" s="16">
        <v>91</v>
      </c>
      <c r="H99" s="44">
        <v>498265</v>
      </c>
      <c r="I99" s="44">
        <v>719236</v>
      </c>
    </row>
    <row r="100" spans="1:9" ht="12.75" customHeight="1">
      <c r="A100" s="231" t="s">
        <v>131</v>
      </c>
      <c r="B100" s="231"/>
      <c r="C100" s="231"/>
      <c r="D100" s="231"/>
      <c r="E100" s="231"/>
      <c r="F100" s="231"/>
      <c r="G100" s="16">
        <v>92</v>
      </c>
      <c r="H100" s="44">
        <v>0</v>
      </c>
      <c r="I100" s="44">
        <v>0</v>
      </c>
    </row>
    <row r="101" spans="1:9" ht="12.75" customHeight="1">
      <c r="A101" s="231" t="s">
        <v>132</v>
      </c>
      <c r="B101" s="231"/>
      <c r="C101" s="231"/>
      <c r="D101" s="231"/>
      <c r="E101" s="231"/>
      <c r="F101" s="231"/>
      <c r="G101" s="16">
        <v>93</v>
      </c>
      <c r="H101" s="44">
        <v>1515000</v>
      </c>
      <c r="I101" s="44">
        <v>1534000</v>
      </c>
    </row>
    <row r="102" spans="1:9" ht="12.75" customHeight="1">
      <c r="A102" s="231" t="s">
        <v>133</v>
      </c>
      <c r="B102" s="231"/>
      <c r="C102" s="231"/>
      <c r="D102" s="231"/>
      <c r="E102" s="231"/>
      <c r="F102" s="231"/>
      <c r="G102" s="16">
        <v>94</v>
      </c>
      <c r="H102" s="58">
        <v>0</v>
      </c>
      <c r="I102" s="58">
        <v>0</v>
      </c>
    </row>
    <row r="103" spans="1:9" ht="12.75" customHeight="1">
      <c r="A103" s="231" t="s">
        <v>134</v>
      </c>
      <c r="B103" s="231"/>
      <c r="C103" s="231"/>
      <c r="D103" s="231"/>
      <c r="E103" s="231"/>
      <c r="F103" s="231"/>
      <c r="G103" s="16">
        <v>95</v>
      </c>
      <c r="H103" s="58">
        <v>0</v>
      </c>
      <c r="I103" s="58">
        <v>0</v>
      </c>
    </row>
    <row r="104" spans="1:9" ht="12.75" customHeight="1">
      <c r="A104" s="231" t="s">
        <v>135</v>
      </c>
      <c r="B104" s="231"/>
      <c r="C104" s="231"/>
      <c r="D104" s="231"/>
      <c r="E104" s="231"/>
      <c r="F104" s="231"/>
      <c r="G104" s="16">
        <v>96</v>
      </c>
      <c r="H104" s="58">
        <v>822152</v>
      </c>
      <c r="I104" s="58">
        <v>976599</v>
      </c>
    </row>
    <row r="105" spans="1:9" ht="12.75" customHeight="1">
      <c r="A105" s="235" t="s">
        <v>393</v>
      </c>
      <c r="B105" s="236"/>
      <c r="C105" s="236"/>
      <c r="D105" s="236"/>
      <c r="E105" s="236"/>
      <c r="F105" s="236"/>
      <c r="G105" s="17">
        <v>97</v>
      </c>
      <c r="H105" s="59">
        <f>SUM(H106:H116)</f>
        <v>88162311</v>
      </c>
      <c r="I105" s="59">
        <f>SUM(I106:I116)</f>
        <v>72595193</v>
      </c>
    </row>
    <row r="106" spans="1:9" ht="12.75" customHeight="1">
      <c r="A106" s="231" t="s">
        <v>136</v>
      </c>
      <c r="B106" s="231"/>
      <c r="C106" s="231"/>
      <c r="D106" s="231"/>
      <c r="E106" s="231"/>
      <c r="F106" s="231"/>
      <c r="G106" s="16">
        <v>98</v>
      </c>
      <c r="H106" s="45">
        <v>0</v>
      </c>
      <c r="I106" s="45">
        <v>0</v>
      </c>
    </row>
    <row r="107" spans="1:9" ht="12.75" customHeight="1">
      <c r="A107" s="231" t="s">
        <v>137</v>
      </c>
      <c r="B107" s="231"/>
      <c r="C107" s="231"/>
      <c r="D107" s="231"/>
      <c r="E107" s="231"/>
      <c r="F107" s="231"/>
      <c r="G107" s="16">
        <v>99</v>
      </c>
      <c r="H107" s="44">
        <v>0</v>
      </c>
      <c r="I107" s="44">
        <v>0</v>
      </c>
    </row>
    <row r="108" spans="1:9" ht="24.6" customHeight="1">
      <c r="A108" s="231" t="s">
        <v>138</v>
      </c>
      <c r="B108" s="231"/>
      <c r="C108" s="231"/>
      <c r="D108" s="231"/>
      <c r="E108" s="231"/>
      <c r="F108" s="231"/>
      <c r="G108" s="16">
        <v>100</v>
      </c>
      <c r="H108" s="44">
        <v>0</v>
      </c>
      <c r="I108" s="44">
        <v>0</v>
      </c>
    </row>
    <row r="109" spans="1:9" ht="22.15" customHeight="1">
      <c r="A109" s="231" t="s">
        <v>139</v>
      </c>
      <c r="B109" s="231"/>
      <c r="C109" s="231"/>
      <c r="D109" s="231"/>
      <c r="E109" s="231"/>
      <c r="F109" s="231"/>
      <c r="G109" s="16">
        <v>101</v>
      </c>
      <c r="H109" s="44">
        <v>0</v>
      </c>
      <c r="I109" s="44">
        <v>0</v>
      </c>
    </row>
    <row r="110" spans="1:9" ht="12.75" customHeight="1">
      <c r="A110" s="231" t="s">
        <v>140</v>
      </c>
      <c r="B110" s="231"/>
      <c r="C110" s="231"/>
      <c r="D110" s="231"/>
      <c r="E110" s="231"/>
      <c r="F110" s="231"/>
      <c r="G110" s="16">
        <v>102</v>
      </c>
      <c r="H110" s="44">
        <v>0</v>
      </c>
      <c r="I110" s="44">
        <v>0</v>
      </c>
    </row>
    <row r="111" spans="1:9" ht="12.75" customHeight="1">
      <c r="A111" s="231" t="s">
        <v>141</v>
      </c>
      <c r="B111" s="231"/>
      <c r="C111" s="231"/>
      <c r="D111" s="231"/>
      <c r="E111" s="231"/>
      <c r="F111" s="231"/>
      <c r="G111" s="16">
        <v>103</v>
      </c>
      <c r="H111" s="44">
        <v>69617136</v>
      </c>
      <c r="I111" s="44">
        <v>58752649</v>
      </c>
    </row>
    <row r="112" spans="1:9" ht="12.75" customHeight="1">
      <c r="A112" s="231" t="s">
        <v>142</v>
      </c>
      <c r="B112" s="231"/>
      <c r="C112" s="231"/>
      <c r="D112" s="231"/>
      <c r="E112" s="231"/>
      <c r="F112" s="231"/>
      <c r="G112" s="16">
        <v>104</v>
      </c>
      <c r="H112" s="44">
        <v>0</v>
      </c>
      <c r="I112" s="44">
        <v>0</v>
      </c>
    </row>
    <row r="113" spans="1:9" ht="12.75" customHeight="1">
      <c r="A113" s="231" t="s">
        <v>143</v>
      </c>
      <c r="B113" s="231"/>
      <c r="C113" s="231"/>
      <c r="D113" s="231"/>
      <c r="E113" s="231"/>
      <c r="F113" s="231"/>
      <c r="G113" s="16">
        <v>105</v>
      </c>
      <c r="H113" s="45">
        <v>0</v>
      </c>
      <c r="I113" s="45">
        <v>0</v>
      </c>
    </row>
    <row r="114" spans="1:9" ht="12.75" customHeight="1">
      <c r="A114" s="231" t="s">
        <v>144</v>
      </c>
      <c r="B114" s="231"/>
      <c r="C114" s="231"/>
      <c r="D114" s="231"/>
      <c r="E114" s="231"/>
      <c r="F114" s="231"/>
      <c r="G114" s="16">
        <v>106</v>
      </c>
      <c r="H114" s="44">
        <v>0</v>
      </c>
      <c r="I114" s="44">
        <v>0</v>
      </c>
    </row>
    <row r="115" spans="1:9" ht="12.75" customHeight="1">
      <c r="A115" s="231" t="s">
        <v>145</v>
      </c>
      <c r="B115" s="231"/>
      <c r="C115" s="231"/>
      <c r="D115" s="231"/>
      <c r="E115" s="231"/>
      <c r="F115" s="231"/>
      <c r="G115" s="16">
        <v>107</v>
      </c>
      <c r="H115" s="58">
        <v>18545175</v>
      </c>
      <c r="I115" s="58">
        <v>13842544</v>
      </c>
    </row>
    <row r="116" spans="1:9" ht="12.75" customHeight="1">
      <c r="A116" s="231" t="s">
        <v>146</v>
      </c>
      <c r="B116" s="231"/>
      <c r="C116" s="231"/>
      <c r="D116" s="231"/>
      <c r="E116" s="231"/>
      <c r="F116" s="231"/>
      <c r="G116" s="16">
        <v>108</v>
      </c>
      <c r="H116" s="58">
        <v>0</v>
      </c>
      <c r="I116" s="58">
        <v>0</v>
      </c>
    </row>
    <row r="117" spans="1:9" ht="12.75" customHeight="1">
      <c r="A117" s="235" t="s">
        <v>394</v>
      </c>
      <c r="B117" s="236"/>
      <c r="C117" s="236"/>
      <c r="D117" s="236"/>
      <c r="E117" s="236"/>
      <c r="F117" s="236"/>
      <c r="G117" s="17">
        <v>109</v>
      </c>
      <c r="H117" s="59">
        <f>SUM(H118:H131)</f>
        <v>44135727</v>
      </c>
      <c r="I117" s="59">
        <f>SUM(I118:I131)</f>
        <v>56150459</v>
      </c>
    </row>
    <row r="118" spans="1:9" ht="12.75" customHeight="1">
      <c r="A118" s="231" t="s">
        <v>147</v>
      </c>
      <c r="B118" s="231"/>
      <c r="C118" s="231"/>
      <c r="D118" s="231"/>
      <c r="E118" s="231"/>
      <c r="F118" s="231"/>
      <c r="G118" s="16">
        <v>110</v>
      </c>
      <c r="H118" s="44">
        <v>0</v>
      </c>
      <c r="I118" s="44">
        <v>0</v>
      </c>
    </row>
    <row r="119" spans="1:9" ht="12.75" customHeight="1">
      <c r="A119" s="231" t="s">
        <v>148</v>
      </c>
      <c r="B119" s="231"/>
      <c r="C119" s="231"/>
      <c r="D119" s="231"/>
      <c r="E119" s="231"/>
      <c r="F119" s="231"/>
      <c r="G119" s="16">
        <v>111</v>
      </c>
      <c r="H119" s="44">
        <v>0</v>
      </c>
      <c r="I119" s="44">
        <v>0</v>
      </c>
    </row>
    <row r="120" spans="1:9" ht="21.6" customHeight="1">
      <c r="A120" s="231" t="s">
        <v>149</v>
      </c>
      <c r="B120" s="231"/>
      <c r="C120" s="231"/>
      <c r="D120" s="231"/>
      <c r="E120" s="231"/>
      <c r="F120" s="231"/>
      <c r="G120" s="16">
        <v>112</v>
      </c>
      <c r="H120" s="44">
        <v>0</v>
      </c>
      <c r="I120" s="44">
        <v>0</v>
      </c>
    </row>
    <row r="121" spans="1:9" ht="25.9" customHeight="1">
      <c r="A121" s="231" t="s">
        <v>150</v>
      </c>
      <c r="B121" s="231"/>
      <c r="C121" s="231"/>
      <c r="D121" s="231"/>
      <c r="E121" s="231"/>
      <c r="F121" s="231"/>
      <c r="G121" s="16">
        <v>113</v>
      </c>
      <c r="H121" s="44">
        <v>0</v>
      </c>
      <c r="I121" s="44">
        <v>0</v>
      </c>
    </row>
    <row r="122" spans="1:9" ht="12.75" customHeight="1">
      <c r="A122" s="231" t="s">
        <v>151</v>
      </c>
      <c r="B122" s="231"/>
      <c r="C122" s="231"/>
      <c r="D122" s="231"/>
      <c r="E122" s="231"/>
      <c r="F122" s="231"/>
      <c r="G122" s="16">
        <v>114</v>
      </c>
      <c r="H122" s="44">
        <v>0</v>
      </c>
      <c r="I122" s="44">
        <v>0</v>
      </c>
    </row>
    <row r="123" spans="1:9" ht="12.75" customHeight="1">
      <c r="A123" s="231" t="s">
        <v>152</v>
      </c>
      <c r="B123" s="231"/>
      <c r="C123" s="231"/>
      <c r="D123" s="231"/>
      <c r="E123" s="231"/>
      <c r="F123" s="231"/>
      <c r="G123" s="16">
        <v>115</v>
      </c>
      <c r="H123" s="44">
        <v>10710328</v>
      </c>
      <c r="I123" s="44">
        <v>10682299</v>
      </c>
    </row>
    <row r="124" spans="1:9" ht="12.75" customHeight="1">
      <c r="A124" s="231" t="s">
        <v>153</v>
      </c>
      <c r="B124" s="231"/>
      <c r="C124" s="231"/>
      <c r="D124" s="231"/>
      <c r="E124" s="231"/>
      <c r="F124" s="231"/>
      <c r="G124" s="16">
        <v>116</v>
      </c>
      <c r="H124" s="44">
        <v>0</v>
      </c>
      <c r="I124" s="44">
        <v>0</v>
      </c>
    </row>
    <row r="125" spans="1:9" ht="12.75" customHeight="1">
      <c r="A125" s="231" t="s">
        <v>154</v>
      </c>
      <c r="B125" s="231"/>
      <c r="C125" s="231"/>
      <c r="D125" s="231"/>
      <c r="E125" s="231"/>
      <c r="F125" s="231"/>
      <c r="G125" s="16">
        <v>117</v>
      </c>
      <c r="H125" s="44">
        <v>6613039</v>
      </c>
      <c r="I125" s="44">
        <v>16550099</v>
      </c>
    </row>
    <row r="126" spans="1:9">
      <c r="A126" s="231" t="s">
        <v>155</v>
      </c>
      <c r="B126" s="231"/>
      <c r="C126" s="231"/>
      <c r="D126" s="231"/>
      <c r="E126" s="231"/>
      <c r="F126" s="231"/>
      <c r="G126" s="16">
        <v>118</v>
      </c>
      <c r="H126" s="44">
        <v>0</v>
      </c>
      <c r="I126" s="44">
        <v>0</v>
      </c>
    </row>
    <row r="127" spans="1:9">
      <c r="A127" s="231" t="s">
        <v>156</v>
      </c>
      <c r="B127" s="231"/>
      <c r="C127" s="231"/>
      <c r="D127" s="231"/>
      <c r="E127" s="231"/>
      <c r="F127" s="231"/>
      <c r="G127" s="16">
        <v>119</v>
      </c>
      <c r="H127" s="44">
        <v>2942883</v>
      </c>
      <c r="I127" s="44">
        <v>2921587</v>
      </c>
    </row>
    <row r="128" spans="1:9">
      <c r="A128" s="231" t="s">
        <v>157</v>
      </c>
      <c r="B128" s="231"/>
      <c r="C128" s="231"/>
      <c r="D128" s="231"/>
      <c r="E128" s="231"/>
      <c r="F128" s="231"/>
      <c r="G128" s="16">
        <v>120</v>
      </c>
      <c r="H128" s="44">
        <v>9586984</v>
      </c>
      <c r="I128" s="44">
        <v>13703131</v>
      </c>
    </row>
    <row r="129" spans="1:9">
      <c r="A129" s="231" t="s">
        <v>158</v>
      </c>
      <c r="B129" s="231"/>
      <c r="C129" s="231"/>
      <c r="D129" s="231"/>
      <c r="E129" s="231"/>
      <c r="F129" s="231"/>
      <c r="G129" s="16">
        <v>121</v>
      </c>
      <c r="H129" s="44">
        <v>537186</v>
      </c>
      <c r="I129" s="44">
        <v>517771</v>
      </c>
    </row>
    <row r="130" spans="1:9">
      <c r="A130" s="231" t="s">
        <v>159</v>
      </c>
      <c r="B130" s="231"/>
      <c r="C130" s="231"/>
      <c r="D130" s="231"/>
      <c r="E130" s="231"/>
      <c r="F130" s="231"/>
      <c r="G130" s="16">
        <v>122</v>
      </c>
      <c r="H130" s="58">
        <v>0</v>
      </c>
      <c r="I130" s="58">
        <v>0</v>
      </c>
    </row>
    <row r="131" spans="1:9">
      <c r="A131" s="231" t="s">
        <v>160</v>
      </c>
      <c r="B131" s="231"/>
      <c r="C131" s="231"/>
      <c r="D131" s="231"/>
      <c r="E131" s="231"/>
      <c r="F131" s="231"/>
      <c r="G131" s="16">
        <v>123</v>
      </c>
      <c r="H131" s="58">
        <v>13745307</v>
      </c>
      <c r="I131" s="58">
        <v>11775572</v>
      </c>
    </row>
    <row r="132" spans="1:9" ht="22.15" customHeight="1">
      <c r="A132" s="269" t="s">
        <v>161</v>
      </c>
      <c r="B132" s="269"/>
      <c r="C132" s="269"/>
      <c r="D132" s="269"/>
      <c r="E132" s="269"/>
      <c r="F132" s="269"/>
      <c r="G132" s="16">
        <v>124</v>
      </c>
      <c r="H132" s="58">
        <v>42662645</v>
      </c>
      <c r="I132" s="58">
        <v>46334524</v>
      </c>
    </row>
    <row r="133" spans="1:9">
      <c r="A133" s="235" t="s">
        <v>395</v>
      </c>
      <c r="B133" s="236"/>
      <c r="C133" s="236"/>
      <c r="D133" s="236"/>
      <c r="E133" s="236"/>
      <c r="F133" s="236"/>
      <c r="G133" s="17">
        <v>125</v>
      </c>
      <c r="H133" s="59">
        <f>H75+H98+H105+H117+H132</f>
        <v>664305778</v>
      </c>
      <c r="I133" s="59">
        <f>I75+I98+I105+I117+I132</f>
        <v>678155041</v>
      </c>
    </row>
    <row r="134" spans="1:9">
      <c r="A134" s="270" t="s">
        <v>162</v>
      </c>
      <c r="B134" s="270"/>
      <c r="C134" s="270"/>
      <c r="D134" s="270"/>
      <c r="E134" s="270"/>
      <c r="F134" s="270"/>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horizontalCentered="1"/>
  <pageMargins left="0.74803149606299213" right="0.74803149606299213" top="0.59055118110236227"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I89" sqref="I89"/>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82" t="s">
        <v>163</v>
      </c>
      <c r="B1" s="245"/>
      <c r="C1" s="245"/>
      <c r="D1" s="245"/>
      <c r="E1" s="245"/>
      <c r="F1" s="245"/>
      <c r="G1" s="245"/>
      <c r="H1" s="245"/>
      <c r="I1" s="245"/>
    </row>
    <row r="2" spans="1:9" ht="12.75" customHeight="1">
      <c r="A2" s="281" t="s">
        <v>500</v>
      </c>
      <c r="B2" s="247"/>
      <c r="C2" s="247"/>
      <c r="D2" s="247"/>
      <c r="E2" s="247"/>
      <c r="F2" s="247"/>
      <c r="G2" s="247"/>
      <c r="H2" s="247"/>
      <c r="I2" s="247"/>
    </row>
    <row r="3" spans="1:9">
      <c r="A3" s="295" t="s">
        <v>164</v>
      </c>
      <c r="B3" s="296"/>
      <c r="C3" s="296"/>
      <c r="D3" s="296"/>
      <c r="E3" s="296"/>
      <c r="F3" s="296"/>
      <c r="G3" s="296"/>
      <c r="H3" s="296"/>
      <c r="I3" s="296"/>
    </row>
    <row r="4" spans="1:9" ht="12.75" customHeight="1">
      <c r="A4" s="250" t="s">
        <v>498</v>
      </c>
      <c r="B4" s="251"/>
      <c r="C4" s="251"/>
      <c r="D4" s="251"/>
      <c r="E4" s="251"/>
      <c r="F4" s="251"/>
      <c r="G4" s="251"/>
      <c r="H4" s="251"/>
      <c r="I4" s="252"/>
    </row>
    <row r="5" spans="1:9" ht="24" thickBot="1">
      <c r="A5" s="279" t="s">
        <v>165</v>
      </c>
      <c r="B5" s="257"/>
      <c r="C5" s="257"/>
      <c r="D5" s="257"/>
      <c r="E5" s="257"/>
      <c r="F5" s="258"/>
      <c r="G5" s="12" t="s">
        <v>166</v>
      </c>
      <c r="H5" s="46" t="s">
        <v>167</v>
      </c>
      <c r="I5" s="46" t="s">
        <v>168</v>
      </c>
    </row>
    <row r="6" spans="1:9">
      <c r="A6" s="280">
        <v>1</v>
      </c>
      <c r="B6" s="254"/>
      <c r="C6" s="254"/>
      <c r="D6" s="254"/>
      <c r="E6" s="254"/>
      <c r="F6" s="255"/>
      <c r="G6" s="14">
        <v>2</v>
      </c>
      <c r="H6" s="20">
        <v>3</v>
      </c>
      <c r="I6" s="20">
        <v>4</v>
      </c>
    </row>
    <row r="7" spans="1:9">
      <c r="A7" s="287" t="s">
        <v>465</v>
      </c>
      <c r="B7" s="288"/>
      <c r="C7" s="288"/>
      <c r="D7" s="288"/>
      <c r="E7" s="288"/>
      <c r="F7" s="288"/>
      <c r="G7" s="24">
        <v>1</v>
      </c>
      <c r="H7" s="63">
        <f>SUM(H8:H12)</f>
        <v>179751985</v>
      </c>
      <c r="I7" s="63">
        <f>SUM(I8:I12)</f>
        <v>212607703</v>
      </c>
    </row>
    <row r="8" spans="1:9">
      <c r="A8" s="231" t="s">
        <v>169</v>
      </c>
      <c r="B8" s="231"/>
      <c r="C8" s="231"/>
      <c r="D8" s="231"/>
      <c r="E8" s="231"/>
      <c r="F8" s="231"/>
      <c r="G8" s="16">
        <v>2</v>
      </c>
      <c r="H8" s="58">
        <v>0</v>
      </c>
      <c r="I8" s="58">
        <v>0</v>
      </c>
    </row>
    <row r="9" spans="1:9">
      <c r="A9" s="231" t="s">
        <v>170</v>
      </c>
      <c r="B9" s="231"/>
      <c r="C9" s="231"/>
      <c r="D9" s="231"/>
      <c r="E9" s="231"/>
      <c r="F9" s="231"/>
      <c r="G9" s="16">
        <v>3</v>
      </c>
      <c r="H9" s="58">
        <v>169753166</v>
      </c>
      <c r="I9" s="58">
        <v>205610688</v>
      </c>
    </row>
    <row r="10" spans="1:9">
      <c r="A10" s="231" t="s">
        <v>171</v>
      </c>
      <c r="B10" s="231"/>
      <c r="C10" s="231"/>
      <c r="D10" s="231"/>
      <c r="E10" s="231"/>
      <c r="F10" s="231"/>
      <c r="G10" s="16">
        <v>4</v>
      </c>
      <c r="H10" s="58">
        <v>0</v>
      </c>
      <c r="I10" s="58">
        <v>0</v>
      </c>
    </row>
    <row r="11" spans="1:9">
      <c r="A11" s="231" t="s">
        <v>172</v>
      </c>
      <c r="B11" s="231"/>
      <c r="C11" s="231"/>
      <c r="D11" s="231"/>
      <c r="E11" s="231"/>
      <c r="F11" s="231"/>
      <c r="G11" s="16">
        <v>5</v>
      </c>
      <c r="H11" s="58">
        <v>0</v>
      </c>
      <c r="I11" s="58">
        <v>0</v>
      </c>
    </row>
    <row r="12" spans="1:9">
      <c r="A12" s="231" t="s">
        <v>173</v>
      </c>
      <c r="B12" s="231"/>
      <c r="C12" s="231"/>
      <c r="D12" s="231"/>
      <c r="E12" s="231"/>
      <c r="F12" s="231"/>
      <c r="G12" s="16">
        <v>6</v>
      </c>
      <c r="H12" s="58">
        <v>9998819</v>
      </c>
      <c r="I12" s="58">
        <v>6997015</v>
      </c>
    </row>
    <row r="13" spans="1:9" ht="22.15" customHeight="1">
      <c r="A13" s="235" t="s">
        <v>466</v>
      </c>
      <c r="B13" s="236"/>
      <c r="C13" s="236"/>
      <c r="D13" s="236"/>
      <c r="E13" s="236"/>
      <c r="F13" s="236"/>
      <c r="G13" s="17">
        <v>7</v>
      </c>
      <c r="H13" s="59">
        <f>H14+H15+H19+H23+H24+H25+H28+H35</f>
        <v>177637717</v>
      </c>
      <c r="I13" s="59">
        <f>I14+I15+I19+I23+I24+I25+I28+I35</f>
        <v>194756881</v>
      </c>
    </row>
    <row r="14" spans="1:9">
      <c r="A14" s="231" t="s">
        <v>174</v>
      </c>
      <c r="B14" s="231"/>
      <c r="C14" s="231"/>
      <c r="D14" s="231"/>
      <c r="E14" s="231"/>
      <c r="F14" s="231"/>
      <c r="G14" s="16">
        <v>8</v>
      </c>
      <c r="H14" s="58">
        <v>0</v>
      </c>
      <c r="I14" s="58">
        <v>0</v>
      </c>
    </row>
    <row r="15" spans="1:9">
      <c r="A15" s="284" t="s">
        <v>467</v>
      </c>
      <c r="B15" s="284"/>
      <c r="C15" s="284"/>
      <c r="D15" s="284"/>
      <c r="E15" s="284"/>
      <c r="F15" s="284"/>
      <c r="G15" s="17">
        <v>9</v>
      </c>
      <c r="H15" s="59">
        <f>SUM(H16:H18)</f>
        <v>39137911</v>
      </c>
      <c r="I15" s="59">
        <f>SUM(I16:I18)</f>
        <v>46348216</v>
      </c>
    </row>
    <row r="16" spans="1:9">
      <c r="A16" s="283" t="s">
        <v>175</v>
      </c>
      <c r="B16" s="283"/>
      <c r="C16" s="283"/>
      <c r="D16" s="283"/>
      <c r="E16" s="283"/>
      <c r="F16" s="283"/>
      <c r="G16" s="16">
        <v>10</v>
      </c>
      <c r="H16" s="58">
        <v>9516433</v>
      </c>
      <c r="I16" s="58">
        <v>11886488</v>
      </c>
    </row>
    <row r="17" spans="1:9">
      <c r="A17" s="283" t="s">
        <v>176</v>
      </c>
      <c r="B17" s="283"/>
      <c r="C17" s="283"/>
      <c r="D17" s="283"/>
      <c r="E17" s="283"/>
      <c r="F17" s="283"/>
      <c r="G17" s="16">
        <v>11</v>
      </c>
      <c r="H17" s="58">
        <v>147094</v>
      </c>
      <c r="I17" s="58">
        <v>248020</v>
      </c>
    </row>
    <row r="18" spans="1:9">
      <c r="A18" s="283" t="s">
        <v>177</v>
      </c>
      <c r="B18" s="283"/>
      <c r="C18" s="283"/>
      <c r="D18" s="283"/>
      <c r="E18" s="283"/>
      <c r="F18" s="283"/>
      <c r="G18" s="16">
        <v>12</v>
      </c>
      <c r="H18" s="58">
        <v>29474384</v>
      </c>
      <c r="I18" s="58">
        <v>34213708</v>
      </c>
    </row>
    <row r="19" spans="1:9">
      <c r="A19" s="284" t="s">
        <v>468</v>
      </c>
      <c r="B19" s="284"/>
      <c r="C19" s="284"/>
      <c r="D19" s="284"/>
      <c r="E19" s="284"/>
      <c r="F19" s="284"/>
      <c r="G19" s="17">
        <v>13</v>
      </c>
      <c r="H19" s="59">
        <f>SUM(H20:H22)</f>
        <v>50031082</v>
      </c>
      <c r="I19" s="59">
        <f>SUM(I20:I22)</f>
        <v>52955828</v>
      </c>
    </row>
    <row r="20" spans="1:9">
      <c r="A20" s="283" t="s">
        <v>178</v>
      </c>
      <c r="B20" s="283"/>
      <c r="C20" s="283"/>
      <c r="D20" s="283"/>
      <c r="E20" s="283"/>
      <c r="F20" s="283"/>
      <c r="G20" s="16">
        <v>14</v>
      </c>
      <c r="H20" s="58">
        <v>30912889</v>
      </c>
      <c r="I20" s="58">
        <v>33154405</v>
      </c>
    </row>
    <row r="21" spans="1:9">
      <c r="A21" s="283" t="s">
        <v>179</v>
      </c>
      <c r="B21" s="283"/>
      <c r="C21" s="283"/>
      <c r="D21" s="283"/>
      <c r="E21" s="283"/>
      <c r="F21" s="283"/>
      <c r="G21" s="16">
        <v>15</v>
      </c>
      <c r="H21" s="58">
        <v>12127274</v>
      </c>
      <c r="I21" s="58">
        <v>12423595</v>
      </c>
    </row>
    <row r="22" spans="1:9">
      <c r="A22" s="283" t="s">
        <v>180</v>
      </c>
      <c r="B22" s="283"/>
      <c r="C22" s="283"/>
      <c r="D22" s="283"/>
      <c r="E22" s="283"/>
      <c r="F22" s="283"/>
      <c r="G22" s="16">
        <v>16</v>
      </c>
      <c r="H22" s="58">
        <v>6990919</v>
      </c>
      <c r="I22" s="58">
        <v>7377828</v>
      </c>
    </row>
    <row r="23" spans="1:9">
      <c r="A23" s="231" t="s">
        <v>181</v>
      </c>
      <c r="B23" s="231"/>
      <c r="C23" s="231"/>
      <c r="D23" s="231"/>
      <c r="E23" s="231"/>
      <c r="F23" s="231"/>
      <c r="G23" s="16">
        <v>17</v>
      </c>
      <c r="H23" s="58">
        <v>68222197</v>
      </c>
      <c r="I23" s="58">
        <v>65327634</v>
      </c>
    </row>
    <row r="24" spans="1:9">
      <c r="A24" s="231" t="s">
        <v>182</v>
      </c>
      <c r="B24" s="231"/>
      <c r="C24" s="231"/>
      <c r="D24" s="231"/>
      <c r="E24" s="231"/>
      <c r="F24" s="231"/>
      <c r="G24" s="16">
        <v>18</v>
      </c>
      <c r="H24" s="58">
        <v>12142910</v>
      </c>
      <c r="I24" s="58">
        <v>17003659</v>
      </c>
    </row>
    <row r="25" spans="1:9">
      <c r="A25" s="284" t="s">
        <v>469</v>
      </c>
      <c r="B25" s="284"/>
      <c r="C25" s="284"/>
      <c r="D25" s="284"/>
      <c r="E25" s="284"/>
      <c r="F25" s="284"/>
      <c r="G25" s="17">
        <v>19</v>
      </c>
      <c r="H25" s="59">
        <f>H26+H27</f>
        <v>1888357</v>
      </c>
      <c r="I25" s="59">
        <f>I26+I27</f>
        <v>2194965</v>
      </c>
    </row>
    <row r="26" spans="1:9">
      <c r="A26" s="283" t="s">
        <v>183</v>
      </c>
      <c r="B26" s="283"/>
      <c r="C26" s="283"/>
      <c r="D26" s="283"/>
      <c r="E26" s="283"/>
      <c r="F26" s="283"/>
      <c r="G26" s="16">
        <v>20</v>
      </c>
      <c r="H26" s="58">
        <v>0</v>
      </c>
      <c r="I26" s="58">
        <v>711439</v>
      </c>
    </row>
    <row r="27" spans="1:9">
      <c r="A27" s="283" t="s">
        <v>184</v>
      </c>
      <c r="B27" s="283"/>
      <c r="C27" s="283"/>
      <c r="D27" s="283"/>
      <c r="E27" s="283"/>
      <c r="F27" s="283"/>
      <c r="G27" s="16">
        <v>21</v>
      </c>
      <c r="H27" s="58">
        <v>1888357</v>
      </c>
      <c r="I27" s="58">
        <v>1483526</v>
      </c>
    </row>
    <row r="28" spans="1:9">
      <c r="A28" s="284" t="s">
        <v>470</v>
      </c>
      <c r="B28" s="284"/>
      <c r="C28" s="284"/>
      <c r="D28" s="284"/>
      <c r="E28" s="284"/>
      <c r="F28" s="284"/>
      <c r="G28" s="17">
        <v>22</v>
      </c>
      <c r="H28" s="59">
        <f>SUM(H29:H34)</f>
        <v>1426630</v>
      </c>
      <c r="I28" s="59">
        <f>SUM(I29:I34)</f>
        <v>3124369</v>
      </c>
    </row>
    <row r="29" spans="1:9">
      <c r="A29" s="283" t="s">
        <v>185</v>
      </c>
      <c r="B29" s="283"/>
      <c r="C29" s="283"/>
      <c r="D29" s="283"/>
      <c r="E29" s="283"/>
      <c r="F29" s="283"/>
      <c r="G29" s="16">
        <v>23</v>
      </c>
      <c r="H29" s="58">
        <v>188548</v>
      </c>
      <c r="I29" s="58">
        <v>1003458</v>
      </c>
    </row>
    <row r="30" spans="1:9">
      <c r="A30" s="283" t="s">
        <v>186</v>
      </c>
      <c r="B30" s="283"/>
      <c r="C30" s="283"/>
      <c r="D30" s="283"/>
      <c r="E30" s="283"/>
      <c r="F30" s="283"/>
      <c r="G30" s="16">
        <v>24</v>
      </c>
      <c r="H30" s="58">
        <v>0</v>
      </c>
      <c r="I30" s="58">
        <v>0</v>
      </c>
    </row>
    <row r="31" spans="1:9">
      <c r="A31" s="283" t="s">
        <v>187</v>
      </c>
      <c r="B31" s="283"/>
      <c r="C31" s="283"/>
      <c r="D31" s="283"/>
      <c r="E31" s="283"/>
      <c r="F31" s="283"/>
      <c r="G31" s="16">
        <v>25</v>
      </c>
      <c r="H31" s="58">
        <v>585176</v>
      </c>
      <c r="I31" s="58">
        <v>359164</v>
      </c>
    </row>
    <row r="32" spans="1:9">
      <c r="A32" s="283" t="s">
        <v>188</v>
      </c>
      <c r="B32" s="283"/>
      <c r="C32" s="283"/>
      <c r="D32" s="283"/>
      <c r="E32" s="283"/>
      <c r="F32" s="283"/>
      <c r="G32" s="16">
        <v>26</v>
      </c>
      <c r="H32" s="58">
        <v>0</v>
      </c>
      <c r="I32" s="58">
        <v>0</v>
      </c>
    </row>
    <row r="33" spans="1:9">
      <c r="A33" s="283" t="s">
        <v>189</v>
      </c>
      <c r="B33" s="283"/>
      <c r="C33" s="283"/>
      <c r="D33" s="283"/>
      <c r="E33" s="283"/>
      <c r="F33" s="283"/>
      <c r="G33" s="16">
        <v>27</v>
      </c>
      <c r="H33" s="58">
        <v>0</v>
      </c>
      <c r="I33" s="58">
        <v>0</v>
      </c>
    </row>
    <row r="34" spans="1:9">
      <c r="A34" s="283" t="s">
        <v>190</v>
      </c>
      <c r="B34" s="283"/>
      <c r="C34" s="283"/>
      <c r="D34" s="283"/>
      <c r="E34" s="283"/>
      <c r="F34" s="283"/>
      <c r="G34" s="16">
        <v>28</v>
      </c>
      <c r="H34" s="58">
        <v>652906</v>
      </c>
      <c r="I34" s="58">
        <v>1761747</v>
      </c>
    </row>
    <row r="35" spans="1:9">
      <c r="A35" s="231" t="s">
        <v>191</v>
      </c>
      <c r="B35" s="231"/>
      <c r="C35" s="231"/>
      <c r="D35" s="231"/>
      <c r="E35" s="231"/>
      <c r="F35" s="231"/>
      <c r="G35" s="16">
        <v>29</v>
      </c>
      <c r="H35" s="58">
        <v>4788630</v>
      </c>
      <c r="I35" s="58">
        <v>7802210</v>
      </c>
    </row>
    <row r="36" spans="1:9">
      <c r="A36" s="235" t="s">
        <v>471</v>
      </c>
      <c r="B36" s="236"/>
      <c r="C36" s="236"/>
      <c r="D36" s="236"/>
      <c r="E36" s="236"/>
      <c r="F36" s="236"/>
      <c r="G36" s="17">
        <v>30</v>
      </c>
      <c r="H36" s="59">
        <f>SUM(H37:H46)</f>
        <v>5780383</v>
      </c>
      <c r="I36" s="59">
        <f>SUM(I37:I46)</f>
        <v>3018826</v>
      </c>
    </row>
    <row r="37" spans="1:9" ht="27.6" customHeight="1">
      <c r="A37" s="231" t="s">
        <v>192</v>
      </c>
      <c r="B37" s="231"/>
      <c r="C37" s="231"/>
      <c r="D37" s="231"/>
      <c r="E37" s="231"/>
      <c r="F37" s="231"/>
      <c r="G37" s="16">
        <v>31</v>
      </c>
      <c r="H37" s="58">
        <v>0</v>
      </c>
      <c r="I37" s="58">
        <v>0</v>
      </c>
    </row>
    <row r="38" spans="1:9" ht="25.15" customHeight="1">
      <c r="A38" s="231" t="s">
        <v>193</v>
      </c>
      <c r="B38" s="231"/>
      <c r="C38" s="231"/>
      <c r="D38" s="231"/>
      <c r="E38" s="231"/>
      <c r="F38" s="231"/>
      <c r="G38" s="16">
        <v>32</v>
      </c>
      <c r="H38" s="58">
        <v>0</v>
      </c>
      <c r="I38" s="58">
        <v>784</v>
      </c>
    </row>
    <row r="39" spans="1:9" ht="28.15" customHeight="1">
      <c r="A39" s="231" t="s">
        <v>194</v>
      </c>
      <c r="B39" s="231"/>
      <c r="C39" s="231"/>
      <c r="D39" s="231"/>
      <c r="E39" s="231"/>
      <c r="F39" s="231"/>
      <c r="G39" s="16">
        <v>33</v>
      </c>
      <c r="H39" s="58">
        <v>0</v>
      </c>
      <c r="I39" s="58">
        <v>0</v>
      </c>
    </row>
    <row r="40" spans="1:9" ht="28.15" customHeight="1">
      <c r="A40" s="231" t="s">
        <v>195</v>
      </c>
      <c r="B40" s="231"/>
      <c r="C40" s="231"/>
      <c r="D40" s="231"/>
      <c r="E40" s="231"/>
      <c r="F40" s="231"/>
      <c r="G40" s="16">
        <v>34</v>
      </c>
      <c r="H40" s="58">
        <v>0</v>
      </c>
      <c r="I40" s="58">
        <v>0</v>
      </c>
    </row>
    <row r="41" spans="1:9" ht="22.9" customHeight="1">
      <c r="A41" s="231" t="s">
        <v>196</v>
      </c>
      <c r="B41" s="231"/>
      <c r="C41" s="231"/>
      <c r="D41" s="231"/>
      <c r="E41" s="231"/>
      <c r="F41" s="231"/>
      <c r="G41" s="16">
        <v>35</v>
      </c>
      <c r="H41" s="58">
        <v>0</v>
      </c>
      <c r="I41" s="58">
        <v>0</v>
      </c>
    </row>
    <row r="42" spans="1:9">
      <c r="A42" s="231" t="s">
        <v>197</v>
      </c>
      <c r="B42" s="231"/>
      <c r="C42" s="231"/>
      <c r="D42" s="231"/>
      <c r="E42" s="231"/>
      <c r="F42" s="231"/>
      <c r="G42" s="16">
        <v>36</v>
      </c>
      <c r="H42" s="58">
        <v>0</v>
      </c>
      <c r="I42" s="58">
        <v>0</v>
      </c>
    </row>
    <row r="43" spans="1:9">
      <c r="A43" s="231" t="s">
        <v>198</v>
      </c>
      <c r="B43" s="231"/>
      <c r="C43" s="231"/>
      <c r="D43" s="231"/>
      <c r="E43" s="231"/>
      <c r="F43" s="231"/>
      <c r="G43" s="16">
        <v>37</v>
      </c>
      <c r="H43" s="58">
        <v>407779</v>
      </c>
      <c r="I43" s="58">
        <v>554694</v>
      </c>
    </row>
    <row r="44" spans="1:9">
      <c r="A44" s="231" t="s">
        <v>199</v>
      </c>
      <c r="B44" s="231"/>
      <c r="C44" s="231"/>
      <c r="D44" s="231"/>
      <c r="E44" s="231"/>
      <c r="F44" s="231"/>
      <c r="G44" s="16">
        <v>38</v>
      </c>
      <c r="H44" s="58">
        <v>5372334</v>
      </c>
      <c r="I44" s="58">
        <v>2447673</v>
      </c>
    </row>
    <row r="45" spans="1:9">
      <c r="A45" s="231" t="s">
        <v>200</v>
      </c>
      <c r="B45" s="231"/>
      <c r="C45" s="231"/>
      <c r="D45" s="231"/>
      <c r="E45" s="231"/>
      <c r="F45" s="231"/>
      <c r="G45" s="16">
        <v>39</v>
      </c>
      <c r="H45" s="58">
        <v>270</v>
      </c>
      <c r="I45" s="58">
        <v>15675</v>
      </c>
    </row>
    <row r="46" spans="1:9">
      <c r="A46" s="231" t="s">
        <v>201</v>
      </c>
      <c r="B46" s="231"/>
      <c r="C46" s="231"/>
      <c r="D46" s="231"/>
      <c r="E46" s="231"/>
      <c r="F46" s="231"/>
      <c r="G46" s="16">
        <v>40</v>
      </c>
      <c r="H46" s="58">
        <v>0</v>
      </c>
      <c r="I46" s="58">
        <v>0</v>
      </c>
    </row>
    <row r="47" spans="1:9">
      <c r="A47" s="235" t="s">
        <v>472</v>
      </c>
      <c r="B47" s="236"/>
      <c r="C47" s="236"/>
      <c r="D47" s="236"/>
      <c r="E47" s="236"/>
      <c r="F47" s="236"/>
      <c r="G47" s="17">
        <v>41</v>
      </c>
      <c r="H47" s="59">
        <f>SUM(H48:H54)</f>
        <v>7377760</v>
      </c>
      <c r="I47" s="59">
        <f>SUM(I48:I54)</f>
        <v>3573555</v>
      </c>
    </row>
    <row r="48" spans="1:9" ht="23.45" customHeight="1">
      <c r="A48" s="231" t="s">
        <v>202</v>
      </c>
      <c r="B48" s="231"/>
      <c r="C48" s="231"/>
      <c r="D48" s="231"/>
      <c r="E48" s="231"/>
      <c r="F48" s="231"/>
      <c r="G48" s="16">
        <v>42</v>
      </c>
      <c r="H48" s="58">
        <v>0</v>
      </c>
      <c r="I48" s="58">
        <v>0</v>
      </c>
    </row>
    <row r="49" spans="1:9" ht="22.15" customHeight="1">
      <c r="A49" s="286" t="s">
        <v>203</v>
      </c>
      <c r="B49" s="286"/>
      <c r="C49" s="286"/>
      <c r="D49" s="286"/>
      <c r="E49" s="286"/>
      <c r="F49" s="286"/>
      <c r="G49" s="16">
        <v>43</v>
      </c>
      <c r="H49" s="58">
        <v>0</v>
      </c>
      <c r="I49" s="58">
        <v>0</v>
      </c>
    </row>
    <row r="50" spans="1:9">
      <c r="A50" s="286" t="s">
        <v>204</v>
      </c>
      <c r="B50" s="286"/>
      <c r="C50" s="286"/>
      <c r="D50" s="286"/>
      <c r="E50" s="286"/>
      <c r="F50" s="286"/>
      <c r="G50" s="16">
        <v>44</v>
      </c>
      <c r="H50" s="58">
        <v>1669015</v>
      </c>
      <c r="I50" s="58">
        <v>1302410</v>
      </c>
    </row>
    <row r="51" spans="1:9">
      <c r="A51" s="286" t="s">
        <v>205</v>
      </c>
      <c r="B51" s="286"/>
      <c r="C51" s="286"/>
      <c r="D51" s="286"/>
      <c r="E51" s="286"/>
      <c r="F51" s="286"/>
      <c r="G51" s="16">
        <v>45</v>
      </c>
      <c r="H51" s="58">
        <v>5687164</v>
      </c>
      <c r="I51" s="58">
        <v>2258302</v>
      </c>
    </row>
    <row r="52" spans="1:9">
      <c r="A52" s="286" t="s">
        <v>206</v>
      </c>
      <c r="B52" s="286"/>
      <c r="C52" s="286"/>
      <c r="D52" s="286"/>
      <c r="E52" s="286"/>
      <c r="F52" s="286"/>
      <c r="G52" s="16">
        <v>46</v>
      </c>
      <c r="H52" s="58">
        <v>11697</v>
      </c>
      <c r="I52" s="58">
        <v>2472</v>
      </c>
    </row>
    <row r="53" spans="1:9">
      <c r="A53" s="286" t="s">
        <v>207</v>
      </c>
      <c r="B53" s="286"/>
      <c r="C53" s="286"/>
      <c r="D53" s="286"/>
      <c r="E53" s="286"/>
      <c r="F53" s="286"/>
      <c r="G53" s="16">
        <v>47</v>
      </c>
      <c r="H53" s="58">
        <v>0</v>
      </c>
      <c r="I53" s="58">
        <v>0</v>
      </c>
    </row>
    <row r="54" spans="1:9">
      <c r="A54" s="286" t="s">
        <v>208</v>
      </c>
      <c r="B54" s="286"/>
      <c r="C54" s="286"/>
      <c r="D54" s="286"/>
      <c r="E54" s="286"/>
      <c r="F54" s="286"/>
      <c r="G54" s="16">
        <v>48</v>
      </c>
      <c r="H54" s="58">
        <v>9884</v>
      </c>
      <c r="I54" s="58">
        <v>10371</v>
      </c>
    </row>
    <row r="55" spans="1:9" ht="30.6" customHeight="1">
      <c r="A55" s="269" t="s">
        <v>209</v>
      </c>
      <c r="B55" s="269"/>
      <c r="C55" s="269"/>
      <c r="D55" s="269"/>
      <c r="E55" s="269"/>
      <c r="F55" s="269"/>
      <c r="G55" s="16">
        <v>49</v>
      </c>
      <c r="H55" s="58">
        <v>0</v>
      </c>
      <c r="I55" s="58">
        <v>0</v>
      </c>
    </row>
    <row r="56" spans="1:9">
      <c r="A56" s="269" t="s">
        <v>210</v>
      </c>
      <c r="B56" s="269"/>
      <c r="C56" s="269"/>
      <c r="D56" s="269"/>
      <c r="E56" s="269"/>
      <c r="F56" s="269"/>
      <c r="G56" s="16">
        <v>50</v>
      </c>
      <c r="H56" s="58">
        <v>0</v>
      </c>
      <c r="I56" s="58">
        <v>0</v>
      </c>
    </row>
    <row r="57" spans="1:9" ht="28.9" customHeight="1">
      <c r="A57" s="269" t="s">
        <v>211</v>
      </c>
      <c r="B57" s="269"/>
      <c r="C57" s="269"/>
      <c r="D57" s="269"/>
      <c r="E57" s="269"/>
      <c r="F57" s="269"/>
      <c r="G57" s="16">
        <v>51</v>
      </c>
      <c r="H57" s="58">
        <v>0</v>
      </c>
      <c r="I57" s="58">
        <v>0</v>
      </c>
    </row>
    <row r="58" spans="1:9">
      <c r="A58" s="269" t="s">
        <v>212</v>
      </c>
      <c r="B58" s="269"/>
      <c r="C58" s="269"/>
      <c r="D58" s="269"/>
      <c r="E58" s="269"/>
      <c r="F58" s="269"/>
      <c r="G58" s="16">
        <v>52</v>
      </c>
      <c r="H58" s="58">
        <v>0</v>
      </c>
      <c r="I58" s="58">
        <v>215753</v>
      </c>
    </row>
    <row r="59" spans="1:9">
      <c r="A59" s="235" t="s">
        <v>473</v>
      </c>
      <c r="B59" s="236"/>
      <c r="C59" s="236"/>
      <c r="D59" s="236"/>
      <c r="E59" s="236"/>
      <c r="F59" s="236"/>
      <c r="G59" s="17">
        <v>53</v>
      </c>
      <c r="H59" s="59">
        <f>H7+H36+H55+H56</f>
        <v>185532368</v>
      </c>
      <c r="I59" s="59">
        <f>I7+I36+I55+I56</f>
        <v>215626529</v>
      </c>
    </row>
    <row r="60" spans="1:9">
      <c r="A60" s="235" t="s">
        <v>474</v>
      </c>
      <c r="B60" s="236"/>
      <c r="C60" s="236"/>
      <c r="D60" s="236"/>
      <c r="E60" s="236"/>
      <c r="F60" s="236"/>
      <c r="G60" s="17">
        <v>54</v>
      </c>
      <c r="H60" s="59">
        <f>H13+H47+H57+H58</f>
        <v>185015477</v>
      </c>
      <c r="I60" s="59">
        <f>I13+I47+I57+I58</f>
        <v>198546189</v>
      </c>
    </row>
    <row r="61" spans="1:9">
      <c r="A61" s="235" t="s">
        <v>475</v>
      </c>
      <c r="B61" s="236"/>
      <c r="C61" s="236"/>
      <c r="D61" s="236"/>
      <c r="E61" s="236"/>
      <c r="F61" s="236"/>
      <c r="G61" s="17">
        <v>55</v>
      </c>
      <c r="H61" s="59">
        <f>H59-H60</f>
        <v>516891</v>
      </c>
      <c r="I61" s="59">
        <f>I59-I60</f>
        <v>17080340</v>
      </c>
    </row>
    <row r="62" spans="1:9">
      <c r="A62" s="285" t="s">
        <v>476</v>
      </c>
      <c r="B62" s="285"/>
      <c r="C62" s="285"/>
      <c r="D62" s="285"/>
      <c r="E62" s="285"/>
      <c r="F62" s="285"/>
      <c r="G62" s="17">
        <v>56</v>
      </c>
      <c r="H62" s="59">
        <f>+IF((H59-H60)&gt;0,(H59-H60),0)</f>
        <v>516891</v>
      </c>
      <c r="I62" s="59">
        <f>+IF((I59-I60)&gt;0,(I59-I60),0)</f>
        <v>17080340</v>
      </c>
    </row>
    <row r="63" spans="1:9">
      <c r="A63" s="285" t="s">
        <v>477</v>
      </c>
      <c r="B63" s="285"/>
      <c r="C63" s="285"/>
      <c r="D63" s="285"/>
      <c r="E63" s="285"/>
      <c r="F63" s="285"/>
      <c r="G63" s="17">
        <v>57</v>
      </c>
      <c r="H63" s="59">
        <f>+IF((H59-H60)&lt;0,(H59-H60),0)</f>
        <v>0</v>
      </c>
      <c r="I63" s="59">
        <f>+IF((I59-I60)&lt;0,(I59-I60),0)</f>
        <v>0</v>
      </c>
    </row>
    <row r="64" spans="1:9">
      <c r="A64" s="269" t="s">
        <v>213</v>
      </c>
      <c r="B64" s="269"/>
      <c r="C64" s="269"/>
      <c r="D64" s="269"/>
      <c r="E64" s="269"/>
      <c r="F64" s="269"/>
      <c r="G64" s="16">
        <v>58</v>
      </c>
      <c r="H64" s="58">
        <v>318699</v>
      </c>
      <c r="I64" s="58">
        <v>3744988</v>
      </c>
    </row>
    <row r="65" spans="1:9">
      <c r="A65" s="235" t="s">
        <v>478</v>
      </c>
      <c r="B65" s="236"/>
      <c r="C65" s="236"/>
      <c r="D65" s="236"/>
      <c r="E65" s="236"/>
      <c r="F65" s="236"/>
      <c r="G65" s="17">
        <v>59</v>
      </c>
      <c r="H65" s="59">
        <f>H61-H64</f>
        <v>198192</v>
      </c>
      <c r="I65" s="59">
        <f>I61-I64</f>
        <v>13335352</v>
      </c>
    </row>
    <row r="66" spans="1:9">
      <c r="A66" s="285" t="s">
        <v>479</v>
      </c>
      <c r="B66" s="285"/>
      <c r="C66" s="285"/>
      <c r="D66" s="285"/>
      <c r="E66" s="285"/>
      <c r="F66" s="285"/>
      <c r="G66" s="17">
        <v>60</v>
      </c>
      <c r="H66" s="59">
        <f>+IF((H61-H64)&gt;0,(H61-H64),0)</f>
        <v>198192</v>
      </c>
      <c r="I66" s="59">
        <f>+IF((I61-I64)&gt;0,(I61-I64),0)</f>
        <v>13335352</v>
      </c>
    </row>
    <row r="67" spans="1:9">
      <c r="A67" s="289" t="s">
        <v>480</v>
      </c>
      <c r="B67" s="289"/>
      <c r="C67" s="289"/>
      <c r="D67" s="289"/>
      <c r="E67" s="289"/>
      <c r="F67" s="289"/>
      <c r="G67" s="18">
        <v>61</v>
      </c>
      <c r="H67" s="64">
        <f>+IF((H61-H64)&lt;0,(H61-H64),0)</f>
        <v>0</v>
      </c>
      <c r="I67" s="64">
        <f>+IF((I61-I64)&lt;0,(I61-I64),0)</f>
        <v>0</v>
      </c>
    </row>
    <row r="68" spans="1:9">
      <c r="A68" s="277" t="s">
        <v>214</v>
      </c>
      <c r="B68" s="277"/>
      <c r="C68" s="277"/>
      <c r="D68" s="277"/>
      <c r="E68" s="277"/>
      <c r="F68" s="277"/>
      <c r="G68" s="290"/>
      <c r="H68" s="290"/>
      <c r="I68" s="290"/>
    </row>
    <row r="69" spans="1:9" ht="25.9" customHeight="1">
      <c r="A69" s="235" t="s">
        <v>481</v>
      </c>
      <c r="B69" s="236"/>
      <c r="C69" s="236"/>
      <c r="D69" s="236"/>
      <c r="E69" s="236"/>
      <c r="F69" s="236"/>
      <c r="G69" s="17">
        <v>62</v>
      </c>
      <c r="H69" s="59">
        <f>H70-H71</f>
        <v>0</v>
      </c>
      <c r="I69" s="59">
        <f>I70-I71</f>
        <v>0</v>
      </c>
    </row>
    <row r="70" spans="1:9">
      <c r="A70" s="286" t="s">
        <v>215</v>
      </c>
      <c r="B70" s="286"/>
      <c r="C70" s="286"/>
      <c r="D70" s="286"/>
      <c r="E70" s="286"/>
      <c r="F70" s="286"/>
      <c r="G70" s="16">
        <v>63</v>
      </c>
      <c r="H70" s="58">
        <v>0</v>
      </c>
      <c r="I70" s="58">
        <v>0</v>
      </c>
    </row>
    <row r="71" spans="1:9">
      <c r="A71" s="286" t="s">
        <v>216</v>
      </c>
      <c r="B71" s="286"/>
      <c r="C71" s="286"/>
      <c r="D71" s="286"/>
      <c r="E71" s="286"/>
      <c r="F71" s="286"/>
      <c r="G71" s="16">
        <v>64</v>
      </c>
      <c r="H71" s="58">
        <v>0</v>
      </c>
      <c r="I71" s="58">
        <v>0</v>
      </c>
    </row>
    <row r="72" spans="1:9">
      <c r="A72" s="269" t="s">
        <v>217</v>
      </c>
      <c r="B72" s="269"/>
      <c r="C72" s="269"/>
      <c r="D72" s="269"/>
      <c r="E72" s="269"/>
      <c r="F72" s="269"/>
      <c r="G72" s="16">
        <v>65</v>
      </c>
      <c r="H72" s="58">
        <v>0</v>
      </c>
      <c r="I72" s="58">
        <v>0</v>
      </c>
    </row>
    <row r="73" spans="1:9">
      <c r="A73" s="285" t="s">
        <v>482</v>
      </c>
      <c r="B73" s="285"/>
      <c r="C73" s="285"/>
      <c r="D73" s="285"/>
      <c r="E73" s="285"/>
      <c r="F73" s="285"/>
      <c r="G73" s="17">
        <v>66</v>
      </c>
      <c r="H73" s="113">
        <v>0</v>
      </c>
      <c r="I73" s="113">
        <v>0</v>
      </c>
    </row>
    <row r="74" spans="1:9">
      <c r="A74" s="289" t="s">
        <v>483</v>
      </c>
      <c r="B74" s="289"/>
      <c r="C74" s="289"/>
      <c r="D74" s="289"/>
      <c r="E74" s="289"/>
      <c r="F74" s="289"/>
      <c r="G74" s="18">
        <v>67</v>
      </c>
      <c r="H74" s="114">
        <v>0</v>
      </c>
      <c r="I74" s="114">
        <v>0</v>
      </c>
    </row>
    <row r="75" spans="1:9">
      <c r="A75" s="277" t="s">
        <v>218</v>
      </c>
      <c r="B75" s="277"/>
      <c r="C75" s="277"/>
      <c r="D75" s="277"/>
      <c r="E75" s="277"/>
      <c r="F75" s="277"/>
      <c r="G75" s="290"/>
      <c r="H75" s="290"/>
      <c r="I75" s="290"/>
    </row>
    <row r="76" spans="1:9">
      <c r="A76" s="235" t="s">
        <v>484</v>
      </c>
      <c r="B76" s="236"/>
      <c r="C76" s="236"/>
      <c r="D76" s="236"/>
      <c r="E76" s="236"/>
      <c r="F76" s="236"/>
      <c r="G76" s="17">
        <v>68</v>
      </c>
      <c r="H76" s="113">
        <v>0</v>
      </c>
      <c r="I76" s="113">
        <v>0</v>
      </c>
    </row>
    <row r="77" spans="1:9">
      <c r="A77" s="299" t="s">
        <v>485</v>
      </c>
      <c r="B77" s="299"/>
      <c r="C77" s="299"/>
      <c r="D77" s="299"/>
      <c r="E77" s="299"/>
      <c r="F77" s="299"/>
      <c r="G77" s="22">
        <v>69</v>
      </c>
      <c r="H77" s="65">
        <v>0</v>
      </c>
      <c r="I77" s="65">
        <v>0</v>
      </c>
    </row>
    <row r="78" spans="1:9">
      <c r="A78" s="299" t="s">
        <v>486</v>
      </c>
      <c r="B78" s="299"/>
      <c r="C78" s="299"/>
      <c r="D78" s="299"/>
      <c r="E78" s="299"/>
      <c r="F78" s="299"/>
      <c r="G78" s="22">
        <v>70</v>
      </c>
      <c r="H78" s="65">
        <v>0</v>
      </c>
      <c r="I78" s="65">
        <v>0</v>
      </c>
    </row>
    <row r="79" spans="1:9">
      <c r="A79" s="235" t="s">
        <v>487</v>
      </c>
      <c r="B79" s="236"/>
      <c r="C79" s="236"/>
      <c r="D79" s="236"/>
      <c r="E79" s="236"/>
      <c r="F79" s="236"/>
      <c r="G79" s="17">
        <v>71</v>
      </c>
      <c r="H79" s="113">
        <v>0</v>
      </c>
      <c r="I79" s="113">
        <v>0</v>
      </c>
    </row>
    <row r="80" spans="1:9">
      <c r="A80" s="235" t="s">
        <v>488</v>
      </c>
      <c r="B80" s="236"/>
      <c r="C80" s="236"/>
      <c r="D80" s="236"/>
      <c r="E80" s="236"/>
      <c r="F80" s="236"/>
      <c r="G80" s="17">
        <v>72</v>
      </c>
      <c r="H80" s="113">
        <v>0</v>
      </c>
      <c r="I80" s="113">
        <v>0</v>
      </c>
    </row>
    <row r="81" spans="1:9">
      <c r="A81" s="285" t="s">
        <v>489</v>
      </c>
      <c r="B81" s="285"/>
      <c r="C81" s="285"/>
      <c r="D81" s="285"/>
      <c r="E81" s="285"/>
      <c r="F81" s="285"/>
      <c r="G81" s="17">
        <v>73</v>
      </c>
      <c r="H81" s="113">
        <v>0</v>
      </c>
      <c r="I81" s="113">
        <v>0</v>
      </c>
    </row>
    <row r="82" spans="1:9">
      <c r="A82" s="289" t="s">
        <v>490</v>
      </c>
      <c r="B82" s="289"/>
      <c r="C82" s="289"/>
      <c r="D82" s="289"/>
      <c r="E82" s="289"/>
      <c r="F82" s="289"/>
      <c r="G82" s="17">
        <v>74</v>
      </c>
      <c r="H82" s="113">
        <v>0</v>
      </c>
      <c r="I82" s="113">
        <v>0</v>
      </c>
    </row>
    <row r="83" spans="1:9">
      <c r="A83" s="277" t="s">
        <v>219</v>
      </c>
      <c r="B83" s="277"/>
      <c r="C83" s="277"/>
      <c r="D83" s="277"/>
      <c r="E83" s="277"/>
      <c r="F83" s="277"/>
      <c r="G83" s="290"/>
      <c r="H83" s="290"/>
      <c r="I83" s="290"/>
    </row>
    <row r="84" spans="1:9">
      <c r="A84" s="291" t="s">
        <v>491</v>
      </c>
      <c r="B84" s="292"/>
      <c r="C84" s="292"/>
      <c r="D84" s="292"/>
      <c r="E84" s="292"/>
      <c r="F84" s="292"/>
      <c r="G84" s="17">
        <v>75</v>
      </c>
      <c r="H84" s="53">
        <f>H85+H86</f>
        <v>0</v>
      </c>
      <c r="I84" s="53">
        <f>I85+I86</f>
        <v>0</v>
      </c>
    </row>
    <row r="85" spans="1:9">
      <c r="A85" s="293" t="s">
        <v>220</v>
      </c>
      <c r="B85" s="293"/>
      <c r="C85" s="293"/>
      <c r="D85" s="293"/>
      <c r="E85" s="293"/>
      <c r="F85" s="293"/>
      <c r="G85" s="16">
        <v>76</v>
      </c>
      <c r="H85" s="52">
        <v>0</v>
      </c>
      <c r="I85" s="52">
        <v>0</v>
      </c>
    </row>
    <row r="86" spans="1:9">
      <c r="A86" s="294" t="s">
        <v>221</v>
      </c>
      <c r="B86" s="294"/>
      <c r="C86" s="294"/>
      <c r="D86" s="294"/>
      <c r="E86" s="294"/>
      <c r="F86" s="294"/>
      <c r="G86" s="19">
        <v>77</v>
      </c>
      <c r="H86" s="66">
        <v>0</v>
      </c>
      <c r="I86" s="66">
        <v>0</v>
      </c>
    </row>
    <row r="87" spans="1:9">
      <c r="A87" s="302" t="s">
        <v>222</v>
      </c>
      <c r="B87" s="302"/>
      <c r="C87" s="302"/>
      <c r="D87" s="302"/>
      <c r="E87" s="302"/>
      <c r="F87" s="302"/>
      <c r="G87" s="303"/>
      <c r="H87" s="303"/>
      <c r="I87" s="303"/>
    </row>
    <row r="88" spans="1:9">
      <c r="A88" s="304" t="s">
        <v>223</v>
      </c>
      <c r="B88" s="304"/>
      <c r="C88" s="304"/>
      <c r="D88" s="304"/>
      <c r="E88" s="304"/>
      <c r="F88" s="304"/>
      <c r="G88" s="16">
        <v>78</v>
      </c>
      <c r="H88" s="52">
        <v>198192</v>
      </c>
      <c r="I88" s="52">
        <v>13335352</v>
      </c>
    </row>
    <row r="89" spans="1:9" ht="24.6" customHeight="1">
      <c r="A89" s="297" t="s">
        <v>492</v>
      </c>
      <c r="B89" s="297"/>
      <c r="C89" s="297"/>
      <c r="D89" s="297"/>
      <c r="E89" s="297"/>
      <c r="F89" s="297"/>
      <c r="G89" s="17">
        <v>79</v>
      </c>
      <c r="H89" s="53">
        <f>H90+H97</f>
        <v>0</v>
      </c>
      <c r="I89" s="53">
        <f>I90+I97</f>
        <v>0</v>
      </c>
    </row>
    <row r="90" spans="1:9" ht="27" customHeight="1">
      <c r="A90" s="297" t="s">
        <v>493</v>
      </c>
      <c r="B90" s="297"/>
      <c r="C90" s="297"/>
      <c r="D90" s="297"/>
      <c r="E90" s="297"/>
      <c r="F90" s="297"/>
      <c r="G90" s="17">
        <v>80</v>
      </c>
      <c r="H90" s="53">
        <f>H91+H92+H93+H94+H95</f>
        <v>0</v>
      </c>
      <c r="I90" s="53">
        <f>I91+I92+I93+I94+I95</f>
        <v>0</v>
      </c>
    </row>
    <row r="91" spans="1:9" ht="21.6" customHeight="1">
      <c r="A91" s="286" t="s">
        <v>398</v>
      </c>
      <c r="B91" s="286"/>
      <c r="C91" s="286"/>
      <c r="D91" s="286"/>
      <c r="E91" s="286"/>
      <c r="F91" s="286"/>
      <c r="G91" s="16">
        <v>81</v>
      </c>
      <c r="H91" s="52">
        <v>0</v>
      </c>
      <c r="I91" s="52">
        <v>0</v>
      </c>
    </row>
    <row r="92" spans="1:9" ht="21.6" customHeight="1">
      <c r="A92" s="286" t="s">
        <v>399</v>
      </c>
      <c r="B92" s="286"/>
      <c r="C92" s="286"/>
      <c r="D92" s="286"/>
      <c r="E92" s="286"/>
      <c r="F92" s="286"/>
      <c r="G92" s="16">
        <v>82</v>
      </c>
      <c r="H92" s="52">
        <v>0</v>
      </c>
      <c r="I92" s="52">
        <v>0</v>
      </c>
    </row>
    <row r="93" spans="1:9" ht="26.25" customHeight="1">
      <c r="A93" s="286" t="s">
        <v>400</v>
      </c>
      <c r="B93" s="286"/>
      <c r="C93" s="286"/>
      <c r="D93" s="286"/>
      <c r="E93" s="286"/>
      <c r="F93" s="286"/>
      <c r="G93" s="16">
        <v>83</v>
      </c>
      <c r="H93" s="52">
        <v>0</v>
      </c>
      <c r="I93" s="52">
        <v>0</v>
      </c>
    </row>
    <row r="94" spans="1:9" ht="24.6" customHeight="1">
      <c r="A94" s="286" t="s">
        <v>401</v>
      </c>
      <c r="B94" s="286"/>
      <c r="C94" s="286"/>
      <c r="D94" s="286"/>
      <c r="E94" s="286"/>
      <c r="F94" s="286"/>
      <c r="G94" s="16">
        <v>84</v>
      </c>
      <c r="H94" s="52">
        <v>0</v>
      </c>
      <c r="I94" s="52">
        <v>0</v>
      </c>
    </row>
    <row r="95" spans="1:9" ht="14.25" customHeight="1">
      <c r="A95" s="286" t="s">
        <v>402</v>
      </c>
      <c r="B95" s="286"/>
      <c r="C95" s="286"/>
      <c r="D95" s="286"/>
      <c r="E95" s="286"/>
      <c r="F95" s="286"/>
      <c r="G95" s="16">
        <v>85</v>
      </c>
      <c r="H95" s="52">
        <v>0</v>
      </c>
      <c r="I95" s="52">
        <v>0</v>
      </c>
    </row>
    <row r="96" spans="1:9">
      <c r="A96" s="286" t="s">
        <v>403</v>
      </c>
      <c r="B96" s="286"/>
      <c r="C96" s="286"/>
      <c r="D96" s="286"/>
      <c r="E96" s="286"/>
      <c r="F96" s="286"/>
      <c r="G96" s="16">
        <v>86</v>
      </c>
      <c r="H96" s="52">
        <v>0</v>
      </c>
      <c r="I96" s="52">
        <v>0</v>
      </c>
    </row>
    <row r="97" spans="1:9" ht="27.6" customHeight="1">
      <c r="A97" s="297" t="s">
        <v>494</v>
      </c>
      <c r="B97" s="297"/>
      <c r="C97" s="297"/>
      <c r="D97" s="297"/>
      <c r="E97" s="297"/>
      <c r="F97" s="297"/>
      <c r="G97" s="17">
        <v>87</v>
      </c>
      <c r="H97" s="53">
        <f>H98+H99+H100+H101+H102+H103+H104+H105</f>
        <v>0</v>
      </c>
      <c r="I97" s="53">
        <f>I98+I99+I100+I101+I102+I103+I104+I105</f>
        <v>0</v>
      </c>
    </row>
    <row r="98" spans="1:9" ht="17.25" customHeight="1">
      <c r="A98" s="286" t="s">
        <v>397</v>
      </c>
      <c r="B98" s="286"/>
      <c r="C98" s="286"/>
      <c r="D98" s="286"/>
      <c r="E98" s="286"/>
      <c r="F98" s="286"/>
      <c r="G98" s="16">
        <v>88</v>
      </c>
      <c r="H98" s="52">
        <v>0</v>
      </c>
      <c r="I98" s="52">
        <v>0</v>
      </c>
    </row>
    <row r="99" spans="1:9" ht="27.6" customHeight="1">
      <c r="A99" s="286" t="s">
        <v>404</v>
      </c>
      <c r="B99" s="286"/>
      <c r="C99" s="286"/>
      <c r="D99" s="286"/>
      <c r="E99" s="286"/>
      <c r="F99" s="286"/>
      <c r="G99" s="16">
        <v>89</v>
      </c>
      <c r="H99" s="52">
        <v>0</v>
      </c>
      <c r="I99" s="52">
        <v>0</v>
      </c>
    </row>
    <row r="100" spans="1:9" ht="14.25" customHeight="1">
      <c r="A100" s="286" t="s">
        <v>405</v>
      </c>
      <c r="B100" s="286"/>
      <c r="C100" s="286"/>
      <c r="D100" s="286"/>
      <c r="E100" s="286"/>
      <c r="F100" s="286"/>
      <c r="G100" s="16">
        <v>90</v>
      </c>
      <c r="H100" s="52">
        <v>0</v>
      </c>
      <c r="I100" s="52">
        <v>0</v>
      </c>
    </row>
    <row r="101" spans="1:9" ht="27.6" customHeight="1">
      <c r="A101" s="286" t="s">
        <v>406</v>
      </c>
      <c r="B101" s="286"/>
      <c r="C101" s="286"/>
      <c r="D101" s="286"/>
      <c r="E101" s="286"/>
      <c r="F101" s="286"/>
      <c r="G101" s="16">
        <v>91</v>
      </c>
      <c r="H101" s="52">
        <v>0</v>
      </c>
      <c r="I101" s="52">
        <v>0</v>
      </c>
    </row>
    <row r="102" spans="1:9" ht="27.6" customHeight="1">
      <c r="A102" s="286" t="s">
        <v>407</v>
      </c>
      <c r="B102" s="286"/>
      <c r="C102" s="286"/>
      <c r="D102" s="286"/>
      <c r="E102" s="286"/>
      <c r="F102" s="286"/>
      <c r="G102" s="16">
        <v>92</v>
      </c>
      <c r="H102" s="52">
        <v>0</v>
      </c>
      <c r="I102" s="52">
        <v>0</v>
      </c>
    </row>
    <row r="103" spans="1:9" ht="18" customHeight="1">
      <c r="A103" s="286" t="s">
        <v>408</v>
      </c>
      <c r="B103" s="286"/>
      <c r="C103" s="286"/>
      <c r="D103" s="286"/>
      <c r="E103" s="286"/>
      <c r="F103" s="286"/>
      <c r="G103" s="16">
        <v>93</v>
      </c>
      <c r="H103" s="52">
        <v>0</v>
      </c>
      <c r="I103" s="52">
        <v>0</v>
      </c>
    </row>
    <row r="104" spans="1:9" ht="16.5" customHeight="1">
      <c r="A104" s="286" t="s">
        <v>409</v>
      </c>
      <c r="B104" s="286"/>
      <c r="C104" s="286"/>
      <c r="D104" s="286"/>
      <c r="E104" s="286"/>
      <c r="F104" s="286"/>
      <c r="G104" s="16">
        <v>94</v>
      </c>
      <c r="H104" s="52">
        <v>0</v>
      </c>
      <c r="I104" s="52">
        <v>0</v>
      </c>
    </row>
    <row r="105" spans="1:9" ht="16.5" customHeight="1">
      <c r="A105" s="286" t="s">
        <v>410</v>
      </c>
      <c r="B105" s="286"/>
      <c r="C105" s="286"/>
      <c r="D105" s="286"/>
      <c r="E105" s="286"/>
      <c r="F105" s="286"/>
      <c r="G105" s="16">
        <v>95</v>
      </c>
      <c r="H105" s="52">
        <v>0</v>
      </c>
      <c r="I105" s="52">
        <v>0</v>
      </c>
    </row>
    <row r="106" spans="1:9" ht="31.5" customHeight="1">
      <c r="A106" s="286" t="s">
        <v>411</v>
      </c>
      <c r="B106" s="286"/>
      <c r="C106" s="286"/>
      <c r="D106" s="286"/>
      <c r="E106" s="286"/>
      <c r="F106" s="286"/>
      <c r="G106" s="16">
        <v>96</v>
      </c>
      <c r="H106" s="52">
        <v>0</v>
      </c>
      <c r="I106" s="52">
        <v>0</v>
      </c>
    </row>
    <row r="107" spans="1:9" ht="31.15" customHeight="1">
      <c r="A107" s="298" t="s">
        <v>495</v>
      </c>
      <c r="B107" s="298"/>
      <c r="C107" s="298"/>
      <c r="D107" s="298"/>
      <c r="E107" s="298"/>
      <c r="F107" s="298"/>
      <c r="G107" s="18">
        <v>97</v>
      </c>
      <c r="H107" s="54">
        <f>H90+H97-H96-H106</f>
        <v>0</v>
      </c>
      <c r="I107" s="54">
        <f>I90+I97-I96-I106</f>
        <v>0</v>
      </c>
    </row>
    <row r="108" spans="1:9" ht="31.15" customHeight="1">
      <c r="A108" s="298" t="s">
        <v>496</v>
      </c>
      <c r="B108" s="298"/>
      <c r="C108" s="298"/>
      <c r="D108" s="298"/>
      <c r="E108" s="298"/>
      <c r="F108" s="298"/>
      <c r="G108" s="18">
        <v>98</v>
      </c>
      <c r="H108" s="54">
        <f>H88+H107</f>
        <v>198192</v>
      </c>
      <c r="I108" s="54">
        <f>I88+I107</f>
        <v>13335352</v>
      </c>
    </row>
    <row r="109" spans="1:9" ht="28.9" customHeight="1">
      <c r="A109" s="277" t="s">
        <v>224</v>
      </c>
      <c r="B109" s="277"/>
      <c r="C109" s="277"/>
      <c r="D109" s="277"/>
      <c r="E109" s="277"/>
      <c r="F109" s="277"/>
      <c r="G109" s="290"/>
      <c r="H109" s="290"/>
      <c r="I109" s="290"/>
    </row>
    <row r="110" spans="1:9" ht="23.45" customHeight="1">
      <c r="A110" s="291" t="s">
        <v>497</v>
      </c>
      <c r="B110" s="292"/>
      <c r="C110" s="292"/>
      <c r="D110" s="292"/>
      <c r="E110" s="292"/>
      <c r="F110" s="292"/>
      <c r="G110" s="17">
        <v>99</v>
      </c>
      <c r="H110" s="53">
        <f>H111+H112</f>
        <v>0</v>
      </c>
      <c r="I110" s="53">
        <f>I111+I112</f>
        <v>0</v>
      </c>
    </row>
    <row r="111" spans="1:9">
      <c r="A111" s="300" t="s">
        <v>412</v>
      </c>
      <c r="B111" s="293"/>
      <c r="C111" s="293"/>
      <c r="D111" s="293"/>
      <c r="E111" s="293"/>
      <c r="F111" s="293"/>
      <c r="G111" s="16">
        <v>100</v>
      </c>
      <c r="H111" s="52">
        <v>0</v>
      </c>
      <c r="I111" s="52">
        <v>0</v>
      </c>
    </row>
    <row r="112" spans="1:9">
      <c r="A112" s="301" t="s">
        <v>413</v>
      </c>
      <c r="B112" s="294"/>
      <c r="C112" s="294"/>
      <c r="D112" s="294"/>
      <c r="E112" s="294"/>
      <c r="F112" s="294"/>
      <c r="G112" s="19">
        <v>101</v>
      </c>
      <c r="H112" s="66">
        <v>0</v>
      </c>
      <c r="I112" s="66">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rintOptions horizontalCentered="1"/>
  <pageMargins left="0.74803149606299213" right="0.15748031496062992" top="0.98425196850393704" bottom="0.98425196850393704" header="0.51181102362204722" footer="0.51181102362204722"/>
  <pageSetup paperSize="9" scale="68"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J58" sqref="J58"/>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282" t="s">
        <v>225</v>
      </c>
      <c r="B1" s="305"/>
      <c r="C1" s="305"/>
      <c r="D1" s="305"/>
      <c r="E1" s="305"/>
      <c r="F1" s="305"/>
      <c r="G1" s="305"/>
      <c r="H1" s="305"/>
      <c r="I1" s="305"/>
    </row>
    <row r="2" spans="1:9">
      <c r="A2" s="281" t="s">
        <v>226</v>
      </c>
      <c r="B2" s="247"/>
      <c r="C2" s="247"/>
      <c r="D2" s="247"/>
      <c r="E2" s="247"/>
      <c r="F2" s="247"/>
      <c r="G2" s="247"/>
      <c r="H2" s="247"/>
      <c r="I2" s="247"/>
    </row>
    <row r="3" spans="1:9">
      <c r="A3" s="313" t="s">
        <v>227</v>
      </c>
      <c r="B3" s="314"/>
      <c r="C3" s="314"/>
      <c r="D3" s="314"/>
      <c r="E3" s="314"/>
      <c r="F3" s="314"/>
      <c r="G3" s="314"/>
      <c r="H3" s="314"/>
      <c r="I3" s="314"/>
    </row>
    <row r="4" spans="1:9">
      <c r="A4" s="309" t="s">
        <v>228</v>
      </c>
      <c r="B4" s="251"/>
      <c r="C4" s="251"/>
      <c r="D4" s="251"/>
      <c r="E4" s="251"/>
      <c r="F4" s="251"/>
      <c r="G4" s="251"/>
      <c r="H4" s="251"/>
      <c r="I4" s="252"/>
    </row>
    <row r="5" spans="1:9" ht="23.25" thickBot="1">
      <c r="A5" s="321" t="s">
        <v>229</v>
      </c>
      <c r="B5" s="322"/>
      <c r="C5" s="322"/>
      <c r="D5" s="322"/>
      <c r="E5" s="322"/>
      <c r="F5" s="323"/>
      <c r="G5" s="13" t="s">
        <v>230</v>
      </c>
      <c r="H5" s="46" t="s">
        <v>231</v>
      </c>
      <c r="I5" s="46" t="s">
        <v>232</v>
      </c>
    </row>
    <row r="6" spans="1:9">
      <c r="A6" s="324">
        <v>1</v>
      </c>
      <c r="B6" s="325"/>
      <c r="C6" s="325"/>
      <c r="D6" s="325"/>
      <c r="E6" s="325"/>
      <c r="F6" s="326"/>
      <c r="G6" s="20">
        <v>2</v>
      </c>
      <c r="H6" s="20" t="s">
        <v>233</v>
      </c>
      <c r="I6" s="20" t="s">
        <v>234</v>
      </c>
    </row>
    <row r="7" spans="1:9">
      <c r="A7" s="327" t="s">
        <v>235</v>
      </c>
      <c r="B7" s="328"/>
      <c r="C7" s="328"/>
      <c r="D7" s="328"/>
      <c r="E7" s="328"/>
      <c r="F7" s="328"/>
      <c r="G7" s="328"/>
      <c r="H7" s="328"/>
      <c r="I7" s="329"/>
    </row>
    <row r="8" spans="1:9" ht="12.75" customHeight="1">
      <c r="A8" s="330" t="s">
        <v>236</v>
      </c>
      <c r="B8" s="331"/>
      <c r="C8" s="331"/>
      <c r="D8" s="331"/>
      <c r="E8" s="331"/>
      <c r="F8" s="332"/>
      <c r="G8" s="21">
        <v>1</v>
      </c>
      <c r="H8" s="47">
        <v>0</v>
      </c>
      <c r="I8" s="47">
        <v>0</v>
      </c>
    </row>
    <row r="9" spans="1:9" ht="12.75" customHeight="1">
      <c r="A9" s="318" t="s">
        <v>237</v>
      </c>
      <c r="B9" s="319"/>
      <c r="C9" s="319"/>
      <c r="D9" s="319"/>
      <c r="E9" s="319"/>
      <c r="F9" s="320"/>
      <c r="G9" s="17">
        <v>2</v>
      </c>
      <c r="H9" s="48">
        <f>H10+H11+H12+H13+H14+H15+H16+H17</f>
        <v>0</v>
      </c>
      <c r="I9" s="48">
        <f>I10+I11+I12+I13+I14+I15+I16+I17</f>
        <v>0</v>
      </c>
    </row>
    <row r="10" spans="1:9" ht="12.75" customHeight="1">
      <c r="A10" s="310" t="s">
        <v>238</v>
      </c>
      <c r="B10" s="311"/>
      <c r="C10" s="311"/>
      <c r="D10" s="311"/>
      <c r="E10" s="311"/>
      <c r="F10" s="312"/>
      <c r="G10" s="22">
        <v>3</v>
      </c>
      <c r="H10" s="49">
        <v>0</v>
      </c>
      <c r="I10" s="49">
        <v>0</v>
      </c>
    </row>
    <row r="11" spans="1:9" ht="31.15" customHeight="1">
      <c r="A11" s="310" t="s">
        <v>239</v>
      </c>
      <c r="B11" s="311"/>
      <c r="C11" s="311"/>
      <c r="D11" s="311"/>
      <c r="E11" s="311"/>
      <c r="F11" s="312"/>
      <c r="G11" s="22">
        <v>4</v>
      </c>
      <c r="H11" s="49">
        <v>0</v>
      </c>
      <c r="I11" s="49">
        <v>0</v>
      </c>
    </row>
    <row r="12" spans="1:9" ht="28.15" customHeight="1">
      <c r="A12" s="310" t="s">
        <v>240</v>
      </c>
      <c r="B12" s="311"/>
      <c r="C12" s="311"/>
      <c r="D12" s="311"/>
      <c r="E12" s="311"/>
      <c r="F12" s="312"/>
      <c r="G12" s="22">
        <v>5</v>
      </c>
      <c r="H12" s="49">
        <v>0</v>
      </c>
      <c r="I12" s="49">
        <v>0</v>
      </c>
    </row>
    <row r="13" spans="1:9" ht="12.75" customHeight="1">
      <c r="A13" s="310" t="s">
        <v>241</v>
      </c>
      <c r="B13" s="311"/>
      <c r="C13" s="311"/>
      <c r="D13" s="311"/>
      <c r="E13" s="311"/>
      <c r="F13" s="312"/>
      <c r="G13" s="22">
        <v>6</v>
      </c>
      <c r="H13" s="49">
        <v>0</v>
      </c>
      <c r="I13" s="49">
        <v>0</v>
      </c>
    </row>
    <row r="14" spans="1:9" ht="12.75" customHeight="1">
      <c r="A14" s="310" t="s">
        <v>242</v>
      </c>
      <c r="B14" s="311"/>
      <c r="C14" s="311"/>
      <c r="D14" s="311"/>
      <c r="E14" s="311"/>
      <c r="F14" s="312"/>
      <c r="G14" s="22">
        <v>7</v>
      </c>
      <c r="H14" s="49">
        <v>0</v>
      </c>
      <c r="I14" s="49">
        <v>0</v>
      </c>
    </row>
    <row r="15" spans="1:9" ht="12.75" customHeight="1">
      <c r="A15" s="310" t="s">
        <v>243</v>
      </c>
      <c r="B15" s="311"/>
      <c r="C15" s="311"/>
      <c r="D15" s="311"/>
      <c r="E15" s="311"/>
      <c r="F15" s="312"/>
      <c r="G15" s="22">
        <v>8</v>
      </c>
      <c r="H15" s="49">
        <v>0</v>
      </c>
      <c r="I15" s="49">
        <v>0</v>
      </c>
    </row>
    <row r="16" spans="1:9" ht="12.75" customHeight="1">
      <c r="A16" s="310" t="s">
        <v>244</v>
      </c>
      <c r="B16" s="311"/>
      <c r="C16" s="311"/>
      <c r="D16" s="311"/>
      <c r="E16" s="311"/>
      <c r="F16" s="312"/>
      <c r="G16" s="22">
        <v>9</v>
      </c>
      <c r="H16" s="49">
        <v>0</v>
      </c>
      <c r="I16" s="49">
        <v>0</v>
      </c>
    </row>
    <row r="17" spans="1:9" ht="27.6" customHeight="1">
      <c r="A17" s="310" t="s">
        <v>245</v>
      </c>
      <c r="B17" s="311"/>
      <c r="C17" s="311"/>
      <c r="D17" s="311"/>
      <c r="E17" s="311"/>
      <c r="F17" s="312"/>
      <c r="G17" s="22">
        <v>10</v>
      </c>
      <c r="H17" s="49">
        <v>0</v>
      </c>
      <c r="I17" s="49">
        <v>0</v>
      </c>
    </row>
    <row r="18" spans="1:9" ht="29.45" customHeight="1">
      <c r="A18" s="315" t="s">
        <v>246</v>
      </c>
      <c r="B18" s="316"/>
      <c r="C18" s="316"/>
      <c r="D18" s="316"/>
      <c r="E18" s="316"/>
      <c r="F18" s="317"/>
      <c r="G18" s="17">
        <v>11</v>
      </c>
      <c r="H18" s="48">
        <f>H8+H9</f>
        <v>0</v>
      </c>
      <c r="I18" s="48">
        <f>I8+I9</f>
        <v>0</v>
      </c>
    </row>
    <row r="19" spans="1:9" ht="12.75" customHeight="1">
      <c r="A19" s="318" t="s">
        <v>247</v>
      </c>
      <c r="B19" s="319"/>
      <c r="C19" s="319"/>
      <c r="D19" s="319"/>
      <c r="E19" s="319"/>
      <c r="F19" s="320"/>
      <c r="G19" s="17">
        <v>12</v>
      </c>
      <c r="H19" s="48">
        <f>H20+H21+H22+H23</f>
        <v>0</v>
      </c>
      <c r="I19" s="48">
        <f>I20+I21+I22+I23</f>
        <v>0</v>
      </c>
    </row>
    <row r="20" spans="1:9" ht="12.75" customHeight="1">
      <c r="A20" s="310" t="s">
        <v>248</v>
      </c>
      <c r="B20" s="311"/>
      <c r="C20" s="311"/>
      <c r="D20" s="311"/>
      <c r="E20" s="311"/>
      <c r="F20" s="312"/>
      <c r="G20" s="22">
        <v>13</v>
      </c>
      <c r="H20" s="49">
        <v>0</v>
      </c>
      <c r="I20" s="49">
        <v>0</v>
      </c>
    </row>
    <row r="21" spans="1:9" ht="12.75" customHeight="1">
      <c r="A21" s="310" t="s">
        <v>249</v>
      </c>
      <c r="B21" s="311"/>
      <c r="C21" s="311"/>
      <c r="D21" s="311"/>
      <c r="E21" s="311"/>
      <c r="F21" s="312"/>
      <c r="G21" s="22">
        <v>14</v>
      </c>
      <c r="H21" s="49">
        <v>0</v>
      </c>
      <c r="I21" s="49">
        <v>0</v>
      </c>
    </row>
    <row r="22" spans="1:9" ht="12.75" customHeight="1">
      <c r="A22" s="310" t="s">
        <v>250</v>
      </c>
      <c r="B22" s="311"/>
      <c r="C22" s="311"/>
      <c r="D22" s="311"/>
      <c r="E22" s="311"/>
      <c r="F22" s="312"/>
      <c r="G22" s="22">
        <v>15</v>
      </c>
      <c r="H22" s="49">
        <v>0</v>
      </c>
      <c r="I22" s="49">
        <v>0</v>
      </c>
    </row>
    <row r="23" spans="1:9" ht="12.75" customHeight="1">
      <c r="A23" s="310" t="s">
        <v>251</v>
      </c>
      <c r="B23" s="311"/>
      <c r="C23" s="311"/>
      <c r="D23" s="311"/>
      <c r="E23" s="311"/>
      <c r="F23" s="312"/>
      <c r="G23" s="22">
        <v>16</v>
      </c>
      <c r="H23" s="49">
        <v>0</v>
      </c>
      <c r="I23" s="49">
        <v>0</v>
      </c>
    </row>
    <row r="24" spans="1:9" ht="12.75" customHeight="1">
      <c r="A24" s="315" t="s">
        <v>252</v>
      </c>
      <c r="B24" s="316"/>
      <c r="C24" s="316"/>
      <c r="D24" s="316"/>
      <c r="E24" s="316"/>
      <c r="F24" s="317"/>
      <c r="G24" s="17">
        <v>17</v>
      </c>
      <c r="H24" s="48">
        <f>H18+H19</f>
        <v>0</v>
      </c>
      <c r="I24" s="48">
        <f>I18+I19</f>
        <v>0</v>
      </c>
    </row>
    <row r="25" spans="1:9" ht="12.75" customHeight="1">
      <c r="A25" s="306" t="s">
        <v>253</v>
      </c>
      <c r="B25" s="307"/>
      <c r="C25" s="307"/>
      <c r="D25" s="307"/>
      <c r="E25" s="307"/>
      <c r="F25" s="308"/>
      <c r="G25" s="22">
        <v>18</v>
      </c>
      <c r="H25" s="49">
        <v>0</v>
      </c>
      <c r="I25" s="49">
        <v>0</v>
      </c>
    </row>
    <row r="26" spans="1:9" ht="12.75" customHeight="1">
      <c r="A26" s="306" t="s">
        <v>254</v>
      </c>
      <c r="B26" s="307"/>
      <c r="C26" s="307"/>
      <c r="D26" s="307"/>
      <c r="E26" s="307"/>
      <c r="F26" s="308"/>
      <c r="G26" s="22">
        <v>19</v>
      </c>
      <c r="H26" s="49">
        <v>0</v>
      </c>
      <c r="I26" s="49">
        <v>0</v>
      </c>
    </row>
    <row r="27" spans="1:9" ht="28.9" customHeight="1">
      <c r="A27" s="333" t="s">
        <v>255</v>
      </c>
      <c r="B27" s="334"/>
      <c r="C27" s="334"/>
      <c r="D27" s="334"/>
      <c r="E27" s="334"/>
      <c r="F27" s="335"/>
      <c r="G27" s="18">
        <v>20</v>
      </c>
      <c r="H27" s="50">
        <f>H24+H25+H26</f>
        <v>0</v>
      </c>
      <c r="I27" s="50">
        <f>I24+I25+I26</f>
        <v>0</v>
      </c>
    </row>
    <row r="28" spans="1:9">
      <c r="A28" s="327" t="s">
        <v>256</v>
      </c>
      <c r="B28" s="328"/>
      <c r="C28" s="328"/>
      <c r="D28" s="328"/>
      <c r="E28" s="328"/>
      <c r="F28" s="328"/>
      <c r="G28" s="328"/>
      <c r="H28" s="328"/>
      <c r="I28" s="329"/>
    </row>
    <row r="29" spans="1:9" ht="23.45" customHeight="1">
      <c r="A29" s="330" t="s">
        <v>257</v>
      </c>
      <c r="B29" s="331"/>
      <c r="C29" s="331"/>
      <c r="D29" s="331"/>
      <c r="E29" s="331"/>
      <c r="F29" s="332"/>
      <c r="G29" s="21">
        <v>21</v>
      </c>
      <c r="H29" s="51">
        <v>0</v>
      </c>
      <c r="I29" s="51">
        <v>0</v>
      </c>
    </row>
    <row r="30" spans="1:9" ht="12.75" customHeight="1">
      <c r="A30" s="306" t="s">
        <v>258</v>
      </c>
      <c r="B30" s="307"/>
      <c r="C30" s="307"/>
      <c r="D30" s="307"/>
      <c r="E30" s="307"/>
      <c r="F30" s="308"/>
      <c r="G30" s="22">
        <v>22</v>
      </c>
      <c r="H30" s="51">
        <v>0</v>
      </c>
      <c r="I30" s="51">
        <v>0</v>
      </c>
    </row>
    <row r="31" spans="1:9" ht="12.75" customHeight="1">
      <c r="A31" s="306" t="s">
        <v>259</v>
      </c>
      <c r="B31" s="307"/>
      <c r="C31" s="307"/>
      <c r="D31" s="307"/>
      <c r="E31" s="307"/>
      <c r="F31" s="308"/>
      <c r="G31" s="22">
        <v>23</v>
      </c>
      <c r="H31" s="51">
        <v>0</v>
      </c>
      <c r="I31" s="51">
        <v>0</v>
      </c>
    </row>
    <row r="32" spans="1:9" ht="12.75" customHeight="1">
      <c r="A32" s="306" t="s">
        <v>260</v>
      </c>
      <c r="B32" s="307"/>
      <c r="C32" s="307"/>
      <c r="D32" s="307"/>
      <c r="E32" s="307"/>
      <c r="F32" s="308"/>
      <c r="G32" s="22">
        <v>24</v>
      </c>
      <c r="H32" s="51">
        <v>0</v>
      </c>
      <c r="I32" s="51">
        <v>0</v>
      </c>
    </row>
    <row r="33" spans="1:9" ht="12.75" customHeight="1">
      <c r="A33" s="306" t="s">
        <v>261</v>
      </c>
      <c r="B33" s="307"/>
      <c r="C33" s="307"/>
      <c r="D33" s="307"/>
      <c r="E33" s="307"/>
      <c r="F33" s="308"/>
      <c r="G33" s="22">
        <v>25</v>
      </c>
      <c r="H33" s="51">
        <v>0</v>
      </c>
      <c r="I33" s="51">
        <v>0</v>
      </c>
    </row>
    <row r="34" spans="1:9" ht="12.75" customHeight="1">
      <c r="A34" s="306" t="s">
        <v>262</v>
      </c>
      <c r="B34" s="307"/>
      <c r="C34" s="307"/>
      <c r="D34" s="307"/>
      <c r="E34" s="307"/>
      <c r="F34" s="308"/>
      <c r="G34" s="22">
        <v>26</v>
      </c>
      <c r="H34" s="51">
        <v>0</v>
      </c>
      <c r="I34" s="51">
        <v>0</v>
      </c>
    </row>
    <row r="35" spans="1:9" ht="27.6" customHeight="1">
      <c r="A35" s="315" t="s">
        <v>263</v>
      </c>
      <c r="B35" s="316"/>
      <c r="C35" s="316"/>
      <c r="D35" s="316"/>
      <c r="E35" s="316"/>
      <c r="F35" s="317"/>
      <c r="G35" s="17">
        <v>27</v>
      </c>
      <c r="H35" s="53">
        <f>H29+H30+H31+H32+H33+H34</f>
        <v>0</v>
      </c>
      <c r="I35" s="53">
        <f>I29+I30+I31+I32+I33+I34</f>
        <v>0</v>
      </c>
    </row>
    <row r="36" spans="1:9" ht="26.45" customHeight="1">
      <c r="A36" s="306" t="s">
        <v>264</v>
      </c>
      <c r="B36" s="307"/>
      <c r="C36" s="307"/>
      <c r="D36" s="307"/>
      <c r="E36" s="307"/>
      <c r="F36" s="308"/>
      <c r="G36" s="22">
        <v>28</v>
      </c>
      <c r="H36" s="52">
        <v>0</v>
      </c>
      <c r="I36" s="52">
        <v>0</v>
      </c>
    </row>
    <row r="37" spans="1:9" ht="12.75" customHeight="1">
      <c r="A37" s="306" t="s">
        <v>265</v>
      </c>
      <c r="B37" s="307"/>
      <c r="C37" s="307"/>
      <c r="D37" s="307"/>
      <c r="E37" s="307"/>
      <c r="F37" s="308"/>
      <c r="G37" s="22">
        <v>29</v>
      </c>
      <c r="H37" s="52">
        <v>0</v>
      </c>
      <c r="I37" s="52">
        <v>0</v>
      </c>
    </row>
    <row r="38" spans="1:9" ht="12.75" customHeight="1">
      <c r="A38" s="306" t="s">
        <v>266</v>
      </c>
      <c r="B38" s="307"/>
      <c r="C38" s="307"/>
      <c r="D38" s="307"/>
      <c r="E38" s="307"/>
      <c r="F38" s="308"/>
      <c r="G38" s="22">
        <v>30</v>
      </c>
      <c r="H38" s="52">
        <v>0</v>
      </c>
      <c r="I38" s="52">
        <v>0</v>
      </c>
    </row>
    <row r="39" spans="1:9" ht="12.75" customHeight="1">
      <c r="A39" s="306" t="s">
        <v>267</v>
      </c>
      <c r="B39" s="307"/>
      <c r="C39" s="307"/>
      <c r="D39" s="307"/>
      <c r="E39" s="307"/>
      <c r="F39" s="308"/>
      <c r="G39" s="22">
        <v>31</v>
      </c>
      <c r="H39" s="52">
        <v>0</v>
      </c>
      <c r="I39" s="52">
        <v>0</v>
      </c>
    </row>
    <row r="40" spans="1:9" ht="12.75" customHeight="1">
      <c r="A40" s="306" t="s">
        <v>268</v>
      </c>
      <c r="B40" s="307"/>
      <c r="C40" s="307"/>
      <c r="D40" s="307"/>
      <c r="E40" s="307"/>
      <c r="F40" s="308"/>
      <c r="G40" s="22">
        <v>32</v>
      </c>
      <c r="H40" s="52">
        <v>0</v>
      </c>
      <c r="I40" s="52">
        <v>0</v>
      </c>
    </row>
    <row r="41" spans="1:9" ht="22.9" customHeight="1">
      <c r="A41" s="315" t="s">
        <v>269</v>
      </c>
      <c r="B41" s="316"/>
      <c r="C41" s="316"/>
      <c r="D41" s="316"/>
      <c r="E41" s="316"/>
      <c r="F41" s="317"/>
      <c r="G41" s="17">
        <v>33</v>
      </c>
      <c r="H41" s="53">
        <f>H36+H37+H38+H39+H40</f>
        <v>0</v>
      </c>
      <c r="I41" s="53">
        <f>I36+I37+I38+I39+I40</f>
        <v>0</v>
      </c>
    </row>
    <row r="42" spans="1:9" ht="30.6" customHeight="1">
      <c r="A42" s="333" t="s">
        <v>270</v>
      </c>
      <c r="B42" s="334"/>
      <c r="C42" s="334"/>
      <c r="D42" s="334"/>
      <c r="E42" s="334"/>
      <c r="F42" s="335"/>
      <c r="G42" s="18">
        <v>34</v>
      </c>
      <c r="H42" s="54">
        <f>H35+H41</f>
        <v>0</v>
      </c>
      <c r="I42" s="54">
        <f>I35+I41</f>
        <v>0</v>
      </c>
    </row>
    <row r="43" spans="1:9">
      <c r="A43" s="327" t="s">
        <v>271</v>
      </c>
      <c r="B43" s="328"/>
      <c r="C43" s="328"/>
      <c r="D43" s="328"/>
      <c r="E43" s="328"/>
      <c r="F43" s="328"/>
      <c r="G43" s="328"/>
      <c r="H43" s="328"/>
      <c r="I43" s="329"/>
    </row>
    <row r="44" spans="1:9" ht="12.75" customHeight="1">
      <c r="A44" s="330" t="s">
        <v>272</v>
      </c>
      <c r="B44" s="331"/>
      <c r="C44" s="331"/>
      <c r="D44" s="331"/>
      <c r="E44" s="331"/>
      <c r="F44" s="332"/>
      <c r="G44" s="21">
        <v>35</v>
      </c>
      <c r="H44" s="51">
        <v>0</v>
      </c>
      <c r="I44" s="51">
        <v>0</v>
      </c>
    </row>
    <row r="45" spans="1:9" ht="27.6" customHeight="1">
      <c r="A45" s="306" t="s">
        <v>273</v>
      </c>
      <c r="B45" s="307"/>
      <c r="C45" s="307"/>
      <c r="D45" s="307"/>
      <c r="E45" s="307"/>
      <c r="F45" s="308"/>
      <c r="G45" s="22">
        <v>36</v>
      </c>
      <c r="H45" s="51">
        <v>0</v>
      </c>
      <c r="I45" s="51">
        <v>0</v>
      </c>
    </row>
    <row r="46" spans="1:9" ht="12.75" customHeight="1">
      <c r="A46" s="306" t="s">
        <v>274</v>
      </c>
      <c r="B46" s="307"/>
      <c r="C46" s="307"/>
      <c r="D46" s="307"/>
      <c r="E46" s="307"/>
      <c r="F46" s="308"/>
      <c r="G46" s="22">
        <v>37</v>
      </c>
      <c r="H46" s="51">
        <v>0</v>
      </c>
      <c r="I46" s="51">
        <v>0</v>
      </c>
    </row>
    <row r="47" spans="1:9" ht="12.75" customHeight="1">
      <c r="A47" s="306" t="s">
        <v>275</v>
      </c>
      <c r="B47" s="307"/>
      <c r="C47" s="307"/>
      <c r="D47" s="307"/>
      <c r="E47" s="307"/>
      <c r="F47" s="308"/>
      <c r="G47" s="22">
        <v>38</v>
      </c>
      <c r="H47" s="51">
        <v>0</v>
      </c>
      <c r="I47" s="51">
        <v>0</v>
      </c>
    </row>
    <row r="48" spans="1:9" ht="25.9" customHeight="1">
      <c r="A48" s="315" t="s">
        <v>276</v>
      </c>
      <c r="B48" s="316"/>
      <c r="C48" s="316"/>
      <c r="D48" s="316"/>
      <c r="E48" s="316"/>
      <c r="F48" s="317"/>
      <c r="G48" s="17">
        <v>39</v>
      </c>
      <c r="H48" s="53">
        <f>H44+H45+H46+H47</f>
        <v>0</v>
      </c>
      <c r="I48" s="53">
        <f>I44+I45+I46+I47</f>
        <v>0</v>
      </c>
    </row>
    <row r="49" spans="1:9" ht="24.6" customHeight="1">
      <c r="A49" s="306" t="s">
        <v>277</v>
      </c>
      <c r="B49" s="307"/>
      <c r="C49" s="307"/>
      <c r="D49" s="307"/>
      <c r="E49" s="307"/>
      <c r="F49" s="308"/>
      <c r="G49" s="22">
        <v>40</v>
      </c>
      <c r="H49" s="52">
        <v>0</v>
      </c>
      <c r="I49" s="52">
        <v>0</v>
      </c>
    </row>
    <row r="50" spans="1:9" ht="12.75" customHeight="1">
      <c r="A50" s="306" t="s">
        <v>278</v>
      </c>
      <c r="B50" s="307"/>
      <c r="C50" s="307"/>
      <c r="D50" s="307"/>
      <c r="E50" s="307"/>
      <c r="F50" s="308"/>
      <c r="G50" s="22">
        <v>41</v>
      </c>
      <c r="H50" s="52">
        <v>0</v>
      </c>
      <c r="I50" s="52">
        <v>0</v>
      </c>
    </row>
    <row r="51" spans="1:9" ht="12.75" customHeight="1">
      <c r="A51" s="306" t="s">
        <v>279</v>
      </c>
      <c r="B51" s="307"/>
      <c r="C51" s="307"/>
      <c r="D51" s="307"/>
      <c r="E51" s="307"/>
      <c r="F51" s="308"/>
      <c r="G51" s="22">
        <v>42</v>
      </c>
      <c r="H51" s="52">
        <v>0</v>
      </c>
      <c r="I51" s="52">
        <v>0</v>
      </c>
    </row>
    <row r="52" spans="1:9" ht="26.45" customHeight="1">
      <c r="A52" s="306" t="s">
        <v>280</v>
      </c>
      <c r="B52" s="307"/>
      <c r="C52" s="307"/>
      <c r="D52" s="307"/>
      <c r="E52" s="307"/>
      <c r="F52" s="308"/>
      <c r="G52" s="22">
        <v>43</v>
      </c>
      <c r="H52" s="52">
        <v>0</v>
      </c>
      <c r="I52" s="52">
        <v>0</v>
      </c>
    </row>
    <row r="53" spans="1:9" ht="12.75" customHeight="1">
      <c r="A53" s="306" t="s">
        <v>281</v>
      </c>
      <c r="B53" s="307"/>
      <c r="C53" s="307"/>
      <c r="D53" s="307"/>
      <c r="E53" s="307"/>
      <c r="F53" s="308"/>
      <c r="G53" s="22">
        <v>44</v>
      </c>
      <c r="H53" s="52">
        <v>0</v>
      </c>
      <c r="I53" s="52">
        <v>0</v>
      </c>
    </row>
    <row r="54" spans="1:9" ht="27.6" customHeight="1">
      <c r="A54" s="315" t="s">
        <v>282</v>
      </c>
      <c r="B54" s="316"/>
      <c r="C54" s="316"/>
      <c r="D54" s="316"/>
      <c r="E54" s="316"/>
      <c r="F54" s="317"/>
      <c r="G54" s="17">
        <v>45</v>
      </c>
      <c r="H54" s="53">
        <f>H49+H50+H51+H52+H53</f>
        <v>0</v>
      </c>
      <c r="I54" s="53">
        <f>I49+I50+I51+I52+I53</f>
        <v>0</v>
      </c>
    </row>
    <row r="55" spans="1:9" ht="27.6" customHeight="1">
      <c r="A55" s="336" t="s">
        <v>283</v>
      </c>
      <c r="B55" s="337"/>
      <c r="C55" s="337"/>
      <c r="D55" s="337"/>
      <c r="E55" s="337"/>
      <c r="F55" s="338"/>
      <c r="G55" s="17">
        <v>46</v>
      </c>
      <c r="H55" s="53">
        <f>H48+H54</f>
        <v>0</v>
      </c>
      <c r="I55" s="53">
        <f>I48+I54</f>
        <v>0</v>
      </c>
    </row>
    <row r="56" spans="1:9">
      <c r="A56" s="238" t="s">
        <v>284</v>
      </c>
      <c r="B56" s="239"/>
      <c r="C56" s="239"/>
      <c r="D56" s="239"/>
      <c r="E56" s="239"/>
      <c r="F56" s="240"/>
      <c r="G56" s="22">
        <v>47</v>
      </c>
      <c r="H56" s="52">
        <v>0</v>
      </c>
      <c r="I56" s="52">
        <v>0</v>
      </c>
    </row>
    <row r="57" spans="1:9" ht="27" customHeight="1">
      <c r="A57" s="336" t="s">
        <v>285</v>
      </c>
      <c r="B57" s="337"/>
      <c r="C57" s="337"/>
      <c r="D57" s="337"/>
      <c r="E57" s="337"/>
      <c r="F57" s="338"/>
      <c r="G57" s="17">
        <v>48</v>
      </c>
      <c r="H57" s="53">
        <f>H27+H42+H55+H56</f>
        <v>0</v>
      </c>
      <c r="I57" s="53">
        <f>I27+I42+I55+I56</f>
        <v>0</v>
      </c>
    </row>
    <row r="58" spans="1:9" ht="27" customHeight="1">
      <c r="A58" s="339" t="s">
        <v>286</v>
      </c>
      <c r="B58" s="340"/>
      <c r="C58" s="340"/>
      <c r="D58" s="340"/>
      <c r="E58" s="340"/>
      <c r="F58" s="341"/>
      <c r="G58" s="22">
        <v>49</v>
      </c>
      <c r="H58" s="52">
        <v>0</v>
      </c>
      <c r="I58" s="52">
        <v>0</v>
      </c>
    </row>
    <row r="59" spans="1:9" ht="28.9" customHeight="1">
      <c r="A59" s="333" t="s">
        <v>287</v>
      </c>
      <c r="B59" s="334"/>
      <c r="C59" s="334"/>
      <c r="D59" s="334"/>
      <c r="E59" s="334"/>
      <c r="F59" s="335"/>
      <c r="G59" s="18">
        <v>50</v>
      </c>
      <c r="H59" s="54">
        <f>H57+H58</f>
        <v>0</v>
      </c>
      <c r="I59" s="54">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10" workbookViewId="0">
      <selection activeCell="O38" sqref="O38"/>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82" t="s">
        <v>288</v>
      </c>
      <c r="B1" s="305"/>
      <c r="C1" s="305"/>
      <c r="D1" s="305"/>
      <c r="E1" s="305"/>
      <c r="F1" s="305"/>
      <c r="G1" s="305"/>
      <c r="H1" s="305"/>
      <c r="I1" s="305"/>
    </row>
    <row r="2" spans="1:9" ht="12.75" customHeight="1">
      <c r="A2" s="281" t="s">
        <v>501</v>
      </c>
      <c r="B2" s="247"/>
      <c r="C2" s="247"/>
      <c r="D2" s="247"/>
      <c r="E2" s="247"/>
      <c r="F2" s="247"/>
      <c r="G2" s="247"/>
      <c r="H2" s="247"/>
      <c r="I2" s="247"/>
    </row>
    <row r="3" spans="1:9">
      <c r="A3" s="313" t="s">
        <v>289</v>
      </c>
      <c r="B3" s="348"/>
      <c r="C3" s="348"/>
      <c r="D3" s="348"/>
      <c r="E3" s="348"/>
      <c r="F3" s="348"/>
      <c r="G3" s="348"/>
      <c r="H3" s="348"/>
      <c r="I3" s="348"/>
    </row>
    <row r="4" spans="1:9" ht="12.75" customHeight="1">
      <c r="A4" s="309" t="s">
        <v>498</v>
      </c>
      <c r="B4" s="251"/>
      <c r="C4" s="251"/>
      <c r="D4" s="251"/>
      <c r="E4" s="251"/>
      <c r="F4" s="251"/>
      <c r="G4" s="251"/>
      <c r="H4" s="251"/>
      <c r="I4" s="252"/>
    </row>
    <row r="5" spans="1:9" ht="24" thickBot="1">
      <c r="A5" s="321" t="s">
        <v>290</v>
      </c>
      <c r="B5" s="322"/>
      <c r="C5" s="322"/>
      <c r="D5" s="322"/>
      <c r="E5" s="322"/>
      <c r="F5" s="323"/>
      <c r="G5" s="12" t="s">
        <v>291</v>
      </c>
      <c r="H5" s="46" t="s">
        <v>292</v>
      </c>
      <c r="I5" s="46" t="s">
        <v>293</v>
      </c>
    </row>
    <row r="6" spans="1:9">
      <c r="A6" s="324">
        <v>1</v>
      </c>
      <c r="B6" s="325"/>
      <c r="C6" s="325"/>
      <c r="D6" s="325"/>
      <c r="E6" s="325"/>
      <c r="F6" s="326"/>
      <c r="G6" s="14">
        <v>2</v>
      </c>
      <c r="H6" s="20" t="s">
        <v>294</v>
      </c>
      <c r="I6" s="20" t="s">
        <v>295</v>
      </c>
    </row>
    <row r="7" spans="1:9">
      <c r="A7" s="327" t="s">
        <v>296</v>
      </c>
      <c r="B7" s="343"/>
      <c r="C7" s="343"/>
      <c r="D7" s="343"/>
      <c r="E7" s="343"/>
      <c r="F7" s="343"/>
      <c r="G7" s="343"/>
      <c r="H7" s="343"/>
      <c r="I7" s="344"/>
    </row>
    <row r="8" spans="1:9">
      <c r="A8" s="347" t="s">
        <v>297</v>
      </c>
      <c r="B8" s="347"/>
      <c r="C8" s="347"/>
      <c r="D8" s="347"/>
      <c r="E8" s="347"/>
      <c r="F8" s="347"/>
      <c r="G8" s="15">
        <v>1</v>
      </c>
      <c r="H8" s="51">
        <v>208376470</v>
      </c>
      <c r="I8" s="51">
        <v>267094444</v>
      </c>
    </row>
    <row r="9" spans="1:9">
      <c r="A9" s="286" t="s">
        <v>298</v>
      </c>
      <c r="B9" s="286"/>
      <c r="C9" s="286"/>
      <c r="D9" s="286"/>
      <c r="E9" s="286"/>
      <c r="F9" s="286"/>
      <c r="G9" s="16">
        <v>2</v>
      </c>
      <c r="H9" s="52">
        <v>0</v>
      </c>
      <c r="I9" s="52">
        <v>0</v>
      </c>
    </row>
    <row r="10" spans="1:9">
      <c r="A10" s="286" t="s">
        <v>299</v>
      </c>
      <c r="B10" s="286"/>
      <c r="C10" s="286"/>
      <c r="D10" s="286"/>
      <c r="E10" s="286"/>
      <c r="F10" s="286"/>
      <c r="G10" s="16">
        <v>3</v>
      </c>
      <c r="H10" s="52">
        <v>117184</v>
      </c>
      <c r="I10" s="52">
        <v>588369</v>
      </c>
    </row>
    <row r="11" spans="1:9">
      <c r="A11" s="286" t="s">
        <v>300</v>
      </c>
      <c r="B11" s="286"/>
      <c r="C11" s="286"/>
      <c r="D11" s="286"/>
      <c r="E11" s="286"/>
      <c r="F11" s="286"/>
      <c r="G11" s="16">
        <v>4</v>
      </c>
      <c r="H11" s="52">
        <v>0</v>
      </c>
      <c r="I11" s="52">
        <v>0</v>
      </c>
    </row>
    <row r="12" spans="1:9">
      <c r="A12" s="286" t="s">
        <v>414</v>
      </c>
      <c r="B12" s="286"/>
      <c r="C12" s="286"/>
      <c r="D12" s="286"/>
      <c r="E12" s="286"/>
      <c r="F12" s="286"/>
      <c r="G12" s="16">
        <v>5</v>
      </c>
      <c r="H12" s="52">
        <v>1763560</v>
      </c>
      <c r="I12" s="52">
        <v>845528</v>
      </c>
    </row>
    <row r="13" spans="1:9">
      <c r="A13" s="297" t="s">
        <v>415</v>
      </c>
      <c r="B13" s="297"/>
      <c r="C13" s="297"/>
      <c r="D13" s="297"/>
      <c r="E13" s="297"/>
      <c r="F13" s="297"/>
      <c r="G13" s="17">
        <v>6</v>
      </c>
      <c r="H13" s="53">
        <f>SUM(H8:H12)</f>
        <v>210257214</v>
      </c>
      <c r="I13" s="53">
        <f>SUM(I8:I12)</f>
        <v>268528341</v>
      </c>
    </row>
    <row r="14" spans="1:9">
      <c r="A14" s="286" t="s">
        <v>416</v>
      </c>
      <c r="B14" s="286"/>
      <c r="C14" s="286"/>
      <c r="D14" s="286"/>
      <c r="E14" s="286"/>
      <c r="F14" s="286"/>
      <c r="G14" s="16">
        <v>7</v>
      </c>
      <c r="H14" s="52">
        <v>-60749980</v>
      </c>
      <c r="I14" s="52">
        <v>-63802301</v>
      </c>
    </row>
    <row r="15" spans="1:9">
      <c r="A15" s="286" t="s">
        <v>417</v>
      </c>
      <c r="B15" s="286"/>
      <c r="C15" s="286"/>
      <c r="D15" s="286"/>
      <c r="E15" s="286"/>
      <c r="F15" s="286"/>
      <c r="G15" s="16">
        <v>8</v>
      </c>
      <c r="H15" s="52">
        <v>-55938566</v>
      </c>
      <c r="I15" s="52">
        <v>-59108105</v>
      </c>
    </row>
    <row r="16" spans="1:9">
      <c r="A16" s="286" t="s">
        <v>419</v>
      </c>
      <c r="B16" s="286"/>
      <c r="C16" s="286"/>
      <c r="D16" s="286"/>
      <c r="E16" s="286"/>
      <c r="F16" s="286"/>
      <c r="G16" s="16">
        <v>9</v>
      </c>
      <c r="H16" s="52">
        <v>-44186</v>
      </c>
      <c r="I16" s="52">
        <v>-63744</v>
      </c>
    </row>
    <row r="17" spans="1:9">
      <c r="A17" s="286" t="s">
        <v>420</v>
      </c>
      <c r="B17" s="286"/>
      <c r="C17" s="286"/>
      <c r="D17" s="286"/>
      <c r="E17" s="286"/>
      <c r="F17" s="286"/>
      <c r="G17" s="16">
        <v>10</v>
      </c>
      <c r="H17" s="52">
        <v>-1557334</v>
      </c>
      <c r="I17" s="52">
        <v>-1223260</v>
      </c>
    </row>
    <row r="18" spans="1:9">
      <c r="A18" s="286" t="s">
        <v>421</v>
      </c>
      <c r="B18" s="286"/>
      <c r="C18" s="286"/>
      <c r="D18" s="286"/>
      <c r="E18" s="286"/>
      <c r="F18" s="286"/>
      <c r="G18" s="16">
        <v>11</v>
      </c>
      <c r="H18" s="52">
        <v>-4163459</v>
      </c>
      <c r="I18" s="52">
        <v>0</v>
      </c>
    </row>
    <row r="19" spans="1:9">
      <c r="A19" s="286" t="s">
        <v>422</v>
      </c>
      <c r="B19" s="286"/>
      <c r="C19" s="286"/>
      <c r="D19" s="286"/>
      <c r="E19" s="286"/>
      <c r="F19" s="286"/>
      <c r="G19" s="16">
        <v>12</v>
      </c>
      <c r="H19" s="52">
        <v>-33917669</v>
      </c>
      <c r="I19" s="52">
        <v>-44357890</v>
      </c>
    </row>
    <row r="20" spans="1:9" ht="25.9" customHeight="1">
      <c r="A20" s="345" t="s">
        <v>423</v>
      </c>
      <c r="B20" s="346"/>
      <c r="C20" s="346"/>
      <c r="D20" s="346"/>
      <c r="E20" s="346"/>
      <c r="F20" s="346"/>
      <c r="G20" s="18">
        <v>13</v>
      </c>
      <c r="H20" s="54">
        <f>H14+H15+H16+H17+H18+H19</f>
        <v>-156371194</v>
      </c>
      <c r="I20" s="54">
        <f>I14+I15+I16+I17+I18+I19</f>
        <v>-168555300</v>
      </c>
    </row>
    <row r="21" spans="1:9" ht="25.9" customHeight="1">
      <c r="A21" s="345" t="s">
        <v>424</v>
      </c>
      <c r="B21" s="346"/>
      <c r="C21" s="346"/>
      <c r="D21" s="346"/>
      <c r="E21" s="346"/>
      <c r="F21" s="346"/>
      <c r="G21" s="18">
        <v>14</v>
      </c>
      <c r="H21" s="54">
        <f>H13+H20</f>
        <v>53886020</v>
      </c>
      <c r="I21" s="54">
        <f>I13+I20</f>
        <v>99973041</v>
      </c>
    </row>
    <row r="22" spans="1:9">
      <c r="A22" s="327" t="s">
        <v>301</v>
      </c>
      <c r="B22" s="343"/>
      <c r="C22" s="343"/>
      <c r="D22" s="343"/>
      <c r="E22" s="343"/>
      <c r="F22" s="343"/>
      <c r="G22" s="343"/>
      <c r="H22" s="343"/>
      <c r="I22" s="344"/>
    </row>
    <row r="23" spans="1:9" ht="26.45" customHeight="1">
      <c r="A23" s="347" t="s">
        <v>418</v>
      </c>
      <c r="B23" s="347"/>
      <c r="C23" s="347"/>
      <c r="D23" s="347"/>
      <c r="E23" s="347"/>
      <c r="F23" s="347"/>
      <c r="G23" s="15">
        <v>15</v>
      </c>
      <c r="H23" s="51">
        <v>613003</v>
      </c>
      <c r="I23" s="51">
        <v>22315</v>
      </c>
    </row>
    <row r="24" spans="1:9">
      <c r="A24" s="286" t="s">
        <v>302</v>
      </c>
      <c r="B24" s="286"/>
      <c r="C24" s="286"/>
      <c r="D24" s="286"/>
      <c r="E24" s="286"/>
      <c r="F24" s="286"/>
      <c r="G24" s="15">
        <v>16</v>
      </c>
      <c r="H24" s="52">
        <v>0</v>
      </c>
      <c r="I24" s="52">
        <v>0</v>
      </c>
    </row>
    <row r="25" spans="1:9">
      <c r="A25" s="286" t="s">
        <v>303</v>
      </c>
      <c r="B25" s="286"/>
      <c r="C25" s="286"/>
      <c r="D25" s="286"/>
      <c r="E25" s="286"/>
      <c r="F25" s="286"/>
      <c r="G25" s="15">
        <v>17</v>
      </c>
      <c r="H25" s="52">
        <v>543320</v>
      </c>
      <c r="I25" s="52">
        <v>452654</v>
      </c>
    </row>
    <row r="26" spans="1:9">
      <c r="A26" s="286" t="s">
        <v>304</v>
      </c>
      <c r="B26" s="286"/>
      <c r="C26" s="286"/>
      <c r="D26" s="286"/>
      <c r="E26" s="286"/>
      <c r="F26" s="286"/>
      <c r="G26" s="15">
        <v>18</v>
      </c>
      <c r="H26" s="52">
        <v>0</v>
      </c>
      <c r="I26" s="52">
        <v>784</v>
      </c>
    </row>
    <row r="27" spans="1:9">
      <c r="A27" s="286" t="s">
        <v>305</v>
      </c>
      <c r="B27" s="286"/>
      <c r="C27" s="286"/>
      <c r="D27" s="286"/>
      <c r="E27" s="286"/>
      <c r="F27" s="286"/>
      <c r="G27" s="15">
        <v>19</v>
      </c>
      <c r="H27" s="52">
        <v>0</v>
      </c>
      <c r="I27" s="52">
        <v>0</v>
      </c>
    </row>
    <row r="28" spans="1:9">
      <c r="A28" s="286" t="s">
        <v>306</v>
      </c>
      <c r="B28" s="286"/>
      <c r="C28" s="286"/>
      <c r="D28" s="286"/>
      <c r="E28" s="286"/>
      <c r="F28" s="286"/>
      <c r="G28" s="15">
        <v>20</v>
      </c>
      <c r="H28" s="52">
        <v>57607783</v>
      </c>
      <c r="I28" s="52">
        <v>22533843</v>
      </c>
    </row>
    <row r="29" spans="1:9" ht="25.15" customHeight="1">
      <c r="A29" s="297" t="s">
        <v>425</v>
      </c>
      <c r="B29" s="297"/>
      <c r="C29" s="297"/>
      <c r="D29" s="297"/>
      <c r="E29" s="297"/>
      <c r="F29" s="297"/>
      <c r="G29" s="17">
        <v>21</v>
      </c>
      <c r="H29" s="53">
        <f>SUM(H23:H28)</f>
        <v>58764106</v>
      </c>
      <c r="I29" s="53">
        <f>SUM(I23:I28)</f>
        <v>23009596</v>
      </c>
    </row>
    <row r="30" spans="1:9" ht="21" customHeight="1">
      <c r="A30" s="286" t="s">
        <v>307</v>
      </c>
      <c r="B30" s="286"/>
      <c r="C30" s="286"/>
      <c r="D30" s="286"/>
      <c r="E30" s="286"/>
      <c r="F30" s="286"/>
      <c r="G30" s="16">
        <v>22</v>
      </c>
      <c r="H30" s="52">
        <v>-50575440</v>
      </c>
      <c r="I30" s="52">
        <v>-40456374</v>
      </c>
    </row>
    <row r="31" spans="1:9">
      <c r="A31" s="286" t="s">
        <v>308</v>
      </c>
      <c r="B31" s="286"/>
      <c r="C31" s="286"/>
      <c r="D31" s="286"/>
      <c r="E31" s="286"/>
      <c r="F31" s="286"/>
      <c r="G31" s="16">
        <v>23</v>
      </c>
      <c r="H31" s="52">
        <v>0</v>
      </c>
      <c r="I31" s="52">
        <v>0</v>
      </c>
    </row>
    <row r="32" spans="1:9">
      <c r="A32" s="286" t="s">
        <v>309</v>
      </c>
      <c r="B32" s="286"/>
      <c r="C32" s="286"/>
      <c r="D32" s="286"/>
      <c r="E32" s="286"/>
      <c r="F32" s="286"/>
      <c r="G32" s="16">
        <v>24</v>
      </c>
      <c r="H32" s="52">
        <v>0</v>
      </c>
      <c r="I32" s="52">
        <v>0</v>
      </c>
    </row>
    <row r="33" spans="1:9">
      <c r="A33" s="286" t="s">
        <v>310</v>
      </c>
      <c r="B33" s="286"/>
      <c r="C33" s="286"/>
      <c r="D33" s="286"/>
      <c r="E33" s="286"/>
      <c r="F33" s="286"/>
      <c r="G33" s="16">
        <v>25</v>
      </c>
      <c r="H33" s="52">
        <v>0</v>
      </c>
      <c r="I33" s="52">
        <v>0</v>
      </c>
    </row>
    <row r="34" spans="1:9">
      <c r="A34" s="286" t="s">
        <v>311</v>
      </c>
      <c r="B34" s="286"/>
      <c r="C34" s="286"/>
      <c r="D34" s="286"/>
      <c r="E34" s="286"/>
      <c r="F34" s="286"/>
      <c r="G34" s="16">
        <v>26</v>
      </c>
      <c r="H34" s="52">
        <v>-32704324</v>
      </c>
      <c r="I34" s="52">
        <v>-10500000</v>
      </c>
    </row>
    <row r="35" spans="1:9" ht="28.9" customHeight="1">
      <c r="A35" s="297" t="s">
        <v>426</v>
      </c>
      <c r="B35" s="297"/>
      <c r="C35" s="297"/>
      <c r="D35" s="297"/>
      <c r="E35" s="297"/>
      <c r="F35" s="297"/>
      <c r="G35" s="17">
        <v>27</v>
      </c>
      <c r="H35" s="53">
        <f>SUM(H30:H34)</f>
        <v>-83279764</v>
      </c>
      <c r="I35" s="53">
        <f>SUM(I30:I34)</f>
        <v>-50956374</v>
      </c>
    </row>
    <row r="36" spans="1:9" ht="26.45" customHeight="1">
      <c r="A36" s="345" t="s">
        <v>427</v>
      </c>
      <c r="B36" s="346"/>
      <c r="C36" s="346"/>
      <c r="D36" s="346"/>
      <c r="E36" s="346"/>
      <c r="F36" s="346"/>
      <c r="G36" s="18">
        <v>28</v>
      </c>
      <c r="H36" s="54">
        <f>H29+H35</f>
        <v>-24515658</v>
      </c>
      <c r="I36" s="54">
        <f>I29+I35</f>
        <v>-27946778</v>
      </c>
    </row>
    <row r="37" spans="1:9">
      <c r="A37" s="327" t="s">
        <v>312</v>
      </c>
      <c r="B37" s="343"/>
      <c r="C37" s="343"/>
      <c r="D37" s="343"/>
      <c r="E37" s="343"/>
      <c r="F37" s="343"/>
      <c r="G37" s="343">
        <v>0</v>
      </c>
      <c r="H37" s="343"/>
      <c r="I37" s="344"/>
    </row>
    <row r="38" spans="1:9">
      <c r="A38" s="342" t="s">
        <v>313</v>
      </c>
      <c r="B38" s="342"/>
      <c r="C38" s="342"/>
      <c r="D38" s="342"/>
      <c r="E38" s="342"/>
      <c r="F38" s="342"/>
      <c r="G38" s="15">
        <v>29</v>
      </c>
      <c r="H38" s="51">
        <v>0</v>
      </c>
      <c r="I38" s="51">
        <v>0</v>
      </c>
    </row>
    <row r="39" spans="1:9" ht="21.6" customHeight="1">
      <c r="A39" s="231" t="s">
        <v>314</v>
      </c>
      <c r="B39" s="231"/>
      <c r="C39" s="231"/>
      <c r="D39" s="231"/>
      <c r="E39" s="231"/>
      <c r="F39" s="231"/>
      <c r="G39" s="15">
        <v>30</v>
      </c>
      <c r="H39" s="51">
        <v>0</v>
      </c>
      <c r="I39" s="51">
        <v>0</v>
      </c>
    </row>
    <row r="40" spans="1:9">
      <c r="A40" s="231" t="s">
        <v>315</v>
      </c>
      <c r="B40" s="231"/>
      <c r="C40" s="231"/>
      <c r="D40" s="231"/>
      <c r="E40" s="231"/>
      <c r="F40" s="231"/>
      <c r="G40" s="15">
        <v>31</v>
      </c>
      <c r="H40" s="51">
        <v>0</v>
      </c>
      <c r="I40" s="51">
        <v>0</v>
      </c>
    </row>
    <row r="41" spans="1:9">
      <c r="A41" s="231" t="s">
        <v>316</v>
      </c>
      <c r="B41" s="231"/>
      <c r="C41" s="231"/>
      <c r="D41" s="231"/>
      <c r="E41" s="231"/>
      <c r="F41" s="231"/>
      <c r="G41" s="15">
        <v>32</v>
      </c>
      <c r="H41" s="51">
        <v>0</v>
      </c>
      <c r="I41" s="51">
        <v>0</v>
      </c>
    </row>
    <row r="42" spans="1:9" ht="26.45" customHeight="1">
      <c r="A42" s="297" t="s">
        <v>428</v>
      </c>
      <c r="B42" s="297"/>
      <c r="C42" s="297"/>
      <c r="D42" s="297"/>
      <c r="E42" s="297"/>
      <c r="F42" s="297"/>
      <c r="G42" s="17">
        <v>33</v>
      </c>
      <c r="H42" s="53">
        <f>H41+H40+H39+H38</f>
        <v>0</v>
      </c>
      <c r="I42" s="53">
        <f>I41+I40+I39+I38</f>
        <v>0</v>
      </c>
    </row>
    <row r="43" spans="1:9" ht="22.9" customHeight="1">
      <c r="A43" s="231" t="s">
        <v>317</v>
      </c>
      <c r="B43" s="231"/>
      <c r="C43" s="231"/>
      <c r="D43" s="231"/>
      <c r="E43" s="231"/>
      <c r="F43" s="231"/>
      <c r="G43" s="16">
        <v>34</v>
      </c>
      <c r="H43" s="52">
        <v>-10752441</v>
      </c>
      <c r="I43" s="52">
        <v>-10684144</v>
      </c>
    </row>
    <row r="44" spans="1:9">
      <c r="A44" s="231" t="s">
        <v>318</v>
      </c>
      <c r="B44" s="231"/>
      <c r="C44" s="231"/>
      <c r="D44" s="231"/>
      <c r="E44" s="231"/>
      <c r="F44" s="231"/>
      <c r="G44" s="16">
        <v>35</v>
      </c>
      <c r="H44" s="52">
        <v>-19109530</v>
      </c>
      <c r="I44" s="52">
        <v>-19416</v>
      </c>
    </row>
    <row r="45" spans="1:9">
      <c r="A45" s="231" t="s">
        <v>319</v>
      </c>
      <c r="B45" s="231"/>
      <c r="C45" s="231"/>
      <c r="D45" s="231"/>
      <c r="E45" s="231"/>
      <c r="F45" s="231"/>
      <c r="G45" s="16">
        <v>36</v>
      </c>
      <c r="H45" s="52">
        <v>0</v>
      </c>
      <c r="I45" s="52">
        <v>0</v>
      </c>
    </row>
    <row r="46" spans="1:9" ht="25.15" customHeight="1">
      <c r="A46" s="231" t="s">
        <v>320</v>
      </c>
      <c r="B46" s="231"/>
      <c r="C46" s="231"/>
      <c r="D46" s="231"/>
      <c r="E46" s="231"/>
      <c r="F46" s="231"/>
      <c r="G46" s="16">
        <v>37</v>
      </c>
      <c r="H46" s="52">
        <v>0</v>
      </c>
      <c r="I46" s="52">
        <v>0</v>
      </c>
    </row>
    <row r="47" spans="1:9">
      <c r="A47" s="231" t="s">
        <v>321</v>
      </c>
      <c r="B47" s="231"/>
      <c r="C47" s="231"/>
      <c r="D47" s="231"/>
      <c r="E47" s="231"/>
      <c r="F47" s="231"/>
      <c r="G47" s="16">
        <v>38</v>
      </c>
      <c r="H47" s="52">
        <v>-4071079</v>
      </c>
      <c r="I47" s="52">
        <v>-3968124</v>
      </c>
    </row>
    <row r="48" spans="1:9" ht="25.15" customHeight="1">
      <c r="A48" s="297" t="s">
        <v>429</v>
      </c>
      <c r="B48" s="297"/>
      <c r="C48" s="297"/>
      <c r="D48" s="297"/>
      <c r="E48" s="297"/>
      <c r="F48" s="297"/>
      <c r="G48" s="17">
        <v>39</v>
      </c>
      <c r="H48" s="53">
        <f>H47+H46+H45+H44+H43</f>
        <v>-33933050</v>
      </c>
      <c r="I48" s="53">
        <f>I47+I46+I45+I44+I43</f>
        <v>-14671684</v>
      </c>
    </row>
    <row r="49" spans="1:9" ht="28.15" customHeight="1">
      <c r="A49" s="291" t="s">
        <v>430</v>
      </c>
      <c r="B49" s="292"/>
      <c r="C49" s="292"/>
      <c r="D49" s="292"/>
      <c r="E49" s="292"/>
      <c r="F49" s="292"/>
      <c r="G49" s="17">
        <v>40</v>
      </c>
      <c r="H49" s="53">
        <f>H48+H42</f>
        <v>-33933050</v>
      </c>
      <c r="I49" s="53">
        <f>I48+I42</f>
        <v>-14671684</v>
      </c>
    </row>
    <row r="50" spans="1:9">
      <c r="A50" s="286" t="s">
        <v>322</v>
      </c>
      <c r="B50" s="286"/>
      <c r="C50" s="286"/>
      <c r="D50" s="286"/>
      <c r="E50" s="286"/>
      <c r="F50" s="286"/>
      <c r="G50" s="16">
        <v>41</v>
      </c>
      <c r="H50" s="52">
        <v>109514</v>
      </c>
      <c r="I50" s="52">
        <v>115252</v>
      </c>
    </row>
    <row r="51" spans="1:9" ht="24.6" customHeight="1">
      <c r="A51" s="291" t="s">
        <v>431</v>
      </c>
      <c r="B51" s="292"/>
      <c r="C51" s="292"/>
      <c r="D51" s="292"/>
      <c r="E51" s="292"/>
      <c r="F51" s="292"/>
      <c r="G51" s="17">
        <v>42</v>
      </c>
      <c r="H51" s="53">
        <f>H21+H36+H49+H50</f>
        <v>-4453174</v>
      </c>
      <c r="I51" s="53">
        <f>I21+I36+I49+I50</f>
        <v>57469831</v>
      </c>
    </row>
    <row r="52" spans="1:9" ht="23.45" customHeight="1">
      <c r="A52" s="351" t="s">
        <v>432</v>
      </c>
      <c r="B52" s="352"/>
      <c r="C52" s="352"/>
      <c r="D52" s="352"/>
      <c r="E52" s="352"/>
      <c r="F52" s="352"/>
      <c r="G52" s="16">
        <v>43</v>
      </c>
      <c r="H52" s="52">
        <v>83431671</v>
      </c>
      <c r="I52" s="52">
        <v>78978497</v>
      </c>
    </row>
    <row r="53" spans="1:9" ht="28.9" customHeight="1">
      <c r="A53" s="349" t="s">
        <v>433</v>
      </c>
      <c r="B53" s="350"/>
      <c r="C53" s="350"/>
      <c r="D53" s="350"/>
      <c r="E53" s="350"/>
      <c r="F53" s="350"/>
      <c r="G53" s="19">
        <v>44</v>
      </c>
      <c r="H53" s="67">
        <f>H52+H51</f>
        <v>78978497</v>
      </c>
      <c r="I53" s="67">
        <f>I52+I51</f>
        <v>136448328</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zoomScaleNormal="100" zoomScaleSheetLayoutView="80" workbookViewId="0">
      <selection activeCell="O38" sqref="O38"/>
    </sheetView>
  </sheetViews>
  <sheetFormatPr defaultRowHeight="12.75"/>
  <cols>
    <col min="1" max="4" width="9.140625" style="2"/>
    <col min="5" max="5" width="10.140625" style="2" bestFit="1" customWidth="1"/>
    <col min="6" max="6" width="9.140625" style="2"/>
    <col min="7" max="7" width="10.85546875" style="2" bestFit="1" customWidth="1"/>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353" t="s">
        <v>323</v>
      </c>
      <c r="B1" s="354"/>
      <c r="C1" s="354"/>
      <c r="D1" s="354"/>
      <c r="E1" s="354"/>
      <c r="F1" s="354"/>
      <c r="G1" s="354"/>
      <c r="H1" s="354"/>
      <c r="I1" s="354"/>
      <c r="J1" s="354"/>
      <c r="K1" s="68"/>
    </row>
    <row r="2" spans="1:25" ht="15.75">
      <c r="A2" s="3"/>
      <c r="B2" s="4"/>
      <c r="C2" s="355" t="s">
        <v>324</v>
      </c>
      <c r="D2" s="355"/>
      <c r="E2" s="5">
        <v>44197</v>
      </c>
      <c r="F2" s="6" t="s">
        <v>325</v>
      </c>
      <c r="G2" s="5">
        <v>44561</v>
      </c>
      <c r="H2" s="70"/>
      <c r="I2" s="70"/>
      <c r="J2" s="70"/>
      <c r="K2" s="71"/>
      <c r="X2" s="72" t="s">
        <v>326</v>
      </c>
    </row>
    <row r="3" spans="1:25" ht="13.5" customHeight="1" thickBot="1">
      <c r="A3" s="358" t="s">
        <v>327</v>
      </c>
      <c r="B3" s="359"/>
      <c r="C3" s="359"/>
      <c r="D3" s="359"/>
      <c r="E3" s="359"/>
      <c r="F3" s="359"/>
      <c r="G3" s="362" t="s">
        <v>328</v>
      </c>
      <c r="H3" s="364" t="s">
        <v>329</v>
      </c>
      <c r="I3" s="364"/>
      <c r="J3" s="364"/>
      <c r="K3" s="364"/>
      <c r="L3" s="364"/>
      <c r="M3" s="364"/>
      <c r="N3" s="364"/>
      <c r="O3" s="364"/>
      <c r="P3" s="364"/>
      <c r="Q3" s="364"/>
      <c r="R3" s="364"/>
      <c r="S3" s="364"/>
      <c r="T3" s="364"/>
      <c r="U3" s="364"/>
      <c r="V3" s="364"/>
      <c r="W3" s="364"/>
      <c r="X3" s="364" t="s">
        <v>330</v>
      </c>
      <c r="Y3" s="366" t="s">
        <v>331</v>
      </c>
    </row>
    <row r="4" spans="1:25" ht="90.75" thickBot="1">
      <c r="A4" s="360"/>
      <c r="B4" s="361"/>
      <c r="C4" s="361"/>
      <c r="D4" s="361"/>
      <c r="E4" s="361"/>
      <c r="F4" s="361"/>
      <c r="G4" s="363"/>
      <c r="H4" s="73" t="s">
        <v>332</v>
      </c>
      <c r="I4" s="73" t="s">
        <v>333</v>
      </c>
      <c r="J4" s="73" t="s">
        <v>334</v>
      </c>
      <c r="K4" s="73" t="s">
        <v>335</v>
      </c>
      <c r="L4" s="73" t="s">
        <v>336</v>
      </c>
      <c r="M4" s="73" t="s">
        <v>337</v>
      </c>
      <c r="N4" s="73" t="s">
        <v>338</v>
      </c>
      <c r="O4" s="73" t="s">
        <v>339</v>
      </c>
      <c r="P4" s="115" t="s">
        <v>434</v>
      </c>
      <c r="Q4" s="73" t="s">
        <v>340</v>
      </c>
      <c r="R4" s="73" t="s">
        <v>341</v>
      </c>
      <c r="S4" s="115" t="s">
        <v>436</v>
      </c>
      <c r="T4" s="115" t="s">
        <v>438</v>
      </c>
      <c r="U4" s="73" t="s">
        <v>342</v>
      </c>
      <c r="V4" s="73" t="s">
        <v>343</v>
      </c>
      <c r="W4" s="73" t="s">
        <v>344</v>
      </c>
      <c r="X4" s="365"/>
      <c r="Y4" s="367"/>
    </row>
    <row r="5" spans="1:25" ht="22.5">
      <c r="A5" s="368">
        <v>1</v>
      </c>
      <c r="B5" s="369"/>
      <c r="C5" s="369"/>
      <c r="D5" s="369"/>
      <c r="E5" s="369"/>
      <c r="F5" s="369"/>
      <c r="G5" s="7">
        <v>2</v>
      </c>
      <c r="H5" s="74" t="s">
        <v>345</v>
      </c>
      <c r="I5" s="75" t="s">
        <v>346</v>
      </c>
      <c r="J5" s="74" t="s">
        <v>347</v>
      </c>
      <c r="K5" s="75" t="s">
        <v>348</v>
      </c>
      <c r="L5" s="74" t="s">
        <v>349</v>
      </c>
      <c r="M5" s="75" t="s">
        <v>350</v>
      </c>
      <c r="N5" s="74" t="s">
        <v>351</v>
      </c>
      <c r="O5" s="75" t="s">
        <v>352</v>
      </c>
      <c r="P5" s="74" t="s">
        <v>353</v>
      </c>
      <c r="Q5" s="75" t="s">
        <v>354</v>
      </c>
      <c r="R5" s="74" t="s">
        <v>355</v>
      </c>
      <c r="S5" s="74" t="s">
        <v>435</v>
      </c>
      <c r="T5" s="74" t="s">
        <v>437</v>
      </c>
      <c r="U5" s="74" t="s">
        <v>439</v>
      </c>
      <c r="V5" s="74" t="s">
        <v>440</v>
      </c>
      <c r="W5" s="74" t="s">
        <v>442</v>
      </c>
      <c r="X5" s="74">
        <v>19</v>
      </c>
      <c r="Y5" s="76" t="s">
        <v>441</v>
      </c>
    </row>
    <row r="6" spans="1:25">
      <c r="A6" s="370" t="s">
        <v>356</v>
      </c>
      <c r="B6" s="370"/>
      <c r="C6" s="370"/>
      <c r="D6" s="370"/>
      <c r="E6" s="370"/>
      <c r="F6" s="370"/>
      <c r="G6" s="370"/>
      <c r="H6" s="370"/>
      <c r="I6" s="370"/>
      <c r="J6" s="370"/>
      <c r="K6" s="370"/>
      <c r="L6" s="370"/>
      <c r="M6" s="370"/>
      <c r="N6" s="371"/>
      <c r="O6" s="371"/>
      <c r="P6" s="371"/>
      <c r="Q6" s="371"/>
      <c r="R6" s="371"/>
      <c r="S6" s="371"/>
      <c r="T6" s="371"/>
      <c r="U6" s="371"/>
      <c r="V6" s="371"/>
      <c r="W6" s="371"/>
      <c r="X6" s="371"/>
      <c r="Y6" s="372"/>
    </row>
    <row r="7" spans="1:25">
      <c r="A7" s="373" t="s">
        <v>357</v>
      </c>
      <c r="B7" s="373"/>
      <c r="C7" s="373"/>
      <c r="D7" s="373"/>
      <c r="E7" s="373"/>
      <c r="F7" s="373"/>
      <c r="G7" s="8">
        <v>1</v>
      </c>
      <c r="H7" s="77">
        <v>399816000</v>
      </c>
      <c r="I7" s="77">
        <v>0</v>
      </c>
      <c r="J7" s="77">
        <v>19990800</v>
      </c>
      <c r="K7" s="77">
        <v>0</v>
      </c>
      <c r="L7" s="77">
        <v>0</v>
      </c>
      <c r="M7" s="77">
        <v>0</v>
      </c>
      <c r="N7" s="77">
        <v>0</v>
      </c>
      <c r="O7" s="77">
        <v>0</v>
      </c>
      <c r="P7" s="77">
        <v>0</v>
      </c>
      <c r="Q7" s="77">
        <v>0</v>
      </c>
      <c r="R7" s="77">
        <v>0</v>
      </c>
      <c r="S7" s="77">
        <v>0</v>
      </c>
      <c r="T7" s="77">
        <v>0</v>
      </c>
      <c r="U7" s="77">
        <v>85610338</v>
      </c>
      <c r="V7" s="77">
        <v>0</v>
      </c>
      <c r="W7" s="78">
        <f>H7+I7+J7+K7-L7+M7+N7+O7+P7+Q7+R7+U7+V7+S7+T7</f>
        <v>505417138</v>
      </c>
      <c r="X7" s="77">
        <v>0</v>
      </c>
      <c r="Y7" s="78">
        <f>W7+X7</f>
        <v>505417138</v>
      </c>
    </row>
    <row r="8" spans="1:25">
      <c r="A8" s="356" t="s">
        <v>358</v>
      </c>
      <c r="B8" s="356"/>
      <c r="C8" s="356"/>
      <c r="D8" s="356"/>
      <c r="E8" s="356"/>
      <c r="F8" s="356"/>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c r="A9" s="356" t="s">
        <v>359</v>
      </c>
      <c r="B9" s="356"/>
      <c r="C9" s="356"/>
      <c r="D9" s="356"/>
      <c r="E9" s="356"/>
      <c r="F9" s="356"/>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c r="A10" s="357" t="s">
        <v>360</v>
      </c>
      <c r="B10" s="357"/>
      <c r="C10" s="357"/>
      <c r="D10" s="357"/>
      <c r="E10" s="357"/>
      <c r="F10" s="357"/>
      <c r="G10" s="9">
        <v>4</v>
      </c>
      <c r="H10" s="79">
        <f>H7+H8+H9</f>
        <v>399816000</v>
      </c>
      <c r="I10" s="79">
        <f t="shared" ref="I10:Y10" si="2">I7+I8+I9</f>
        <v>0</v>
      </c>
      <c r="J10" s="79">
        <f t="shared" si="2"/>
        <v>19990800</v>
      </c>
      <c r="K10" s="79">
        <f t="shared" si="2"/>
        <v>0</v>
      </c>
      <c r="L10" s="79">
        <f t="shared" si="2"/>
        <v>0</v>
      </c>
      <c r="M10" s="79">
        <f t="shared" si="2"/>
        <v>0</v>
      </c>
      <c r="N10" s="79">
        <f t="shared" si="2"/>
        <v>0</v>
      </c>
      <c r="O10" s="79">
        <f t="shared" si="2"/>
        <v>0</v>
      </c>
      <c r="P10" s="79">
        <f t="shared" si="2"/>
        <v>0</v>
      </c>
      <c r="Q10" s="79">
        <f t="shared" si="2"/>
        <v>0</v>
      </c>
      <c r="R10" s="79">
        <f t="shared" si="2"/>
        <v>0</v>
      </c>
      <c r="S10" s="79">
        <f t="shared" si="2"/>
        <v>0</v>
      </c>
      <c r="T10" s="79">
        <f t="shared" si="2"/>
        <v>0</v>
      </c>
      <c r="U10" s="79">
        <f t="shared" si="2"/>
        <v>85610338</v>
      </c>
      <c r="V10" s="79">
        <f t="shared" si="2"/>
        <v>0</v>
      </c>
      <c r="W10" s="79">
        <f t="shared" si="2"/>
        <v>505417138</v>
      </c>
      <c r="X10" s="79">
        <f t="shared" si="2"/>
        <v>0</v>
      </c>
      <c r="Y10" s="79">
        <f t="shared" si="2"/>
        <v>505417138</v>
      </c>
    </row>
    <row r="11" spans="1:25">
      <c r="A11" s="356" t="s">
        <v>361</v>
      </c>
      <c r="B11" s="356"/>
      <c r="C11" s="356"/>
      <c r="D11" s="356"/>
      <c r="E11" s="356"/>
      <c r="F11" s="356"/>
      <c r="G11" s="8">
        <v>5</v>
      </c>
      <c r="H11" s="81">
        <v>0</v>
      </c>
      <c r="I11" s="81">
        <v>0</v>
      </c>
      <c r="J11" s="81">
        <v>0</v>
      </c>
      <c r="K11" s="81">
        <v>0</v>
      </c>
      <c r="L11" s="81">
        <v>0</v>
      </c>
      <c r="M11" s="81">
        <v>0</v>
      </c>
      <c r="N11" s="81">
        <v>0</v>
      </c>
      <c r="O11" s="81">
        <v>0</v>
      </c>
      <c r="P11" s="81">
        <v>0</v>
      </c>
      <c r="Q11" s="81">
        <v>0</v>
      </c>
      <c r="R11" s="81">
        <v>0</v>
      </c>
      <c r="S11" s="81"/>
      <c r="T11" s="81"/>
      <c r="U11" s="81">
        <v>0</v>
      </c>
      <c r="V11" s="77">
        <v>198192</v>
      </c>
      <c r="W11" s="78">
        <f t="shared" ref="W11:W29" si="3">H11+I11+J11+K11-L11+M11+N11+O11+P11+Q11+R11+U11+V11+S11+T11</f>
        <v>198192</v>
      </c>
      <c r="X11" s="77">
        <v>0</v>
      </c>
      <c r="Y11" s="78">
        <f t="shared" ref="Y11:Y29" si="4">W11+X11</f>
        <v>198192</v>
      </c>
    </row>
    <row r="12" spans="1:25">
      <c r="A12" s="356" t="s">
        <v>362</v>
      </c>
      <c r="B12" s="356"/>
      <c r="C12" s="356"/>
      <c r="D12" s="356"/>
      <c r="E12" s="356"/>
      <c r="F12" s="356"/>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c r="A13" s="356" t="s">
        <v>363</v>
      </c>
      <c r="B13" s="356"/>
      <c r="C13" s="356"/>
      <c r="D13" s="356"/>
      <c r="E13" s="356"/>
      <c r="F13" s="356"/>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c r="A14" s="356" t="s">
        <v>443</v>
      </c>
      <c r="B14" s="356"/>
      <c r="C14" s="356"/>
      <c r="D14" s="356"/>
      <c r="E14" s="356"/>
      <c r="F14" s="356"/>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c r="A15" s="356" t="s">
        <v>364</v>
      </c>
      <c r="B15" s="356"/>
      <c r="C15" s="356"/>
      <c r="D15" s="356"/>
      <c r="E15" s="356"/>
      <c r="F15" s="356"/>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c r="A16" s="356" t="s">
        <v>365</v>
      </c>
      <c r="B16" s="356"/>
      <c r="C16" s="356"/>
      <c r="D16" s="356"/>
      <c r="E16" s="356"/>
      <c r="F16" s="356"/>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c r="A17" s="356" t="s">
        <v>366</v>
      </c>
      <c r="B17" s="356"/>
      <c r="C17" s="356"/>
      <c r="D17" s="356"/>
      <c r="E17" s="356"/>
      <c r="F17" s="356"/>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c r="A18" s="356" t="s">
        <v>367</v>
      </c>
      <c r="B18" s="356"/>
      <c r="C18" s="356"/>
      <c r="D18" s="356"/>
      <c r="E18" s="356"/>
      <c r="F18" s="356"/>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c r="A19" s="356" t="s">
        <v>368</v>
      </c>
      <c r="B19" s="356"/>
      <c r="C19" s="356"/>
      <c r="D19" s="356"/>
      <c r="E19" s="356"/>
      <c r="F19" s="356"/>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c r="A20" s="356" t="s">
        <v>369</v>
      </c>
      <c r="B20" s="356"/>
      <c r="C20" s="356"/>
      <c r="D20" s="356"/>
      <c r="E20" s="356"/>
      <c r="F20" s="356"/>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c r="A21" s="356" t="s">
        <v>370</v>
      </c>
      <c r="B21" s="356"/>
      <c r="C21" s="356"/>
      <c r="D21" s="356"/>
      <c r="E21" s="356"/>
      <c r="F21" s="356"/>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c r="A22" s="356" t="s">
        <v>444</v>
      </c>
      <c r="B22" s="356"/>
      <c r="C22" s="356"/>
      <c r="D22" s="356"/>
      <c r="E22" s="356"/>
      <c r="F22" s="356"/>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c r="A23" s="356" t="s">
        <v>445</v>
      </c>
      <c r="B23" s="356"/>
      <c r="C23" s="356"/>
      <c r="D23" s="356"/>
      <c r="E23" s="356"/>
      <c r="F23" s="356"/>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c r="A24" s="356" t="s">
        <v>371</v>
      </c>
      <c r="B24" s="356"/>
      <c r="C24" s="356"/>
      <c r="D24" s="356"/>
      <c r="E24" s="356"/>
      <c r="F24" s="356"/>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c r="A25" s="356" t="s">
        <v>446</v>
      </c>
      <c r="B25" s="356"/>
      <c r="C25" s="356"/>
      <c r="D25" s="356"/>
      <c r="E25" s="356"/>
      <c r="F25" s="356"/>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c r="A26" s="356" t="s">
        <v>447</v>
      </c>
      <c r="B26" s="356"/>
      <c r="C26" s="356"/>
      <c r="D26" s="356"/>
      <c r="E26" s="356"/>
      <c r="F26" s="356"/>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0</v>
      </c>
      <c r="Y26" s="78">
        <f t="shared" si="4"/>
        <v>0</v>
      </c>
    </row>
    <row r="27" spans="1:25">
      <c r="A27" s="356" t="s">
        <v>448</v>
      </c>
      <c r="B27" s="356"/>
      <c r="C27" s="356"/>
      <c r="D27" s="356"/>
      <c r="E27" s="356"/>
      <c r="F27" s="356"/>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c r="A28" s="356" t="s">
        <v>449</v>
      </c>
      <c r="B28" s="356"/>
      <c r="C28" s="356"/>
      <c r="D28" s="356"/>
      <c r="E28" s="356"/>
      <c r="F28" s="356"/>
      <c r="G28" s="8">
        <v>22</v>
      </c>
      <c r="H28" s="77">
        <v>0</v>
      </c>
      <c r="I28" s="77">
        <v>0</v>
      </c>
      <c r="J28" s="77">
        <v>0</v>
      </c>
      <c r="K28" s="77">
        <v>0</v>
      </c>
      <c r="L28" s="77">
        <v>0</v>
      </c>
      <c r="M28" s="77">
        <v>0</v>
      </c>
      <c r="N28" s="77">
        <v>0</v>
      </c>
      <c r="O28" s="77">
        <v>0</v>
      </c>
      <c r="P28" s="77">
        <v>0</v>
      </c>
      <c r="Q28" s="77">
        <v>0</v>
      </c>
      <c r="R28" s="77">
        <v>0</v>
      </c>
      <c r="S28" s="77">
        <v>0</v>
      </c>
      <c r="T28" s="77">
        <v>0</v>
      </c>
      <c r="U28" s="77">
        <v>0</v>
      </c>
      <c r="V28" s="77">
        <v>0</v>
      </c>
      <c r="W28" s="78">
        <f t="shared" si="3"/>
        <v>0</v>
      </c>
      <c r="X28" s="77">
        <v>0</v>
      </c>
      <c r="Y28" s="78">
        <f t="shared" si="4"/>
        <v>0</v>
      </c>
    </row>
    <row r="29" spans="1:25" ht="30" customHeight="1">
      <c r="A29" s="356" t="s">
        <v>450</v>
      </c>
      <c r="B29" s="356"/>
      <c r="C29" s="356"/>
      <c r="D29" s="356"/>
      <c r="E29" s="356"/>
      <c r="F29" s="356"/>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c r="A30" s="374" t="s">
        <v>451</v>
      </c>
      <c r="B30" s="374"/>
      <c r="C30" s="374"/>
      <c r="D30" s="374"/>
      <c r="E30" s="374"/>
      <c r="F30" s="374"/>
      <c r="G30" s="10">
        <v>24</v>
      </c>
      <c r="H30" s="80">
        <f>SUM(H10:H29)</f>
        <v>399816000</v>
      </c>
      <c r="I30" s="80">
        <f t="shared" ref="I30:Y30" si="5">SUM(I10:I29)</f>
        <v>0</v>
      </c>
      <c r="J30" s="80">
        <f t="shared" si="5"/>
        <v>19990800</v>
      </c>
      <c r="K30" s="80">
        <f t="shared" si="5"/>
        <v>0</v>
      </c>
      <c r="L30" s="80">
        <f t="shared" si="5"/>
        <v>0</v>
      </c>
      <c r="M30" s="80">
        <f t="shared" si="5"/>
        <v>0</v>
      </c>
      <c r="N30" s="80">
        <f t="shared" si="5"/>
        <v>0</v>
      </c>
      <c r="O30" s="80">
        <f t="shared" si="5"/>
        <v>0</v>
      </c>
      <c r="P30" s="80">
        <f t="shared" si="5"/>
        <v>0</v>
      </c>
      <c r="Q30" s="80">
        <f t="shared" si="5"/>
        <v>0</v>
      </c>
      <c r="R30" s="80">
        <f t="shared" si="5"/>
        <v>0</v>
      </c>
      <c r="S30" s="80">
        <f t="shared" si="5"/>
        <v>0</v>
      </c>
      <c r="T30" s="80">
        <f t="shared" si="5"/>
        <v>0</v>
      </c>
      <c r="U30" s="80">
        <f t="shared" si="5"/>
        <v>85610338</v>
      </c>
      <c r="V30" s="80">
        <f t="shared" si="5"/>
        <v>198192</v>
      </c>
      <c r="W30" s="80">
        <f t="shared" si="5"/>
        <v>505615330</v>
      </c>
      <c r="X30" s="80">
        <f t="shared" si="5"/>
        <v>0</v>
      </c>
      <c r="Y30" s="80">
        <f t="shared" si="5"/>
        <v>505615330</v>
      </c>
    </row>
    <row r="31" spans="1:25">
      <c r="A31" s="375" t="s">
        <v>372</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row>
    <row r="32" spans="1:25" ht="36.75" customHeight="1">
      <c r="A32" s="377" t="s">
        <v>452</v>
      </c>
      <c r="B32" s="378"/>
      <c r="C32" s="378"/>
      <c r="D32" s="378"/>
      <c r="E32" s="378"/>
      <c r="F32" s="378"/>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0</v>
      </c>
      <c r="U32" s="79">
        <f t="shared" si="6"/>
        <v>0</v>
      </c>
      <c r="V32" s="79">
        <f t="shared" si="6"/>
        <v>0</v>
      </c>
      <c r="W32" s="79">
        <f t="shared" si="6"/>
        <v>0</v>
      </c>
      <c r="X32" s="79">
        <f t="shared" si="6"/>
        <v>0</v>
      </c>
      <c r="Y32" s="79">
        <f t="shared" si="6"/>
        <v>0</v>
      </c>
    </row>
    <row r="33" spans="1:25" ht="31.5" customHeight="1">
      <c r="A33" s="377" t="s">
        <v>453</v>
      </c>
      <c r="B33" s="378"/>
      <c r="C33" s="378"/>
      <c r="D33" s="378"/>
      <c r="E33" s="378"/>
      <c r="F33" s="378"/>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0</v>
      </c>
      <c r="U33" s="79">
        <f t="shared" si="7"/>
        <v>0</v>
      </c>
      <c r="V33" s="79">
        <f t="shared" si="7"/>
        <v>198192</v>
      </c>
      <c r="W33" s="79">
        <f t="shared" si="7"/>
        <v>198192</v>
      </c>
      <c r="X33" s="79">
        <f t="shared" si="7"/>
        <v>0</v>
      </c>
      <c r="Y33" s="79">
        <f t="shared" si="7"/>
        <v>198192</v>
      </c>
    </row>
    <row r="34" spans="1:25" ht="30.75" customHeight="1">
      <c r="A34" s="379" t="s">
        <v>454</v>
      </c>
      <c r="B34" s="380"/>
      <c r="C34" s="380"/>
      <c r="D34" s="380"/>
      <c r="E34" s="380"/>
      <c r="F34" s="380"/>
      <c r="G34" s="9">
        <v>27</v>
      </c>
      <c r="H34" s="80">
        <f>SUM(H21:H29)</f>
        <v>0</v>
      </c>
      <c r="I34" s="80">
        <f t="shared" ref="I34:Y34" si="8">SUM(I21:I29)</f>
        <v>0</v>
      </c>
      <c r="J34" s="80">
        <f t="shared" si="8"/>
        <v>0</v>
      </c>
      <c r="K34" s="80">
        <f t="shared" si="8"/>
        <v>0</v>
      </c>
      <c r="L34" s="80">
        <f t="shared" si="8"/>
        <v>0</v>
      </c>
      <c r="M34" s="80">
        <f t="shared" si="8"/>
        <v>0</v>
      </c>
      <c r="N34" s="80">
        <f t="shared" si="8"/>
        <v>0</v>
      </c>
      <c r="O34" s="80">
        <f t="shared" si="8"/>
        <v>0</v>
      </c>
      <c r="P34" s="80">
        <f t="shared" si="8"/>
        <v>0</v>
      </c>
      <c r="Q34" s="80">
        <f t="shared" si="8"/>
        <v>0</v>
      </c>
      <c r="R34" s="80">
        <f t="shared" si="8"/>
        <v>0</v>
      </c>
      <c r="S34" s="80">
        <f t="shared" si="8"/>
        <v>0</v>
      </c>
      <c r="T34" s="80">
        <f t="shared" si="8"/>
        <v>0</v>
      </c>
      <c r="U34" s="80">
        <f t="shared" si="8"/>
        <v>0</v>
      </c>
      <c r="V34" s="80">
        <f t="shared" si="8"/>
        <v>0</v>
      </c>
      <c r="W34" s="80">
        <f t="shared" si="8"/>
        <v>0</v>
      </c>
      <c r="X34" s="80">
        <f t="shared" si="8"/>
        <v>0</v>
      </c>
      <c r="Y34" s="80">
        <f t="shared" si="8"/>
        <v>0</v>
      </c>
    </row>
    <row r="35" spans="1:25">
      <c r="A35" s="375" t="s">
        <v>373</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row>
    <row r="36" spans="1:25">
      <c r="A36" s="373" t="s">
        <v>374</v>
      </c>
      <c r="B36" s="373"/>
      <c r="C36" s="373"/>
      <c r="D36" s="373"/>
      <c r="E36" s="373"/>
      <c r="F36" s="373"/>
      <c r="G36" s="8">
        <v>28</v>
      </c>
      <c r="H36" s="77">
        <v>399816000</v>
      </c>
      <c r="I36" s="77">
        <v>0</v>
      </c>
      <c r="J36" s="77">
        <v>19990800</v>
      </c>
      <c r="K36" s="77">
        <v>0</v>
      </c>
      <c r="L36" s="77">
        <v>0</v>
      </c>
      <c r="M36" s="77">
        <v>0</v>
      </c>
      <c r="N36" s="77">
        <v>0</v>
      </c>
      <c r="O36" s="77">
        <v>0</v>
      </c>
      <c r="P36" s="77">
        <v>0</v>
      </c>
      <c r="Q36" s="77">
        <v>0</v>
      </c>
      <c r="R36" s="77">
        <v>0</v>
      </c>
      <c r="S36" s="77">
        <v>0</v>
      </c>
      <c r="T36" s="77">
        <v>0</v>
      </c>
      <c r="U36" s="77">
        <v>66504686</v>
      </c>
      <c r="V36" s="77">
        <v>198192</v>
      </c>
      <c r="W36" s="78">
        <f>H36+I36+J36+K36-L36+M36+N36+O36+P36+Q36+R36+U36+V36+S36+T36</f>
        <v>486509678</v>
      </c>
      <c r="X36" s="77">
        <v>0</v>
      </c>
      <c r="Y36" s="78">
        <f t="shared" ref="Y36:Y38" si="9">W36+X36</f>
        <v>486509678</v>
      </c>
    </row>
    <row r="37" spans="1:25">
      <c r="A37" s="356" t="s">
        <v>375</v>
      </c>
      <c r="B37" s="356"/>
      <c r="C37" s="356"/>
      <c r="D37" s="356"/>
      <c r="E37" s="356"/>
      <c r="F37" s="356"/>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c r="A38" s="356" t="s">
        <v>376</v>
      </c>
      <c r="B38" s="356"/>
      <c r="C38" s="356"/>
      <c r="D38" s="356"/>
      <c r="E38" s="356"/>
      <c r="F38" s="356"/>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c r="A39" s="357" t="s">
        <v>455</v>
      </c>
      <c r="B39" s="357"/>
      <c r="C39" s="357"/>
      <c r="D39" s="357"/>
      <c r="E39" s="357"/>
      <c r="F39" s="357"/>
      <c r="G39" s="9">
        <v>31</v>
      </c>
      <c r="H39" s="79">
        <f>H36+H37+H38</f>
        <v>399816000</v>
      </c>
      <c r="I39" s="79">
        <f t="shared" ref="I39:Y39" si="10">I36+I37+I38</f>
        <v>0</v>
      </c>
      <c r="J39" s="79">
        <f t="shared" si="10"/>
        <v>19990800</v>
      </c>
      <c r="K39" s="79">
        <f t="shared" si="10"/>
        <v>0</v>
      </c>
      <c r="L39" s="79">
        <f t="shared" si="10"/>
        <v>0</v>
      </c>
      <c r="M39" s="79">
        <f t="shared" si="10"/>
        <v>0</v>
      </c>
      <c r="N39" s="79">
        <f t="shared" si="10"/>
        <v>0</v>
      </c>
      <c r="O39" s="79">
        <f t="shared" si="10"/>
        <v>0</v>
      </c>
      <c r="P39" s="79">
        <f t="shared" si="10"/>
        <v>0</v>
      </c>
      <c r="Q39" s="79">
        <f t="shared" si="10"/>
        <v>0</v>
      </c>
      <c r="R39" s="79">
        <f t="shared" si="10"/>
        <v>0</v>
      </c>
      <c r="S39" s="79">
        <f t="shared" si="10"/>
        <v>0</v>
      </c>
      <c r="T39" s="79">
        <f t="shared" si="10"/>
        <v>0</v>
      </c>
      <c r="U39" s="79">
        <f t="shared" si="10"/>
        <v>66504686</v>
      </c>
      <c r="V39" s="79">
        <f t="shared" si="10"/>
        <v>198192</v>
      </c>
      <c r="W39" s="79">
        <f t="shared" si="10"/>
        <v>486509678</v>
      </c>
      <c r="X39" s="79">
        <f t="shared" si="10"/>
        <v>0</v>
      </c>
      <c r="Y39" s="79">
        <f t="shared" si="10"/>
        <v>486509678</v>
      </c>
    </row>
    <row r="40" spans="1:25">
      <c r="A40" s="356" t="s">
        <v>377</v>
      </c>
      <c r="B40" s="356"/>
      <c r="C40" s="356"/>
      <c r="D40" s="356"/>
      <c r="E40" s="356"/>
      <c r="F40" s="356"/>
      <c r="G40" s="8">
        <v>32</v>
      </c>
      <c r="H40" s="81">
        <v>0</v>
      </c>
      <c r="I40" s="81">
        <v>0</v>
      </c>
      <c r="J40" s="81">
        <v>0</v>
      </c>
      <c r="K40" s="81">
        <v>0</v>
      </c>
      <c r="L40" s="81">
        <v>0</v>
      </c>
      <c r="M40" s="81">
        <v>0</v>
      </c>
      <c r="N40" s="81">
        <v>0</v>
      </c>
      <c r="O40" s="81">
        <v>0</v>
      </c>
      <c r="P40" s="81">
        <v>0</v>
      </c>
      <c r="Q40" s="81">
        <v>0</v>
      </c>
      <c r="R40" s="81">
        <v>0</v>
      </c>
      <c r="S40" s="81"/>
      <c r="T40" s="81"/>
      <c r="U40" s="81">
        <v>0</v>
      </c>
      <c r="V40" s="77">
        <v>13335352</v>
      </c>
      <c r="W40" s="78">
        <f t="shared" ref="W40:W58" si="11">H40+I40+J40+K40-L40+M40+N40+O40+P40+Q40+R40+U40+V40+S40+T40</f>
        <v>13335352</v>
      </c>
      <c r="X40" s="77">
        <v>0</v>
      </c>
      <c r="Y40" s="78">
        <f t="shared" ref="Y40:Y58" si="12">W40+X40</f>
        <v>13335352</v>
      </c>
    </row>
    <row r="41" spans="1:25">
      <c r="A41" s="356" t="s">
        <v>378</v>
      </c>
      <c r="B41" s="356"/>
      <c r="C41" s="356"/>
      <c r="D41" s="356"/>
      <c r="E41" s="356"/>
      <c r="F41" s="356"/>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c r="A42" s="356" t="s">
        <v>379</v>
      </c>
      <c r="B42" s="356"/>
      <c r="C42" s="356"/>
      <c r="D42" s="356"/>
      <c r="E42" s="356"/>
      <c r="F42" s="356"/>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c r="A43" s="356" t="s">
        <v>443</v>
      </c>
      <c r="B43" s="356"/>
      <c r="C43" s="356"/>
      <c r="D43" s="356"/>
      <c r="E43" s="356"/>
      <c r="F43" s="356"/>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c r="A44" s="356" t="s">
        <v>380</v>
      </c>
      <c r="B44" s="356"/>
      <c r="C44" s="356"/>
      <c r="D44" s="356"/>
      <c r="E44" s="356"/>
      <c r="F44" s="356"/>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c r="A45" s="356" t="s">
        <v>381</v>
      </c>
      <c r="B45" s="356"/>
      <c r="C45" s="356"/>
      <c r="D45" s="356"/>
      <c r="E45" s="356"/>
      <c r="F45" s="356"/>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c r="A46" s="356" t="s">
        <v>382</v>
      </c>
      <c r="B46" s="356"/>
      <c r="C46" s="356"/>
      <c r="D46" s="356"/>
      <c r="E46" s="356"/>
      <c r="F46" s="356"/>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c r="A47" s="356" t="s">
        <v>383</v>
      </c>
      <c r="B47" s="356"/>
      <c r="C47" s="356"/>
      <c r="D47" s="356"/>
      <c r="E47" s="356"/>
      <c r="F47" s="356"/>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c r="A48" s="356" t="s">
        <v>384</v>
      </c>
      <c r="B48" s="356"/>
      <c r="C48" s="356"/>
      <c r="D48" s="356"/>
      <c r="E48" s="356"/>
      <c r="F48" s="356"/>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c r="A49" s="356" t="s">
        <v>456</v>
      </c>
      <c r="B49" s="356"/>
      <c r="C49" s="356"/>
      <c r="D49" s="356"/>
      <c r="E49" s="356"/>
      <c r="F49" s="356"/>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c r="A50" s="356" t="s">
        <v>457</v>
      </c>
      <c r="B50" s="356"/>
      <c r="C50" s="356"/>
      <c r="D50" s="356"/>
      <c r="E50" s="356"/>
      <c r="F50" s="356"/>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c r="A51" s="356" t="s">
        <v>444</v>
      </c>
      <c r="B51" s="356"/>
      <c r="C51" s="356"/>
      <c r="D51" s="356"/>
      <c r="E51" s="356"/>
      <c r="F51" s="356"/>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c r="A52" s="356" t="s">
        <v>458</v>
      </c>
      <c r="B52" s="356"/>
      <c r="C52" s="356"/>
      <c r="D52" s="356"/>
      <c r="E52" s="356"/>
      <c r="F52" s="356"/>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c r="A53" s="356" t="s">
        <v>459</v>
      </c>
      <c r="B53" s="356"/>
      <c r="C53" s="356"/>
      <c r="D53" s="356"/>
      <c r="E53" s="356"/>
      <c r="F53" s="356"/>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c r="A54" s="356" t="s">
        <v>446</v>
      </c>
      <c r="B54" s="356"/>
      <c r="C54" s="356"/>
      <c r="D54" s="356"/>
      <c r="E54" s="356"/>
      <c r="F54" s="356"/>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c r="A55" s="356" t="s">
        <v>447</v>
      </c>
      <c r="B55" s="356"/>
      <c r="C55" s="356"/>
      <c r="D55" s="356"/>
      <c r="E55" s="356"/>
      <c r="F55" s="356"/>
      <c r="G55" s="8">
        <v>47</v>
      </c>
      <c r="H55" s="77">
        <v>0</v>
      </c>
      <c r="I55" s="77">
        <v>0</v>
      </c>
      <c r="J55" s="77">
        <v>0</v>
      </c>
      <c r="K55" s="77">
        <v>0</v>
      </c>
      <c r="L55" s="77">
        <v>0</v>
      </c>
      <c r="M55" s="77">
        <v>0</v>
      </c>
      <c r="N55" s="77">
        <v>0</v>
      </c>
      <c r="O55" s="77">
        <v>0</v>
      </c>
      <c r="P55" s="77">
        <v>0</v>
      </c>
      <c r="Q55" s="77">
        <v>0</v>
      </c>
      <c r="R55" s="77">
        <v>0</v>
      </c>
      <c r="S55" s="77">
        <v>0</v>
      </c>
      <c r="T55" s="77">
        <v>0</v>
      </c>
      <c r="U55" s="77">
        <v>0</v>
      </c>
      <c r="V55" s="77">
        <v>0</v>
      </c>
      <c r="W55" s="78">
        <f t="shared" si="11"/>
        <v>0</v>
      </c>
      <c r="X55" s="77">
        <v>0</v>
      </c>
      <c r="Y55" s="78">
        <f t="shared" si="12"/>
        <v>0</v>
      </c>
    </row>
    <row r="56" spans="1:25">
      <c r="A56" s="356" t="s">
        <v>448</v>
      </c>
      <c r="B56" s="356"/>
      <c r="C56" s="356"/>
      <c r="D56" s="356"/>
      <c r="E56" s="356"/>
      <c r="F56" s="356"/>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78">
        <f t="shared" si="11"/>
        <v>0</v>
      </c>
      <c r="X56" s="77">
        <v>0</v>
      </c>
      <c r="Y56" s="78">
        <f t="shared" si="12"/>
        <v>0</v>
      </c>
    </row>
    <row r="57" spans="1:25" ht="23.25" customHeight="1">
      <c r="A57" s="356" t="s">
        <v>460</v>
      </c>
      <c r="B57" s="356"/>
      <c r="C57" s="356"/>
      <c r="D57" s="356"/>
      <c r="E57" s="356"/>
      <c r="F57" s="356"/>
      <c r="G57" s="8">
        <v>49</v>
      </c>
      <c r="H57" s="77">
        <v>0</v>
      </c>
      <c r="I57" s="77">
        <v>0</v>
      </c>
      <c r="J57" s="77">
        <v>0</v>
      </c>
      <c r="K57" s="77">
        <v>0</v>
      </c>
      <c r="L57" s="77">
        <v>0</v>
      </c>
      <c r="M57" s="77">
        <v>0</v>
      </c>
      <c r="N57" s="77">
        <v>0</v>
      </c>
      <c r="O57" s="77">
        <v>0</v>
      </c>
      <c r="P57" s="77">
        <v>0</v>
      </c>
      <c r="Q57" s="77">
        <v>0</v>
      </c>
      <c r="R57" s="77">
        <v>0</v>
      </c>
      <c r="S57" s="77">
        <v>0</v>
      </c>
      <c r="T57" s="77">
        <v>0</v>
      </c>
      <c r="U57" s="77">
        <v>0</v>
      </c>
      <c r="V57" s="77">
        <v>0</v>
      </c>
      <c r="W57" s="78">
        <f t="shared" si="11"/>
        <v>0</v>
      </c>
      <c r="X57" s="77">
        <v>0</v>
      </c>
      <c r="Y57" s="78">
        <f t="shared" si="12"/>
        <v>0</v>
      </c>
    </row>
    <row r="58" spans="1:25" ht="23.25" customHeight="1">
      <c r="A58" s="356" t="s">
        <v>450</v>
      </c>
      <c r="B58" s="356"/>
      <c r="C58" s="356"/>
      <c r="D58" s="356"/>
      <c r="E58" s="356"/>
      <c r="F58" s="356"/>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c r="A59" s="374" t="s">
        <v>461</v>
      </c>
      <c r="B59" s="374"/>
      <c r="C59" s="374"/>
      <c r="D59" s="374"/>
      <c r="E59" s="374"/>
      <c r="F59" s="374"/>
      <c r="G59" s="10">
        <v>51</v>
      </c>
      <c r="H59" s="80">
        <f t="shared" ref="H59:T59" si="13">SUM(H39:H58)</f>
        <v>399816000</v>
      </c>
      <c r="I59" s="80">
        <f t="shared" si="13"/>
        <v>0</v>
      </c>
      <c r="J59" s="80">
        <f t="shared" si="13"/>
        <v>19990800</v>
      </c>
      <c r="K59" s="80">
        <f t="shared" si="13"/>
        <v>0</v>
      </c>
      <c r="L59" s="80">
        <f t="shared" si="13"/>
        <v>0</v>
      </c>
      <c r="M59" s="80">
        <f t="shared" si="13"/>
        <v>0</v>
      </c>
      <c r="N59" s="80">
        <f t="shared" si="13"/>
        <v>0</v>
      </c>
      <c r="O59" s="80">
        <f t="shared" si="13"/>
        <v>0</v>
      </c>
      <c r="P59" s="80">
        <f t="shared" si="13"/>
        <v>0</v>
      </c>
      <c r="Q59" s="80">
        <f t="shared" si="13"/>
        <v>0</v>
      </c>
      <c r="R59" s="80">
        <f t="shared" si="13"/>
        <v>0</v>
      </c>
      <c r="S59" s="80">
        <f t="shared" si="13"/>
        <v>0</v>
      </c>
      <c r="T59" s="80">
        <f t="shared" si="13"/>
        <v>0</v>
      </c>
      <c r="U59" s="80">
        <f>SUM(U39:U58)</f>
        <v>66504686</v>
      </c>
      <c r="V59" s="80">
        <f>SUM(V39:V58)</f>
        <v>13533544</v>
      </c>
      <c r="W59" s="80">
        <f>SUM(W39:W58)</f>
        <v>499845030</v>
      </c>
      <c r="X59" s="80">
        <f>SUM(X39:X58)</f>
        <v>0</v>
      </c>
      <c r="Y59" s="80">
        <f>SUM(Y39:Y58)</f>
        <v>499845030</v>
      </c>
    </row>
    <row r="60" spans="1:25">
      <c r="A60" s="375" t="s">
        <v>385</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row>
    <row r="61" spans="1:25" ht="31.5" customHeight="1">
      <c r="A61" s="378" t="s">
        <v>462</v>
      </c>
      <c r="B61" s="378"/>
      <c r="C61" s="378"/>
      <c r="D61" s="378"/>
      <c r="E61" s="378"/>
      <c r="F61" s="378"/>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0</v>
      </c>
      <c r="Q61" s="79">
        <f t="shared" si="14"/>
        <v>0</v>
      </c>
      <c r="R61" s="79">
        <f t="shared" si="14"/>
        <v>0</v>
      </c>
      <c r="S61" s="79">
        <f t="shared" si="14"/>
        <v>0</v>
      </c>
      <c r="T61" s="79">
        <f t="shared" si="14"/>
        <v>0</v>
      </c>
      <c r="U61" s="79">
        <f>SUM(U41:U49)</f>
        <v>0</v>
      </c>
      <c r="V61" s="79">
        <f>SUM(V41:V49)</f>
        <v>0</v>
      </c>
      <c r="W61" s="79">
        <f>SUM(W41:W49)</f>
        <v>0</v>
      </c>
      <c r="X61" s="79">
        <f>SUM(X41:X49)</f>
        <v>0</v>
      </c>
      <c r="Y61" s="79">
        <f>SUM(Y41:Y49)</f>
        <v>0</v>
      </c>
    </row>
    <row r="62" spans="1:25" ht="27.75" customHeight="1">
      <c r="A62" s="378" t="s">
        <v>463</v>
      </c>
      <c r="B62" s="378"/>
      <c r="C62" s="378"/>
      <c r="D62" s="378"/>
      <c r="E62" s="378"/>
      <c r="F62" s="378"/>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0</v>
      </c>
      <c r="Q62" s="79">
        <f t="shared" si="15"/>
        <v>0</v>
      </c>
      <c r="R62" s="79">
        <f t="shared" si="15"/>
        <v>0</v>
      </c>
      <c r="S62" s="79">
        <f t="shared" si="15"/>
        <v>0</v>
      </c>
      <c r="T62" s="79">
        <f t="shared" si="15"/>
        <v>0</v>
      </c>
      <c r="U62" s="79">
        <f>U40+U61</f>
        <v>0</v>
      </c>
      <c r="V62" s="79">
        <f>V40+V61</f>
        <v>13335352</v>
      </c>
      <c r="W62" s="79">
        <f>W40+W61</f>
        <v>13335352</v>
      </c>
      <c r="X62" s="79">
        <f>X40+X61</f>
        <v>0</v>
      </c>
      <c r="Y62" s="79">
        <f>Y40+Y61</f>
        <v>13335352</v>
      </c>
    </row>
    <row r="63" spans="1:25" ht="29.25" customHeight="1">
      <c r="A63" s="380" t="s">
        <v>464</v>
      </c>
      <c r="B63" s="380"/>
      <c r="C63" s="380"/>
      <c r="D63" s="380"/>
      <c r="E63" s="380"/>
      <c r="F63" s="380"/>
      <c r="G63" s="10">
        <v>54</v>
      </c>
      <c r="H63" s="80">
        <f t="shared" ref="H63:T63" si="16">SUM(H50:H58)</f>
        <v>0</v>
      </c>
      <c r="I63" s="80">
        <f t="shared" si="16"/>
        <v>0</v>
      </c>
      <c r="J63" s="80">
        <f t="shared" si="16"/>
        <v>0</v>
      </c>
      <c r="K63" s="80">
        <f t="shared" si="16"/>
        <v>0</v>
      </c>
      <c r="L63" s="80">
        <f t="shared" si="16"/>
        <v>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0</v>
      </c>
      <c r="V63" s="80">
        <f>SUM(V50:V58)</f>
        <v>0</v>
      </c>
      <c r="W63" s="80">
        <f>SUM(W50:W58)</f>
        <v>0</v>
      </c>
      <c r="X63" s="80">
        <f>SUM(X50:X58)</f>
        <v>0</v>
      </c>
      <c r="Y63" s="8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horizontalCentered="1"/>
  <pageMargins left="0.74803149606299213" right="0.74803149606299213" top="0.59055118110236227" bottom="0.59055118110236227" header="0.51181102362204722" footer="0.51181102362204722"/>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166" zoomScaleNormal="166" workbookViewId="0">
      <selection activeCell="M6" sqref="M6"/>
    </sheetView>
  </sheetViews>
  <sheetFormatPr defaultRowHeight="12.75"/>
  <cols>
    <col min="1" max="1" width="42.85546875" bestFit="1" customWidth="1"/>
    <col min="2" max="2" width="5" bestFit="1" customWidth="1"/>
    <col min="4" max="4" width="44" customWidth="1"/>
    <col min="5" max="5" width="11" bestFit="1" customWidth="1"/>
    <col min="8" max="8" width="8.7109375" customWidth="1"/>
    <col min="9" max="9" width="9.140625" hidden="1" customWidth="1"/>
    <col min="10" max="10" width="22" hidden="1" customWidth="1"/>
  </cols>
  <sheetData>
    <row r="1" spans="1:10">
      <c r="A1" s="388" t="s">
        <v>583</v>
      </c>
      <c r="B1" s="389"/>
      <c r="C1" s="389"/>
      <c r="D1" s="389"/>
      <c r="E1" s="389"/>
      <c r="F1" s="389"/>
      <c r="G1" s="389"/>
      <c r="H1" s="389"/>
      <c r="I1" s="389"/>
      <c r="J1" s="389"/>
    </row>
    <row r="2" spans="1:10">
      <c r="A2" s="389"/>
      <c r="B2" s="389"/>
      <c r="C2" s="389"/>
      <c r="D2" s="389"/>
      <c r="E2" s="389"/>
      <c r="F2" s="389"/>
      <c r="G2" s="389"/>
      <c r="H2" s="389"/>
      <c r="I2" s="389"/>
      <c r="J2" s="389"/>
    </row>
    <row r="3" spans="1:10">
      <c r="A3" s="389"/>
      <c r="B3" s="389"/>
      <c r="C3" s="389"/>
      <c r="D3" s="389"/>
      <c r="E3" s="389"/>
      <c r="F3" s="389"/>
      <c r="G3" s="389"/>
      <c r="H3" s="389"/>
      <c r="I3" s="389"/>
      <c r="J3" s="389"/>
    </row>
    <row r="4" spans="1:10">
      <c r="A4" s="389"/>
      <c r="B4" s="389"/>
      <c r="C4" s="389"/>
      <c r="D4" s="389"/>
      <c r="E4" s="389"/>
      <c r="F4" s="389"/>
      <c r="G4" s="389"/>
      <c r="H4" s="389"/>
      <c r="I4" s="389"/>
      <c r="J4" s="389"/>
    </row>
    <row r="5" spans="1:10">
      <c r="A5" s="389"/>
      <c r="B5" s="389"/>
      <c r="C5" s="389"/>
      <c r="D5" s="389"/>
      <c r="E5" s="389"/>
      <c r="F5" s="389"/>
      <c r="G5" s="389"/>
      <c r="H5" s="389"/>
      <c r="I5" s="389"/>
      <c r="J5" s="389"/>
    </row>
    <row r="6" spans="1:10">
      <c r="A6" s="389"/>
      <c r="B6" s="389"/>
      <c r="C6" s="389"/>
      <c r="D6" s="389"/>
      <c r="E6" s="389"/>
      <c r="F6" s="389"/>
      <c r="G6" s="389"/>
      <c r="H6" s="389"/>
      <c r="I6" s="389"/>
      <c r="J6" s="389"/>
    </row>
    <row r="7" spans="1:10">
      <c r="A7" s="389"/>
      <c r="B7" s="389"/>
      <c r="C7" s="389"/>
      <c r="D7" s="389"/>
      <c r="E7" s="389"/>
      <c r="F7" s="389"/>
      <c r="G7" s="389"/>
      <c r="H7" s="389"/>
      <c r="I7" s="389"/>
      <c r="J7" s="389"/>
    </row>
    <row r="8" spans="1:10">
      <c r="A8" s="389"/>
      <c r="B8" s="389"/>
      <c r="C8" s="389"/>
      <c r="D8" s="389"/>
      <c r="E8" s="389"/>
      <c r="F8" s="389"/>
      <c r="G8" s="389"/>
      <c r="H8" s="389"/>
      <c r="I8" s="389"/>
      <c r="J8" s="389"/>
    </row>
    <row r="9" spans="1:10">
      <c r="A9" s="389"/>
      <c r="B9" s="389"/>
      <c r="C9" s="389"/>
      <c r="D9" s="389"/>
      <c r="E9" s="389"/>
      <c r="F9" s="389"/>
      <c r="G9" s="389"/>
      <c r="H9" s="389"/>
      <c r="I9" s="389"/>
      <c r="J9" s="389"/>
    </row>
    <row r="10" spans="1:10">
      <c r="A10" s="389"/>
      <c r="B10" s="389"/>
      <c r="C10" s="389"/>
      <c r="D10" s="389"/>
      <c r="E10" s="389"/>
      <c r="F10" s="389"/>
      <c r="G10" s="389"/>
      <c r="H10" s="389"/>
      <c r="I10" s="389"/>
      <c r="J10" s="389"/>
    </row>
    <row r="11" spans="1:10" ht="106.5" customHeight="1">
      <c r="A11" s="389"/>
      <c r="B11" s="389"/>
      <c r="C11" s="389"/>
      <c r="D11" s="389"/>
      <c r="E11" s="389"/>
      <c r="F11" s="389"/>
      <c r="G11" s="389"/>
      <c r="H11" s="389"/>
      <c r="I11" s="389"/>
      <c r="J11" s="389"/>
    </row>
    <row r="12" spans="1:10">
      <c r="A12" s="389"/>
      <c r="B12" s="389"/>
      <c r="C12" s="389"/>
      <c r="D12" s="389"/>
      <c r="E12" s="389"/>
      <c r="F12" s="389"/>
      <c r="G12" s="389"/>
      <c r="H12" s="389"/>
      <c r="I12" s="389"/>
      <c r="J12" s="389"/>
    </row>
    <row r="13" spans="1:10" ht="72.75" customHeight="1">
      <c r="A13" s="389"/>
      <c r="B13" s="389"/>
      <c r="C13" s="389"/>
      <c r="D13" s="389"/>
      <c r="E13" s="389"/>
      <c r="F13" s="389"/>
      <c r="G13" s="389"/>
      <c r="H13" s="389"/>
      <c r="I13" s="389"/>
      <c r="J13" s="389"/>
    </row>
    <row r="14" spans="1:10">
      <c r="A14" s="389"/>
      <c r="B14" s="389"/>
      <c r="C14" s="389"/>
      <c r="D14" s="389"/>
      <c r="E14" s="389"/>
      <c r="F14" s="389"/>
      <c r="G14" s="389"/>
      <c r="H14" s="389"/>
      <c r="I14" s="389"/>
      <c r="J14" s="389"/>
    </row>
    <row r="15" spans="1:10">
      <c r="A15" s="389"/>
      <c r="B15" s="389"/>
      <c r="C15" s="389"/>
      <c r="D15" s="389"/>
      <c r="E15" s="389"/>
      <c r="F15" s="389"/>
      <c r="G15" s="389"/>
      <c r="H15" s="389"/>
      <c r="I15" s="389"/>
      <c r="J15" s="389"/>
    </row>
    <row r="16" spans="1:10">
      <c r="A16" s="389"/>
      <c r="B16" s="389"/>
      <c r="C16" s="389"/>
      <c r="D16" s="389"/>
      <c r="E16" s="389"/>
      <c r="F16" s="389"/>
      <c r="G16" s="389"/>
      <c r="H16" s="389"/>
      <c r="I16" s="389"/>
      <c r="J16" s="389"/>
    </row>
    <row r="17" spans="1:10" ht="58.5" customHeight="1">
      <c r="A17" s="389"/>
      <c r="B17" s="389"/>
      <c r="C17" s="389"/>
      <c r="D17" s="389"/>
      <c r="E17" s="389"/>
      <c r="F17" s="389"/>
      <c r="G17" s="389"/>
      <c r="H17" s="389"/>
      <c r="I17" s="389"/>
      <c r="J17" s="389"/>
    </row>
    <row r="18" spans="1:10" ht="60.75" customHeight="1">
      <c r="A18" s="389"/>
      <c r="B18" s="389"/>
      <c r="C18" s="389"/>
      <c r="D18" s="389"/>
      <c r="E18" s="389"/>
      <c r="F18" s="389"/>
      <c r="G18" s="389"/>
      <c r="H18" s="389"/>
      <c r="I18" s="389"/>
      <c r="J18" s="389"/>
    </row>
    <row r="19" spans="1:10" ht="58.5" customHeight="1">
      <c r="A19" s="389"/>
      <c r="B19" s="389"/>
      <c r="C19" s="389"/>
      <c r="D19" s="389"/>
      <c r="E19" s="389"/>
      <c r="F19" s="389"/>
      <c r="G19" s="389"/>
      <c r="H19" s="389"/>
      <c r="I19" s="389"/>
      <c r="J19" s="389"/>
    </row>
    <row r="20" spans="1:10" ht="52.5" customHeight="1">
      <c r="A20" s="389"/>
      <c r="B20" s="389"/>
      <c r="C20" s="389"/>
      <c r="D20" s="389"/>
      <c r="E20" s="389"/>
      <c r="F20" s="389"/>
      <c r="G20" s="389"/>
      <c r="H20" s="389"/>
      <c r="I20" s="389"/>
      <c r="J20" s="389"/>
    </row>
    <row r="21" spans="1:10">
      <c r="A21" s="389"/>
      <c r="B21" s="389"/>
      <c r="C21" s="389"/>
      <c r="D21" s="389"/>
      <c r="E21" s="389"/>
      <c r="F21" s="389"/>
      <c r="G21" s="389"/>
      <c r="H21" s="389"/>
      <c r="I21" s="389"/>
      <c r="J21" s="389"/>
    </row>
    <row r="22" spans="1:10">
      <c r="A22" s="389"/>
      <c r="B22" s="389"/>
      <c r="C22" s="389"/>
      <c r="D22" s="389"/>
      <c r="E22" s="389"/>
      <c r="F22" s="389"/>
      <c r="G22" s="389"/>
      <c r="H22" s="389"/>
      <c r="I22" s="389"/>
      <c r="J22" s="389"/>
    </row>
    <row r="23" spans="1:10">
      <c r="A23" s="389"/>
      <c r="B23" s="389"/>
      <c r="C23" s="389"/>
      <c r="D23" s="389"/>
      <c r="E23" s="389"/>
      <c r="F23" s="389"/>
      <c r="G23" s="389"/>
      <c r="H23" s="389"/>
      <c r="I23" s="389"/>
      <c r="J23" s="389"/>
    </row>
    <row r="24" spans="1:10" ht="71.25" customHeight="1">
      <c r="A24" s="389"/>
      <c r="B24" s="389"/>
      <c r="C24" s="389"/>
      <c r="D24" s="389"/>
      <c r="E24" s="389"/>
      <c r="F24" s="389"/>
      <c r="G24" s="389"/>
      <c r="H24" s="389"/>
      <c r="I24" s="389"/>
      <c r="J24" s="389"/>
    </row>
    <row r="25" spans="1:10" ht="42.75" customHeight="1">
      <c r="A25" s="389"/>
      <c r="B25" s="389"/>
      <c r="C25" s="389"/>
      <c r="D25" s="389"/>
      <c r="E25" s="389"/>
      <c r="F25" s="389"/>
      <c r="G25" s="389"/>
      <c r="H25" s="389"/>
      <c r="I25" s="389"/>
      <c r="J25" s="389"/>
    </row>
    <row r="26" spans="1:10" ht="43.5" customHeight="1">
      <c r="A26" s="389"/>
      <c r="B26" s="389"/>
      <c r="C26" s="389"/>
      <c r="D26" s="389"/>
      <c r="E26" s="389"/>
      <c r="F26" s="389"/>
      <c r="G26" s="389"/>
      <c r="H26" s="389"/>
      <c r="I26" s="389"/>
      <c r="J26" s="389"/>
    </row>
    <row r="27" spans="1:10" ht="409.5" customHeight="1">
      <c r="A27" s="389"/>
      <c r="B27" s="389"/>
      <c r="C27" s="389"/>
      <c r="D27" s="389"/>
      <c r="E27" s="389"/>
      <c r="F27" s="389"/>
      <c r="G27" s="389"/>
      <c r="H27" s="389"/>
      <c r="I27" s="389"/>
      <c r="J27" s="389"/>
    </row>
    <row r="29" spans="1:10" s="122" customFormat="1">
      <c r="A29" s="120" t="s">
        <v>580</v>
      </c>
      <c r="B29" s="121"/>
      <c r="C29" s="121"/>
      <c r="D29" s="120"/>
      <c r="E29" s="120"/>
      <c r="F29" s="120"/>
    </row>
    <row r="30" spans="1:10">
      <c r="A30" s="117" t="s">
        <v>540</v>
      </c>
      <c r="B30" s="117" t="s">
        <v>519</v>
      </c>
      <c r="C30" s="117" t="s">
        <v>533</v>
      </c>
      <c r="D30" s="117" t="s">
        <v>541</v>
      </c>
      <c r="E30" s="117" t="s">
        <v>542</v>
      </c>
      <c r="F30" s="117" t="s">
        <v>533</v>
      </c>
      <c r="G30" s="116"/>
    </row>
    <row r="31" spans="1:10">
      <c r="A31" s="118" t="s">
        <v>543</v>
      </c>
      <c r="B31" s="118"/>
      <c r="C31" s="118"/>
      <c r="D31" s="118"/>
      <c r="E31" s="119"/>
      <c r="F31" s="119"/>
      <c r="G31" s="116"/>
    </row>
    <row r="32" spans="1:10" s="125" customFormat="1" ht="11.25">
      <c r="A32" s="140" t="s">
        <v>544</v>
      </c>
      <c r="B32" s="123">
        <v>16</v>
      </c>
      <c r="C32" s="160">
        <v>389743</v>
      </c>
      <c r="D32" s="390" t="s">
        <v>545</v>
      </c>
      <c r="E32" s="392" t="s">
        <v>546</v>
      </c>
      <c r="F32" s="394">
        <v>448406</v>
      </c>
      <c r="G32" s="123"/>
    </row>
    <row r="33" spans="1:8" s="125" customFormat="1" ht="11.25">
      <c r="A33" s="126" t="s">
        <v>520</v>
      </c>
      <c r="B33" s="126">
        <v>18</v>
      </c>
      <c r="C33" s="163">
        <v>58664</v>
      </c>
      <c r="D33" s="391"/>
      <c r="E33" s="393"/>
      <c r="F33" s="395"/>
      <c r="G33" s="123"/>
    </row>
    <row r="34" spans="1:8" s="125" customFormat="1" ht="11.25">
      <c r="A34" s="127" t="s">
        <v>521</v>
      </c>
      <c r="B34" s="127">
        <v>19</v>
      </c>
      <c r="C34" s="156">
        <v>2127</v>
      </c>
      <c r="D34" s="396" t="s">
        <v>547</v>
      </c>
      <c r="E34" s="382" t="s">
        <v>548</v>
      </c>
      <c r="F34" s="385">
        <v>19017</v>
      </c>
      <c r="G34" s="123"/>
    </row>
    <row r="35" spans="1:8" s="125" customFormat="1" ht="11.25">
      <c r="A35" s="128" t="s">
        <v>522</v>
      </c>
      <c r="B35" s="128">
        <v>17</v>
      </c>
      <c r="C35" s="159">
        <v>16889</v>
      </c>
      <c r="D35" s="397"/>
      <c r="E35" s="384"/>
      <c r="F35" s="387"/>
      <c r="G35" s="123"/>
    </row>
    <row r="36" spans="1:8" s="125" customFormat="1" ht="33.75">
      <c r="A36" s="129" t="s">
        <v>523</v>
      </c>
      <c r="B36" s="129">
        <v>22</v>
      </c>
      <c r="C36" s="152">
        <v>5537</v>
      </c>
      <c r="D36" s="141" t="s">
        <v>549</v>
      </c>
      <c r="E36" s="130" t="s">
        <v>550</v>
      </c>
      <c r="F36" s="152">
        <v>21348</v>
      </c>
      <c r="G36" s="123"/>
    </row>
    <row r="37" spans="1:8" s="125" customFormat="1" ht="11.25">
      <c r="A37" s="131" t="s">
        <v>524</v>
      </c>
      <c r="B37" s="131">
        <v>23</v>
      </c>
      <c r="C37" s="153">
        <v>12130</v>
      </c>
      <c r="D37" s="142" t="s">
        <v>551</v>
      </c>
      <c r="E37" s="132" t="s">
        <v>525</v>
      </c>
      <c r="F37" s="153">
        <v>1178</v>
      </c>
      <c r="G37" s="123"/>
    </row>
    <row r="38" spans="1:8" s="125" customFormat="1" ht="11.25">
      <c r="A38" s="133" t="s">
        <v>526</v>
      </c>
      <c r="B38" s="133">
        <v>24</v>
      </c>
      <c r="C38" s="163">
        <v>4860</v>
      </c>
      <c r="D38" s="143"/>
      <c r="E38" s="126"/>
      <c r="F38" s="154"/>
      <c r="G38" s="123"/>
    </row>
    <row r="39" spans="1:8" s="125" customFormat="1" ht="11.25">
      <c r="A39" s="134" t="s">
        <v>552</v>
      </c>
      <c r="B39" s="134"/>
      <c r="C39" s="166"/>
      <c r="D39" s="144"/>
      <c r="E39" s="135"/>
      <c r="F39" s="155"/>
      <c r="G39" s="123"/>
    </row>
    <row r="40" spans="1:8" s="125" customFormat="1" ht="11.25">
      <c r="A40" s="127" t="s">
        <v>527</v>
      </c>
      <c r="B40" s="127">
        <v>17</v>
      </c>
      <c r="C40" s="156">
        <v>13451</v>
      </c>
      <c r="D40" s="145" t="s">
        <v>528</v>
      </c>
      <c r="E40" s="127" t="s">
        <v>553</v>
      </c>
      <c r="F40" s="156">
        <v>13843</v>
      </c>
      <c r="G40" s="123"/>
    </row>
    <row r="41" spans="1:8" s="125" customFormat="1" ht="11.25">
      <c r="A41" s="128" t="s">
        <v>528</v>
      </c>
      <c r="B41" s="128"/>
      <c r="C41" s="159">
        <v>391</v>
      </c>
      <c r="D41" s="146"/>
      <c r="E41" s="128"/>
      <c r="F41" s="157"/>
      <c r="G41" s="123"/>
    </row>
    <row r="42" spans="1:8" s="125" customFormat="1" ht="11.25">
      <c r="A42" s="130" t="s">
        <v>529</v>
      </c>
      <c r="B42" s="130">
        <v>29</v>
      </c>
      <c r="C42" s="152">
        <v>10811</v>
      </c>
      <c r="D42" s="141" t="s">
        <v>554</v>
      </c>
      <c r="E42" s="130" t="s">
        <v>555</v>
      </c>
      <c r="F42" s="152">
        <v>10682</v>
      </c>
      <c r="G42" s="123"/>
    </row>
    <row r="43" spans="1:8" s="125" customFormat="1" ht="11.25">
      <c r="A43" s="126"/>
      <c r="B43" s="126"/>
      <c r="C43" s="163"/>
      <c r="D43" s="143" t="s">
        <v>530</v>
      </c>
      <c r="E43" s="126" t="s">
        <v>556</v>
      </c>
      <c r="F43" s="154">
        <v>129</v>
      </c>
      <c r="G43" s="123"/>
    </row>
    <row r="44" spans="1:8" s="125" customFormat="1" ht="11.25">
      <c r="A44" s="136" t="s">
        <v>557</v>
      </c>
      <c r="B44" s="136">
        <v>31</v>
      </c>
      <c r="C44" s="158">
        <v>9602</v>
      </c>
      <c r="D44" s="147" t="s">
        <v>558</v>
      </c>
      <c r="E44" s="136" t="str">
        <f>+E43</f>
        <v>ADP 123</v>
      </c>
      <c r="F44" s="158">
        <v>9602</v>
      </c>
      <c r="G44" s="123"/>
    </row>
    <row r="45" spans="1:8" s="125" customFormat="1" ht="11.25">
      <c r="A45" s="127" t="s">
        <v>531</v>
      </c>
      <c r="B45" s="127">
        <v>17</v>
      </c>
      <c r="C45" s="156">
        <v>3769</v>
      </c>
      <c r="D45" s="145" t="s">
        <v>559</v>
      </c>
      <c r="E45" s="127" t="s">
        <v>556</v>
      </c>
      <c r="F45" s="156">
        <v>1968</v>
      </c>
      <c r="G45" s="123"/>
    </row>
    <row r="46" spans="1:8" s="125" customFormat="1" ht="11.25">
      <c r="A46" s="128"/>
      <c r="B46" s="128"/>
      <c r="C46" s="159"/>
      <c r="D46" s="146" t="s">
        <v>532</v>
      </c>
      <c r="E46" s="128" t="s">
        <v>560</v>
      </c>
      <c r="F46" s="159">
        <v>1801</v>
      </c>
      <c r="G46" s="123"/>
    </row>
    <row r="47" spans="1:8" s="125" customFormat="1" ht="11.25">
      <c r="A47" s="131" t="s">
        <v>561</v>
      </c>
      <c r="B47" s="131">
        <v>30</v>
      </c>
      <c r="C47" s="160">
        <v>2877</v>
      </c>
      <c r="D47" s="148" t="s">
        <v>562</v>
      </c>
      <c r="E47" s="131" t="s">
        <v>563</v>
      </c>
      <c r="F47" s="160">
        <v>2753</v>
      </c>
      <c r="G47" s="123"/>
      <c r="H47" s="168"/>
    </row>
    <row r="48" spans="1:8" s="125" customFormat="1" ht="11.25">
      <c r="A48" s="123"/>
      <c r="B48" s="123"/>
      <c r="C48" s="124"/>
      <c r="D48" s="140" t="s">
        <v>582</v>
      </c>
      <c r="E48" s="123" t="s">
        <v>581</v>
      </c>
      <c r="F48" s="161">
        <v>124</v>
      </c>
      <c r="G48" s="123"/>
    </row>
    <row r="49" spans="1:7" s="125" customFormat="1" ht="11.25">
      <c r="A49" s="398" t="s">
        <v>564</v>
      </c>
      <c r="B49" s="398"/>
      <c r="C49" s="398"/>
      <c r="D49" s="140"/>
      <c r="E49" s="123"/>
      <c r="F49" s="161"/>
      <c r="G49" s="123"/>
    </row>
    <row r="50" spans="1:7" s="125" customFormat="1" ht="11.25">
      <c r="A50" s="137" t="s">
        <v>565</v>
      </c>
      <c r="B50" s="137" t="s">
        <v>566</v>
      </c>
      <c r="C50" s="137" t="s">
        <v>533</v>
      </c>
      <c r="D50" s="149" t="s">
        <v>541</v>
      </c>
      <c r="E50" s="137" t="s">
        <v>542</v>
      </c>
      <c r="F50" s="162" t="s">
        <v>533</v>
      </c>
      <c r="G50" s="123"/>
    </row>
    <row r="51" spans="1:7" s="125" customFormat="1" ht="22.5">
      <c r="A51" s="392" t="s">
        <v>567</v>
      </c>
      <c r="B51" s="392">
        <v>9</v>
      </c>
      <c r="C51" s="394">
        <v>60287</v>
      </c>
      <c r="D51" s="140" t="s">
        <v>534</v>
      </c>
      <c r="E51" s="123" t="s">
        <v>568</v>
      </c>
      <c r="F51" s="160">
        <v>52956</v>
      </c>
      <c r="G51" s="123"/>
    </row>
    <row r="52" spans="1:7" s="125" customFormat="1" ht="11.25">
      <c r="A52" s="399"/>
      <c r="B52" s="399"/>
      <c r="C52" s="400"/>
      <c r="D52" s="150" t="s">
        <v>569</v>
      </c>
      <c r="E52" s="123" t="s">
        <v>570</v>
      </c>
      <c r="F52" s="160">
        <v>1003</v>
      </c>
      <c r="G52" s="123"/>
    </row>
    <row r="53" spans="1:7" s="125" customFormat="1" ht="11.25">
      <c r="A53" s="399"/>
      <c r="B53" s="399"/>
      <c r="C53" s="400"/>
      <c r="D53" s="150" t="s">
        <v>571</v>
      </c>
      <c r="E53" s="123" t="s">
        <v>572</v>
      </c>
      <c r="F53" s="160">
        <v>1762</v>
      </c>
      <c r="G53" s="123"/>
    </row>
    <row r="54" spans="1:7" s="125" customFormat="1" ht="11.25">
      <c r="A54" s="393"/>
      <c r="B54" s="393"/>
      <c r="C54" s="395"/>
      <c r="D54" s="143" t="s">
        <v>573</v>
      </c>
      <c r="E54" s="126" t="s">
        <v>574</v>
      </c>
      <c r="F54" s="163">
        <v>4566</v>
      </c>
      <c r="G54" s="123"/>
    </row>
    <row r="55" spans="1:7" s="125" customFormat="1" ht="11.25">
      <c r="A55" s="382" t="s">
        <v>536</v>
      </c>
      <c r="B55" s="382">
        <v>12</v>
      </c>
      <c r="C55" s="385">
        <v>22096</v>
      </c>
      <c r="D55" s="145" t="s">
        <v>535</v>
      </c>
      <c r="E55" s="127" t="s">
        <v>575</v>
      </c>
      <c r="F55" s="156">
        <v>1484</v>
      </c>
      <c r="G55" s="123"/>
    </row>
    <row r="56" spans="1:7" s="125" customFormat="1" ht="11.25">
      <c r="A56" s="383"/>
      <c r="B56" s="383"/>
      <c r="C56" s="386"/>
      <c r="D56" s="151" t="s">
        <v>576</v>
      </c>
      <c r="E56" s="139" t="s">
        <v>574</v>
      </c>
      <c r="F56" s="164">
        <v>12438</v>
      </c>
      <c r="G56" s="123"/>
    </row>
    <row r="57" spans="1:7" s="125" customFormat="1" ht="11.25">
      <c r="A57" s="383"/>
      <c r="B57" s="383"/>
      <c r="C57" s="386"/>
      <c r="D57" s="151" t="s">
        <v>537</v>
      </c>
      <c r="E57" s="139" t="s">
        <v>577</v>
      </c>
      <c r="F57" s="164">
        <v>7815</v>
      </c>
      <c r="G57" s="123"/>
    </row>
    <row r="58" spans="1:7" s="125" customFormat="1" ht="11.25">
      <c r="A58" s="384"/>
      <c r="B58" s="384"/>
      <c r="C58" s="387"/>
      <c r="D58" s="146" t="s">
        <v>538</v>
      </c>
      <c r="E58" s="128" t="s">
        <v>578</v>
      </c>
      <c r="F58" s="159">
        <v>359</v>
      </c>
      <c r="G58" s="123"/>
    </row>
    <row r="59" spans="1:7" s="125" customFormat="1" ht="11.25">
      <c r="A59" s="138" t="s">
        <v>539</v>
      </c>
      <c r="B59" s="138"/>
      <c r="C59" s="167">
        <v>-13</v>
      </c>
      <c r="D59" s="148" t="s">
        <v>579</v>
      </c>
      <c r="E59" s="131" t="s">
        <v>577</v>
      </c>
      <c r="F59" s="165">
        <v>-13</v>
      </c>
      <c r="G59" s="123"/>
    </row>
  </sheetData>
  <mergeCells count="14">
    <mergeCell ref="A55:A58"/>
    <mergeCell ref="B55:B58"/>
    <mergeCell ref="C55:C58"/>
    <mergeCell ref="A1:J27"/>
    <mergeCell ref="D32:D33"/>
    <mergeCell ref="E32:E33"/>
    <mergeCell ref="F32:F33"/>
    <mergeCell ref="D34:D35"/>
    <mergeCell ref="E34:E35"/>
    <mergeCell ref="F34:F35"/>
    <mergeCell ref="A49:C49"/>
    <mergeCell ref="A51:A54"/>
    <mergeCell ref="B51:B54"/>
    <mergeCell ref="C51:C54"/>
  </mergeCells>
  <printOptions horizontalCentered="1"/>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purl.org/dc/elements/1.1/"/>
    <ds:schemaRef ds:uri="http://purl.org/dc/dcmitype/"/>
    <ds:schemaRef ds:uri="22baa3bd-a2fa-4ea9-9ebb-3a9c6a55952b"/>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sheet'!Ispis_naslova</vt:lpstr>
      <vt:lpstr>'P&amp;L'!Ispis_naslova</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Kristina Ostojić Meštrović</cp:lastModifiedBy>
  <cp:lastPrinted>2022-03-22T09:14:50Z</cp:lastPrinted>
  <dcterms:created xsi:type="dcterms:W3CDTF">2008-10-17T11:51:54Z</dcterms:created>
  <dcterms:modified xsi:type="dcterms:W3CDTF">2022-03-29T12:34:25Z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