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tomasinim\Desktop\IZJEŠTAJI ZA JAVNU OBJAVU 2025\2025 izvješća za javnu objavu\DEVETOMJESEČNI IZVJEŠTAJ\TFI-IZD-POD\tfi\"/>
    </mc:Choice>
  </mc:AlternateContent>
  <xr:revisionPtr revIDLastSave="0" documentId="8_{FF9D0794-9FB2-4FE8-86FC-CC0BB478396C}" xr6:coauthVersionLast="47" xr6:coauthVersionMax="47" xr10:uidLastSave="{00000000-0000-0000-0000-000000000000}"/>
  <bookViews>
    <workbookView xWindow="-120" yWindow="-120" windowWidth="51840" windowHeight="21120" activeTab="6" xr2:uid="{00000000-000D-0000-FFFF-FFFF00000000}"/>
  </bookViews>
  <sheets>
    <sheet name="Opći podaci" sheetId="25" r:id="rId1"/>
    <sheet name="Bilanca" sheetId="18" r:id="rId2"/>
    <sheet name="NT_I" sheetId="20" state="hidden" r:id="rId3"/>
    <sheet name="RDG" sheetId="26" r:id="rId4"/>
    <sheet name="NT_D" sheetId="21" r:id="rId5"/>
    <sheet name="PK" sheetId="22" r:id="rId6"/>
    <sheet name="Bilješke" sheetId="24" r:id="rId7"/>
  </sheets>
  <definedNames>
    <definedName name="_xlnm.Print_Titles" localSheetId="1">Bilanca!$1:$7</definedName>
    <definedName name="_xlnm.Print_Titles" localSheetId="3">RDG!$1:$7</definedName>
    <definedName name="_xlnm.Print_Area" localSheetId="1">Bilanca!$A$1:$I$134</definedName>
    <definedName name="_xlnm.Print_Area" localSheetId="6">Bilješke!$A$1:$I$87</definedName>
    <definedName name="_xlnm.Print_Area" localSheetId="4">NT_D!$A$1:$I$53</definedName>
    <definedName name="_xlnm.Print_Area" localSheetId="2">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24" l="1"/>
  <c r="F85" i="24"/>
  <c r="F82" i="24"/>
  <c r="F81" i="24"/>
  <c r="F80" i="24"/>
  <c r="F77" i="24"/>
  <c r="F86" i="24" l="1"/>
  <c r="F83" i="24"/>
  <c r="F70" i="24"/>
  <c r="F68" i="24"/>
  <c r="F63" i="24"/>
  <c r="F72" i="24"/>
  <c r="U55" i="22"/>
  <c r="V36" i="22"/>
  <c r="U36" i="22"/>
  <c r="E72" i="24"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V40" i="22" s="1"/>
  <c r="J68" i="26"/>
  <c r="K67" i="26"/>
  <c r="K68" i="26"/>
  <c r="H66" i="26"/>
  <c r="H67" i="26"/>
  <c r="I85" i="18"/>
  <c r="H85" i="18"/>
  <c r="H89" i="26" l="1"/>
  <c r="H109" i="26" s="1"/>
  <c r="W11" i="22"/>
  <c r="J89" i="26"/>
  <c r="J109" i="26" s="1"/>
  <c r="I78" i="18"/>
  <c r="H78" i="18"/>
  <c r="W40" i="22"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F62" i="24" s="1"/>
  <c r="I45" i="18"/>
  <c r="I38" i="18"/>
  <c r="I27" i="18"/>
  <c r="I17" i="18"/>
  <c r="F58" i="24" s="1"/>
  <c r="I10" i="18"/>
  <c r="F60" i="24" s="1"/>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<sst xmlns="http://schemas.openxmlformats.org/spreadsheetml/2006/main" count="607" uniqueCount="531">
  <si>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</si>
  <si>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</si>
  <si>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</si>
  <si>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</si>
  <si>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</si>
  <si>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</si>
  <si>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</si>
  <si>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</si>
  <si>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</si>
  <si>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</si>
  <si>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</si>
  <si>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</si>
  <si>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</si>
  <si>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</si>
  <si>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</si>
  <si>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</si>
  <si>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</si>
  <si>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</si>
  <si>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</si>
  <si>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</si>
  <si>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</si>
  <si>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</si>
  <si>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</si>
  <si>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</si>
  <si>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</si>
  <si>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</si>
  <si>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</si>
  <si>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</si>
  <si>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</si>
  <si>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</si>
  <si>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</si>
  <si>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</si>
  <si>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</si>
  <si>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</si>
  <si>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</si>
  <si>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</si>
  <si>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</si>
  <si>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</si>
  <si>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</si>
  <si>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</si>
  <si>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</si>
  <si>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</si>
  <si>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</si>
  <si>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</si>
  <si>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</si>
  <si>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</si>
  <si>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</si>
  <si>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</si>
  <si>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</si>
  <si>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</si>
  <si>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</si>
  <si>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</si>
  <si>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</si>
  <si>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</si>
  <si>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</si>
  <si>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</si>
  <si>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</si>
  <si>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</si>
  <si>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</si>
  <si>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</si>
  <si>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</si>
  <si>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</si>
  <si>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</si>
  <si>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</si>
  <si>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</si>
  <si>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</si>
  <si>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</si>
  <si>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</si>
  <si>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</si>
  <si>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</si>
  <si>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</si>
  <si>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</si>
  <si>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</si>
  <si>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</si>
  <si>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</si>
  <si>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</si>
  <si>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</si>
  <si>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</si>
  <si>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</si>
  <si>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</si>
  <si>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</si>
  <si>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</si>
  <si>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</si>
  <si>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</si>
  <si>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</si>
  <si>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</si>
  <si>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</si>
  <si>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</si>
  <si>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</si>
  <si>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</si>
  <si>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</si>
  <si>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</si>
  <si>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</si>
  <si>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</si>
  <si>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</si>
  <si>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</si>
  <si>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</si>
  <si>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</si>
  <si>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</si>
  <si>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</si>
  <si>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</si>
  <si>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</si>
  <si>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</si>
  <si>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</si>
  <si>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</si>
  <si>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</si>
  <si>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</si>
  <si>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</si>
  <si>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</si>
  <si>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</si>
  <si>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</si>
  <si>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</si>
  <si>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</si>
  <si>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</si>
  <si>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</si>
  <si>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</si>
  <si>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</si>
  <si>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</si>
  <si>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</si>
  <si>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</si>
  <si>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</si>
  <si>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</si>
  <si>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</si>
  <si>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</si>
  <si>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</si>
  <si>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</si>
  <si>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</si>
  <si>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</si>
  <si>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</si>
  <si>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</si>
  <si>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</si>
  <si>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</si>
  <si>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</si>
  <si>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</si>
  <si>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</si>
  <si>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</si>
  <si>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</si>
  <si>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</si>
  <si>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</si>
  <si>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</si>
  <si>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</si>
  <si>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</si>
  <si>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</si>
  <si>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</si>
  <si>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</si>
  <si>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</si>
  <si>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</si>
  <si>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</si>
  <si>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</si>
  <si>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</si>
  <si>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</si>
  <si>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</si>
  <si>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</si>
  <si>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</si>
  <si>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</si>
  <si>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</si>
  <si>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</si>
  <si>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</si>
  <si>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</si>
  <si>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</si>
  <si>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</si>
  <si>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</si>
  <si>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</si>
  <si>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</si>
  <si>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</si>
  <si>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</si>
  <si>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</si>
  <si>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</si>
  <si>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</si>
  <si>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</si>
  <si>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</si>
  <si>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</si>
  <si>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</si>
  <si>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</si>
  <si>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</si>
  <si>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</si>
  <si>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</si>
  <si>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</si>
  <si>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</si>
  <si>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</si>
  <si>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</si>
  <si>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</si>
  <si>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</si>
  <si>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</si>
  <si>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</si>
  <si>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</si>
  <si>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</si>
  <si>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</si>
  <si>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</si>
  <si>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</si>
  <si>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</si>
  <si>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</si>
  <si>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</si>
  <si>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</si>
  <si>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</si>
  <si>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</si>
  <si>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</si>
  <si>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</si>
  <si>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</si>
  <si>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</si>
  <si>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</si>
  <si>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</si>
  <si>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</si>
  <si>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</si>
  <si>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</si>
  <si>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</si>
  <si>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</si>
  <si>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</si>
  <si>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</si>
  <si>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</si>
  <si>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</si>
  <si>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</si>
  <si>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</si>
  <si>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</si>
  <si>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</si>
  <si>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</si>
  <si>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</si>
  <si>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</si>
  <si>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</si>
  <si>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</si>
  <si>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</si>
  <si>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</si>
  <si>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</si>
  <si>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</si>
  <si>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</si>
  <si>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</si>
  <si>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</si>
  <si>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</si>
  <si>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</si>
  <si>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</si>
  <si>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</si>
  <si>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</si>
  <si>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</si>
  <si>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</si>
  <si>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</si>
  <si>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</si>
  <si>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</si>
  <si>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</si>
  <si>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</si>
  <si>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</si>
  <si>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</si>
  <si>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</si>
  <si>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</si>
  <si>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</si>
  <si>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</si>
  <si>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</si>
  <si>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</si>
  <si>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</si>
  <si>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</si>
  <si>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</si>
  <si>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</si>
  <si>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</si>
  <si>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</si>
  <si>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</si>
  <si>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</si>
  <si>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</si>
  <si>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</si>
  <si>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</si>
  <si>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</si>
  <si>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</si>
  <si>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</si>
  <si>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</si>
  <si>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</si>
  <si>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</si>
  <si>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</si>
  <si>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</si>
  <si>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</si>
  <si>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</si>
  <si>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</si>
  <si>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</si>
  <si>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</si>
  <si>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</si>
  <si>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</si>
  <si>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</si>
  <si>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</si>
  <si>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</si>
  <si>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</si>
  <si>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</si>
  <si>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</si>
  <si>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</si>
  <si>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</si>
  <si>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</si>
  <si>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</si>
  <si>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</si>
  <si>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</si>
  <si>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</si>
  <si>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</si>
  <si>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</si>
  <si>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</si>
  <si>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</si>
  <si>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</si>
  <si>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</si>
  <si>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</si>
  <si>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</si>
  <si>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</si>
  <si>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</si>
  <si>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</si>
  <si>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</si>
  <si>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</si>
  <si>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</si>
  <si>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</si>
  <si>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</si>
  <si>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</si>
  <si>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</si>
  <si>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</si>
  <si>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</si>
  <si>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</si>
  <si>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</si>
  <si>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</si>
  <si>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</si>
  <si>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</si>
  <si>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</si>
  <si>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</si>
  <si>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</si>
  <si>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</si>
  <si>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</si>
  <si>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</si>
  <si>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</si>
  <si>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</si>
  <si>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</si>
  <si>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</si>
  <si>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</si>
  <si>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</si>
  <si>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</si>
  <si>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</si>
  <si>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</si>
  <si>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</si>
  <si>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</si>
  <si>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</si>
  <si>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</si>
  <si>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</si>
  <si>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</si>
  <si>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</si>
  <si>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</si>
  <si>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</si>
  <si>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</si>
  <si>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</si>
  <si>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</si>
  <si>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</si>
  <si>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</si>
  <si>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</si>
  <si>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</si>
  <si>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</si>
  <si>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</si>
  <si>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</si>
  <si>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</si>
  <si>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</si>
  <si>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</si>
  <si>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</si>
  <si>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</si>
  <si>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</si>
  <si>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</si>
  <si>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</si>
  <si>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</si>
  <si>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</si>
  <si>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</si>
  <si>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</si>
  <si>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</si>
  <si>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</si>
  <si>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</si>
  <si>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</si>
  <si>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</si>
  <si>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</si>
  <si>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</si>
  <si>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</si>
  <si>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</si>
  <si>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</si>
  <si>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</si>
  <si>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</si>
  <si>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</si>
  <si>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</si>
  <si>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</si>
  <si>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</si>
  <si>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</si>
  <si>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</si>
  <si>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</si>
  <si>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</si>
  <si>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</si>
  <si>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</si>
  <si>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</si>
  <si>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</si>
  <si>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</si>
  <si>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</si>
  <si>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</si>
  <si>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</si>
  <si>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</si>
  <si>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</si>
  <si>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</si>
  <si>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</si>
  <si>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</si>
  <si>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</si>
  <si>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</si>
  <si>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</si>
  <si>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</si>
  <si>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</si>
  <si>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</si>
  <si>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</si>
  <si>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</si>
  <si>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</si>
  <si>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</si>
  <si>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</si>
  <si>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</si>
  <si>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</si>
  <si>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</si>
  <si>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</si>
  <si>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</si>
  <si>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</si>
  <si>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</si>
  <si>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</si>
  <si>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</si>
  <si>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</si>
  <si>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</si>
  <si>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</si>
  <si>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</si>
  <si>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</si>
  <si>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</si>
  <si>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</si>
  <si>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</si>
  <si>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</si>
  <si>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</si>
  <si>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</si>
  <si>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</si>
  <si>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</si>
  <si>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</si>
  <si>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</si>
  <si>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</si>
  <si>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</si>
  <si>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</si>
  <si>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</si>
  <si>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</si>
  <si>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</si>
  <si>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</si>
  <si>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</si>
  <si>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</si>
  <si>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</si>
  <si>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</si>
  <si>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</si>
  <si>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</si>
  <si>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</si>
  <si>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</si>
  <si>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</si>
  <si>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</si>
  <si>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</si>
  <si>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</si>
  <si>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</si>
  <si>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</si>
  <si>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</si>
  <si>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</si>
  <si>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</si>
  <si>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03267628</t>
  </si>
  <si>
    <t>HR</t>
  </si>
  <si>
    <t>7478000090X86WBQ6C10</t>
  </si>
  <si>
    <t>040002541</t>
  </si>
  <si>
    <t>17195049659</t>
  </si>
  <si>
    <t>1181</t>
  </si>
  <si>
    <t xml:space="preserve">Adriatic Croatia International Club, za djelatnost marina d.d. </t>
  </si>
  <si>
    <t xml:space="preserve">Rijeka </t>
  </si>
  <si>
    <t>Rudolfa Strohala 2</t>
  </si>
  <si>
    <t>www.aci-marinas.com</t>
  </si>
  <si>
    <t>051/271-288</t>
  </si>
  <si>
    <t>Obveznik: Adriatic Croatia International Club, za djelatnost marina, d.d.</t>
  </si>
  <si>
    <t>Obveznik: Adriatic Croatia International Club, za djelatnost marina d.d.</t>
  </si>
  <si>
    <t xml:space="preserve">Obveznik: Adriatic Croatia International Club, za djelatnost marina d.d. </t>
  </si>
  <si>
    <t>Usporedba izvještajnih pozicija MSFI i TFI POD</t>
  </si>
  <si>
    <t xml:space="preserve">Stavka po MSFI </t>
  </si>
  <si>
    <t xml:space="preserve">BILJEŠKA </t>
  </si>
  <si>
    <t>Stavka TFI - POD</t>
  </si>
  <si>
    <t xml:space="preserve">AOP </t>
  </si>
  <si>
    <t>AKTIVA</t>
  </si>
  <si>
    <t xml:space="preserve">Nekretnine, postrojenja i oprema </t>
  </si>
  <si>
    <t xml:space="preserve">Materijalna imovina </t>
  </si>
  <si>
    <t>AOP 010 (AOP 011 do 019)</t>
  </si>
  <si>
    <t xml:space="preserve">Ulaganja u nekretnine </t>
  </si>
  <si>
    <t xml:space="preserve">Nematerijalna imovina </t>
  </si>
  <si>
    <t>AOP 003 (AOP 004 do 009)</t>
  </si>
  <si>
    <t xml:space="preserve">Imovina s pravom korištenja </t>
  </si>
  <si>
    <t xml:space="preserve">Potraživanja od kupaca </t>
  </si>
  <si>
    <t xml:space="preserve">Potraživanja </t>
  </si>
  <si>
    <t>AOP 046 (AOP 047 do 052)</t>
  </si>
  <si>
    <t xml:space="preserve">Ugovorna imovina </t>
  </si>
  <si>
    <t xml:space="preserve">Plaćeni troškovi budućeg razdoblja i obračunati prihodi </t>
  </si>
  <si>
    <t>AOP 064</t>
  </si>
  <si>
    <t xml:space="preserve">Ostala potraživanja </t>
  </si>
  <si>
    <t xml:space="preserve">Obveze po najmovima - dugoročne </t>
  </si>
  <si>
    <t xml:space="preserve">Ostale dugoročne obveze </t>
  </si>
  <si>
    <t>AOP 107</t>
  </si>
  <si>
    <t xml:space="preserve">Obveze po kreditima - kratkoročne </t>
  </si>
  <si>
    <t xml:space="preserve">Obveze po kreditima </t>
  </si>
  <si>
    <t xml:space="preserve">Ostale kratkoročne obveze - kamata </t>
  </si>
  <si>
    <t>AOP 123</t>
  </si>
  <si>
    <t xml:space="preserve">Ugovorna obveza </t>
  </si>
  <si>
    <t xml:space="preserve">Ostale kratkoročne obveze - ugovorna obveza </t>
  </si>
  <si>
    <t xml:space="preserve">Obveze po najmovima - kratkoročne </t>
  </si>
  <si>
    <t xml:space="preserve">Ostale kratkoročne obveze - pravo korištenja imovine </t>
  </si>
  <si>
    <t xml:space="preserve">Obveze za poreze, doprinose i slična davanja - pravo korištenja imovine (koncesija) </t>
  </si>
  <si>
    <t>AOP 120</t>
  </si>
  <si>
    <t>Dobavljači nematerijalne imovine - s osnova prava korištenja</t>
  </si>
  <si>
    <t>AOP 117</t>
  </si>
  <si>
    <t xml:space="preserve">Rezerviranja - kratkoročna </t>
  </si>
  <si>
    <t xml:space="preserve">Odgođeno plaćanje troškova i prihod budućeg razdoblja - rezerviranja </t>
  </si>
  <si>
    <t>AOP 124</t>
  </si>
  <si>
    <t>Obveze prema zaposlenima - otpremnine i jubilarne nagrade</t>
  </si>
  <si>
    <t>AOP 119</t>
  </si>
  <si>
    <t>Stavka GFI - POD</t>
  </si>
  <si>
    <t xml:space="preserve">Troškovi osoblja </t>
  </si>
  <si>
    <t>AOP 013 (AOP 14 do 16)</t>
  </si>
  <si>
    <t xml:space="preserve">Rezerviranja za mirovine, otpremnine i slične obveze </t>
  </si>
  <si>
    <t>AOP 023</t>
  </si>
  <si>
    <t xml:space="preserve">Ostali troškovi - naknade zaposlenicima </t>
  </si>
  <si>
    <t>AOP 018</t>
  </si>
  <si>
    <t xml:space="preserve">Ostali poslovni rashodi </t>
  </si>
  <si>
    <t xml:space="preserve">Vrijednosna usklađenja b) kratkotrajne imovine osim financijske imovine </t>
  </si>
  <si>
    <t>AOP 021</t>
  </si>
  <si>
    <t xml:space="preserve">Ostali troškovi - bez naknade zaposlenicima </t>
  </si>
  <si>
    <t xml:space="preserve">Ostali poslovni rashodi - osim ostalih gubitaka </t>
  </si>
  <si>
    <t>AOP 029</t>
  </si>
  <si>
    <t>Rezerviranja za započete sudske sporove</t>
  </si>
  <si>
    <t>AOP 025</t>
  </si>
  <si>
    <t>Iznos u 000 eura</t>
  </si>
  <si>
    <t>Potraživanja za preplaćeni porez na dobit</t>
  </si>
  <si>
    <t>AOP 115</t>
  </si>
  <si>
    <t>aci@aci-club.hr</t>
  </si>
  <si>
    <t>kristina.ostojicmestrovic@aci-club.hr</t>
  </si>
  <si>
    <t>Kristina Ostojić Meštrović</t>
  </si>
  <si>
    <t>18. Odnosi s povezanim stranama Tijekom 2020. godine ACI d.d. je zajedno s društvom Gitone Kvarner d.o.o. osnovao novo društvo ACI-Gitone d.o.o. radi zajedničkog poduhvata prijave na natječaj, izgradnje i gospodarskog korištenja marine u Rijeci. Odnosi s povezanim stranama odnose se na pravne osobe od posebnog interesa za Republiku Hrvatsku, a koja su u većinskom državnom vlasništvu. Društva koje kontrolira Republika Hrvatska, a s kojima Društvo ostvaruje značajne transakcije jesu: Hrvatska elektroprivreda d.d., INA – industrija nafte d.d., Državne nekretnine d.d., Narodne novine d.d., Plovput d.o.o., HP – Hrvatska pošta d.d., Croatia airlines d.d., Hrvatske šume d.o.o., Hrvatske vode, Hrvatska poštanska banka d.d., i Financijska agencija (FINA).</t>
  </si>
  <si>
    <t>stanje na dan 30.09.2025</t>
  </si>
  <si>
    <t>u razdoblju 01.01.2025. do 30.09.2025.</t>
  </si>
  <si>
    <t>u razdoblju 01.01.2025 do 30.09.2025</t>
  </si>
  <si>
    <t>Izvještaj o financijskom položaju na dan 30.09.2025.</t>
  </si>
  <si>
    <r>
      <t xml:space="preserve">BILJEŠKE UZ FINANCIJSKE IZVJEŠTAJE - TFI
(koji se sastavljaju za tromjesečna razdoblja)
Naziv izdavatelja:  </t>
    </r>
    <r>
      <rPr>
        <b/>
        <sz val="10"/>
        <color theme="1"/>
        <rFont val="Arial"/>
        <family val="2"/>
        <charset val="238"/>
      </rPr>
      <t xml:space="preserve"> Adriatic Croatia International Club, za djelatnost marina d.d. </t>
    </r>
    <r>
      <rPr>
        <sz val="10"/>
        <color theme="1"/>
        <rFont val="Arial"/>
        <family val="2"/>
        <charset val="238"/>
      </rPr>
      <t xml:space="preserve">
OIB:   </t>
    </r>
    <r>
      <rPr>
        <b/>
        <sz val="10"/>
        <color theme="1"/>
        <rFont val="Arial"/>
        <family val="2"/>
        <charset val="238"/>
      </rPr>
      <t>17195049659</t>
    </r>
    <r>
      <rPr>
        <sz val="10"/>
        <color theme="1"/>
        <rFont val="Arial"/>
        <family val="2"/>
        <charset val="238"/>
      </rPr>
      <t xml:space="preserve">
Izvještajno razdoblje: </t>
    </r>
    <r>
      <rPr>
        <b/>
        <sz val="10"/>
        <color theme="1"/>
        <rFont val="Arial"/>
        <family val="2"/>
        <charset val="238"/>
      </rPr>
      <t xml:space="preserve">01.01.2025.-30.09.2025.
</t>
    </r>
    <r>
      <rPr>
        <sz val="10"/>
        <color theme="1"/>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t>
    </r>
    <r>
      <rPr>
        <b/>
        <sz val="10"/>
        <color theme="1"/>
        <rFont val="Arial"/>
        <family val="2"/>
        <charset val="238"/>
      </rPr>
      <t>www.aci-marinas.com</t>
    </r>
    <r>
      <rPr>
        <sz val="10"/>
        <color theme="1"/>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color theme="1"/>
        <rFont val="Arial"/>
        <family val="2"/>
        <charset val="238"/>
      </rPr>
      <t>Financijski izvještaji Društva za razdoblje završeno  30. rujna 2025. godine sastavljeni su sukladno Međunarodnom računovodstvenom standardu 34 - Financijsko izvještavanje tijekom godine. Ne uključuju sve podatke i objave koji su obvezni za godišnje financijske izvještaje te ih se treba čitati zajedno sa  financijskim izvještajima Društva na dan 31. prosinca 2024. godine. Financijski izvještaji pripremljeni su temeljem istih računovodstvenih politika, prikaza i metoda izračuna koji su se koristili prilikom pripreme godišnjih financijskih izvještaja Društva na dan 31. prosinca 2024. godine.</t>
    </r>
    <r>
      <rPr>
        <sz val="10"/>
        <color theme="1"/>
        <rFont val="Arial"/>
        <family val="2"/>
        <charset val="238"/>
      </rPr>
      <t xml:space="preserve">
d) objašnjenje poslovnih rezultata u slučaju da izdavatelj obavlja djelatnost sezonske prirode (točke 37. i 38. MRS 34- Financijsko izvještavanje za razdoblja tijekom godine) 
</t>
    </r>
    <r>
      <rPr>
        <b/>
        <sz val="10"/>
        <color theme="1"/>
        <rFont val="Arial"/>
        <family val="2"/>
        <charset val="238"/>
      </rPr>
      <t>Predmet poslovanja Društva je organiziranje i pružanje usluga veza i ostalih usluga nautičarima na pomorskom dobru temeljem dodjeljenih koncesija u 22 marine i 1 sidrišta. Prihodi dnevnog veza ostvaruju se prvenstveno u trećem kvartalu tijekom ljetnih mjeseci srpnja i kolovoza, dok je prihod od usluge godišnjeg veza ravnomjerno raspoređen sukladno korištenju usluge.</t>
    </r>
    <r>
      <rPr>
        <sz val="10"/>
        <color theme="1"/>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color theme="1"/>
        <rFont val="Arial"/>
        <family val="2"/>
        <charset val="238"/>
      </rPr>
      <t>Adriatic Croatia International Club, za djelatnost marina d.d. (ACI d.d.), RH, Matični broj: 040002541, OIB: 17195049659</t>
    </r>
    <r>
      <rPr>
        <sz val="10"/>
        <color theme="1"/>
        <rFont val="Arial"/>
        <family val="2"/>
        <charset val="238"/>
      </rPr>
      <t xml:space="preserve">
2. usvojene računovodstvene politike (samo naznaku je li došlo do promjene u odnosu na prethodno razdoblje)
</t>
    </r>
    <r>
      <rPr>
        <b/>
        <sz val="10"/>
        <color theme="1"/>
        <rFont val="Arial"/>
        <family val="2"/>
        <charset val="238"/>
      </rPr>
      <t xml:space="preserve">Računovodstvene politike navedene su u sklopu bilješki uz Godišnje izvješće za 2024. godinu, poglavlje 2. 
</t>
    </r>
    <r>
      <rPr>
        <sz val="10"/>
        <color theme="1"/>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color theme="1"/>
        <rFont val="Arial"/>
        <family val="2"/>
        <charset val="238"/>
      </rPr>
      <t>Tijekom izvještajnog perioda za 2025. godinu nije bilo navedenih obveza i izdataka koji nisu uključeni u bilancu.</t>
    </r>
    <r>
      <rPr>
        <sz val="10"/>
        <color theme="1"/>
        <rFont val="Arial"/>
        <family val="2"/>
        <charset val="238"/>
      </rPr>
      <t xml:space="preserve">
4. iznos i prirodu pojedinih stavki prihoda ili rashoda izuzetne veličine ili pojave 
</t>
    </r>
    <r>
      <rPr>
        <b/>
        <sz val="10"/>
        <color theme="1"/>
        <rFont val="Arial"/>
        <family val="2"/>
        <charset val="238"/>
      </rPr>
      <t xml:space="preserve">Prihodi i rashodi detaljno su obrađeni u sklopu izvještaja u poglavljima Dinamika prodaje i dinamika profitabilnosti. </t>
    </r>
    <r>
      <rPr>
        <sz val="10"/>
        <color theme="1"/>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b/>
        <sz val="10"/>
        <color theme="1"/>
        <rFont val="Arial"/>
        <family val="2"/>
        <charset val="238"/>
      </rPr>
      <t xml:space="preserve">Društvo ima dugoročni investicijski kredit s kvartalnom otplatom glavnice i završetkom otplate 30.06.2028. godine. Stanje obveza po kreditima na dan 30.09.2025. iznosi ukupno 4 milijuna eura. Sredstvo osiguranja kredita je zadužnica.  </t>
    </r>
    <r>
      <rPr>
        <sz val="10"/>
        <color theme="1"/>
        <rFont val="Arial"/>
        <family val="2"/>
        <charset val="238"/>
      </rPr>
      <t xml:space="preserve">
6. prosječan broj zaposlenih tijekom tekućeg razdoblja 
</t>
    </r>
    <r>
      <rPr>
        <b/>
        <sz val="10"/>
        <color theme="1"/>
        <rFont val="Arial"/>
        <family val="2"/>
        <charset val="238"/>
      </rPr>
      <t xml:space="preserve">U izvještajnom periodu prosječno je zaposleno 393 djelatnika. </t>
    </r>
    <r>
      <rPr>
        <sz val="10"/>
        <color theme="1"/>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sz val="10"/>
        <color theme="1"/>
        <rFont val="Arial"/>
        <family val="2"/>
        <charset val="238"/>
      </rPr>
      <t xml:space="preserve">Društvo tijekom izvještajnog perioda za  2025. godinu nije kapitaliziralo trošak plaća.
</t>
    </r>
    <r>
      <rPr>
        <sz val="10"/>
        <color theme="1"/>
        <rFont val="Arial"/>
        <family val="2"/>
        <charset val="238"/>
      </rPr>
      <t xml:space="preserve">
8. ako su u bilanci priznata rezerviranja za odgođeni porez, stanja odgođenog poreza na kraju poslovne godine i kretanja tih stanja tijekom poslovne godine 
</t>
    </r>
    <r>
      <rPr>
        <b/>
        <sz val="10"/>
        <color theme="1"/>
        <rFont val="Arial"/>
        <family val="2"/>
        <charset val="238"/>
      </rPr>
      <t xml:space="preserve">Odgođena porezna imovina na dan 30.09.2025. godine iznosi 191 tisuću eura i na razini je  ostvarenja 31.12.2024. godine. 
</t>
    </r>
    <r>
      <rPr>
        <sz val="10"/>
        <color theme="1"/>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sz val="10"/>
        <color theme="1"/>
        <rFont val="Arial"/>
        <family val="2"/>
        <charset val="238"/>
      </rPr>
      <t>Društvo je sklopilo Ugovor o zajedničkom ulaganju s tvrtkom Gitone Kvarner d.o.o. iz Zagreba i ima 50% udjela. Sve odluke Uprave moraju biti odobrene od strane oba vlasnika, pa je ulaganje klasificirano kao zajednički pothvat. Društvo je osnovano radi prijave na natječaj za dodjelu koncesije za izgradnju i komercijalno korištenje luke nautičkog turizma Porto Baroš u Rijeci. Na dan 30.09.2025.  Uz početnu neto imovinu, Društvo ima iskazano ulaganje u bilanci u iznosu od 2,2 milijun eura, dok  preneseni gubitak iz prethodnih razdoblja iznosi 405 tiusća eura. Tijekom izvještajnog razddoblja evidentirano 50% gubitka ACI-GITONE d.o.o.  u iznosu od 122 tisuće eura. Slijedom navedenog neto iskazana vrijednost ulaganja na kraju perioda iznosi 1,7 milijuna eura.</t>
    </r>
    <r>
      <rPr>
        <sz val="10"/>
        <color theme="1"/>
        <rFont val="Arial"/>
        <family val="2"/>
        <charset val="238"/>
      </rPr>
      <t xml:space="preserve">
10. broj i nominalnu vrijednost, ili ako ne postoji nominalna vrijednost, knjigovodstvenu vrijednost dionica ili udjela upisanih tijekom poslovne godine u okviru odobrenog kapitala
</t>
    </r>
    <r>
      <rPr>
        <b/>
        <sz val="10"/>
        <color theme="1"/>
        <rFont val="Arial"/>
        <family val="2"/>
        <charset val="238"/>
      </rPr>
      <t xml:space="preserve">Društvo raspolaže s 111.060 redovnih dionica bez nominalnog iznosa. Temeljni kapital Društva, iznosi 53.064.702,37 EUR-a. Svaka dionica će se odnositi na 1/111.060 dijela temeljnog kapitala. 
</t>
    </r>
    <r>
      <rPr>
        <sz val="10"/>
        <color theme="1"/>
        <rFont val="Arial"/>
        <family val="2"/>
        <charset val="238"/>
      </rPr>
      <t xml:space="preserve">
11. postojanje bilo kakvih potvrda o sudjelovanju, konvertibilnih zadužnica, jamstava, opcija ili sličnih vrijednosnica ili prava, s naznakom njihovog broja i prava koja daju
</t>
    </r>
    <r>
      <rPr>
        <b/>
        <sz val="10"/>
        <color theme="1"/>
        <rFont val="Arial"/>
        <family val="2"/>
        <charset val="238"/>
      </rPr>
      <t xml:space="preserve">Tijekom izvještajnog perioda nije bilo navedenih vrijednosnica ili prava. 
</t>
    </r>
    <r>
      <rPr>
        <sz val="10"/>
        <color theme="1"/>
        <rFont val="Arial"/>
        <family val="2"/>
        <charset val="238"/>
      </rPr>
      <t xml:space="preserve">
12. naziv, sjedište te pravni oblik svakog poduzetnika u kojemu poduzetnik ima neograničenu odgovornost 
</t>
    </r>
    <r>
      <rPr>
        <b/>
        <sz val="10"/>
        <color theme="1"/>
        <rFont val="Arial"/>
        <family val="2"/>
        <charset val="238"/>
      </rPr>
      <t xml:space="preserve">Tijekom izvještajnog prioda za 2025. godinu nije bilo društava u kojima izdavatelj ima neograničenu odgovornost. </t>
    </r>
    <r>
      <rPr>
        <sz val="10"/>
        <color theme="1"/>
        <rFont val="Arial"/>
        <family val="2"/>
        <charset val="238"/>
      </rPr>
      <t xml:space="preserve">
13. naziv i sjedište poduzetnika koji sastavlja tromjesečni konsolidirani financijski izvještaj najveće grupe poduzetnika u kojoj poduzetnik sudjeluje kao kontrolirani član grupe
</t>
    </r>
    <r>
      <rPr>
        <b/>
        <sz val="10"/>
        <color theme="1"/>
        <rFont val="Arial"/>
        <family val="2"/>
        <charset val="238"/>
      </rPr>
      <t xml:space="preserve">Društvo ne sastavlja konsolidirane izvještaje.
</t>
    </r>
    <r>
      <rPr>
        <sz val="10"/>
        <color theme="1"/>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b/>
        <sz val="10"/>
        <color theme="1"/>
        <rFont val="Arial"/>
        <family val="2"/>
        <charset val="238"/>
      </rPr>
      <t xml:space="preserve">Društvo ne sastavlja konsolidirane izvještaje.
</t>
    </r>
    <r>
      <rPr>
        <sz val="10"/>
        <color theme="1"/>
        <rFont val="Arial"/>
        <family val="2"/>
        <charset val="238"/>
      </rPr>
      <t xml:space="preserve">
15. mjesto na kojem je moguće dobiti primjerke tromjesečnih konsolidiranih financijskih izvještaja iz točaka 13. i 14., pod uvjetom da su dostupni 
</t>
    </r>
    <r>
      <rPr>
        <b/>
        <sz val="10"/>
        <color theme="1"/>
        <rFont val="Arial"/>
        <family val="2"/>
        <charset val="238"/>
      </rPr>
      <t>Društvo ne sastavlja konsolidirane izvještaje.</t>
    </r>
    <r>
      <rPr>
        <sz val="10"/>
        <color theme="1"/>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color theme="1"/>
        <rFont val="Arial"/>
        <family val="2"/>
        <charset val="238"/>
      </rPr>
      <t>Nije bilo navedenih aranžmana.</t>
    </r>
    <r>
      <rPr>
        <sz val="10"/>
        <color theme="1"/>
        <rFont val="Arial"/>
        <family val="2"/>
        <charset val="238"/>
      </rPr>
      <t xml:space="preserve">
17. prirodu i financijski učinak značajnih događaja koji su nastupili nakon datuma bilance i nisu odraženi u računu dobiti i gubitka ili bilanci  </t>
    </r>
    <r>
      <rPr>
        <b/>
        <sz val="10"/>
        <color theme="1"/>
        <rFont val="Arial"/>
        <family val="2"/>
        <charset val="238"/>
      </rPr>
      <t>Nakon 30. rujna 2025. godine nije bilo događaja koji bi imali značajan utjecaj na financijske izvještaje za period koji je završio 30. rujna 2025. godine, odnosno nisu od takvog značaja za poslovanje Društva da bi zahtijevali objavu u bilješkama uz financijske izvještaje.</t>
    </r>
    <r>
      <rPr>
        <sz val="10"/>
        <color theme="1"/>
        <rFont val="Arial"/>
        <family val="2"/>
        <charset val="238"/>
      </rPr>
      <t xml:space="preserve">
</t>
    </r>
  </si>
  <si>
    <t>Izvještaj o sveobuhvatnoj dobiti za razdoblje 01.01.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</si>
</sst>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0.00\ &quot;kn&quot;;\-#,##0.00\ &quot;kn&quot;"/>
    <numFmt numFmtId="44" formatCode="_-* #,##0.00\ &quot;kn&quot;_-;\-* #,##0.00\ &quot;kn&quot;_-;_-* &quot;-&quot;??\ &quot;kn&quot;_-;_-@_-"/>
    <numFmt numFmtId="164" formatCode="000"/>
    <numFmt numFmtId="165" formatCode="00"/>
    <numFmt numFmtId="166" formatCode="_-* #,##0.00\ [$kn-41A]_-;\-* #,##0.00\ [$kn-41A]_-;_-* &quot;-&quot;??\ [$kn-41A]_-;_-@_-"/>
    <numFmt numFmtId="167" formatCode="_-* #,##0.00\ [$€-1]_-;\-* #,##0.00\ [$€-1]_-;_-* &quot;-&quot;??\ [$€-1]_-;_-@_-"/>
    <numFmt numFmtId="168" formatCode="_-* #,##0.00\ _k_n_-;\-* #,##0.00\ _k_n_-;_-* &quot;-&quot;??\ _k_n_-;_-@_-"/>
  </numFmts>
  <fonts count="7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000000"/>
      <name val="Calibri"/>
      <family val="2"/>
      <scheme val="minor"/>
    </font>
    <font>
      <b/>
      <sz val="12"/>
      <color theme="1"/>
      <name val="Calibri"/>
      <family val="2"/>
      <charset val="238"/>
      <scheme val="minor"/>
    </font>
    <font>
      <b/>
      <sz val="11"/>
      <name val="Calibri"/>
      <family val="2"/>
      <charset val="238"/>
      <scheme val="minor"/>
    </font>
    <font>
      <b/>
      <sz val="10"/>
      <name val="Calibri"/>
      <family val="2"/>
      <charset val="238"/>
      <scheme val="minor"/>
    </font>
    <font>
      <sz val="10"/>
      <color rgb="FFFF0000"/>
      <name val="Arial"/>
      <family val="2"/>
      <charset val="238"/>
    </font>
    <font>
      <b/>
      <sz val="12"/>
      <name val="Calibri"/>
      <family val="2"/>
      <charset val="238"/>
      <scheme val="minor"/>
    </font>
    <font>
      <sz val="10"/>
      <color theme="1"/>
      <name val="Arial"/>
      <family val="2"/>
      <charset val="238"/>
    </font>
    <font>
      <b/>
      <sz val="10"/>
      <color theme="1"/>
      <name val="Arial"/>
      <family val="2"/>
      <charset val="238"/>
    </font>
    <font>
      <sz val="10"/>
      <name val="Arial"/>
      <family val="2"/>
      <charset val="238"/>
    </font>
    <font>
      <sz val="10"/>
      <name val="Calibri"/>
      <family val="2"/>
      <charset val="238"/>
      <scheme val="minor"/>
    </font>
    <font>
      <sz val="11"/>
      <color theme="1"/>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0"/>
      <color rgb="FF000000"/>
      <name val="Times New Roman"/>
      <family val="1"/>
      <charset val="238"/>
    </font>
    <font>
      <sz val="11"/>
      <color theme="1"/>
      <name val="Cambria"/>
      <family val="2"/>
      <charset val="238"/>
    </font>
    <font>
      <sz val="10"/>
      <name val="Arial CE"/>
      <charset val="238"/>
    </font>
    <font>
      <sz val="11"/>
      <color rgb="FF9C6500"/>
      <name val="Calibri"/>
      <family val="2"/>
      <charset val="238"/>
      <scheme val="minor"/>
    </font>
    <font>
      <sz val="10"/>
      <color theme="1"/>
      <name val="Calibri"/>
      <family val="2"/>
      <charset val="238"/>
    </font>
    <font>
      <sz val="10"/>
      <name val="Arial Narrow"/>
      <family val="2"/>
      <charset val="238"/>
    </font>
    <font>
      <sz val="11"/>
      <color rgb="FF000000"/>
      <name val="Calibri"/>
      <family val="2"/>
      <charset val="238"/>
    </font>
    <font>
      <b/>
      <sz val="22"/>
      <color theme="4" tint="-0.499984740745262"/>
      <name val="Cambria"/>
      <family val="2"/>
      <scheme val="major"/>
    </font>
    <font>
      <sz val="11"/>
      <color theme="3"/>
      <name val="Calibri"/>
      <family val="2"/>
      <scheme val="minor"/>
    </font>
    <font>
      <sz val="10"/>
      <color rgb="FFFF0000"/>
      <name val="Ariel"/>
      <charset val="238"/>
    </font>
  </fonts>
  <fills count="4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0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xf numFmtId="0" fontId="2" fillId="0" borderId="0"/>
    <xf numFmtId="0" fontId="2" fillId="0" borderId="0"/>
    <xf numFmtId="0" fontId="45" fillId="0" borderId="0"/>
    <xf numFmtId="0" fontId="37" fillId="0" borderId="0"/>
    <xf numFmtId="0" fontId="37" fillId="0" borderId="0"/>
    <xf numFmtId="0" fontId="4" fillId="0" borderId="0"/>
    <xf numFmtId="0" fontId="2" fillId="0" borderId="0"/>
    <xf numFmtId="0" fontId="47" fillId="0" borderId="0"/>
    <xf numFmtId="0" fontId="48" fillId="0" borderId="0" applyNumberFormat="0" applyFill="0" applyBorder="0" applyAlignment="0" applyProtection="0"/>
    <xf numFmtId="0" fontId="49" fillId="0" borderId="41" applyNumberFormat="0" applyFill="0" applyAlignment="0" applyProtection="0"/>
    <xf numFmtId="0" fontId="50" fillId="0" borderId="42" applyNumberFormat="0" applyFill="0" applyAlignment="0" applyProtection="0"/>
    <xf numFmtId="0" fontId="51" fillId="0" borderId="43" applyNumberFormat="0" applyFill="0" applyAlignment="0" applyProtection="0"/>
    <xf numFmtId="0" fontId="51" fillId="0" borderId="0" applyNumberFormat="0" applyFill="0" applyBorder="0" applyAlignment="0" applyProtection="0"/>
    <xf numFmtId="0" fontId="52" fillId="18" borderId="0" applyNumberFormat="0" applyBorder="0" applyAlignment="0" applyProtection="0"/>
    <xf numFmtId="0" fontId="53" fillId="19" borderId="0" applyNumberFormat="0" applyBorder="0" applyAlignment="0" applyProtection="0"/>
    <xf numFmtId="0" fontId="55" fillId="21" borderId="44" applyNumberFormat="0" applyAlignment="0" applyProtection="0"/>
    <xf numFmtId="0" fontId="56" fillId="22" borderId="45" applyNumberFormat="0" applyAlignment="0" applyProtection="0"/>
    <xf numFmtId="0" fontId="57" fillId="22" borderId="44" applyNumberFormat="0" applyAlignment="0" applyProtection="0"/>
    <xf numFmtId="0" fontId="58" fillId="0" borderId="46" applyNumberFormat="0" applyFill="0" applyAlignment="0" applyProtection="0"/>
    <xf numFmtId="0" fontId="59" fillId="23" borderId="47"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9" applyNumberFormat="0" applyFill="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3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0" borderId="0"/>
    <xf numFmtId="0" fontId="1" fillId="0" borderId="0"/>
    <xf numFmtId="0" fontId="4" fillId="0" borderId="0"/>
    <xf numFmtId="0" fontId="1" fillId="0" borderId="0"/>
    <xf numFmtId="0" fontId="1" fillId="0" borderId="0"/>
    <xf numFmtId="0" fontId="4" fillId="0" borderId="0"/>
    <xf numFmtId="0" fontId="63" fillId="0" borderId="0"/>
    <xf numFmtId="9" fontId="1" fillId="0" borderId="0" applyFont="0" applyFill="0" applyBorder="0" applyAlignment="0" applyProtection="0"/>
    <xf numFmtId="0" fontId="63" fillId="0" borderId="0"/>
    <xf numFmtId="9" fontId="63"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9" fontId="64" fillId="0" borderId="0" applyFont="0" applyFill="0" applyBorder="0" applyAlignment="0" applyProtection="0"/>
    <xf numFmtId="0" fontId="47" fillId="0" borderId="0"/>
    <xf numFmtId="0" fontId="1" fillId="0" borderId="0"/>
    <xf numFmtId="0" fontId="1" fillId="0" borderId="0"/>
    <xf numFmtId="0" fontId="1" fillId="0" borderId="0"/>
    <xf numFmtId="9" fontId="63" fillId="0" borderId="0" applyFont="0" applyFill="0" applyBorder="0" applyAlignment="0" applyProtection="0"/>
    <xf numFmtId="0" fontId="64" fillId="0" borderId="0"/>
    <xf numFmtId="0" fontId="1" fillId="0" borderId="0"/>
    <xf numFmtId="9" fontId="6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0" fontId="4" fillId="0" borderId="0"/>
    <xf numFmtId="9" fontId="4" fillId="0" borderId="0" applyFont="0" applyFill="0" applyBorder="0" applyAlignment="0" applyProtection="0"/>
    <xf numFmtId="0" fontId="37" fillId="0" borderId="0"/>
    <xf numFmtId="0" fontId="65" fillId="0" borderId="0"/>
    <xf numFmtId="168" fontId="6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0" fontId="4" fillId="0" borderId="0">
      <alignment wrapText="1"/>
    </xf>
    <xf numFmtId="0" fontId="4" fillId="0" borderId="0" applyFont="0" applyFill="0" applyBorder="0" applyAlignment="0" applyProtection="0">
      <alignment wrapText="1"/>
    </xf>
    <xf numFmtId="0" fontId="37" fillId="0" borderId="0"/>
    <xf numFmtId="0" fontId="67" fillId="0" borderId="0"/>
    <xf numFmtId="0" fontId="67" fillId="0" borderId="0"/>
    <xf numFmtId="0" fontId="67" fillId="0" borderId="0"/>
    <xf numFmtId="0" fontId="65" fillId="0" borderId="0"/>
    <xf numFmtId="168" fontId="65" fillId="0" borderId="0" applyFont="0" applyFill="0" applyBorder="0" applyAlignment="0" applyProtection="0"/>
    <xf numFmtId="4" fontId="68" fillId="0" borderId="0"/>
    <xf numFmtId="9" fontId="68" fillId="0" borderId="0" applyFont="0" applyFill="0" applyBorder="0" applyAlignment="0" applyProtection="0"/>
    <xf numFmtId="4" fontId="68" fillId="0" borderId="0"/>
    <xf numFmtId="9" fontId="68" fillId="0" borderId="0" applyFont="0" applyFill="0" applyBorder="0" applyAlignment="0" applyProtection="0"/>
    <xf numFmtId="0" fontId="1" fillId="0" borderId="0"/>
    <xf numFmtId="0" fontId="66" fillId="20" borderId="0" applyNumberFormat="0" applyBorder="0" applyAlignment="0" applyProtection="0"/>
    <xf numFmtId="0" fontId="1" fillId="24" borderId="48" applyNumberFormat="0" applyFont="0" applyAlignment="0" applyProtection="0"/>
    <xf numFmtId="0" fontId="35" fillId="28" borderId="0" applyNumberFormat="0" applyBorder="0" applyAlignment="0" applyProtection="0"/>
    <xf numFmtId="0" fontId="35" fillId="32"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44" borderId="0" applyNumberFormat="0" applyBorder="0" applyAlignment="0" applyProtection="0"/>
    <xf numFmtId="0" fontId="35" fillId="48" borderId="0" applyNumberFormat="0" applyBorder="0" applyAlignment="0" applyProtection="0"/>
    <xf numFmtId="0" fontId="1" fillId="0" borderId="0"/>
    <xf numFmtId="0" fontId="4" fillId="0" borderId="0"/>
    <xf numFmtId="0" fontId="1" fillId="0" borderId="0"/>
    <xf numFmtId="9" fontId="1" fillId="0" borderId="0" applyFont="0" applyFill="0" applyBorder="0" applyAlignment="0" applyProtection="0"/>
    <xf numFmtId="0" fontId="1" fillId="0" borderId="0"/>
    <xf numFmtId="0" fontId="67" fillId="0" borderId="0"/>
    <xf numFmtId="0" fontId="1" fillId="0" borderId="0"/>
    <xf numFmtId="168"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4" fontId="64" fillId="0" borderId="0" applyFont="0" applyFill="0" applyBorder="0" applyAlignment="0" applyProtection="0"/>
    <xf numFmtId="0" fontId="1" fillId="0" borderId="0"/>
    <xf numFmtId="0" fontId="1" fillId="0" borderId="0"/>
    <xf numFmtId="0" fontId="1" fillId="0" borderId="0"/>
    <xf numFmtId="0" fontId="37" fillId="0" borderId="0"/>
    <xf numFmtId="9" fontId="37"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4" fillId="0" borderId="0"/>
    <xf numFmtId="0" fontId="1" fillId="0" borderId="0"/>
    <xf numFmtId="44" fontId="1" fillId="0" borderId="0" applyFont="0" applyFill="0" applyBorder="0" applyAlignment="0" applyProtection="0"/>
    <xf numFmtId="0" fontId="64" fillId="0" borderId="0"/>
    <xf numFmtId="0" fontId="1" fillId="0" borderId="0"/>
    <xf numFmtId="9" fontId="64" fillId="0" borderId="0" applyFont="0" applyFill="0" applyBorder="0" applyAlignment="0" applyProtection="0"/>
    <xf numFmtId="9" fontId="1" fillId="0" borderId="0" applyFont="0" applyFill="0" applyBorder="0" applyAlignment="0" applyProtection="0"/>
    <xf numFmtId="0" fontId="67" fillId="0" borderId="0"/>
    <xf numFmtId="0" fontId="1" fillId="0" borderId="0"/>
    <xf numFmtId="0" fontId="1" fillId="0" borderId="0"/>
    <xf numFmtId="0" fontId="1" fillId="0" borderId="0"/>
    <xf numFmtId="0" fontId="1" fillId="0" borderId="0"/>
    <xf numFmtId="0" fontId="63" fillId="0" borderId="0"/>
    <xf numFmtId="0" fontId="1" fillId="0" borderId="0"/>
    <xf numFmtId="9" fontId="63" fillId="0" borderId="0" applyFont="0" applyFill="0" applyBorder="0" applyAlignment="0" applyProtection="0"/>
    <xf numFmtId="0" fontId="4" fillId="0" borderId="0"/>
    <xf numFmtId="0" fontId="1" fillId="0" borderId="0"/>
    <xf numFmtId="0" fontId="4" fillId="0" borderId="0"/>
    <xf numFmtId="0" fontId="1" fillId="24" borderId="4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4" fillId="20"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69" fillId="0" borderId="0"/>
    <xf numFmtId="0" fontId="4" fillId="0" borderId="0"/>
    <xf numFmtId="0" fontId="4" fillId="0" borderId="0" applyFont="0" applyFill="0" applyBorder="0" applyAlignment="0" applyProtection="0">
      <alignment wrapText="1"/>
    </xf>
    <xf numFmtId="0" fontId="37" fillId="0" borderId="0"/>
    <xf numFmtId="0" fontId="67" fillId="0" borderId="0"/>
    <xf numFmtId="0" fontId="67" fillId="0" borderId="0"/>
    <xf numFmtId="0" fontId="65" fillId="0" borderId="0"/>
    <xf numFmtId="168" fontId="65"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 fontId="68" fillId="0" borderId="0"/>
    <xf numFmtId="9" fontId="68" fillId="0" borderId="0" applyFont="0" applyFill="0" applyBorder="0" applyAlignment="0" applyProtection="0"/>
    <xf numFmtId="9" fontId="4" fillId="0" borderId="0" applyFont="0" applyFill="0" applyBorder="0" applyAlignment="0" applyProtection="0"/>
    <xf numFmtId="4" fontId="68" fillId="0" borderId="0"/>
    <xf numFmtId="9" fontId="68" fillId="0" borderId="0" applyFont="0" applyFill="0" applyBorder="0" applyAlignment="0" applyProtection="0"/>
    <xf numFmtId="0" fontId="1" fillId="0" borderId="0"/>
    <xf numFmtId="0" fontId="4"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0" borderId="0"/>
    <xf numFmtId="0" fontId="1" fillId="24" borderId="48" applyNumberFormat="0" applyFont="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44"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0" borderId="0"/>
    <xf numFmtId="0" fontId="1" fillId="24" borderId="48" applyNumberFormat="0" applyFont="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44"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44" fontId="4" fillId="0" borderId="0" applyFont="0" applyFill="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0" borderId="0"/>
    <xf numFmtId="0" fontId="1" fillId="24" borderId="48" applyNumberFormat="0" applyFont="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44"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44" fontId="4" fillId="0" borderId="0" applyFont="0" applyFill="0" applyBorder="0" applyAlignment="0" applyProtection="0"/>
    <xf numFmtId="0" fontId="63" fillId="0" borderId="0"/>
    <xf numFmtId="168" fontId="1"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0" fontId="63" fillId="0" borderId="0"/>
    <xf numFmtId="44" fontId="1"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0" fontId="4" fillId="0" borderId="0"/>
    <xf numFmtId="44" fontId="4" fillId="0" borderId="0" applyFont="0" applyFill="0" applyBorder="0" applyAlignment="0" applyProtection="0"/>
    <xf numFmtId="168" fontId="65" fillId="0" borderId="0" applyFont="0" applyFill="0" applyBorder="0" applyAlignment="0" applyProtection="0"/>
    <xf numFmtId="0" fontId="1" fillId="0" borderId="0"/>
    <xf numFmtId="0" fontId="1" fillId="0" borderId="0"/>
    <xf numFmtId="0" fontId="4" fillId="0" borderId="0"/>
    <xf numFmtId="44" fontId="1"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0" fontId="63" fillId="0" borderId="0"/>
    <xf numFmtId="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0" fontId="1" fillId="0" borderId="0"/>
    <xf numFmtId="44" fontId="4" fillId="0" borderId="0" applyFont="0" applyFill="0" applyBorder="0" applyAlignment="0" applyProtection="0"/>
    <xf numFmtId="168" fontId="1" fillId="0" borderId="0" applyFont="0" applyFill="0" applyBorder="0" applyAlignment="0" applyProtection="0"/>
    <xf numFmtId="168" fontId="65"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0" fontId="63" fillId="0" borderId="0"/>
    <xf numFmtId="44" fontId="1"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0" fontId="63" fillId="0" borderId="0"/>
    <xf numFmtId="44" fontId="4"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0" fontId="63" fillId="0" borderId="0"/>
    <xf numFmtId="168" fontId="65" fillId="0" borderId="0" applyFont="0" applyFill="0" applyBorder="0" applyAlignment="0" applyProtection="0"/>
    <xf numFmtId="0" fontId="4" fillId="0" borderId="0"/>
    <xf numFmtId="44" fontId="6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0" fontId="4" fillId="0" borderId="0"/>
    <xf numFmtId="44" fontId="6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0" fontId="63" fillId="0" borderId="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4" fillId="0" borderId="0"/>
    <xf numFmtId="44" fontId="1" fillId="0" borderId="0" applyFont="0" applyFill="0" applyBorder="0" applyAlignment="0" applyProtection="0"/>
    <xf numFmtId="0" fontId="63" fillId="0" borderId="0"/>
    <xf numFmtId="44" fontId="6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0" fontId="4" fillId="0" borderId="0"/>
    <xf numFmtId="44" fontId="4" fillId="0" borderId="0" applyFont="0" applyFill="0" applyBorder="0" applyAlignment="0" applyProtection="0"/>
    <xf numFmtId="0" fontId="63" fillId="0" borderId="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63" fillId="0" borderId="0"/>
    <xf numFmtId="44"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4" fillId="0" borderId="0"/>
    <xf numFmtId="168" fontId="65"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63" fillId="0" borderId="0"/>
    <xf numFmtId="168" fontId="1" fillId="0" borderId="0" applyFont="0" applyFill="0" applyBorder="0" applyAlignment="0" applyProtection="0"/>
    <xf numFmtId="168" fontId="65"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0" fontId="63"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0" fontId="63" fillId="0" borderId="0"/>
    <xf numFmtId="44"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168" fontId="1"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168" fontId="65" fillId="0" borderId="0" applyFont="0" applyFill="0" applyBorder="0" applyAlignment="0" applyProtection="0"/>
    <xf numFmtId="0" fontId="63" fillId="0" borderId="0"/>
    <xf numFmtId="0" fontId="4" fillId="0" borderId="0"/>
    <xf numFmtId="168" fontId="65" fillId="0" borderId="0" applyFont="0" applyFill="0" applyBorder="0" applyAlignment="0" applyProtection="0"/>
    <xf numFmtId="0" fontId="63" fillId="0" borderId="0"/>
    <xf numFmtId="44" fontId="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1" fillId="0" borderId="0" applyFont="0" applyFill="0" applyBorder="0" applyAlignment="0" applyProtection="0"/>
    <xf numFmtId="0" fontId="63" fillId="0" borderId="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168" fontId="65"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168" fontId="1"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63" fillId="0" borderId="0"/>
    <xf numFmtId="44" fontId="4"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168" fontId="4" fillId="0" borderId="0" applyFont="0" applyFill="0" applyBorder="0" applyAlignment="0" applyProtection="0"/>
    <xf numFmtId="44" fontId="64"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63" fillId="0" borderId="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65"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0" fontId="4" fillId="0" borderId="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6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0" fillId="0" borderId="0" applyNumberFormat="0" applyProtection="0">
      <alignment vertical="top"/>
    </xf>
    <xf numFmtId="7" fontId="71" fillId="11" borderId="0" applyBorder="0" applyAlignment="0" applyProtection="0"/>
  </cellStyleXfs>
  <cellXfs count="372">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66" fontId="0" fillId="0" borderId="0" xfId="0" applyNumberFormat="1"/>
    <xf numFmtId="167" fontId="0" fillId="0" borderId="0" xfId="0" applyNumberFormat="1"/>
    <xf numFmtId="0" fontId="8" fillId="0" borderId="0" xfId="0" applyFont="1"/>
    <xf numFmtId="0" fontId="38" fillId="0" borderId="0" xfId="0" applyFont="1" applyAlignment="1">
      <alignment vertical="center"/>
    </xf>
    <xf numFmtId="0" fontId="38" fillId="0" borderId="0" xfId="0" applyFont="1"/>
    <xf numFmtId="0" fontId="39" fillId="0" borderId="2" xfId="0" applyFont="1" applyBorder="1" applyAlignment="1">
      <alignment horizontal="center" vertical="center"/>
    </xf>
    <xf numFmtId="0" fontId="40" fillId="0" borderId="2" xfId="0" applyFont="1" applyBorder="1" applyAlignment="1">
      <alignment horizontal="center" vertical="center" wrapText="1"/>
    </xf>
    <xf numFmtId="0" fontId="39" fillId="16" borderId="39" xfId="0" applyFont="1" applyFill="1" applyBorder="1" applyAlignment="1">
      <alignment horizontal="left" vertical="center"/>
    </xf>
    <xf numFmtId="0" fontId="39" fillId="16" borderId="39" xfId="0" applyFont="1" applyFill="1" applyBorder="1" applyAlignment="1">
      <alignment horizontal="center" vertical="center"/>
    </xf>
    <xf numFmtId="0" fontId="39" fillId="16" borderId="39" xfId="0" applyFont="1" applyFill="1" applyBorder="1" applyAlignment="1">
      <alignment horizontal="center" vertical="center" wrapText="1"/>
    </xf>
    <xf numFmtId="0" fontId="39" fillId="16" borderId="0" xfId="0" applyFont="1" applyFill="1" applyAlignment="1">
      <alignment horizontal="center" vertical="center"/>
    </xf>
    <xf numFmtId="0" fontId="39" fillId="16" borderId="0" xfId="0" applyFont="1" applyFill="1" applyAlignment="1">
      <alignment horizontal="center" vertical="center" wrapText="1"/>
    </xf>
    <xf numFmtId="0" fontId="4" fillId="0" borderId="0" xfId="0" applyFont="1"/>
    <xf numFmtId="0" fontId="4" fillId="0" borderId="0" xfId="0" applyFont="1" applyAlignment="1">
      <alignment horizontal="center"/>
    </xf>
    <xf numFmtId="3" fontId="4" fillId="0" borderId="0" xfId="0" applyNumberFormat="1" applyFont="1"/>
    <xf numFmtId="0" fontId="4" fillId="0" borderId="2" xfId="0" applyFont="1" applyBorder="1"/>
    <xf numFmtId="0" fontId="4" fillId="0" borderId="2" xfId="0" applyFont="1" applyBorder="1" applyAlignment="1">
      <alignment horizontal="center"/>
    </xf>
    <xf numFmtId="3" fontId="4" fillId="0" borderId="2" xfId="0" applyNumberFormat="1" applyFont="1" applyBorder="1"/>
    <xf numFmtId="0" fontId="4" fillId="17" borderId="40" xfId="0" applyFont="1" applyFill="1" applyBorder="1"/>
    <xf numFmtId="0" fontId="4" fillId="17" borderId="40" xfId="0" applyFont="1" applyFill="1" applyBorder="1" applyAlignment="1">
      <alignment horizontal="center"/>
    </xf>
    <xf numFmtId="3" fontId="4" fillId="17" borderId="40" xfId="0" applyNumberFormat="1" applyFont="1" applyFill="1" applyBorder="1"/>
    <xf numFmtId="0" fontId="4" fillId="17" borderId="2" xfId="0" applyFont="1" applyFill="1" applyBorder="1"/>
    <xf numFmtId="0" fontId="4" fillId="17" borderId="2" xfId="0" applyFont="1" applyFill="1" applyBorder="1" applyAlignment="1">
      <alignment horizontal="center"/>
    </xf>
    <xf numFmtId="3" fontId="4" fillId="17" borderId="2" xfId="0" applyNumberFormat="1" applyFont="1" applyFill="1" applyBorder="1"/>
    <xf numFmtId="0" fontId="4" fillId="0" borderId="40" xfId="0" applyFont="1" applyBorder="1"/>
    <xf numFmtId="0" fontId="4" fillId="0" borderId="40" xfId="0" applyFont="1" applyBorder="1" applyAlignment="1">
      <alignment horizontal="center"/>
    </xf>
    <xf numFmtId="3" fontId="4" fillId="0" borderId="40" xfId="0" applyNumberFormat="1" applyFont="1" applyBorder="1"/>
    <xf numFmtId="0" fontId="4" fillId="0" borderId="40" xfId="0" applyFont="1" applyBorder="1" applyAlignment="1">
      <alignment horizontal="left"/>
    </xf>
    <xf numFmtId="0" fontId="4" fillId="0" borderId="40" xfId="0" applyFont="1" applyBorder="1" applyAlignment="1">
      <alignment horizontal="left" wrapText="1"/>
    </xf>
    <xf numFmtId="3" fontId="4" fillId="0" borderId="40" xfId="0" applyNumberFormat="1" applyFont="1" applyBorder="1" applyAlignment="1">
      <alignment horizontal="right"/>
    </xf>
    <xf numFmtId="0" fontId="4" fillId="0" borderId="0" xfId="0" applyFont="1" applyAlignment="1">
      <alignment horizontal="left"/>
    </xf>
    <xf numFmtId="3" fontId="4" fillId="0" borderId="0" xfId="0" applyNumberFormat="1" applyFont="1" applyAlignment="1">
      <alignment horizontal="right"/>
    </xf>
    <xf numFmtId="3" fontId="41" fillId="0" borderId="2" xfId="0" applyNumberFormat="1" applyFont="1" applyBorder="1"/>
    <xf numFmtId="0" fontId="4" fillId="0" borderId="2" xfId="0" applyFont="1" applyBorder="1" applyAlignment="1">
      <alignment horizontal="left"/>
    </xf>
    <xf numFmtId="0" fontId="4" fillId="0" borderId="2" xfId="0" applyFont="1" applyBorder="1" applyAlignment="1">
      <alignment horizontal="right"/>
    </xf>
    <xf numFmtId="0" fontId="4" fillId="17" borderId="40" xfId="0" applyFont="1" applyFill="1" applyBorder="1" applyAlignment="1">
      <alignment horizontal="left"/>
    </xf>
    <xf numFmtId="3" fontId="4" fillId="17" borderId="40" xfId="0" applyNumberFormat="1" applyFont="1" applyFill="1" applyBorder="1" applyAlignment="1">
      <alignment horizontal="right"/>
    </xf>
    <xf numFmtId="0" fontId="4" fillId="0" borderId="39" xfId="0" applyFont="1" applyBorder="1"/>
    <xf numFmtId="0" fontId="4" fillId="0" borderId="39" xfId="0" applyFont="1" applyBorder="1" applyAlignment="1">
      <alignment horizontal="center"/>
    </xf>
    <xf numFmtId="3" fontId="4" fillId="0" borderId="39" xfId="0" applyNumberFormat="1" applyFont="1" applyBorder="1"/>
    <xf numFmtId="0" fontId="4" fillId="17" borderId="0" xfId="0" applyFont="1" applyFill="1"/>
    <xf numFmtId="0" fontId="4" fillId="17" borderId="0" xfId="0" applyFont="1" applyFill="1" applyAlignment="1">
      <alignment horizontal="center"/>
    </xf>
    <xf numFmtId="3" fontId="4" fillId="17" borderId="0" xfId="0" applyNumberFormat="1" applyFont="1" applyFill="1"/>
    <xf numFmtId="0" fontId="42" fillId="0" borderId="0" xfId="0" applyFont="1" applyAlignment="1">
      <alignment vertical="center"/>
    </xf>
    <xf numFmtId="0" fontId="42" fillId="0" borderId="0" xfId="0" applyFont="1"/>
    <xf numFmtId="3" fontId="0" fillId="0" borderId="0" xfId="0" applyNumberFormat="1"/>
    <xf numFmtId="3" fontId="4" fillId="17" borderId="0" xfId="0" applyNumberFormat="1" applyFont="1" applyFill="1" applyAlignment="1">
      <alignment horizontal="right"/>
    </xf>
    <xf numFmtId="3" fontId="43" fillId="0" borderId="40" xfId="0" applyNumberFormat="1" applyFont="1" applyBorder="1" applyAlignment="1">
      <alignment horizontal="right"/>
    </xf>
    <xf numFmtId="3" fontId="46" fillId="0" borderId="33" xfId="9" applyNumberFormat="1" applyFont="1" applyBorder="1" applyAlignment="1" applyProtection="1">
      <alignment vertical="center"/>
      <protection locked="0"/>
    </xf>
    <xf numFmtId="3" fontId="72" fillId="0" borderId="0" xfId="0" applyNumberFormat="1" applyFont="1" applyAlignment="1">
      <alignment horizontal="right" vertical="center" wrapText="1"/>
    </xf>
    <xf numFmtId="0" fontId="41" fillId="0" borderId="0" xfId="0" applyFont="1"/>
    <xf numFmtId="0" fontId="41" fillId="0" borderId="0" xfId="0" applyFont="1" applyAlignment="1">
      <alignment horizontal="left" wrapText="1"/>
    </xf>
    <xf numFmtId="3" fontId="43" fillId="0" borderId="2" xfId="0" applyNumberFormat="1" applyFont="1" applyBorder="1"/>
    <xf numFmtId="0" fontId="7" fillId="11" borderId="34" xfId="4" applyFont="1" applyFill="1" applyBorder="1" applyAlignment="1" applyProtection="1">
      <alignment horizontal="right" vertical="center" wrapText="1"/>
      <protection locked="0"/>
    </xf>
    <xf numFmtId="0" fontId="7" fillId="11" borderId="0" xfId="4" applyFont="1" applyFill="1" applyAlignment="1" applyProtection="1">
      <alignment horizontal="right" vertical="center" wrapText="1"/>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31" fillId="11" borderId="0" xfId="4" applyFont="1" applyFill="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31" fillId="11" borderId="0" xfId="4" applyFont="1" applyFill="1" applyAlignment="1" applyProtection="1">
      <alignment vertical="top"/>
      <protection locked="0"/>
    </xf>
    <xf numFmtId="0" fontId="7" fillId="11" borderId="0" xfId="4" applyFont="1" applyFill="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7" fillId="11" borderId="34" xfId="4"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protection locked="0"/>
    </xf>
    <xf numFmtId="0" fontId="32"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35" xfId="4" applyFont="1" applyFill="1" applyBorder="1" applyAlignment="1" applyProtection="1">
      <alignment horizontal="right" vertical="center" wrapText="1"/>
      <protection locked="0"/>
    </xf>
    <xf numFmtId="0" fontId="32" fillId="11" borderId="34"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5" xfId="4" applyFont="1" applyFill="1" applyBorder="1" applyAlignment="1" applyProtection="1">
      <alignment horizontal="right" vertical="center"/>
      <protection locked="0"/>
    </xf>
    <xf numFmtId="49" fontId="6" fillId="12" borderId="3" xfId="4" quotePrefix="1" applyNumberFormat="1" applyFont="1" applyFill="1" applyBorder="1" applyAlignment="1" applyProtection="1">
      <alignment horizontal="center" vertical="center"/>
      <protection locked="0"/>
    </xf>
    <xf numFmtId="0" fontId="31" fillId="11" borderId="0" xfId="4" applyFont="1" applyFill="1" applyAlignment="1" applyProtection="1">
      <alignment wrapText="1"/>
      <protection locked="0"/>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31" fillId="11" borderId="34" xfId="4" applyFont="1" applyFill="1" applyBorder="1" applyAlignment="1" applyProtection="1">
      <alignment wrapText="1"/>
      <protection locked="0"/>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23"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43" fillId="0" borderId="0" xfId="0" applyFont="1" applyAlignment="1">
      <alignment horizontal="left"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40" xfId="0" applyFont="1" applyBorder="1" applyAlignment="1">
      <alignment horizontal="left" vertical="center" wrapText="1"/>
    </xf>
    <xf numFmtId="0" fontId="4" fillId="0" borderId="2" xfId="0" applyFont="1" applyBorder="1" applyAlignment="1">
      <alignment horizontal="left" vertical="center" wrapText="1"/>
    </xf>
    <xf numFmtId="3" fontId="4" fillId="0" borderId="40" xfId="0" applyNumberFormat="1" applyFont="1" applyBorder="1" applyAlignment="1">
      <alignment horizontal="right" vertical="center"/>
    </xf>
    <xf numFmtId="3" fontId="4" fillId="0" borderId="2" xfId="0" applyNumberFormat="1" applyFont="1" applyBorder="1" applyAlignment="1">
      <alignment horizontal="right" vertical="center"/>
    </xf>
    <xf numFmtId="0" fontId="4" fillId="17" borderId="40" xfId="0" applyFont="1" applyFill="1" applyBorder="1" applyAlignment="1">
      <alignment horizontal="left" vertical="center"/>
    </xf>
    <xf numFmtId="0" fontId="4" fillId="17" borderId="2" xfId="0" applyFont="1" applyFill="1" applyBorder="1" applyAlignment="1">
      <alignment horizontal="left" vertical="center"/>
    </xf>
    <xf numFmtId="0" fontId="4" fillId="17" borderId="40" xfId="0" applyFont="1" applyFill="1" applyBorder="1" applyAlignment="1">
      <alignment horizontal="left" vertical="center" wrapText="1"/>
    </xf>
    <xf numFmtId="0" fontId="4" fillId="17" borderId="2" xfId="0" applyFont="1" applyFill="1" applyBorder="1" applyAlignment="1">
      <alignment horizontal="left" vertical="center" wrapText="1"/>
    </xf>
    <xf numFmtId="3" fontId="4" fillId="17" borderId="40" xfId="0" applyNumberFormat="1" applyFont="1" applyFill="1" applyBorder="1" applyAlignment="1">
      <alignment horizontal="right" vertical="center"/>
    </xf>
    <xf numFmtId="3" fontId="4" fillId="17" borderId="2" xfId="0" applyNumberFormat="1" applyFont="1" applyFill="1" applyBorder="1" applyAlignment="1">
      <alignment horizontal="right" vertical="center"/>
    </xf>
    <xf numFmtId="0" fontId="8" fillId="0" borderId="0" xfId="0" applyFont="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center"/>
    </xf>
    <xf numFmtId="0" fontId="4" fillId="0" borderId="40" xfId="0" applyFont="1" applyBorder="1" applyAlignment="1">
      <alignment horizontal="center" vertical="center"/>
    </xf>
    <xf numFmtId="0" fontId="4" fillId="0" borderId="0" xfId="0" applyFont="1" applyAlignment="1">
      <alignment horizontal="center" vertical="center"/>
    </xf>
    <xf numFmtId="3" fontId="4" fillId="0" borderId="0" xfId="0" applyNumberFormat="1" applyFont="1" applyAlignment="1">
      <alignment horizontal="right" vertical="center"/>
    </xf>
    <xf numFmtId="0" fontId="4" fillId="17" borderId="0" xfId="0" applyFont="1" applyFill="1" applyAlignment="1">
      <alignment horizontal="left" vertical="center"/>
    </xf>
    <xf numFmtId="0" fontId="4" fillId="17" borderId="40" xfId="0" applyFont="1" applyFill="1" applyBorder="1" applyAlignment="1">
      <alignment horizontal="center" vertical="center"/>
    </xf>
    <xf numFmtId="0" fontId="4" fillId="17" borderId="0" xfId="0" applyFont="1" applyFill="1" applyAlignment="1">
      <alignment horizontal="center" vertical="center"/>
    </xf>
    <xf numFmtId="0" fontId="4" fillId="17" borderId="2" xfId="0" applyFont="1" applyFill="1" applyBorder="1" applyAlignment="1">
      <alignment horizontal="center" vertical="center"/>
    </xf>
    <xf numFmtId="3" fontId="4" fillId="17" borderId="0" xfId="0" applyNumberFormat="1" applyFont="1" applyFill="1" applyAlignment="1">
      <alignment horizontal="right" vertical="center"/>
    </xf>
  </cellXfs>
  <cellStyles count="709">
    <cellStyle name="20% - Isticanje1" xfId="31" builtinId="30" customBuiltin="1"/>
    <cellStyle name="20% - Isticanje1 2" xfId="142" xr:uid="{B91B7ACA-22EC-4413-B338-8EF90B74EB9B}"/>
    <cellStyle name="20% - Isticanje1 2 2" xfId="221" xr:uid="{8F2331BC-8150-4C01-83DC-1638912AA713}"/>
    <cellStyle name="20% - Isticanje1 2 2 2" xfId="349" xr:uid="{19804852-8474-4FAC-BEB4-D1EFC20A03C0}"/>
    <cellStyle name="20% - Isticanje1 2 3" xfId="286" xr:uid="{3E9A0EED-9A0D-4868-BA02-2CC5E9C17597}"/>
    <cellStyle name="20% - Isticanje1 3" xfId="178" xr:uid="{90EAECF8-61B2-4E84-89CE-D68CA381FD51}"/>
    <cellStyle name="20% - Isticanje1 3 2" xfId="306" xr:uid="{1865DE59-4E0A-4B67-9CB0-8761AAEAD60C}"/>
    <cellStyle name="20% - Isticanje1 4" xfId="243" xr:uid="{08C8D3F8-315C-407D-9F07-5474D1F30266}"/>
    <cellStyle name="20% - Isticanje2" xfId="34" builtinId="34" customBuiltin="1"/>
    <cellStyle name="20% - Isticanje2 2" xfId="144" xr:uid="{611B3E1E-2262-4F87-9E04-3701C028230A}"/>
    <cellStyle name="20% - Isticanje2 2 2" xfId="223" xr:uid="{C3928573-80B8-481C-8027-A701914B95BD}"/>
    <cellStyle name="20% - Isticanje2 2 2 2" xfId="351" xr:uid="{37B37F6D-2274-4B06-8E0F-CB784BFA067C}"/>
    <cellStyle name="20% - Isticanje2 2 3" xfId="288" xr:uid="{68692EE6-AE1B-4B87-BD57-3765A249C9ED}"/>
    <cellStyle name="20% - Isticanje2 3" xfId="180" xr:uid="{4B4B84EF-DD22-4CE2-B716-665830E0E5D0}"/>
    <cellStyle name="20% - Isticanje2 3 2" xfId="308" xr:uid="{48B4909A-324E-409C-AEF2-CFAD9DA2854B}"/>
    <cellStyle name="20% - Isticanje2 4" xfId="245" xr:uid="{6C3E6741-4FB2-4430-986D-6C9AEB4A4360}"/>
    <cellStyle name="20% - Isticanje3" xfId="37" builtinId="38" customBuiltin="1"/>
    <cellStyle name="20% - Isticanje3 2" xfId="146" xr:uid="{BD50AD40-44C1-4663-A991-B66AB1D1CB73}"/>
    <cellStyle name="20% - Isticanje3 2 2" xfId="225" xr:uid="{7136671E-4EAB-41CD-99ED-E61012F95764}"/>
    <cellStyle name="20% - Isticanje3 2 2 2" xfId="353" xr:uid="{A50171CA-234D-4BA8-A734-428B30FC609F}"/>
    <cellStyle name="20% - Isticanje3 2 3" xfId="290" xr:uid="{C96EB633-408E-43D9-8137-535B235E0C7C}"/>
    <cellStyle name="20% - Isticanje3 3" xfId="182" xr:uid="{52CABB03-28CA-4D71-8086-6B6F6BB6BAD0}"/>
    <cellStyle name="20% - Isticanje3 3 2" xfId="310" xr:uid="{D1597DFD-A862-479E-930E-BD580D524205}"/>
    <cellStyle name="20% - Isticanje3 4" xfId="247" xr:uid="{97CC3BBE-5D9A-4A7E-BDA6-EFDB00E81768}"/>
    <cellStyle name="20% - Isticanje4" xfId="40" builtinId="42" customBuiltin="1"/>
    <cellStyle name="20% - Isticanje4 2" xfId="148" xr:uid="{B51EBDEB-4FA4-4163-9BBD-2287D5C5B13B}"/>
    <cellStyle name="20% - Isticanje4 2 2" xfId="227" xr:uid="{0CC3BB55-AA72-463A-BC3C-5931C9D9566D}"/>
    <cellStyle name="20% - Isticanje4 2 2 2" xfId="355" xr:uid="{C3FC029C-3BF3-476E-9CEF-1BE049683837}"/>
    <cellStyle name="20% - Isticanje4 2 3" xfId="292" xr:uid="{8CBCE64B-9AD8-4117-B23B-705491CBBC8F}"/>
    <cellStyle name="20% - Isticanje4 3" xfId="184" xr:uid="{27F915EE-FE4F-4EF7-936E-2084F10282A6}"/>
    <cellStyle name="20% - Isticanje4 3 2" xfId="312" xr:uid="{CE244337-6CD2-4EE8-B762-328CBE69BE87}"/>
    <cellStyle name="20% - Isticanje4 4" xfId="249" xr:uid="{CE05273F-4CE7-4D41-A0BE-60CAC63C4AB8}"/>
    <cellStyle name="20% - Isticanje5" xfId="43" builtinId="46" customBuiltin="1"/>
    <cellStyle name="20% - Isticanje5 2" xfId="150" xr:uid="{0848A0C7-768D-4AB5-992B-B56A950CBFC3}"/>
    <cellStyle name="20% - Isticanje5 2 2" xfId="229" xr:uid="{60C4024F-3A4A-45AF-8612-7CCAE2E5AD72}"/>
    <cellStyle name="20% - Isticanje5 2 2 2" xfId="357" xr:uid="{FA9BAC67-1BCF-4C50-9469-8CE387FB34C9}"/>
    <cellStyle name="20% - Isticanje5 2 3" xfId="294" xr:uid="{F9D95F22-C492-490A-90D0-9C607BEFAA45}"/>
    <cellStyle name="20% - Isticanje5 3" xfId="186" xr:uid="{3744CB92-D927-4B4C-AAC8-38B6E74A5094}"/>
    <cellStyle name="20% - Isticanje5 3 2" xfId="314" xr:uid="{912C6004-2EEB-44C7-A1F5-BE9D039E5CC7}"/>
    <cellStyle name="20% - Isticanje5 4" xfId="251" xr:uid="{672FB5A0-1E22-4356-966F-FDED60C8A4DD}"/>
    <cellStyle name="20% - Isticanje6" xfId="46" builtinId="50" customBuiltin="1"/>
    <cellStyle name="20% - Isticanje6 2" xfId="152" xr:uid="{CF758E3E-0B55-4FBD-B707-04110CA69791}"/>
    <cellStyle name="20% - Isticanje6 2 2" xfId="231" xr:uid="{74EEBBDC-D928-4EEC-93E3-1F7B47C4FD2D}"/>
    <cellStyle name="20% - Isticanje6 2 2 2" xfId="359" xr:uid="{D01C716C-A4A9-43C0-92BB-EBAA54DB1BE9}"/>
    <cellStyle name="20% - Isticanje6 2 3" xfId="296" xr:uid="{586FF0B7-1715-47A3-813F-BAA9EFA77783}"/>
    <cellStyle name="20% - Isticanje6 3" xfId="188" xr:uid="{1DB69AC3-3A27-4D2F-A54D-5C799B534439}"/>
    <cellStyle name="20% - Isticanje6 3 2" xfId="316" xr:uid="{E9EAC677-178C-4054-9112-B309A81FE807}"/>
    <cellStyle name="20% - Isticanje6 4" xfId="253" xr:uid="{9C706AA6-B730-4145-9FF5-CA6F70CBC567}"/>
    <cellStyle name="40% - Isticanje1" xfId="32" builtinId="31" customBuiltin="1"/>
    <cellStyle name="40% - Isticanje1 2" xfId="143" xr:uid="{A03AF134-3067-4A35-B981-97C12B440AD5}"/>
    <cellStyle name="40% - Isticanje1 2 2" xfId="222" xr:uid="{57163E73-280C-4D81-8E1F-D28105605250}"/>
    <cellStyle name="40% - Isticanje1 2 2 2" xfId="350" xr:uid="{23AB6B23-2BF4-4FBA-858A-83C7BA92EBCC}"/>
    <cellStyle name="40% - Isticanje1 2 3" xfId="287" xr:uid="{BAF42B77-0B01-4E1E-9C44-6EBBA28E9F45}"/>
    <cellStyle name="40% - Isticanje1 3" xfId="179" xr:uid="{4CFEF603-B033-494C-A434-DA333EAA6245}"/>
    <cellStyle name="40% - Isticanje1 3 2" xfId="307" xr:uid="{DBA1EC16-FE3C-490A-BCEB-DAE706F1ACC0}"/>
    <cellStyle name="40% - Isticanje1 4" xfId="244" xr:uid="{0AF5C282-C1E0-468A-906A-4627102848B2}"/>
    <cellStyle name="40% - Isticanje2" xfId="35" builtinId="35" customBuiltin="1"/>
    <cellStyle name="40% - Isticanje2 2" xfId="145" xr:uid="{146063BC-C185-454D-8228-3DB4BF6D5F2D}"/>
    <cellStyle name="40% - Isticanje2 2 2" xfId="224" xr:uid="{1FEADC95-9A2B-4AB6-915A-9D7C10FF1A24}"/>
    <cellStyle name="40% - Isticanje2 2 2 2" xfId="352" xr:uid="{0045084B-A22A-4887-9FAA-2A0DE172E217}"/>
    <cellStyle name="40% - Isticanje2 2 3" xfId="289" xr:uid="{3DB2C54C-628C-45A4-8D28-A29489971DA9}"/>
    <cellStyle name="40% - Isticanje2 3" xfId="181" xr:uid="{3EBB77F7-6233-437D-B0B5-44F370A239F4}"/>
    <cellStyle name="40% - Isticanje2 3 2" xfId="309" xr:uid="{3C527302-58DB-4374-BCBE-20C64E5844E9}"/>
    <cellStyle name="40% - Isticanje2 4" xfId="246" xr:uid="{0FC8CE31-F643-4290-82B9-0968E9765038}"/>
    <cellStyle name="40% - Isticanje3" xfId="38" builtinId="39" customBuiltin="1"/>
    <cellStyle name="40% - Isticanje3 2" xfId="147" xr:uid="{BCFC0501-DEA6-48F4-8EC6-0121C41EB246}"/>
    <cellStyle name="40% - Isticanje3 2 2" xfId="226" xr:uid="{3C60BC24-EA42-4F96-A51D-A27D8D0679CB}"/>
    <cellStyle name="40% - Isticanje3 2 2 2" xfId="354" xr:uid="{B41FB6AD-442A-4132-9F61-15EE8A808135}"/>
    <cellStyle name="40% - Isticanje3 2 3" xfId="291" xr:uid="{611447F4-A979-4471-A1B4-3A3634B0E83F}"/>
    <cellStyle name="40% - Isticanje3 3" xfId="183" xr:uid="{D69E1A44-B640-4D9E-A7AD-52AE077A944C}"/>
    <cellStyle name="40% - Isticanje3 3 2" xfId="311" xr:uid="{A4680777-1A99-4195-A357-8BE73EADE91F}"/>
    <cellStyle name="40% - Isticanje3 4" xfId="248" xr:uid="{FA5DE134-55E8-4E92-BF6D-9636B99B9C21}"/>
    <cellStyle name="40% - Isticanje4" xfId="41" builtinId="43" customBuiltin="1"/>
    <cellStyle name="40% - Isticanje4 2" xfId="149" xr:uid="{EB595638-4575-4B7C-BC74-449FDCFA6A90}"/>
    <cellStyle name="40% - Isticanje4 2 2" xfId="228" xr:uid="{CAECDC7D-D4C3-452F-9347-1476848E244D}"/>
    <cellStyle name="40% - Isticanje4 2 2 2" xfId="356" xr:uid="{F1157F5A-F036-4A48-8751-B4D2C77ED460}"/>
    <cellStyle name="40% - Isticanje4 2 3" xfId="293" xr:uid="{E015FC12-7C34-4A06-9633-997F19E0333B}"/>
    <cellStyle name="40% - Isticanje4 3" xfId="185" xr:uid="{CDD20D93-2C18-4DC8-8D4B-56870BD6BC82}"/>
    <cellStyle name="40% - Isticanje4 3 2" xfId="313" xr:uid="{A904017B-9FCE-41E2-99DB-9A8EC44F9767}"/>
    <cellStyle name="40% - Isticanje4 4" xfId="250" xr:uid="{64E5F3F4-15E3-480C-8037-711CEB331482}"/>
    <cellStyle name="40% - Isticanje5" xfId="44" builtinId="47" customBuiltin="1"/>
    <cellStyle name="40% - Isticanje5 2" xfId="151" xr:uid="{D8EF58AD-94A5-4233-B324-B92FABD85114}"/>
    <cellStyle name="40% - Isticanje5 2 2" xfId="230" xr:uid="{419ADA53-20B7-458D-8723-F988E8A7BCB9}"/>
    <cellStyle name="40% - Isticanje5 2 2 2" xfId="358" xr:uid="{942E7443-92E9-4525-9DCB-6071E197D148}"/>
    <cellStyle name="40% - Isticanje5 2 3" xfId="295" xr:uid="{ED99E372-D60B-4FB7-A4E9-8CDE4CA06F87}"/>
    <cellStyle name="40% - Isticanje5 3" xfId="187" xr:uid="{29D94ADD-3993-489E-B437-3C4AD5D205D9}"/>
    <cellStyle name="40% - Isticanje5 3 2" xfId="315" xr:uid="{F85AA887-9385-460B-8259-FFBFD17C809D}"/>
    <cellStyle name="40% - Isticanje5 4" xfId="252" xr:uid="{A418789A-F051-475D-B762-B78EB26F2349}"/>
    <cellStyle name="40% - Isticanje6" xfId="47" builtinId="51" customBuiltin="1"/>
    <cellStyle name="40% - Isticanje6 2" xfId="153" xr:uid="{2581F3B3-3DF5-4FD2-B56C-31E01BFFF3FF}"/>
    <cellStyle name="40% - Isticanje6 2 2" xfId="232" xr:uid="{FDB3896A-5A71-46D3-A801-E6B54D34C6B6}"/>
    <cellStyle name="40% - Isticanje6 2 2 2" xfId="360" xr:uid="{F2734C00-E055-45C8-A5D0-B7872506AE76}"/>
    <cellStyle name="40% - Isticanje6 2 3" xfId="297" xr:uid="{E9116793-7908-4A76-9DFA-7458A6BD2EF9}"/>
    <cellStyle name="40% - Isticanje6 3" xfId="189" xr:uid="{71724ADE-542E-4417-BAAD-F14C58DEB387}"/>
    <cellStyle name="40% - Isticanje6 3 2" xfId="317" xr:uid="{747901DB-B811-4FA2-890B-793674134C9B}"/>
    <cellStyle name="40% - Isticanje6 4" xfId="254" xr:uid="{593DC523-F563-4074-B3D3-7436142CDD18}"/>
    <cellStyle name="60% - Accent1 2" xfId="155" xr:uid="{09C5B841-E5A0-411C-BD35-B616ED7304CB}"/>
    <cellStyle name="60% - Accent1 2 2" xfId="233" xr:uid="{F8D8A05B-6192-40CB-9BED-581256BC73EF}"/>
    <cellStyle name="60% - Accent1 2 2 2" xfId="361" xr:uid="{2E4065D2-16E9-45CB-B594-8725EF71075E}"/>
    <cellStyle name="60% - Accent1 2 3" xfId="298" xr:uid="{562F8D64-C901-4697-BB8E-25737A17D7AF}"/>
    <cellStyle name="60% - Accent2 2" xfId="156" xr:uid="{06376696-A2D2-4C57-9972-2530355E0E16}"/>
    <cellStyle name="60% - Accent2 2 2" xfId="234" xr:uid="{7A851141-9E8F-493C-BA1E-1DF171A70CC4}"/>
    <cellStyle name="60% - Accent2 2 2 2" xfId="362" xr:uid="{F92AC0DD-445D-43CF-B347-957431708BF4}"/>
    <cellStyle name="60% - Accent2 2 3" xfId="299" xr:uid="{EA514D98-20C9-423D-940E-C965AA676F3B}"/>
    <cellStyle name="60% - Accent3 2" xfId="157" xr:uid="{D97490B4-B77F-41D3-AA68-EFE712B7C6B8}"/>
    <cellStyle name="60% - Accent3 2 2" xfId="235" xr:uid="{035C00AA-DE42-4D56-A43F-6A429C28621B}"/>
    <cellStyle name="60% - Accent3 2 2 2" xfId="363" xr:uid="{71774E58-41C1-449F-912F-FF3267D17FB1}"/>
    <cellStyle name="60% - Accent3 2 3" xfId="300" xr:uid="{A23CD5B5-4897-41A7-8D23-099BF6763A3F}"/>
    <cellStyle name="60% - Accent4 2" xfId="158" xr:uid="{2B725BFE-095B-46F0-BA36-C5ADD0B425D2}"/>
    <cellStyle name="60% - Accent4 2 2" xfId="236" xr:uid="{3D0DB4CC-1E5F-47A6-8725-4BF6A470D306}"/>
    <cellStyle name="60% - Accent4 2 2 2" xfId="364" xr:uid="{72214A3B-0F81-425E-9D8F-00BC4B0FB01C}"/>
    <cellStyle name="60% - Accent4 2 3" xfId="301" xr:uid="{DA80B145-BDD0-407A-99A9-EE3ABE8AED4A}"/>
    <cellStyle name="60% - Accent5 2" xfId="159" xr:uid="{640C7FA5-BCCF-4CBC-AC79-784F21EF216D}"/>
    <cellStyle name="60% - Accent5 2 2" xfId="237" xr:uid="{BE4752FD-3237-43C4-A517-A28D557E4F69}"/>
    <cellStyle name="60% - Accent5 2 2 2" xfId="365" xr:uid="{DEDB3345-70E0-4562-ADCD-688D81B81610}"/>
    <cellStyle name="60% - Accent5 2 3" xfId="302" xr:uid="{D6D96998-B334-4AB9-89DE-D6B32F81C7DC}"/>
    <cellStyle name="60% - Accent6 2" xfId="160" xr:uid="{1E62A8A8-88D8-4FCB-BEC9-A15D0D780023}"/>
    <cellStyle name="60% - Accent6 2 2" xfId="238" xr:uid="{C1586DB1-7D27-451D-BF5E-F04129908684}"/>
    <cellStyle name="60% - Accent6 2 2 2" xfId="366" xr:uid="{5E8C3BCD-ABF5-4EDB-BF55-D8F04D6D1B96}"/>
    <cellStyle name="60% - Accent6 2 3" xfId="303" xr:uid="{8DAB9C41-6E0C-4E7B-896E-9B79ED8AF0ED}"/>
    <cellStyle name="60% - Isticanje1 2" xfId="97" xr:uid="{7907D1A5-ED70-4706-A6E9-D1079AFD4CF4}"/>
    <cellStyle name="60% - Isticanje2 2" xfId="98" xr:uid="{9896F6D8-1BB3-4B28-8FF8-40D6037FA7B9}"/>
    <cellStyle name="60% - Isticanje3 2" xfId="99" xr:uid="{9445EEF8-2771-4D9D-BFF0-DBBC5B65E36F}"/>
    <cellStyle name="60% - Isticanje4 2" xfId="100" xr:uid="{4ED94778-F3E0-4AD2-A992-AD0697C1A35A}"/>
    <cellStyle name="60% - Isticanje5 2" xfId="101" xr:uid="{7C55256F-12D2-4B7D-8435-FB8AAEEB6786}"/>
    <cellStyle name="60% - Isticanje6 2" xfId="102" xr:uid="{51516008-C272-425F-8865-4F83618F5D45}"/>
    <cellStyle name="Bilješka 2" xfId="96" xr:uid="{44C55D85-9FA1-4E6E-92BD-93B82C6DCF49}"/>
    <cellStyle name="Bilješka 2 2" xfId="191" xr:uid="{BD49B64A-B438-401C-BC35-34C250C0E8E8}"/>
    <cellStyle name="Bilješka 2 2 2" xfId="319" xr:uid="{83A61060-C4F4-4532-971E-447DE968A401}"/>
    <cellStyle name="Bilješka 2 3" xfId="256" xr:uid="{38199FC8-EEF2-4DC2-9ECA-251EE4032213}"/>
    <cellStyle name="Bilješka 3" xfId="141" xr:uid="{948074C3-1A56-48C5-A55A-5F36C3D3901F}"/>
    <cellStyle name="Bilješka 3 2" xfId="220" xr:uid="{A8FD58AB-05BE-44A1-8B3D-F4AA781DD355}"/>
    <cellStyle name="Bilješka 3 2 2" xfId="348" xr:uid="{B5281F92-EAD1-4CF8-8D85-2FF364C77193}"/>
    <cellStyle name="Bilješka 3 3" xfId="285" xr:uid="{E18445D8-0D10-45A3-AA65-3D4E2AA0B6D9}"/>
    <cellStyle name="Comma 2" xfId="72" xr:uid="{2C557C4D-8B7C-41A1-AB22-ECABB8DAE07C}"/>
    <cellStyle name="Comma 2 10" xfId="412" xr:uid="{8B7043DE-8459-4C41-96B8-2F9105F70BDA}"/>
    <cellStyle name="Comma 2 11" xfId="688" xr:uid="{2BAA8B21-2EB4-4B98-8A49-3ABC89E7C61D}"/>
    <cellStyle name="Comma 2 12" xfId="629" xr:uid="{928185B0-0161-4DEF-B32C-5C33544F6BD7}"/>
    <cellStyle name="Comma 2 13" xfId="693" xr:uid="{108301FA-353A-47DC-8574-27A9C047D42A}"/>
    <cellStyle name="Comma 2 2" xfId="410" xr:uid="{660416CD-CF6C-4957-A989-5957C62CCAE6}"/>
    <cellStyle name="Comma 2 3" xfId="445" xr:uid="{CA7B08FC-E21F-4F16-BBB2-692D53BEFC21}"/>
    <cellStyle name="Comma 2 4" xfId="371" xr:uid="{4AE2DD1F-5396-4AA9-BC05-29172016F8EE}"/>
    <cellStyle name="Comma 2 5" xfId="564" xr:uid="{4B92B3AE-898F-4263-BF66-20EA5CD445FD}"/>
    <cellStyle name="Comma 2 6" xfId="568" xr:uid="{23B2BB37-5501-4178-9EC9-988016A1BF23}"/>
    <cellStyle name="Comma 2 7" xfId="501" xr:uid="{011A843E-54E0-4490-98F9-09E102D0C725}"/>
    <cellStyle name="Comma 2 8" xfId="559" xr:uid="{E088E446-B42B-4439-831D-547423F890E9}"/>
    <cellStyle name="Comma 2 9" xfId="608" xr:uid="{D2C9ABEC-4C61-4674-B4B4-12EDBD220721}"/>
    <cellStyle name="Comma 3" xfId="80" xr:uid="{ABFF3726-B041-4BB1-A53A-D52CFB48D30A}"/>
    <cellStyle name="Comma 3 10" xfId="670" xr:uid="{C236AD10-8DFC-4170-B97A-092A2C2E462F}"/>
    <cellStyle name="Comma 3 11" xfId="369" xr:uid="{D8E62F7D-A24A-4CA6-9B21-1F1054B4DBDD}"/>
    <cellStyle name="Comma 3 12" xfId="645" xr:uid="{A2240025-6328-4682-94CE-2FDA92A1377F}"/>
    <cellStyle name="Comma 3 13" xfId="653" xr:uid="{B3A089BA-41CC-4310-B9C6-D4CEC4320A4C}"/>
    <cellStyle name="Comma 3 2" xfId="417" xr:uid="{BACDF1D6-C908-4CF9-9550-51950F7F604D}"/>
    <cellStyle name="Comma 3 3" xfId="444" xr:uid="{261FEF69-A279-45DB-A2D7-976E39FA6375}"/>
    <cellStyle name="Comma 3 4" xfId="536" xr:uid="{246C33B4-CCC7-46CE-9740-EAAB1693BD4C}"/>
    <cellStyle name="Comma 3 5" xfId="533" xr:uid="{AFAC126E-2B8D-4D3E-BD12-8FAE8A06E9B3}"/>
    <cellStyle name="Comma 3 6" xfId="429" xr:uid="{524C16CD-AECC-4088-9D66-1670EA8043E4}"/>
    <cellStyle name="Comma 3 7" xfId="456" xr:uid="{C769F92A-02D9-4FF7-8CAD-753EDEB6E937}"/>
    <cellStyle name="Comma 3 8" xfId="615" xr:uid="{8A4ACC7D-DBFA-4769-8840-CC26B96CC975}"/>
    <cellStyle name="Comma 3 9" xfId="490" xr:uid="{0689914D-75C9-45F7-811F-ED86C1988053}"/>
    <cellStyle name="Currency 2" xfId="79" xr:uid="{F8EC5A86-BCF1-4858-80F5-D956A10F363F}"/>
    <cellStyle name="Currency 2 10" xfId="604" xr:uid="{0C1B8A79-B9B7-4738-922B-B58A1D4426FC}"/>
    <cellStyle name="Currency 2 11" xfId="522" xr:uid="{57C2DADF-ECE8-4485-A695-12FAC892849C}"/>
    <cellStyle name="Currency 2 12" xfId="552" xr:uid="{5CB9B061-2D16-42B4-BB6E-F1BC2030B6F1}"/>
    <cellStyle name="Currency 2 13" xfId="375" xr:uid="{D7879A19-3D79-49A1-B981-1ED8F5B4AC19}"/>
    <cellStyle name="Currency 2 14" xfId="683" xr:uid="{8ADCA72D-EF93-4E74-A0D1-DFF06289C386}"/>
    <cellStyle name="Currency 2 15" xfId="521" xr:uid="{2541D577-6AFA-44B7-A791-8F6E68EA5D0F}"/>
    <cellStyle name="Currency 2 16" xfId="485" xr:uid="{F89F4A18-AED0-4ABD-BB81-A924F394D2F3}"/>
    <cellStyle name="Currency 2 2" xfId="201" xr:uid="{B1D23C06-CD8C-4782-94F0-EAC2FE3A15FD}"/>
    <cellStyle name="Currency 2 2 10" xfId="644" xr:uid="{F3A7C8B3-14EB-4F89-8358-8DFAA575F97E}"/>
    <cellStyle name="Currency 2 2 11" xfId="676" xr:uid="{7507E074-3386-4995-95BB-7DF222ED4B01}"/>
    <cellStyle name="Currency 2 2 12" xfId="636" xr:uid="{8C2F7F53-08E2-448B-94F9-CD74FE2BEDF5}"/>
    <cellStyle name="Currency 2 2 13" xfId="572" xr:uid="{5CBF37B2-633C-4FEC-8588-D70DB399EB42}"/>
    <cellStyle name="Currency 2 2 14" xfId="649" xr:uid="{A0898D39-81CA-4626-BF3D-A69F7C06CC45}"/>
    <cellStyle name="Currency 2 2 2" xfId="329" xr:uid="{FB6214E9-3873-4F58-B1F5-37759CECF744}"/>
    <cellStyle name="Currency 2 2 2 10" xfId="686" xr:uid="{13E9444B-8484-462A-B860-F1EC3EE8391F}"/>
    <cellStyle name="Currency 2 2 2 11" xfId="650" xr:uid="{3B254A2D-58DE-47A0-BAB2-F3EF3E192F55}"/>
    <cellStyle name="Currency 2 2 2 12" xfId="692" xr:uid="{CCB147F3-9258-4DC5-9D06-90163C1ED4F5}"/>
    <cellStyle name="Currency 2 2 2 13" xfId="702" xr:uid="{14B549E6-2D35-4A7C-BB05-464363AA5D76}"/>
    <cellStyle name="Currency 2 2 2 2" xfId="569" xr:uid="{1E77DC52-58B4-4F91-90F9-AD0FA5ADF989}"/>
    <cellStyle name="Currency 2 2 2 3" xfId="455" xr:uid="{42A9838B-5C0B-4438-B612-C11C2E94BE66}"/>
    <cellStyle name="Currency 2 2 2 4" xfId="419" xr:uid="{0DFF319C-F571-4F5E-849F-362B4B1DB0FC}"/>
    <cellStyle name="Currency 2 2 2 5" xfId="610" xr:uid="{E0E87362-CAC0-400F-8465-205E6FB08182}"/>
    <cellStyle name="Currency 2 2 2 6" xfId="551" xr:uid="{DEA579CF-8532-4985-8F64-B12CAA790984}"/>
    <cellStyle name="Currency 2 2 2 7" xfId="491" xr:uid="{5C0F58D8-90F4-4404-B065-308B6576C4DF}"/>
    <cellStyle name="Currency 2 2 2 8" xfId="486" xr:uid="{E93804F5-29D9-4C29-9F03-BF505375E932}"/>
    <cellStyle name="Currency 2 2 2 9" xfId="642" xr:uid="{54E46A05-EF91-4887-9E24-0EBCEBE82B77}"/>
    <cellStyle name="Currency 2 2 3" xfId="492" xr:uid="{22012958-EC1F-44E2-A93A-FF5FFB0A76F9}"/>
    <cellStyle name="Currency 2 2 4" xfId="524" xr:uid="{36218A98-07F3-4149-96C8-B37B50A93601}"/>
    <cellStyle name="Currency 2 2 5" xfId="372" xr:uid="{9A84422A-D0CE-4D2C-87C5-2E0A358CDFCD}"/>
    <cellStyle name="Currency 2 2 6" xfId="385" xr:uid="{B9A9B7B0-63B5-4205-AACA-C09E6421C2AE}"/>
    <cellStyle name="Currency 2 2 7" xfId="463" xr:uid="{C81F0ED0-FAB3-4A79-BBFF-E181CFB92837}"/>
    <cellStyle name="Currency 2 2 8" xfId="431" xr:uid="{55DCD398-E21C-4296-AB8F-B5FB36D53A94}"/>
    <cellStyle name="Currency 2 2 9" xfId="577" xr:uid="{8BBF83FC-6621-4EDD-AB4A-C3FAB9FD63A6}"/>
    <cellStyle name="Currency 2 3" xfId="59" xr:uid="{000932EB-6891-4927-AEAB-D6CC430D9EF3}"/>
    <cellStyle name="Currency 2 3 2" xfId="71" xr:uid="{8D97B192-CADF-47D5-98EB-5499C29CB8AD}"/>
    <cellStyle name="Currency 2 3 2 10" xfId="671" xr:uid="{5FF95F5E-8701-4741-AE3F-CB676664A523}"/>
    <cellStyle name="Currency 2 3 2 11" xfId="546" xr:uid="{52BABC23-C990-497B-8F85-862314B5BEDF}"/>
    <cellStyle name="Currency 2 3 2 12" xfId="424" xr:uid="{A3330471-CA78-4D7C-8F1F-7828C78885F1}"/>
    <cellStyle name="Currency 2 3 2 13" xfId="698" xr:uid="{6AAF019C-83EC-4C96-A834-DDEB7151AC96}"/>
    <cellStyle name="Currency 2 3 2 2" xfId="409" xr:uid="{5637429A-FE68-470C-8615-645BF088931E}"/>
    <cellStyle name="Currency 2 3 2 3" xfId="497" xr:uid="{658E04B9-D926-47BB-9933-26E0C2E8493B}"/>
    <cellStyle name="Currency 2 3 2 4" xfId="427" xr:uid="{9262977F-7B65-46CC-AC7B-5539549FEAC3}"/>
    <cellStyle name="Currency 2 3 2 5" xfId="547" xr:uid="{19D3B579-47DE-407A-AD3E-BA7B9C156FF1}"/>
    <cellStyle name="Currency 2 3 2 6" xfId="583" xr:uid="{99E6EF62-B147-496B-84E8-7AE8435C26FD}"/>
    <cellStyle name="Currency 2 3 2 7" xfId="623" xr:uid="{B000789A-AA43-4B48-93BB-3B2531BEB191}"/>
    <cellStyle name="Currency 2 3 2 8" xfId="566" xr:uid="{2D8122AA-1D9B-469B-ABF7-001F15C703BB}"/>
    <cellStyle name="Currency 2 3 2 9" xfId="494" xr:uid="{F763CCB0-6755-4F29-A423-420C4CFC0AF0}"/>
    <cellStyle name="Currency 2 3 3" xfId="81" xr:uid="{90AA3A79-1FB3-49D2-BC93-5B5CD0A63F67}"/>
    <cellStyle name="Currency 2 3 3 10" xfId="562" xr:uid="{2045EA98-12EB-428B-9895-30B2166005F0}"/>
    <cellStyle name="Currency 2 3 3 11" xfId="515" xr:uid="{CE3C0A01-CB3B-431B-8174-EF46D0DC8617}"/>
    <cellStyle name="Currency 2 3 3 12" xfId="626" xr:uid="{D6814C4F-0DA2-4F16-9A5E-8A6050C587DB}"/>
    <cellStyle name="Currency 2 3 3 13" xfId="594" xr:uid="{FA298384-C3E4-4A35-B415-A58CAB75AF6A}"/>
    <cellStyle name="Currency 2 3 3 2" xfId="418" xr:uid="{92C51EEE-53BD-473F-A96E-EFE0E18AD979}"/>
    <cellStyle name="Currency 2 3 3 3" xfId="413" xr:uid="{C673FFD8-1392-4CF1-A5BC-B3518A75DC9D}"/>
    <cellStyle name="Currency 2 3 3 4" xfId="407" xr:uid="{7581827B-245F-4454-AE21-1DE1CBA28126}"/>
    <cellStyle name="Currency 2 3 3 5" xfId="598" xr:uid="{FF734BA8-0B09-4BCB-ACAE-43019491EDB9}"/>
    <cellStyle name="Currency 2 3 3 6" xfId="476" xr:uid="{01D51491-0073-414B-8E8E-F0E94CCE6B9B}"/>
    <cellStyle name="Currency 2 3 3 7" xfId="441" xr:uid="{B36A4E0F-BE56-4258-932C-A65C75098FA9}"/>
    <cellStyle name="Currency 2 3 3 8" xfId="430" xr:uid="{CD2FDFAE-A2C2-4C01-9181-8CDE9C99AB37}"/>
    <cellStyle name="Currency 2 3 3 9" xfId="392" xr:uid="{6C71CEFE-8573-49D8-BE76-9AA17DA95F8D}"/>
    <cellStyle name="Currency 2 3 4" xfId="266" xr:uid="{DA258A89-5AEE-4EF9-B5C5-00500753DF2D}"/>
    <cellStyle name="Currency 2 3 4 10" xfId="496" xr:uid="{A5A55DC1-D29C-4480-B1F8-70AE608787D4}"/>
    <cellStyle name="Currency 2 3 4 11" xfId="618" xr:uid="{827D51F9-170C-4292-B9BD-A71B05F16CB5}"/>
    <cellStyle name="Currency 2 3 4 12" xfId="700" xr:uid="{6031CFC3-0734-4C82-9DE1-F5ECF32BE86F}"/>
    <cellStyle name="Currency 2 3 4 13" xfId="695" xr:uid="{5BF9583B-CBEF-4827-96FF-9033FA53755C}"/>
    <cellStyle name="Currency 2 3 4 2" xfId="529" xr:uid="{16438E8C-B4B6-4525-8D69-F65CF1251617}"/>
    <cellStyle name="Currency 2 3 4 3" xfId="389" xr:uid="{35C9160A-D291-405A-9F6D-51FE62FFC00A}"/>
    <cellStyle name="Currency 2 3 4 4" xfId="506" xr:uid="{3C4111F7-47BE-468F-883B-F3669D13CEBD}"/>
    <cellStyle name="Currency 2 3 4 5" xfId="469" xr:uid="{05DB4F90-F925-47EF-A579-F475CCAEAD05}"/>
    <cellStyle name="Currency 2 3 4 6" xfId="607" xr:uid="{7E745FCD-BBC6-421B-B9F6-6C3A7D7DA957}"/>
    <cellStyle name="Currency 2 3 4 7" xfId="602" xr:uid="{65FE7707-E8A7-4629-AD87-4EED903C3984}"/>
    <cellStyle name="Currency 2 3 4 8" xfId="484" xr:uid="{68F1A9A4-99D9-4938-ACA1-A36727FF4000}"/>
    <cellStyle name="Currency 2 3 4 9" xfId="574" xr:uid="{E0BD7035-48F3-4920-B181-ECC1019BFC4B}"/>
    <cellStyle name="Currency 2 3 5" xfId="404" xr:uid="{506DBB4D-80E7-4F65-9226-DACA5F824A58}"/>
    <cellStyle name="Currency 2 3 6" xfId="370" xr:uid="{ACA752D8-934B-4F02-A623-4E6490AF1EC9}"/>
    <cellStyle name="Currency 2 4" xfId="114" xr:uid="{054397D1-83CA-4B92-ADF6-DF662A0127FA}"/>
    <cellStyle name="Currency 2 4 10" xfId="570" xr:uid="{E75936CB-0044-4F23-AAC7-795025DE3BF1}"/>
    <cellStyle name="Currency 2 4 11" xfId="638" xr:uid="{55DFE412-DF43-4381-8E2A-DBEFC694A130}"/>
    <cellStyle name="Currency 2 4 12" xfId="415" xr:uid="{0209E738-27F9-4CFB-9D18-D92821B4717A}"/>
    <cellStyle name="Currency 2 4 13" xfId="377" xr:uid="{91B87761-BDAB-433A-BC43-49EB63F2C342}"/>
    <cellStyle name="Currency 2 4 2" xfId="438" xr:uid="{09809FE4-583E-4089-B1C5-23B8C1EDD6FC}"/>
    <cellStyle name="Currency 2 4 3" xfId="450" xr:uid="{DEA1BC11-1EC3-4E33-83FA-A0362DC82C89}"/>
    <cellStyle name="Currency 2 4 4" xfId="464" xr:uid="{1046F3BA-A8A9-45BD-9B1C-1E7B4BA02140}"/>
    <cellStyle name="Currency 2 4 5" xfId="585" xr:uid="{A9BB4643-B0AD-4DFE-A522-DB80B7CFFCAD}"/>
    <cellStyle name="Currency 2 4 6" xfId="487" xr:uid="{D1792973-3559-47F5-9E9D-8144AE5CAF3E}"/>
    <cellStyle name="Currency 2 4 7" xfId="641" xr:uid="{9DBB7E46-E744-4F16-BEA1-06FE1EC403C4}"/>
    <cellStyle name="Currency 2 4 8" xfId="647" xr:uid="{34AE847E-9640-40B4-85DA-5E774F460164}"/>
    <cellStyle name="Currency 2 4 9" xfId="617" xr:uid="{FF7AFE06-5E28-4C4E-943F-A0FE4F432EA5}"/>
    <cellStyle name="Currency 2 5" xfId="416" xr:uid="{D997BB9C-82A9-465F-A41A-72A7A93C56F0}"/>
    <cellStyle name="Currency 2 6" xfId="468" xr:uid="{0C99E39F-D1D8-48E7-83F7-2611651238A2}"/>
    <cellStyle name="Currency 2 7" xfId="500" xr:uid="{2DFD6317-5C94-4D93-BDE7-BF28DAD3A140}"/>
    <cellStyle name="Currency 2 8" xfId="461" xr:uid="{0746C016-299C-4CCC-9F97-113261C6CFFD}"/>
    <cellStyle name="Currency 2 9" xfId="457" xr:uid="{033B0091-97CB-4A86-AFB8-A54D629ABBF1}"/>
    <cellStyle name="Currency 3" xfId="170" xr:uid="{4827A83F-E53A-477D-A334-616FE6AC14D8}"/>
    <cellStyle name="Currency 3 10" xfId="588" xr:uid="{51A9F92B-C174-41E8-A812-C2E97CF73826}"/>
    <cellStyle name="Currency 3 11" xfId="465" xr:uid="{1A3B52FA-C48C-4DFE-984F-7B1D25222279}"/>
    <cellStyle name="Currency 3 12" xfId="666" xr:uid="{B68A0F0A-78E2-4555-B319-6131D7B32DC8}"/>
    <cellStyle name="Currency 3 13" xfId="687" xr:uid="{DCE1C585-B5BE-4D25-81B7-DCE5DDAFDB6D}"/>
    <cellStyle name="Currency 3 14" xfId="659" xr:uid="{E2A47732-17BE-4B6F-8554-0A87DA34DD25}"/>
    <cellStyle name="Currency 3 15" xfId="625" xr:uid="{DDC9CFF7-A5A3-4290-AA99-B5BC3F99EBA6}"/>
    <cellStyle name="Currency 3 2" xfId="240" xr:uid="{41924527-02DA-4710-A511-133AB935AF94}"/>
    <cellStyle name="Currency 3 2 10" xfId="592" xr:uid="{D48FBF25-AF7D-4B36-8E64-5854C03C1117}"/>
    <cellStyle name="Currency 3 2 11" xfId="674" xr:uid="{A131F7A1-9BD8-4A1A-99DB-7C51FEE74DB8}"/>
    <cellStyle name="Currency 3 2 12" xfId="613" xr:uid="{51339790-B2C0-4D37-B9D0-F89D5085D77C}"/>
    <cellStyle name="Currency 3 2 13" xfId="459" xr:uid="{C54523CF-7CEC-49F2-9BE1-890D507D2038}"/>
    <cellStyle name="Currency 3 2 14" xfId="701" xr:uid="{E0ECCC62-74E4-4D99-8F97-CE6295AEDED6}"/>
    <cellStyle name="Currency 3 2 2" xfId="367" xr:uid="{19035E53-2130-42F3-9009-8EEBEFCB18AD}"/>
    <cellStyle name="Currency 3 2 2 10" xfId="696" xr:uid="{EE74A22F-FA41-42D8-AB81-EAEABB25C73C}"/>
    <cellStyle name="Currency 3 2 2 11" xfId="703" xr:uid="{E9931EC4-3294-43C3-932B-04EBF27C0563}"/>
    <cellStyle name="Currency 3 2 2 12" xfId="705" xr:uid="{3AFD3FF3-C538-482B-88A4-EBD53EEEEE9B}"/>
    <cellStyle name="Currency 3 2 2 13" xfId="706" xr:uid="{2FFE7542-F5C3-4695-9B2B-EF37DE862CA2}"/>
    <cellStyle name="Currency 3 2 2 2" xfId="587" xr:uid="{6871B092-93D3-4BA2-80FB-5AE267C4933B}"/>
    <cellStyle name="Currency 3 2 2 3" xfId="611" xr:uid="{DF72C49A-FCCB-44BC-860A-AAF92BB83B16}"/>
    <cellStyle name="Currency 3 2 2 4" xfId="624" xr:uid="{DE661844-2620-48F7-8D70-01BA64B73D79}"/>
    <cellStyle name="Currency 3 2 2 5" xfId="639" xr:uid="{3981D532-6CE9-41A9-8030-9D9036272698}"/>
    <cellStyle name="Currency 3 2 2 6" xfId="654" xr:uid="{5B0E431A-CAB0-4EB3-AE88-7A0AA632B281}"/>
    <cellStyle name="Currency 3 2 2 7" xfId="662" xr:uid="{654A9117-9DEC-47E5-9482-C3E45DAC338E}"/>
    <cellStyle name="Currency 3 2 2 8" xfId="669" xr:uid="{CF3065FF-9761-4C3B-B13E-FB096110C9D5}"/>
    <cellStyle name="Currency 3 2 2 9" xfId="679" xr:uid="{955227ED-8ACB-419C-BD81-1742C9818642}"/>
    <cellStyle name="Currency 3 2 3" xfId="513" xr:uid="{62EEF8C2-5408-4427-B244-51E351E96456}"/>
    <cellStyle name="Currency 3 2 4" xfId="508" xr:uid="{82BE0953-2991-426E-B4E4-43232061957B}"/>
    <cellStyle name="Currency 3 2 5" xfId="509" xr:uid="{36FCDB92-0D46-4885-B7F7-BEFE65D3592B}"/>
    <cellStyle name="Currency 3 2 6" xfId="520" xr:uid="{510E7C17-3A9A-43D3-8F02-6004D8821F1A}"/>
    <cellStyle name="Currency 3 2 7" xfId="423" xr:uid="{81308809-D5F5-47E8-B42B-1826353B75C2}"/>
    <cellStyle name="Currency 3 2 8" xfId="651" xr:uid="{24862D46-BA52-4189-8798-1C0A18393833}"/>
    <cellStyle name="Currency 3 2 9" xfId="458" xr:uid="{469F3DA2-2131-422C-A3B5-3679F0740420}"/>
    <cellStyle name="Currency 3 3" xfId="304" xr:uid="{711A89B7-9E71-4979-943B-3A03D1E90478}"/>
    <cellStyle name="Currency 3 3 10" xfId="681" xr:uid="{2A33D829-DEEF-4EF7-B7D0-36C7FA3873FD}"/>
    <cellStyle name="Currency 3 3 11" xfId="694" xr:uid="{E88C57C9-6425-4A9E-A3FD-B78111169262}"/>
    <cellStyle name="Currency 3 3 12" xfId="664" xr:uid="{DEBDFF38-0B62-4419-A340-BE17867EDC9F}"/>
    <cellStyle name="Currency 3 3 13" xfId="704" xr:uid="{C61104D9-F182-42F9-9304-14147D29F69C}"/>
    <cellStyle name="Currency 3 3 2" xfId="553" xr:uid="{72D7785F-372A-475D-AC77-B8D6FA837AB4}"/>
    <cellStyle name="Currency 3 3 3" xfId="505" xr:uid="{31E73F32-573D-4756-A7F0-0174498839C5}"/>
    <cellStyle name="Currency 3 3 4" xfId="398" xr:uid="{AC504775-016A-4126-A692-E333116E9957}"/>
    <cellStyle name="Currency 3 3 5" xfId="619" xr:uid="{66A12D60-D622-4DD7-A794-7A6784284CD9}"/>
    <cellStyle name="Currency 3 3 6" xfId="633" xr:uid="{BB561BD7-16B7-4D19-A9E2-42A7ED9817CF}"/>
    <cellStyle name="Currency 3 3 7" xfId="637" xr:uid="{8204B122-BE8F-4E0D-920C-4B2CBA5706E6}"/>
    <cellStyle name="Currency 3 3 8" xfId="660" xr:uid="{5657B5A0-FC61-4CBD-9AEA-336E05C53A47}"/>
    <cellStyle name="Currency 3 3 9" xfId="665" xr:uid="{F7B9C6C3-2DCF-4DF1-9492-7DAE6D866946}"/>
    <cellStyle name="Currency 3 4" xfId="473" xr:uid="{7222A0EC-A7CC-4C91-9A7D-69C2949F1993}"/>
    <cellStyle name="Currency 3 5" xfId="437" xr:uid="{78B97968-37DE-47FB-A3BB-6B7827DA4F2D}"/>
    <cellStyle name="Currency 3 6" xfId="556" xr:uid="{06F38956-1C69-41DA-84A0-CB26BFF2DFD2}"/>
    <cellStyle name="Currency 3 7" xfId="374" xr:uid="{DC2BF6AC-52F5-4ED7-8161-1EAFC88DBA16}"/>
    <cellStyle name="Currency 3 8" xfId="480" xr:uid="{04A6F609-B998-498D-A712-33AAA59F46E7}"/>
    <cellStyle name="Currency 3 9" xfId="586" xr:uid="{F77CDCE8-D4FC-441C-9F8B-EF17AD94171D}"/>
    <cellStyle name="Dobro" xfId="20" builtinId="26" customBuiltin="1"/>
    <cellStyle name="Hyperlink 2" xfId="2" xr:uid="{00000000-0005-0000-0000-000000000000}"/>
    <cellStyle name="Isticanje1" xfId="30" builtinId="29" customBuiltin="1"/>
    <cellStyle name="Isticanje2" xfId="33" builtinId="33" customBuiltin="1"/>
    <cellStyle name="Isticanje3" xfId="36" builtinId="37" customBuiltin="1"/>
    <cellStyle name="Isticanje4" xfId="39" builtinId="41" customBuiltin="1"/>
    <cellStyle name="Isticanje5" xfId="42" builtinId="45" customBuiltin="1"/>
    <cellStyle name="Isticanje6" xfId="45" builtinId="49" customBuiltin="1"/>
    <cellStyle name="Izlaz" xfId="23" builtinId="21" customBuiltin="1"/>
    <cellStyle name="Izračun" xfId="24" builtinId="22" customBuiltin="1"/>
    <cellStyle name="Loše" xfId="21" builtinId="27" customBuiltin="1"/>
    <cellStyle name="Naslov" xfId="15" builtinId="15" customBuiltin="1"/>
    <cellStyle name="Naslov 1" xfId="16" builtinId="16" customBuiltin="1"/>
    <cellStyle name="Naslov 1 2" xfId="707" xr:uid="{0AA4F169-705C-4916-B761-3264B71C4660}"/>
    <cellStyle name="Naslov 2" xfId="17" builtinId="17" customBuiltin="1"/>
    <cellStyle name="Naslov 3" xfId="18" builtinId="18" customBuiltin="1"/>
    <cellStyle name="Naslov 4" xfId="19" builtinId="19" customBuiltin="1"/>
    <cellStyle name="Neutral 2" xfId="154" xr:uid="{57069BCE-22A1-4A14-AD84-A70FE064D1EE}"/>
    <cellStyle name="Neutralno 2" xfId="95" xr:uid="{067446CA-20E9-41D4-9497-F448870C61EF}"/>
    <cellStyle name="Normal" xfId="6" xr:uid="{4A1C143B-CECF-4571-A1BD-F8049CE8FAA9}"/>
    <cellStyle name="Normal 10" xfId="472" xr:uid="{3B840321-4E2A-456A-827D-80E4A84A9B77}"/>
    <cellStyle name="Normal 11" xfId="538" xr:uid="{814E46EE-D81D-4125-BFE1-29548367363D}"/>
    <cellStyle name="Normal 12" xfId="579" xr:uid="{06AD171D-5469-4850-B582-AD77A45B8AAE}"/>
    <cellStyle name="Normal 13" xfId="436" xr:uid="{B4D71F7E-69D7-499A-8B6C-C51724E3C8D7}"/>
    <cellStyle name="Normal 14" xfId="499" xr:uid="{CAEA96EB-33D0-4D9F-8473-EBFBDAC2AF86}"/>
    <cellStyle name="Normal 15" xfId="632" xr:uid="{ED1727D7-3236-47B0-A733-001D7D5C88AC}"/>
    <cellStyle name="Normal 16" xfId="656" xr:uid="{17B8145B-CC75-4DD1-ADAB-27064E6D0FEF}"/>
    <cellStyle name="Normal 2" xfId="3" xr:uid="{00000000-0005-0000-0000-000002000000}"/>
    <cellStyle name="Normal 2 2" xfId="5" xr:uid="{00000000-0005-0000-0000-000003000000}"/>
    <cellStyle name="Normal 2 3" xfId="133" xr:uid="{39F697DE-5F06-435C-B4CF-0919E7F17B7A}"/>
    <cellStyle name="Normal 2 3 2" xfId="216" xr:uid="{9C3E62BB-B1C3-40FE-907B-194FAD5E1BCE}"/>
    <cellStyle name="Normal 2 3 2 2" xfId="344" xr:uid="{1E72AE63-9BC9-409F-8F0B-73063E994E2E}"/>
    <cellStyle name="Normal 2 3 3" xfId="281" xr:uid="{31FDE8EA-770A-40F1-8884-9200C895FA4F}"/>
    <cellStyle name="Normal 2 4" xfId="105" xr:uid="{BDA6A714-A1B4-4536-9A84-05CC82EA76CD}"/>
    <cellStyle name="Normal 2 4 2" xfId="113" xr:uid="{3224E1EC-FAE4-4612-8047-ED761817D9C5}"/>
    <cellStyle name="Normal 2 4 2 2" xfId="117" xr:uid="{91AB55D9-B711-443B-90B7-92D9FF480714}"/>
    <cellStyle name="Normal 2 4 2 2 2" xfId="127" xr:uid="{2F9F2737-E557-4D4A-956E-1C6069F79A15}"/>
    <cellStyle name="Normal 2 4 2 2 2 2" xfId="211" xr:uid="{E2650581-D2EB-4AAC-BCC1-A3A6916818E0}"/>
    <cellStyle name="Normal 2 4 2 2 2 2 2" xfId="339" xr:uid="{1596A967-F7A9-495F-AF3D-7882353ED949}"/>
    <cellStyle name="Normal 2 4 2 2 2 3" xfId="276" xr:uid="{CEB781E9-04F0-4188-AA35-616FE1EBF668}"/>
    <cellStyle name="Normal 2 4 2 2 3" xfId="204" xr:uid="{361CFF06-1190-4E58-A89F-368B1B96BA6C}"/>
    <cellStyle name="Normal 2 4 2 2 3 2" xfId="332" xr:uid="{79612DFE-8C83-46EE-AD08-EFE9DBDC3C11}"/>
    <cellStyle name="Normal 2 4 2 2 4" xfId="269" xr:uid="{ABD7DBD3-7543-4418-AB21-C1732038F970}"/>
    <cellStyle name="Normal 2 4 2 3" xfId="200" xr:uid="{760A173F-C6F5-4DC9-9CD9-B5F53B374355}"/>
    <cellStyle name="Normal 2 4 2 3 2" xfId="328" xr:uid="{9E6EAB6A-08D7-4233-83CF-63B826788E4A}"/>
    <cellStyle name="Normal 2 4 2 4" xfId="265" xr:uid="{217823ED-290D-4B9D-9DA5-222BB3B33F38}"/>
    <cellStyle name="Normal 2 4 3" xfId="193" xr:uid="{CCE24E56-CCF2-4498-A0E5-E9CFAD67D822}"/>
    <cellStyle name="Normal 2 4 3 2" xfId="321" xr:uid="{2667CCCE-ACF4-4044-8CB1-BDCA882355D9}"/>
    <cellStyle name="Normal 2 4 4" xfId="258" xr:uid="{436607A3-E941-4B08-A182-356D2ADEA1BA}"/>
    <cellStyle name="Normal 2 5" xfId="215" xr:uid="{C0D0B01E-B197-4F6C-815B-A918B4EE6FAA}"/>
    <cellStyle name="Normal 2 5 2" xfId="343" xr:uid="{99798D02-5B18-42EC-A854-A42CA850376A}"/>
    <cellStyle name="Normal 2 6" xfId="280" xr:uid="{17F64F49-C6AE-4C21-B352-0C8E284EA9B6}"/>
    <cellStyle name="Normal 2 7" xfId="132" xr:uid="{14E3E7A9-335B-413F-B703-35EC56164453}"/>
    <cellStyle name="Normal 3" xfId="4" xr:uid="{00000000-0005-0000-0000-000004000000}"/>
    <cellStyle name="Normal 3 2" xfId="13" xr:uid="{FE7CA19D-C98E-4548-9866-8C6E655FDB7B}"/>
    <cellStyle name="Normal 3 2 2" xfId="140" xr:uid="{E01BFA35-9DDC-44E3-B5AD-C1D55C4F13A3}"/>
    <cellStyle name="Normal 3 2 3" xfId="51" xr:uid="{52D78C3C-52A9-4768-A1D7-23ACB3A7207E}"/>
    <cellStyle name="Normal 3 3" xfId="9" xr:uid="{9AD0C7F2-FF36-475E-831C-5425F945C2DC}"/>
    <cellStyle name="Normal 3 3 10" xfId="517" xr:uid="{DE452B28-B8F5-41C4-BC3A-4505E25A397A}"/>
    <cellStyle name="Normal 3 3 11" xfId="53" xr:uid="{E8B67156-EC67-49C6-88F9-57D831BB3314}"/>
    <cellStyle name="Normal 3 3 2" xfId="400" xr:uid="{2E719F66-2748-4CFB-8229-641D923C0887}"/>
    <cellStyle name="Normal 3 3 3" xfId="493" xr:uid="{F86260C5-C12F-4A5D-8ED2-9FC6C211F82E}"/>
    <cellStyle name="Normal 3 3 4" xfId="580" xr:uid="{7A35E9F2-282D-4834-85E0-AACDD8A6CCE9}"/>
    <cellStyle name="Normal 3 3 5" xfId="391" xr:uid="{8934BF5B-B915-4361-BB23-112B06FE0587}"/>
    <cellStyle name="Normal 3 3 6" xfId="478" xr:uid="{3F725C2D-1612-4243-8A0A-7D6DE3D8EB98}"/>
    <cellStyle name="Normal 3 3 7" xfId="595" xr:uid="{A0A10417-F3CC-47C1-8D7B-55D0E28C3D07}"/>
    <cellStyle name="Normal 3 3 8" xfId="477" xr:uid="{1EDDB541-FF12-4D3F-B1A3-3159232B647C}"/>
    <cellStyle name="Normal 3 3 9" xfId="449" xr:uid="{E16DC1B4-CCC3-43D4-9115-93CCC1D5163E}"/>
    <cellStyle name="Normal 3 4" xfId="73" xr:uid="{283CE089-4DC4-4564-B1A0-02B462E8E96D}"/>
    <cellStyle name="Normal 3 5" xfId="396" xr:uid="{9C33415F-1B15-40BF-936E-03D5E5A7B177}"/>
    <cellStyle name="Normal 3 5 2" xfId="481" xr:uid="{BC0D3282-CD1C-4737-938F-FF665F64A2D2}"/>
    <cellStyle name="Normal 3 5 3" xfId="672" xr:uid="{174180B0-714F-44C6-A996-C69BDCAA227A}"/>
    <cellStyle name="Normal 3 5 4" xfId="462" xr:uid="{49FDC4C6-190C-46EC-ACCD-8B4984BC6572}"/>
    <cellStyle name="Normal 3 6" xfId="50" xr:uid="{73102618-BC7E-4DA1-9D91-D080C978948F}"/>
    <cellStyle name="Normal 4" xfId="11" xr:uid="{C6846799-CAB3-490B-9C2E-7112F72BFA71}"/>
    <cellStyle name="Normal 5" xfId="10" xr:uid="{29C179A1-33B2-46CA-A7A9-560F057E3461}"/>
    <cellStyle name="Normal 5 2" xfId="68" xr:uid="{CC61F232-95D4-46C7-8CEC-5B6DA7A82989}"/>
    <cellStyle name="Normal 6" xfId="14" xr:uid="{5192AAEF-072A-472A-9538-42BD16430805}"/>
    <cellStyle name="Normal 6 2" xfId="239" xr:uid="{2DAEEAF7-EED6-44E3-BE1E-591429C09E7A}"/>
    <cellStyle name="Normal 6 3" xfId="177" xr:uid="{13F4254B-12CA-49DE-A224-8DA7BD1AE26C}"/>
    <cellStyle name="Normal 6 3 2" xfId="241" xr:uid="{B9D086B5-2B8F-462B-B28D-566B1429C0F5}"/>
    <cellStyle name="Normal 6 4" xfId="162" xr:uid="{94D5B595-7695-4766-A58C-01F71550D346}"/>
    <cellStyle name="Normal 7" xfId="54" xr:uid="{2D1A47B4-CF2F-4488-A815-08326DCB3870}"/>
    <cellStyle name="Normal 7 10" xfId="483" xr:uid="{4D3871FA-A0C9-4033-ADEF-40F1AC6D39B8}"/>
    <cellStyle name="Normal 7 2" xfId="401" xr:uid="{BE1DD78D-0BEC-4C69-BDB4-A38EB351DA16}"/>
    <cellStyle name="Normal 7 3" xfId="532" xr:uid="{91D2B57E-C010-445A-B3E0-B19034915171}"/>
    <cellStyle name="Normal 7 4" xfId="591" xr:uid="{C848775D-212B-4EFE-9861-04E2D008EE4A}"/>
    <cellStyle name="Normal 7 5" xfId="381" xr:uid="{1359287A-5858-4256-B4C0-6B01692C747C}"/>
    <cellStyle name="Normal 7 6" xfId="447" xr:uid="{49AC0E50-DDEE-4675-B47D-91CF010F9EA8}"/>
    <cellStyle name="Normal 7 7" xfId="495" xr:uid="{B84761AC-2C88-4DC2-8611-37592C59F817}"/>
    <cellStyle name="Normal 7 8" xfId="582" xr:uid="{30CF2605-2F7F-4458-BE29-8ED03B652498}"/>
    <cellStyle name="Normal 7 9" xfId="557" xr:uid="{76927214-3E73-4358-88BD-48297C9A2BD0}"/>
    <cellStyle name="Normal 8" xfId="368" xr:uid="{ABAF27A3-DBF5-4203-87E1-0B5DEC9C7DDC}"/>
    <cellStyle name="Normal 9" xfId="420" xr:uid="{6C9107FE-7595-4289-82C2-A44231BF6E7A}"/>
    <cellStyle name="Normalno" xfId="0" builtinId="0"/>
    <cellStyle name="Normalno 10" xfId="103" xr:uid="{81DCE6C0-0539-4890-8AF5-CC7492AC37A1}"/>
    <cellStyle name="Normalno 10 2" xfId="192" xr:uid="{C18B4684-A3DB-4A9D-9039-704A4582EA61}"/>
    <cellStyle name="Normalno 10 2 2" xfId="320" xr:uid="{D86A6D25-9EDB-46DD-8D1C-7EDD366140C9}"/>
    <cellStyle name="Normalno 10 3" xfId="257" xr:uid="{E6FCCD11-BE4C-4E24-9DCD-B7E9FBF98090}"/>
    <cellStyle name="Normalno 11" xfId="176" xr:uid="{482F83CA-8145-43CD-93EF-90A8C483AF78}"/>
    <cellStyle name="Normalno 11 2" xfId="305" xr:uid="{8CEAFB40-EC9D-4FEB-AF4F-CE2A0A2FD7CD}"/>
    <cellStyle name="Normalno 12" xfId="242" xr:uid="{741B857F-AB63-4E4D-9E0A-006CE73359B6}"/>
    <cellStyle name="Normalno 13" xfId="394" xr:uid="{EE966285-A6EF-40D4-B9E9-8CC62FED703B}"/>
    <cellStyle name="Normalno 14" xfId="48" xr:uid="{AB982AF2-3726-456A-B4D8-0426F93B5980}"/>
    <cellStyle name="Normalno 2" xfId="7" xr:uid="{AD8573A2-27BC-48D0-AEFC-53B2A84416BF}"/>
    <cellStyle name="Normalno 2 10" xfId="164" xr:uid="{9806F461-701F-4F27-92F9-2681A5BD792B}"/>
    <cellStyle name="Normalno 2 11" xfId="107" xr:uid="{4DC82082-27DC-42D1-8FEE-3A7A25EEB6E4}"/>
    <cellStyle name="Normalno 2 11 2" xfId="195" xr:uid="{1E099696-C8B9-4593-B989-F2DAC27BA606}"/>
    <cellStyle name="Normalno 2 11 2 2" xfId="323" xr:uid="{DEC7FDBC-4905-4DAF-B6FC-D71366EC8727}"/>
    <cellStyle name="Normalno 2 11 3" xfId="260" xr:uid="{69FB2EC7-2FA7-423F-AB28-F589DDC57F25}"/>
    <cellStyle name="Normalno 2 12" xfId="84" xr:uid="{3DB2E609-0EC0-4904-9FAB-9CDC78C2891C}"/>
    <cellStyle name="Normalno 2 13" xfId="399" xr:uid="{9B0046CB-4EB0-4A16-A909-5E6175BE32B7}"/>
    <cellStyle name="Normalno 2 14" xfId="52" xr:uid="{9E92AD73-319A-401F-B28D-4A13EA6484CC}"/>
    <cellStyle name="Normalno 2 2" xfId="12" xr:uid="{B9DDF91F-E58A-450E-8D0A-13345CB6FB79}"/>
    <cellStyle name="Normalno 2 2 2" xfId="61" xr:uid="{65BE57FF-BFC4-4A51-8B60-32B822B25092}"/>
    <cellStyle name="Normalno 2 2 3" xfId="65" xr:uid="{A435EB27-B9FE-4B49-BEC8-69A79AFF2D6D}"/>
    <cellStyle name="Normalno 2 2 3 2" xfId="199" xr:uid="{C274CFD7-AA27-4973-992B-DAF5AEF166BD}"/>
    <cellStyle name="Normalno 2 2 3 2 2" xfId="327" xr:uid="{16A504CD-4220-4C79-A8D1-23DB6E83F257}"/>
    <cellStyle name="Normalno 2 2 3 3" xfId="264" xr:uid="{9033EAD6-E933-4586-B8BC-32D206EECD59}"/>
    <cellStyle name="Normalno 2 3" xfId="126" xr:uid="{ACE32811-8AF4-4351-B1F7-2A45DE02CB82}"/>
    <cellStyle name="Normalno 2 4" xfId="66" xr:uid="{74CF8B2C-9F12-4965-90DF-5E565D9550DC}"/>
    <cellStyle name="Normalno 2 4 2" xfId="213" xr:uid="{AA8756D8-EC66-4F4C-9DB6-8E8F147CB318}"/>
    <cellStyle name="Normalno 2 4 2 2" xfId="341" xr:uid="{99124633-C71C-4852-8A0D-C96203B221FC}"/>
    <cellStyle name="Normalno 2 4 3" xfId="278" xr:uid="{7027A89B-B439-400A-9007-6C07AF9B8FEE}"/>
    <cellStyle name="Normalno 2 4 4" xfId="408" xr:uid="{EF5F92DB-8B86-4836-B617-FFDF36E3F59E}"/>
    <cellStyle name="Normalno 2 5" xfId="131" xr:uid="{273DB286-6FE7-437A-B81A-E258E2EA0E90}"/>
    <cellStyle name="Normalno 2 5 2" xfId="214" xr:uid="{7935FC0A-0F45-487A-AE8E-B8FB02E5DEFA}"/>
    <cellStyle name="Normalno 2 5 2 2" xfId="342" xr:uid="{E498D655-A082-49D7-A8EE-E835338CF044}"/>
    <cellStyle name="Normalno 2 5 3" xfId="279" xr:uid="{1BAAF4F9-773B-47E9-805F-1A2D41E0502B}"/>
    <cellStyle name="Normalno 2 6" xfId="134" xr:uid="{7C6FB732-E4A2-4242-A933-E0C5E52C231C}"/>
    <cellStyle name="Normalno 2 6 2" xfId="217" xr:uid="{CB673436-B1B6-4478-B6F5-FD687EFD62CF}"/>
    <cellStyle name="Normalno 2 6 2 2" xfId="345" xr:uid="{98315C08-B589-4C43-A688-AAD254CD8E00}"/>
    <cellStyle name="Normalno 2 6 3" xfId="282" xr:uid="{D27F37F7-CAC5-4B34-A889-EA56AC0E3BF6}"/>
    <cellStyle name="Normalno 2 7" xfId="136" xr:uid="{82CA2B9F-DF1D-49A0-83CD-DE1AAB0A48B0}"/>
    <cellStyle name="Normalno 2 7 2" xfId="218" xr:uid="{72AE5F41-1BD7-4572-9AC0-876D65957262}"/>
    <cellStyle name="Normalno 2 7 2 2" xfId="346" xr:uid="{27938CE6-B311-4049-8345-481863F55621}"/>
    <cellStyle name="Normalno 2 7 3" xfId="283" xr:uid="{9D9654C1-BFD4-4A4E-B3F8-0C4502845B29}"/>
    <cellStyle name="Normalno 2 8" xfId="139" xr:uid="{3B21C417-4D6E-4D19-AB06-8A43CCBE02AA}"/>
    <cellStyle name="Normalno 2 8 2" xfId="219" xr:uid="{001B04ED-BB93-4E96-9833-3BD89633824D}"/>
    <cellStyle name="Normalno 2 8 2 2" xfId="347" xr:uid="{36EE8243-A0B4-42CF-AF57-563FD371DD3A}"/>
    <cellStyle name="Normalno 2 8 3" xfId="284" xr:uid="{4A30C850-CDDE-4A5C-BFBF-A5E816462EF1}"/>
    <cellStyle name="Normalno 2 9" xfId="161" xr:uid="{F4CA6BF7-6FF0-4065-AA84-D5507B5B4587}"/>
    <cellStyle name="Normalno 3" xfId="58" xr:uid="{AF0BC133-9ACC-40A4-BA7F-D62FBF00DE01}"/>
    <cellStyle name="Normalno 3 2" xfId="75" xr:uid="{D719D6AC-10CF-4EFA-8B00-F6E7FF990931}"/>
    <cellStyle name="Normalno 3 2 2" xfId="130" xr:uid="{FF47C159-A3E7-4DDF-A135-754CC9B697F4}"/>
    <cellStyle name="Normalno 3 3" xfId="138" xr:uid="{6899F301-3583-485C-BAA0-3CC31919F3DA}"/>
    <cellStyle name="Normalno 3 4" xfId="108" xr:uid="{DCFFD1CC-3E88-4871-96AB-707E3AC1A3DE}"/>
    <cellStyle name="Normalno 3 5" xfId="85" xr:uid="{8E0A6D21-97CD-4E82-B870-CDB815EE7588}"/>
    <cellStyle name="Normalno 4" xfId="8" xr:uid="{7BA8DCCD-5D70-44B0-BC1C-2AA866B4D92E}"/>
    <cellStyle name="Normalno 4 2" xfId="60" xr:uid="{09502213-2DCF-4F5B-BB03-BE5829EE4A90}"/>
    <cellStyle name="Normalno 4 2 2" xfId="167" xr:uid="{6E93545D-87C6-4493-BC49-ABC55B82CEA1}"/>
    <cellStyle name="Normalno 4 2 3" xfId="104" xr:uid="{28EE76C8-B984-4A73-8E1A-7C46E14A382D}"/>
    <cellStyle name="Normalno 4 2 4" xfId="88" xr:uid="{42B54048-17D6-41B9-A990-5DCC6E4340ED}"/>
    <cellStyle name="Normalno 4 3" xfId="63" xr:uid="{227D2C55-9924-4A19-ADB5-D49824EA68B3}"/>
    <cellStyle name="Normalno 4 3 2" xfId="202" xr:uid="{2D754222-4A43-403F-A5FC-0DD9573495C2}"/>
    <cellStyle name="Normalno 4 3 2 2" xfId="330" xr:uid="{CFFE240F-A270-493B-A323-212E6491AAC5}"/>
    <cellStyle name="Normalno 4 3 3" xfId="267" xr:uid="{98B70AB6-8EB1-4875-92D2-F498DFF5D49C}"/>
    <cellStyle name="Normalno 4 3 4" xfId="115" xr:uid="{7106929C-51CE-4F64-A6AE-FB30F3FA5AE6}"/>
    <cellStyle name="Normalno 4 4" xfId="76" xr:uid="{B3414B77-D7BC-4DA6-B3CB-BC07F8A10D24}"/>
    <cellStyle name="Normalno 4 4 2" xfId="123" xr:uid="{8E102466-BBAD-44CE-AD82-2A5F6EB74504}"/>
    <cellStyle name="Normalno 4 5" xfId="165" xr:uid="{1AE0DEEA-D2C1-4E69-9D96-B53F9F85B685}"/>
    <cellStyle name="Normalno 4 6" xfId="109" xr:uid="{0540A00C-FF9A-45DD-8ED4-8FCB033E1431}"/>
    <cellStyle name="Normalno 4 6 2" xfId="196" xr:uid="{58A04258-4E5F-4289-AE74-B53990899F37}"/>
    <cellStyle name="Normalno 4 6 2 2" xfId="324" xr:uid="{0BA7C8EF-7CF4-46E8-BE17-D5E436697F3D}"/>
    <cellStyle name="Normalno 4 6 3" xfId="261" xr:uid="{9E4FB58C-AF44-4B9E-A2EA-75495E49590C}"/>
    <cellStyle name="Normalno 4 7" xfId="86" xr:uid="{BB92E94C-0D4B-4DF5-9920-9F0DA2DBC7DD}"/>
    <cellStyle name="Normalno 4 8" xfId="395" xr:uid="{B73211FA-7830-4B68-AB31-45172106ED51}"/>
    <cellStyle name="Normalno 4 9" xfId="49" xr:uid="{315BAC0D-A43C-43D2-8745-92C498608E09}"/>
    <cellStyle name="Normalno 5" xfId="64" xr:uid="{04EE3C5B-0499-44DE-8AB8-A5CD9523F0D0}"/>
    <cellStyle name="Normalno 5 2" xfId="124" xr:uid="{8D2AAD94-766D-437B-91F6-2448EFDE61DF}"/>
    <cellStyle name="Normalno 5 2 2" xfId="209" xr:uid="{4493AC70-52C7-40C2-922B-B6C7B368B3D5}"/>
    <cellStyle name="Normalno 5 2 2 2" xfId="337" xr:uid="{FC0A0893-999C-436C-ACF7-35C690C79518}"/>
    <cellStyle name="Normalno 5 2 3" xfId="274" xr:uid="{6510A9AB-FE58-4F06-B388-2F70294E52A7}"/>
    <cellStyle name="Normalno 5 3" xfId="166" xr:uid="{16D3DB9A-C7AB-4A01-AF32-933955A4AE95}"/>
    <cellStyle name="Normalno 5 4" xfId="118" xr:uid="{F455C518-06CA-478F-9859-73F837D33E12}"/>
    <cellStyle name="Normalno 5 5" xfId="87" xr:uid="{6C548644-0626-415A-BA4F-C8133C505B68}"/>
    <cellStyle name="Normalno 5 6" xfId="406" xr:uid="{653D3A4B-BAE9-4FD0-91CA-E6B9BA639B3F}"/>
    <cellStyle name="Normalno 6" xfId="56" xr:uid="{08CDED26-1F7D-4EC0-BE14-AA932363424E}"/>
    <cellStyle name="Normalno 6 2" xfId="116" xr:uid="{250D91D5-8ECE-48BE-9655-7F4E2B76C171}"/>
    <cellStyle name="Normalno 6 2 2" xfId="69" xr:uid="{670D0A28-06F4-4011-920A-6A4BC39AB701}"/>
    <cellStyle name="Normalno 6 2 2 2" xfId="206" xr:uid="{006B58AE-CE9B-4A0C-B3E7-470E5F9F5AD5}"/>
    <cellStyle name="Normalno 6 2 2 2 2" xfId="334" xr:uid="{145F2992-2873-44B3-B4D0-967ACBC85E1B}"/>
    <cellStyle name="Normalno 6 2 2 3" xfId="271" xr:uid="{10F0D407-C706-418B-860A-6483C5C833E8}"/>
    <cellStyle name="Normalno 6 2 3" xfId="203" xr:uid="{6EF82B16-5356-43C5-834F-55F7845DE1D0}"/>
    <cellStyle name="Normalno 6 2 3 2" xfId="331" xr:uid="{F2D15CBA-7C0D-4973-96E2-03A99CCE0612}"/>
    <cellStyle name="Normalno 6 2 4" xfId="268" xr:uid="{188F5AA7-8EEA-4768-B6EA-F1068F1F15F7}"/>
    <cellStyle name="Normalno 6 3" xfId="171" xr:uid="{34666282-8CE9-4986-8553-06A78E3FB683}"/>
    <cellStyle name="Normalno 6 4" xfId="112" xr:uid="{B497195E-F948-4E7D-8EBA-12CA76D2DC6B}"/>
    <cellStyle name="Normalno 6 4 2" xfId="198" xr:uid="{C258786F-8D76-47EE-8D54-8065A57DEA67}"/>
    <cellStyle name="Normalno 6 4 2 2" xfId="326" xr:uid="{603CDDD8-4A1E-49C0-9EBC-913481A1C170}"/>
    <cellStyle name="Normalno 6 4 3" xfId="263" xr:uid="{A1B80550-9BC2-4AE0-B3D8-559593A05F6B}"/>
    <cellStyle name="Normalno 6 5" xfId="90" xr:uid="{032662BE-B65A-4C17-AE3E-AA768858EC72}"/>
    <cellStyle name="Normalno 7" xfId="92" xr:uid="{2255A209-CDEB-4822-AF1D-C2F6D5D3171B}"/>
    <cellStyle name="Normalno 7 2" xfId="174" xr:uid="{18AEE254-2840-48B8-9AA8-A8004CF33412}"/>
    <cellStyle name="Normalno 7 3" xfId="120" xr:uid="{E160FB9E-1B18-459A-86F8-68E82D307D79}"/>
    <cellStyle name="Normalno 7 3 2" xfId="205" xr:uid="{0C6F1ABF-2913-41DB-98FC-975ECE30CFE9}"/>
    <cellStyle name="Normalno 7 3 2 2" xfId="333" xr:uid="{6038EC6A-D661-4DDD-8158-5C2AA9DC3142}"/>
    <cellStyle name="Normalno 7 3 3" xfId="270" xr:uid="{BE338232-A083-4A58-AD1B-8FD06759323B}"/>
    <cellStyle name="Normalno 8" xfId="94" xr:uid="{D32536B7-4EF2-477F-8499-4776287CA104}"/>
    <cellStyle name="Normalno 8 2" xfId="121" xr:uid="{67377C41-7FE0-4956-9AC4-9C465C71CCC3}"/>
    <cellStyle name="Normalno 8 2 2" xfId="207" xr:uid="{D1561A51-711E-4C47-8347-800ADFBC04E6}"/>
    <cellStyle name="Normalno 8 2 2 2" xfId="335" xr:uid="{24DD9F6E-E68F-4780-B41A-94E22BE4FAA6}"/>
    <cellStyle name="Normalno 8 2 3" xfId="272" xr:uid="{1B76402A-9EF9-4693-9B5F-EC0907F49A24}"/>
    <cellStyle name="Normalno 8 3" xfId="190" xr:uid="{E5F4741B-41BE-4003-A62F-FC272DD93102}"/>
    <cellStyle name="Normalno 8 3 2" xfId="318" xr:uid="{B94E3CA6-6C07-4916-B947-8406D99BCC84}"/>
    <cellStyle name="Normalno 8 4" xfId="255" xr:uid="{FF875109-E13C-4E8B-955F-A1A3B58A2080}"/>
    <cellStyle name="Normalno 9" xfId="135" xr:uid="{E0C52576-881E-4EC3-91EF-9038FD527441}"/>
    <cellStyle name="Obično 2" xfId="82" xr:uid="{66D280D8-0445-4F7E-BDF8-10B7E2282BEB}"/>
    <cellStyle name="Percent 2" xfId="57" xr:uid="{97004313-D438-46CA-81E1-AC911FAF5ADB}"/>
    <cellStyle name="Percent 2 2" xfId="194" xr:uid="{908AEC9E-2241-4AEF-81AE-73F902AB6C6B}"/>
    <cellStyle name="Percent 2 2 2" xfId="322" xr:uid="{E02C6AA6-A97B-46F6-8064-C93EB07D09BD}"/>
    <cellStyle name="Percent 2 3" xfId="259" xr:uid="{6F1F5F1F-B4B0-42A3-94BB-B2390D5DAC12}"/>
    <cellStyle name="Percent 2 4" xfId="106" xr:uid="{A9EBC359-F32F-4C82-B181-5A0B402A2EDA}"/>
    <cellStyle name="Percent 3" xfId="70" xr:uid="{44FBAB45-53D3-4DDC-9A93-3863AF2C3525}"/>
    <cellStyle name="Percent 4" xfId="173" xr:uid="{22E21282-6720-45E7-898D-DA8034BDA9FE}"/>
    <cellStyle name="Postotak 2" xfId="55" xr:uid="{6FD6B6C6-CF6A-4356-B452-FCC4B0CF7AB9}"/>
    <cellStyle name="Postotak 2 2" xfId="74" xr:uid="{818F85E8-1E88-4FEF-A278-9BB90F9149BD}"/>
    <cellStyle name="Postotak 2 2 2" xfId="128" xr:uid="{FBDC3CCA-294C-4798-9893-655FBA1FEC84}"/>
    <cellStyle name="Postotak 2 3" xfId="169" xr:uid="{79678D22-8D22-40EF-A49B-72C295550D77}"/>
    <cellStyle name="Postotak 2 4" xfId="119" xr:uid="{D6AE0B4C-A236-45F4-A94E-F9FA9E759E6C}"/>
    <cellStyle name="Postotak 2 5" xfId="402" xr:uid="{B4905F21-3E42-490A-9D80-F80BDFC34FC8}"/>
    <cellStyle name="Postotak 3" xfId="62" xr:uid="{BF248F75-5432-40E9-8D89-55AD16F2686E}"/>
    <cellStyle name="Postotak 3 2" xfId="78" xr:uid="{D72A2E97-D4BF-4779-B6C7-2B79DED05672}"/>
    <cellStyle name="Postotak 3 2 2" xfId="172" xr:uid="{3FB13368-BCEC-41C1-913E-D465D79E5141}"/>
    <cellStyle name="Postotak 3 3" xfId="122" xr:uid="{D72D320A-B81A-4406-B974-468A9FCAC709}"/>
    <cellStyle name="Postotak 3 3 2" xfId="208" xr:uid="{B60027FE-1F64-4E1D-AFB7-ED8A5A1DC277}"/>
    <cellStyle name="Postotak 3 3 2 2" xfId="336" xr:uid="{0AD3D40F-0024-4423-A87A-62D5AA81FE01}"/>
    <cellStyle name="Postotak 3 3 3" xfId="273" xr:uid="{371BEE25-10D3-416B-9AC2-C26D079513AF}"/>
    <cellStyle name="Postotak 3 4" xfId="91" xr:uid="{B6A1182E-7521-4195-9E7F-C8A4E3F13D34}"/>
    <cellStyle name="Postotak 4" xfId="67" xr:uid="{3CED39D4-2614-4247-8EED-2344A2A0EC49}"/>
    <cellStyle name="Postotak 4 2" xfId="175" xr:uid="{B6B9DE08-56DF-4B72-B959-96BFB251A4D5}"/>
    <cellStyle name="Postotak 4 3" xfId="129" xr:uid="{6C936B31-1C25-48BB-A499-86DCBC388C3C}"/>
    <cellStyle name="Postotak 4 3 2" xfId="212" xr:uid="{2C722BF4-63BE-4427-98CE-63953EF3AC0B}"/>
    <cellStyle name="Postotak 4 3 2 2" xfId="340" xr:uid="{ACEC2B1D-0821-4F30-AA1C-59FCAD268D32}"/>
    <cellStyle name="Postotak 4 3 3" xfId="277" xr:uid="{6B7DA14F-9092-4841-B35E-FBD15D33AD71}"/>
    <cellStyle name="Postotak 4 4" xfId="93" xr:uid="{9F4C4141-3411-45E4-B08F-D7C58281BB8E}"/>
    <cellStyle name="Postotak 5" xfId="137" xr:uid="{AE48E5CB-0F3C-48BA-879D-C22DA8144A5A}"/>
    <cellStyle name="Povezana ćelija" xfId="25" builtinId="24" customBuiltin="1"/>
    <cellStyle name="Provjera ćelije" xfId="26" builtinId="23" customBuiltin="1"/>
    <cellStyle name="Style 1" xfId="1" xr:uid="{00000000-0005-0000-0000-000005000000}"/>
    <cellStyle name="Tekst objašnjenja" xfId="28" builtinId="53" customBuiltin="1"/>
    <cellStyle name="Tekst upozorenja" xfId="27" builtinId="11" customBuiltin="1"/>
    <cellStyle name="Ukupni zbroj" xfId="29" builtinId="25" customBuiltin="1"/>
    <cellStyle name="Unos" xfId="22" builtinId="20" customBuiltin="1"/>
    <cellStyle name="Valuta [0] 2" xfId="708" xr:uid="{25999EC7-C761-436F-8F19-47AD9B3B94E7}"/>
    <cellStyle name="Valuta 2" xfId="111" xr:uid="{D3C1E91E-E38D-498B-8726-4BE51B8918F5}"/>
    <cellStyle name="Valuta 2 10" xfId="405" xr:uid="{C77C6A81-BD88-4A71-9C4A-C41EFD19D1F7}"/>
    <cellStyle name="Valuta 2 11" xfId="655" xr:uid="{40DDD389-EB20-4FF5-A9B9-A8B6E21ED75D}"/>
    <cellStyle name="Valuta 2 12" xfId="663" xr:uid="{758B723D-D7FF-4BC8-AADC-2F6333AA4511}"/>
    <cellStyle name="Valuta 2 13" xfId="601" xr:uid="{BE2280E6-9DDD-487E-B56B-8F90FCB98FE8}"/>
    <cellStyle name="Valuta 2 14" xfId="690" xr:uid="{4CECD6FC-84E0-421F-9AAA-5A564CFDF40E}"/>
    <cellStyle name="Valuta 2 15" xfId="697" xr:uid="{45C12434-3777-4102-A8F3-4BF956AD12BF}"/>
    <cellStyle name="Valuta 2 16" xfId="530" xr:uid="{A770BFE8-278C-49E8-AC36-021A747FDA8D}"/>
    <cellStyle name="Valuta 2 2" xfId="125" xr:uid="{312D2A82-E315-4366-ACE0-464A03743D5E}"/>
    <cellStyle name="Valuta 2 2 10" xfId="646" xr:uid="{23D74586-237A-4A02-8F67-58A3D82739EE}"/>
    <cellStyle name="Valuta 2 2 11" xfId="519" xr:uid="{787D240A-95B9-43DB-BF77-D2E2826CDA78}"/>
    <cellStyle name="Valuta 2 2 12" xfId="599" xr:uid="{43C0DB0B-4A2F-4606-99C0-61D33DA72B60}"/>
    <cellStyle name="Valuta 2 2 13" xfId="685" xr:uid="{A6D36626-DD42-45C5-809B-6335F7FDE9AF}"/>
    <cellStyle name="Valuta 2 2 14" xfId="673" xr:uid="{25EB81CA-7419-44A7-B58D-48F2051B6B82}"/>
    <cellStyle name="Valuta 2 2 15" xfId="652" xr:uid="{2A2E7594-89CE-4205-A5F6-9B381A18DE00}"/>
    <cellStyle name="Valuta 2 2 2" xfId="210" xr:uid="{36DA2F0E-5D17-4D26-A10B-299138B3CDC4}"/>
    <cellStyle name="Valuta 2 2 2 10" xfId="661" xr:uid="{2C41AC34-CFC5-4783-B77E-160D6C9A45B0}"/>
    <cellStyle name="Valuta 2 2 2 11" xfId="525" xr:uid="{1DC6A635-81AF-49EF-B27F-18951FDCE10F}"/>
    <cellStyle name="Valuta 2 2 2 12" xfId="675" xr:uid="{848EECE6-454E-4CEB-A044-CC7020766D66}"/>
    <cellStyle name="Valuta 2 2 2 13" xfId="680" xr:uid="{2C08C07F-DF58-4602-B3F3-A9047AA157B5}"/>
    <cellStyle name="Valuta 2 2 2 14" xfId="382" xr:uid="{77E24BD1-0C20-41FF-B10B-B227011132D2}"/>
    <cellStyle name="Valuta 2 2 2 2" xfId="338" xr:uid="{D88E099C-C195-4C09-B1AB-2C494B3F59A2}"/>
    <cellStyle name="Valuta 2 2 2 2 10" xfId="689" xr:uid="{F077E835-DF45-4DF9-B18A-309713C8FDEA}"/>
    <cellStyle name="Valuta 2 2 2 2 11" xfId="540" xr:uid="{A3E5BF53-8121-43B1-9A85-90D222906681}"/>
    <cellStyle name="Valuta 2 2 2 2 12" xfId="699" xr:uid="{09A04E55-54A2-45EF-AB93-B9F892D85CE2}"/>
    <cellStyle name="Valuta 2 2 2 2 13" xfId="640" xr:uid="{515124F8-3895-472D-8770-4035C90F5F77}"/>
    <cellStyle name="Valuta 2 2 2 2 2" xfId="573" xr:uid="{2EE95568-0C9F-41E2-B6F6-364D5DD8E5B0}"/>
    <cellStyle name="Valuta 2 2 2 2 3" xfId="593" xr:uid="{660B397D-9DF0-4B52-8C2A-799CB8CBA10A}"/>
    <cellStyle name="Valuta 2 2 2 2 4" xfId="612" xr:uid="{D954AFF8-6B21-421B-A85A-D0EF87F0DEC3}"/>
    <cellStyle name="Valuta 2 2 2 2 5" xfId="387" xr:uid="{8426B68F-3D06-42A3-A63F-2B09EAC8A347}"/>
    <cellStyle name="Valuta 2 2 2 2 6" xfId="531" xr:uid="{6079047B-CFB3-4BE1-8711-95C997E9E180}"/>
    <cellStyle name="Valuta 2 2 2 2 7" xfId="590" xr:uid="{7EE138A9-D7E9-432D-AEA2-4C9C11503C1E}"/>
    <cellStyle name="Valuta 2 2 2 2 8" xfId="630" xr:uid="{FBBAE08F-20D8-4A22-B481-C8AB01905867}"/>
    <cellStyle name="Valuta 2 2 2 2 9" xfId="440" xr:uid="{6D0624B8-9040-4A2E-98F3-B4E7594B4D47}"/>
    <cellStyle name="Valuta 2 2 2 3" xfId="498" xr:uid="{2E32A430-2F54-4F67-BA98-064475249745}"/>
    <cellStyle name="Valuta 2 2 2 4" xfId="426" xr:uid="{0E3D2FF1-BDEF-483E-BE24-CB6647E6A3E9}"/>
    <cellStyle name="Valuta 2 2 2 5" xfId="390" xr:uid="{D58E2C22-2724-4032-A499-613D020CC2B4}"/>
    <cellStyle name="Valuta 2 2 2 6" xfId="373" xr:uid="{0BFA241C-DAE7-483C-BDEB-BEED9B97DB0E}"/>
    <cellStyle name="Valuta 2 2 2 7" xfId="620" xr:uid="{C36D4D44-73E2-4E7A-8942-EC7918A2F566}"/>
    <cellStyle name="Valuta 2 2 2 8" xfId="541" xr:uid="{BB7F689C-F881-4C28-857A-8B65BA5DB98A}"/>
    <cellStyle name="Valuta 2 2 2 9" xfId="388" xr:uid="{378C2B57-6CA5-422B-9FCD-B66CB71036F4}"/>
    <cellStyle name="Valuta 2 2 3" xfId="275" xr:uid="{EEFD35CC-43D6-4EE9-9F85-A6409D81FD79}"/>
    <cellStyle name="Valuta 2 2 3 10" xfId="657" xr:uid="{9E693F50-8670-45E6-8F94-07CB5D41627D}"/>
    <cellStyle name="Valuta 2 2 3 11" xfId="558" xr:uid="{F7132D3E-62E6-45B5-9E90-A234F99EE5F3}"/>
    <cellStyle name="Valuta 2 2 3 12" xfId="658" xr:uid="{64249D8B-DA17-4C60-8AA1-D12FC92DED46}"/>
    <cellStyle name="Valuta 2 2 3 13" xfId="548" xr:uid="{3B693E76-691A-4CE5-ACD9-B99D1BE3DEA1}"/>
    <cellStyle name="Valuta 2 2 3 2" xfId="535" xr:uid="{744C26F8-7D1B-4276-A929-F4A42F922C0F}"/>
    <cellStyle name="Valuta 2 2 3 3" xfId="516" xr:uid="{2E06ECC9-222A-448D-BF9D-BBEA35369F33}"/>
    <cellStyle name="Valuta 2 2 3 4" xfId="482" xr:uid="{5D329D4F-78B9-49C1-B044-9A19FEDF5669}"/>
    <cellStyle name="Valuta 2 2 3 5" xfId="503" xr:uid="{77641480-07CE-4153-8622-9C922A43B870}"/>
    <cellStyle name="Valuta 2 2 3 6" xfId="603" xr:uid="{F6EE9FE9-5AD9-4B59-BA3E-5BBDAC73A49C}"/>
    <cellStyle name="Valuta 2 2 3 7" xfId="425" xr:uid="{94DF6665-2BD9-4E9F-BAE1-D177EC24ECB4}"/>
    <cellStyle name="Valuta 2 2 3 8" xfId="504" xr:uid="{C34B107C-F809-4989-A50D-5F0366F91037}"/>
    <cellStyle name="Valuta 2 2 3 9" xfId="397" xr:uid="{64EBCEE1-E6B7-4CE9-89CD-B261E93FBA31}"/>
    <cellStyle name="Valuta 2 2 4" xfId="446" xr:uid="{26AF5C03-5973-4F3B-8912-E9834B144004}"/>
    <cellStyle name="Valuta 2 2 5" xfId="376" xr:uid="{F48D160F-B3D0-41B7-A97D-0D414419F334}"/>
    <cellStyle name="Valuta 2 2 6" xfId="421" xr:uid="{F90ABCFB-7D4D-4346-B581-2710B4FEFB95}"/>
    <cellStyle name="Valuta 2 2 7" xfId="549" xr:uid="{FFC9BDE8-AB2E-49EC-AF7B-BFCDD90B4541}"/>
    <cellStyle name="Valuta 2 2 8" xfId="512" xr:uid="{23D4D9A5-0813-4FD1-81BF-3615C3F77081}"/>
    <cellStyle name="Valuta 2 2 9" xfId="466" xr:uid="{4427CD38-AE4E-4773-9D15-6A8FBA6E139B}"/>
    <cellStyle name="Valuta 2 3" xfId="197" xr:uid="{2C871528-092B-4E75-BDB9-CC98252D2D10}"/>
    <cellStyle name="Valuta 2 3 10" xfId="606" xr:uid="{F2F075E6-7CFC-4616-A2A8-60910F961FB0}"/>
    <cellStyle name="Valuta 2 3 11" xfId="677" xr:uid="{C3F48257-6F1D-4EB0-8B8F-4BC9938F093C}"/>
    <cellStyle name="Valuta 2 3 12" xfId="379" xr:uid="{C075712C-6C88-4240-A7A1-379F81965E63}"/>
    <cellStyle name="Valuta 2 3 13" xfId="442" xr:uid="{8DEAF4B4-26D4-4123-8426-86BCAF676DE6}"/>
    <cellStyle name="Valuta 2 3 14" xfId="691" xr:uid="{E2614A0E-99F4-4113-9CDC-F7E4B55CDF7F}"/>
    <cellStyle name="Valuta 2 3 2" xfId="325" xr:uid="{A4DD4BCF-3CDE-43F2-9D1C-0FB3B88055F9}"/>
    <cellStyle name="Valuta 2 3 2 10" xfId="684" xr:uid="{0D162244-52D9-4EFB-9E3A-399A9DE2C510}"/>
    <cellStyle name="Valuta 2 3 2 11" xfId="682" xr:uid="{CA63E3EF-6586-43CB-BB05-CB2DAFDB4778}"/>
    <cellStyle name="Valuta 2 3 2 12" xfId="667" xr:uid="{EF3DF666-9EEA-4E36-9510-4A021FD07A9C}"/>
    <cellStyle name="Valuta 2 3 2 13" xfId="384" xr:uid="{4015DE0D-7A1A-41EB-AB3E-AA4D4BC24A42}"/>
    <cellStyle name="Valuta 2 3 2 2" xfId="565" xr:uid="{FB1D355F-8229-4BDF-9D19-96290C1645F2}"/>
    <cellStyle name="Valuta 2 3 2 3" xfId="479" xr:uid="{77AF7740-9959-4346-919F-2D44A6052AD4}"/>
    <cellStyle name="Valuta 2 3 2 4" xfId="507" xr:uid="{FFB96A38-D382-4F74-A936-22E6C3239149}"/>
    <cellStyle name="Valuta 2 3 2 5" xfId="378" xr:uid="{E9073F5E-C8B3-44E9-B225-F492173E37C3}"/>
    <cellStyle name="Valuta 2 3 2 6" xfId="443" xr:uid="{26BE7DED-1197-4D87-B42F-FAD2280D9FD4}"/>
    <cellStyle name="Valuta 2 3 2 7" xfId="627" xr:uid="{95770B35-F497-4F8D-8EAA-B53408CA0150}"/>
    <cellStyle name="Valuta 2 3 2 8" xfId="631" xr:uid="{5D3AD18A-4AD0-461A-BB24-7947FDAE9F51}"/>
    <cellStyle name="Valuta 2 3 2 9" xfId="403" xr:uid="{98BCC5A9-979A-482C-8C13-C13CB460DD88}"/>
    <cellStyle name="Valuta 2 3 3" xfId="489" xr:uid="{043DCF63-AA0B-4796-A40D-07E6E2EF2E7F}"/>
    <cellStyle name="Valuta 2 3 4" xfId="543" xr:uid="{96819471-0392-4F20-92F4-75F62D68DFBA}"/>
    <cellStyle name="Valuta 2 3 5" xfId="523" xr:uid="{98F357A7-4E8E-45DA-916C-3370ECD161EC}"/>
    <cellStyle name="Valuta 2 3 6" xfId="454" xr:uid="{93E89693-6811-4085-B055-12EDFF46E9F4}"/>
    <cellStyle name="Valuta 2 3 7" xfId="514" xr:uid="{6DC76F84-2F10-4F92-AFC4-84514FB1E0A4}"/>
    <cellStyle name="Valuta 2 3 8" xfId="433" xr:uid="{C9572026-9374-4B96-8DCB-B883D91E4537}"/>
    <cellStyle name="Valuta 2 3 9" xfId="432" xr:uid="{54CFE61C-41CD-4B80-8C07-4311E1F49147}"/>
    <cellStyle name="Valuta 2 4" xfId="262" xr:uid="{BF743FE9-D5F6-4035-AE74-F1ED113320B2}"/>
    <cellStyle name="Valuta 2 4 10" xfId="510" xr:uid="{A2D977F3-054E-4D09-8BBB-B3294AA7C028}"/>
    <cellStyle name="Valuta 2 4 11" xfId="678" xr:uid="{CEC9E6FD-3CA5-4D1D-8B8B-2E31D103D896}"/>
    <cellStyle name="Valuta 2 4 12" xfId="648" xr:uid="{E20AD1A0-475F-485A-BA0B-01392F33DB99}"/>
    <cellStyle name="Valuta 2 4 13" xfId="537" xr:uid="{8E4DDCB0-8CE5-425B-B092-43CAD1E2E1ED}"/>
    <cellStyle name="Valuta 2 4 2" xfId="526" xr:uid="{94487424-B295-4160-88F6-8F5DC88FDB0C}"/>
    <cellStyle name="Valuta 2 4 3" xfId="545" xr:uid="{8F9B378F-89B3-4961-81C9-24B48999FD22}"/>
    <cellStyle name="Valuta 2 4 4" xfId="605" xr:uid="{3E0F2887-6D8E-4FB7-8C15-5BCDD514A76F}"/>
    <cellStyle name="Valuta 2 4 5" xfId="575" xr:uid="{C63D6C39-A902-461F-8D76-668AE53A1472}"/>
    <cellStyle name="Valuta 2 4 6" xfId="451" xr:uid="{675C3374-6137-4462-8AA3-571CAA9C369C}"/>
    <cellStyle name="Valuta 2 4 7" xfId="584" xr:uid="{7D8A6208-D297-488E-84D2-069289569995}"/>
    <cellStyle name="Valuta 2 4 8" xfId="467" xr:uid="{C093F96F-FE7A-40AC-B325-4623B9D96060}"/>
    <cellStyle name="Valuta 2 4 9" xfId="428" xr:uid="{B79922E9-BB20-42BC-8668-4EBCA90588BA}"/>
    <cellStyle name="Valuta 2 5" xfId="435" xr:uid="{8C643753-591C-4BE1-B663-2276CB894934}"/>
    <cellStyle name="Valuta 2 6" xfId="539" xr:uid="{B5BC5751-7A56-49FB-8CF3-5012BC44F424}"/>
    <cellStyle name="Valuta 2 7" xfId="554" xr:uid="{9C2C1CF7-440B-411E-86DE-A9850B10860E}"/>
    <cellStyle name="Valuta 2 8" xfId="614" xr:uid="{EB313EA2-EF83-4E7F-8CD5-9FBF3910F6E8}"/>
    <cellStyle name="Valuta 2 9" xfId="628" xr:uid="{95B4486D-CB88-4908-AB5F-589C91437060}"/>
    <cellStyle name="Zarez 2" xfId="77" xr:uid="{72B8679E-4C40-46E4-BA22-8CB8F159DF32}"/>
    <cellStyle name="Zarez 2 10" xfId="581" xr:uid="{1D6AD1A7-27C8-4144-8814-FC1D978D6BAC}"/>
    <cellStyle name="Zarez 2 11" xfId="609" xr:uid="{372B32E5-B4F3-4C97-BD56-506F90B5494C}"/>
    <cellStyle name="Zarez 2 12" xfId="411" xr:uid="{7663EE7D-388E-4515-AF22-2F284680B3E1}"/>
    <cellStyle name="Zarez 2 13" xfId="635" xr:uid="{CE4FDA8A-D084-4487-BCF2-AE7FE2B263AD}"/>
    <cellStyle name="Zarez 2 14" xfId="567" xr:uid="{94E99D74-30D2-432F-B79F-ADC5B01844CA}"/>
    <cellStyle name="Zarez 2 15" xfId="528" xr:uid="{FA8AD899-0D1A-46F2-A748-A6E9C621D1A5}"/>
    <cellStyle name="Zarez 2 16" xfId="393" xr:uid="{12A61795-708A-4F76-8D00-AC9026D49FEB}"/>
    <cellStyle name="Zarez 2 17" xfId="596" xr:uid="{D05CF1DE-03D4-4C80-9315-99BEFA54C3DA}"/>
    <cellStyle name="Zarez 2 2" xfId="89" xr:uid="{666E9D00-4A87-4AD3-8AA5-D14AE9C7CCCB}"/>
    <cellStyle name="Zarez 2 2 10" xfId="561" xr:uid="{391144A5-C7C4-4DDD-839A-BAF8F8A23717}"/>
    <cellStyle name="Zarez 2 2 11" xfId="621" xr:uid="{3A5230B6-8565-4F43-93B4-057A3E5A056D}"/>
    <cellStyle name="Zarez 2 2 12" xfId="622" xr:uid="{8F66A0E8-32BC-4E15-A44E-FDA4D1D06219}"/>
    <cellStyle name="Zarez 2 2 13" xfId="542" xr:uid="{46660A28-DAAF-4DF1-8F60-DD34C6285EB0}"/>
    <cellStyle name="Zarez 2 2 14" xfId="534" xr:uid="{8E6F551E-5B94-4C1A-95E7-8EF0CCBCE313}"/>
    <cellStyle name="Zarez 2 2 2" xfId="168" xr:uid="{5458C8BC-6E05-4180-BEEE-64580E67A214}"/>
    <cellStyle name="Zarez 2 2 2 10" xfId="634" xr:uid="{4679538A-1545-4485-8C82-3D3C17F558CF}"/>
    <cellStyle name="Zarez 2 2 2 11" xfId="571" xr:uid="{33B7D49C-6397-4AE3-AF26-C7B915D14460}"/>
    <cellStyle name="Zarez 2 2 2 12" xfId="668" xr:uid="{4D8AB2F5-21F8-4B98-B30D-19E10B31B65E}"/>
    <cellStyle name="Zarez 2 2 2 13" xfId="576" xr:uid="{DD4591DE-9E59-4E0B-A269-DA21482AE6CD}"/>
    <cellStyle name="Zarez 2 2 2 2" xfId="471" xr:uid="{A3198C61-E860-48D8-BBCE-538823EFF568}"/>
    <cellStyle name="Zarez 2 2 2 3" xfId="448" xr:uid="{AF742BC0-CA08-4BB8-86E3-9558BFCFC188}"/>
    <cellStyle name="Zarez 2 2 2 4" xfId="589" xr:uid="{F7BB6B94-0A9A-44E7-843D-B0BD917DC6F4}"/>
    <cellStyle name="Zarez 2 2 2 5" xfId="527" xr:uid="{71EC4331-1CEA-426D-AC44-4BBCDB600D4C}"/>
    <cellStyle name="Zarez 2 2 2 6" xfId="439" xr:uid="{D2F90B14-6929-41D0-BD0E-C054CC10F054}"/>
    <cellStyle name="Zarez 2 2 2 7" xfId="380" xr:uid="{14A45F76-21DA-4725-9476-737144695026}"/>
    <cellStyle name="Zarez 2 2 2 8" xfId="518" xr:uid="{0F217E1E-AE08-47E1-A84B-3B44853E4242}"/>
    <cellStyle name="Zarez 2 2 2 9" xfId="597" xr:uid="{423BA874-4C9E-4DC2-BC7F-BB8EBA210CC1}"/>
    <cellStyle name="Zarez 2 2 3" xfId="422" xr:uid="{17B51590-9578-418A-8D13-6FAC6A8F476A}"/>
    <cellStyle name="Zarez 2 2 4" xfId="470" xr:uid="{245EE1C5-9988-4D21-8112-52CC27E20318}"/>
    <cellStyle name="Zarez 2 2 5" xfId="578" xr:uid="{5E1E49E4-E851-415D-BE2F-C9A1A8D2A937}"/>
    <cellStyle name="Zarez 2 2 6" xfId="383" xr:uid="{A1AFFB7D-AA64-4D0B-A039-31CD56F6E6CF}"/>
    <cellStyle name="Zarez 2 2 7" xfId="386" xr:uid="{51B57793-891C-4C50-886F-52BF137DBDF8}"/>
    <cellStyle name="Zarez 2 2 8" xfId="544" xr:uid="{B5A9EC5A-D450-463B-9FF7-E2A66AB44B86}"/>
    <cellStyle name="Zarez 2 2 9" xfId="550" xr:uid="{111FA473-D9DC-448E-AF9A-8139DDD3B828}"/>
    <cellStyle name="Zarez 2 3" xfId="163" xr:uid="{6B5CC228-70EB-40A1-BFBE-A0C0AE8EDBAB}"/>
    <cellStyle name="Zarez 2 4" xfId="110" xr:uid="{AD6F9768-4D1F-43F5-B619-CC04C911C011}"/>
    <cellStyle name="Zarez 2 4 10" xfId="475" xr:uid="{90F4B699-90E7-4A80-81CA-3B15DDFF97DD}"/>
    <cellStyle name="Zarez 2 4 11" xfId="453" xr:uid="{E62E33F7-3DA2-4487-918E-58DFA67CC65F}"/>
    <cellStyle name="Zarez 2 4 12" xfId="616" xr:uid="{36DEE786-429B-4F77-BDC6-44883DE62949}"/>
    <cellStyle name="Zarez 2 4 13" xfId="474" xr:uid="{8B92A90A-EB3B-4641-A54B-9EB993588872}"/>
    <cellStyle name="Zarez 2 4 2" xfId="434" xr:uid="{A64B0519-ED0A-429D-AD21-4C00B7FDA61B}"/>
    <cellStyle name="Zarez 2 4 3" xfId="452" xr:uid="{4C9D9012-7A16-40C7-8B0C-7B774D48364A}"/>
    <cellStyle name="Zarez 2 4 4" xfId="511" xr:uid="{1E952421-4974-4D84-A061-86A0ECAA589A}"/>
    <cellStyle name="Zarez 2 4 5" xfId="560" xr:uid="{19CE6EE3-A1F9-4FAA-81CC-2DBE9B5DE45D}"/>
    <cellStyle name="Zarez 2 4 6" xfId="460" xr:uid="{3CCE6D9C-84CF-40DF-87C2-DD94C634ABBD}"/>
    <cellStyle name="Zarez 2 4 7" xfId="643" xr:uid="{B2AA52A3-78DF-4D94-ACEB-5D6C2942EB2B}"/>
    <cellStyle name="Zarez 2 4 8" xfId="502" xr:uid="{95505349-C776-4170-8250-3C15E0C69865}"/>
    <cellStyle name="Zarez 2 4 9" xfId="600" xr:uid="{C8DC90F0-E6DA-4DD7-9EA4-6B8ACAA2E4AD}"/>
    <cellStyle name="Zarez 2 5" xfId="83" xr:uid="{C4C4A503-F864-4C07-BA9B-B70D4424D417}"/>
    <cellStyle name="Zarez 2 6" xfId="414" xr:uid="{AC1A5326-E781-4ACF-BE52-1433C45279DE}"/>
    <cellStyle name="Zarez 2 7" xfId="488" xr:uid="{11723EB9-FC44-4807-B5BB-836253543BE6}"/>
    <cellStyle name="Zarez 2 8" xfId="555" xr:uid="{D2BBAFCE-18D7-44D1-88F3-AE927671A3EA}"/>
    <cellStyle name="Zarez 2 9" xfId="563" xr:uid="{F8A704C9-36D3-4AA5-BB15-BB67D4570BD8}"/>
  </cellStyles>
  <dxfs count="0"/>
  <tableStyles count="1" defaultTableStyle="TableStyleMedium2" defaultPivotStyle="PivotStyleLight16">
    <tableStyle name="Invisible" pivot="0" table="0" count="0" xr9:uid="{4774F3FF-A0A4-43E1-8CFF-B1B8D6E246C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W58" sqref="W58"/>
    </sheetView>
  </sheetViews>
  <sheetFormatPr defaultColWidth="9.140625" defaultRowHeight="1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c r="A1" s="223" t="s">
        <v>309</v>
      </c>
      <c r="B1" s="224"/>
      <c r="C1" s="224"/>
      <c r="D1" s="78"/>
      <c r="E1" s="78"/>
      <c r="F1" s="78"/>
      <c r="G1" s="78"/>
      <c r="H1" s="78"/>
      <c r="I1" s="78"/>
      <c r="J1" s="79"/>
    </row>
    <row r="2" spans="1:20" ht="14.45" customHeight="1">
      <c r="A2" s="225" t="s">
        <v>325</v>
      </c>
      <c r="B2" s="226"/>
      <c r="C2" s="226"/>
      <c r="D2" s="226"/>
      <c r="E2" s="226"/>
      <c r="F2" s="226"/>
      <c r="G2" s="226"/>
      <c r="H2" s="226"/>
      <c r="I2" s="226"/>
      <c r="J2" s="227"/>
      <c r="N2" s="81">
        <v>1</v>
      </c>
    </row>
    <row r="3" spans="1:20">
      <c r="A3" s="83"/>
      <c r="B3" s="84"/>
      <c r="C3" s="84"/>
      <c r="D3" s="84"/>
      <c r="E3" s="84"/>
      <c r="F3" s="84"/>
      <c r="G3" s="84"/>
      <c r="H3" s="84"/>
      <c r="I3" s="84"/>
      <c r="J3" s="85"/>
      <c r="N3" s="81">
        <v>2</v>
      </c>
    </row>
    <row r="4" spans="1:20" ht="33.6" customHeight="1">
      <c r="A4" s="228" t="s">
        <v>310</v>
      </c>
      <c r="B4" s="229"/>
      <c r="C4" s="229"/>
      <c r="D4" s="229"/>
      <c r="E4" s="230">
        <v>45658</v>
      </c>
      <c r="F4" s="231"/>
      <c r="G4" s="86" t="s">
        <v>0</v>
      </c>
      <c r="H4" s="230">
        <v>45930</v>
      </c>
      <c r="I4" s="231"/>
      <c r="J4" s="87"/>
      <c r="N4" s="81">
        <v>3</v>
      </c>
    </row>
    <row r="5" spans="1:20" s="80" customFormat="1" ht="10.15" customHeight="1">
      <c r="A5" s="232"/>
      <c r="B5" s="233"/>
      <c r="C5" s="233"/>
      <c r="D5" s="233"/>
      <c r="E5" s="233"/>
      <c r="F5" s="233"/>
      <c r="G5" s="233"/>
      <c r="H5" s="233"/>
      <c r="I5" s="233"/>
      <c r="J5" s="234"/>
      <c r="N5" s="81">
        <v>4</v>
      </c>
    </row>
    <row r="6" spans="1:20" ht="20.45" customHeight="1">
      <c r="A6" s="88"/>
      <c r="B6" s="89" t="s">
        <v>330</v>
      </c>
      <c r="C6" s="90"/>
      <c r="D6" s="90"/>
      <c r="E6" s="42">
        <v>2025</v>
      </c>
      <c r="F6" s="39"/>
      <c r="G6" s="86"/>
      <c r="H6" s="39"/>
      <c r="I6" s="40"/>
      <c r="J6" s="91"/>
    </row>
    <row r="7" spans="1:20" s="94" customFormat="1" ht="10.9" customHeight="1">
      <c r="A7" s="88"/>
      <c r="B7" s="90"/>
      <c r="C7" s="90"/>
      <c r="D7" s="90"/>
      <c r="E7" s="41"/>
      <c r="F7" s="41"/>
      <c r="G7" s="86"/>
      <c r="H7" s="39"/>
      <c r="I7" s="40"/>
      <c r="J7" s="91"/>
      <c r="K7" s="92"/>
      <c r="L7" s="92"/>
      <c r="M7" s="92"/>
      <c r="N7" s="93"/>
      <c r="O7" s="92"/>
      <c r="P7" s="92"/>
      <c r="Q7" s="92"/>
      <c r="R7" s="92"/>
      <c r="S7" s="92"/>
      <c r="T7" s="92"/>
    </row>
    <row r="8" spans="1:20" ht="20.45" customHeight="1">
      <c r="A8" s="88"/>
      <c r="B8" s="89" t="s">
        <v>331</v>
      </c>
      <c r="C8" s="90"/>
      <c r="D8" s="90"/>
      <c r="E8" s="42">
        <v>3</v>
      </c>
      <c r="F8" s="39"/>
      <c r="G8" s="86"/>
      <c r="H8" s="39"/>
      <c r="I8" s="40"/>
      <c r="J8" s="91"/>
    </row>
    <row r="9" spans="1:20" s="94" customFormat="1" ht="10.9" customHeight="1">
      <c r="A9" s="88"/>
      <c r="B9" s="90"/>
      <c r="C9" s="90"/>
      <c r="D9" s="90"/>
      <c r="E9" s="41"/>
      <c r="F9" s="41"/>
      <c r="G9" s="86"/>
      <c r="H9" s="41"/>
      <c r="I9" s="43"/>
      <c r="J9" s="91"/>
      <c r="K9" s="92"/>
      <c r="L9" s="92"/>
      <c r="M9" s="92"/>
      <c r="N9" s="93"/>
      <c r="O9" s="92"/>
      <c r="P9" s="92"/>
      <c r="Q9" s="92"/>
      <c r="R9" s="92"/>
      <c r="S9" s="92"/>
      <c r="T9" s="92"/>
    </row>
    <row r="10" spans="1:20" ht="37.9" customHeight="1">
      <c r="A10" s="218" t="s">
        <v>332</v>
      </c>
      <c r="B10" s="219"/>
      <c r="C10" s="219"/>
      <c r="D10" s="219"/>
      <c r="E10" s="219"/>
      <c r="F10" s="219"/>
      <c r="G10" s="219"/>
      <c r="H10" s="219"/>
      <c r="I10" s="219"/>
      <c r="J10" s="95"/>
    </row>
    <row r="11" spans="1:20" ht="24.6" customHeight="1">
      <c r="A11" s="206" t="s">
        <v>311</v>
      </c>
      <c r="B11" s="220"/>
      <c r="C11" s="221" t="s">
        <v>449</v>
      </c>
      <c r="D11" s="213"/>
      <c r="E11" s="96"/>
      <c r="F11" s="179" t="s">
        <v>333</v>
      </c>
      <c r="G11" s="216"/>
      <c r="H11" s="195" t="s">
        <v>450</v>
      </c>
      <c r="I11" s="196"/>
      <c r="J11" s="97"/>
    </row>
    <row r="12" spans="1:20" ht="14.45" customHeight="1">
      <c r="A12" s="98"/>
      <c r="B12" s="77"/>
      <c r="C12" s="77"/>
      <c r="D12" s="77"/>
      <c r="E12" s="222"/>
      <c r="F12" s="222"/>
      <c r="G12" s="222"/>
      <c r="H12" s="222"/>
      <c r="I12" s="99"/>
      <c r="J12" s="97"/>
    </row>
    <row r="13" spans="1:20" ht="21" customHeight="1">
      <c r="A13" s="178" t="s">
        <v>326</v>
      </c>
      <c r="B13" s="216"/>
      <c r="C13" s="221" t="s">
        <v>452</v>
      </c>
      <c r="D13" s="213"/>
      <c r="E13" s="235"/>
      <c r="F13" s="222"/>
      <c r="G13" s="222"/>
      <c r="H13" s="222"/>
      <c r="I13" s="99"/>
      <c r="J13" s="97"/>
    </row>
    <row r="14" spans="1:20" ht="10.9" customHeight="1">
      <c r="A14" s="96"/>
      <c r="B14" s="99"/>
      <c r="C14" s="77"/>
      <c r="D14" s="77"/>
      <c r="E14" s="185"/>
      <c r="F14" s="185"/>
      <c r="G14" s="185"/>
      <c r="H14" s="185"/>
      <c r="I14" s="77"/>
      <c r="J14" s="100"/>
    </row>
    <row r="15" spans="1:20" ht="22.9" customHeight="1">
      <c r="A15" s="178" t="s">
        <v>312</v>
      </c>
      <c r="B15" s="216"/>
      <c r="C15" s="212" t="s">
        <v>453</v>
      </c>
      <c r="D15" s="213"/>
      <c r="E15" s="217"/>
      <c r="F15" s="208"/>
      <c r="G15" s="101" t="s">
        <v>334</v>
      </c>
      <c r="H15" s="195" t="s">
        <v>451</v>
      </c>
      <c r="I15" s="196"/>
      <c r="J15" s="102"/>
    </row>
    <row r="16" spans="1:20" ht="10.9" customHeight="1">
      <c r="A16" s="96"/>
      <c r="B16" s="99"/>
      <c r="C16" s="77"/>
      <c r="D16" s="77"/>
      <c r="E16" s="185"/>
      <c r="F16" s="185"/>
      <c r="G16" s="185"/>
      <c r="H16" s="185"/>
      <c r="I16" s="77"/>
      <c r="J16" s="100"/>
    </row>
    <row r="17" spans="1:10" ht="22.9" customHeight="1">
      <c r="A17" s="103"/>
      <c r="B17" s="101" t="s">
        <v>335</v>
      </c>
      <c r="C17" s="212" t="s">
        <v>454</v>
      </c>
      <c r="D17" s="213"/>
      <c r="E17" s="104"/>
      <c r="F17" s="104"/>
      <c r="G17" s="104"/>
      <c r="H17" s="104"/>
      <c r="I17" s="104"/>
      <c r="J17" s="102"/>
    </row>
    <row r="18" spans="1:10">
      <c r="A18" s="214"/>
      <c r="B18" s="215"/>
      <c r="C18" s="185"/>
      <c r="D18" s="185"/>
      <c r="E18" s="185"/>
      <c r="F18" s="185"/>
      <c r="G18" s="185"/>
      <c r="H18" s="185"/>
      <c r="I18" s="77"/>
      <c r="J18" s="100"/>
    </row>
    <row r="19" spans="1:10">
      <c r="A19" s="206" t="s">
        <v>313</v>
      </c>
      <c r="B19" s="207"/>
      <c r="C19" s="186" t="s">
        <v>455</v>
      </c>
      <c r="D19" s="187"/>
      <c r="E19" s="187"/>
      <c r="F19" s="187"/>
      <c r="G19" s="187"/>
      <c r="H19" s="187"/>
      <c r="I19" s="187"/>
      <c r="J19" s="188"/>
    </row>
    <row r="20" spans="1:10">
      <c r="A20" s="98"/>
      <c r="B20" s="77"/>
      <c r="C20" s="105"/>
      <c r="D20" s="77"/>
      <c r="E20" s="185"/>
      <c r="F20" s="185"/>
      <c r="G20" s="185"/>
      <c r="H20" s="185"/>
      <c r="I20" s="77"/>
      <c r="J20" s="100"/>
    </row>
    <row r="21" spans="1:10">
      <c r="A21" s="206" t="s">
        <v>314</v>
      </c>
      <c r="B21" s="207"/>
      <c r="C21" s="195">
        <v>51000</v>
      </c>
      <c r="D21" s="196"/>
      <c r="E21" s="185"/>
      <c r="F21" s="185"/>
      <c r="G21" s="186" t="s">
        <v>456</v>
      </c>
      <c r="H21" s="187"/>
      <c r="I21" s="187"/>
      <c r="J21" s="188"/>
    </row>
    <row r="22" spans="1:10">
      <c r="A22" s="98"/>
      <c r="B22" s="77"/>
      <c r="C22" s="77"/>
      <c r="D22" s="77"/>
      <c r="E22" s="185"/>
      <c r="F22" s="185"/>
      <c r="G22" s="185"/>
      <c r="H22" s="185"/>
      <c r="I22" s="77"/>
      <c r="J22" s="100"/>
    </row>
    <row r="23" spans="1:10">
      <c r="A23" s="206" t="s">
        <v>315</v>
      </c>
      <c r="B23" s="207"/>
      <c r="C23" s="186" t="s">
        <v>457</v>
      </c>
      <c r="D23" s="187"/>
      <c r="E23" s="187"/>
      <c r="F23" s="187"/>
      <c r="G23" s="187"/>
      <c r="H23" s="187"/>
      <c r="I23" s="187"/>
      <c r="J23" s="188"/>
    </row>
    <row r="24" spans="1:10">
      <c r="A24" s="98"/>
      <c r="B24" s="77"/>
      <c r="C24" s="77"/>
      <c r="D24" s="77"/>
      <c r="E24" s="185"/>
      <c r="F24" s="185"/>
      <c r="G24" s="185"/>
      <c r="H24" s="185"/>
      <c r="I24" s="77"/>
      <c r="J24" s="100"/>
    </row>
    <row r="25" spans="1:10">
      <c r="A25" s="206" t="s">
        <v>316</v>
      </c>
      <c r="B25" s="207"/>
      <c r="C25" s="209" t="s">
        <v>521</v>
      </c>
      <c r="D25" s="210"/>
      <c r="E25" s="210"/>
      <c r="F25" s="210"/>
      <c r="G25" s="210"/>
      <c r="H25" s="210"/>
      <c r="I25" s="210"/>
      <c r="J25" s="211"/>
    </row>
    <row r="26" spans="1:10">
      <c r="A26" s="98"/>
      <c r="B26" s="77"/>
      <c r="C26" s="105"/>
      <c r="D26" s="77"/>
      <c r="E26" s="185"/>
      <c r="F26" s="185"/>
      <c r="G26" s="185"/>
      <c r="H26" s="185"/>
      <c r="I26" s="77"/>
      <c r="J26" s="100"/>
    </row>
    <row r="27" spans="1:10">
      <c r="A27" s="206" t="s">
        <v>317</v>
      </c>
      <c r="B27" s="207"/>
      <c r="C27" s="209" t="s">
        <v>458</v>
      </c>
      <c r="D27" s="210"/>
      <c r="E27" s="210"/>
      <c r="F27" s="210"/>
      <c r="G27" s="210"/>
      <c r="H27" s="210"/>
      <c r="I27" s="210"/>
      <c r="J27" s="211"/>
    </row>
    <row r="28" spans="1:10" ht="13.9" customHeight="1">
      <c r="A28" s="98"/>
      <c r="B28" s="77"/>
      <c r="C28" s="105"/>
      <c r="D28" s="77"/>
      <c r="E28" s="185"/>
      <c r="F28" s="185"/>
      <c r="G28" s="185"/>
      <c r="H28" s="185"/>
      <c r="I28" s="77"/>
      <c r="J28" s="100"/>
    </row>
    <row r="29" spans="1:10" ht="22.9" customHeight="1">
      <c r="A29" s="178" t="s">
        <v>327</v>
      </c>
      <c r="B29" s="207"/>
      <c r="C29" s="44">
        <v>417</v>
      </c>
      <c r="D29" s="106"/>
      <c r="E29" s="189"/>
      <c r="F29" s="189"/>
      <c r="G29" s="189"/>
      <c r="H29" s="189"/>
      <c r="I29" s="107"/>
      <c r="J29" s="108"/>
    </row>
    <row r="30" spans="1:10">
      <c r="A30" s="98"/>
      <c r="B30" s="77"/>
      <c r="C30" s="77"/>
      <c r="D30" s="77"/>
      <c r="E30" s="185"/>
      <c r="F30" s="185"/>
      <c r="G30" s="185"/>
      <c r="H30" s="185"/>
      <c r="I30" s="107"/>
      <c r="J30" s="108"/>
    </row>
    <row r="31" spans="1:10">
      <c r="A31" s="206" t="s">
        <v>318</v>
      </c>
      <c r="B31" s="207"/>
      <c r="C31" s="45" t="s">
        <v>337</v>
      </c>
      <c r="D31" s="205" t="s">
        <v>336</v>
      </c>
      <c r="E31" s="193"/>
      <c r="F31" s="193"/>
      <c r="G31" s="193"/>
      <c r="H31" s="77"/>
      <c r="I31" s="109" t="s">
        <v>337</v>
      </c>
      <c r="J31" s="110" t="s">
        <v>338</v>
      </c>
    </row>
    <row r="32" spans="1:10">
      <c r="A32" s="206"/>
      <c r="B32" s="207"/>
      <c r="C32" s="111"/>
      <c r="D32" s="86"/>
      <c r="E32" s="208"/>
      <c r="F32" s="208"/>
      <c r="G32" s="208"/>
      <c r="H32" s="208"/>
      <c r="I32" s="107"/>
      <c r="J32" s="108"/>
    </row>
    <row r="33" spans="1:10">
      <c r="A33" s="206" t="s">
        <v>328</v>
      </c>
      <c r="B33" s="207"/>
      <c r="C33" s="44" t="s">
        <v>340</v>
      </c>
      <c r="D33" s="205" t="s">
        <v>339</v>
      </c>
      <c r="E33" s="193"/>
      <c r="F33" s="193"/>
      <c r="G33" s="193"/>
      <c r="H33" s="104"/>
      <c r="I33" s="109" t="s">
        <v>340</v>
      </c>
      <c r="J33" s="110" t="s">
        <v>341</v>
      </c>
    </row>
    <row r="34" spans="1:10">
      <c r="A34" s="98"/>
      <c r="B34" s="77"/>
      <c r="C34" s="77"/>
      <c r="D34" s="77"/>
      <c r="E34" s="185"/>
      <c r="F34" s="185"/>
      <c r="G34" s="185"/>
      <c r="H34" s="185"/>
      <c r="I34" s="77"/>
      <c r="J34" s="100"/>
    </row>
    <row r="35" spans="1:10">
      <c r="A35" s="205" t="s">
        <v>329</v>
      </c>
      <c r="B35" s="193"/>
      <c r="C35" s="193"/>
      <c r="D35" s="193"/>
      <c r="E35" s="193" t="s">
        <v>319</v>
      </c>
      <c r="F35" s="193"/>
      <c r="G35" s="193"/>
      <c r="H35" s="193"/>
      <c r="I35" s="193"/>
      <c r="J35" s="112" t="s">
        <v>320</v>
      </c>
    </row>
    <row r="36" spans="1:10">
      <c r="A36" s="98"/>
      <c r="B36" s="77"/>
      <c r="C36" s="77"/>
      <c r="D36" s="77"/>
      <c r="E36" s="185"/>
      <c r="F36" s="185"/>
      <c r="G36" s="185"/>
      <c r="H36" s="185"/>
      <c r="I36" s="77"/>
      <c r="J36" s="108"/>
    </row>
    <row r="37" spans="1:10">
      <c r="A37" s="201"/>
      <c r="B37" s="202"/>
      <c r="C37" s="202"/>
      <c r="D37" s="202"/>
      <c r="E37" s="201"/>
      <c r="F37" s="202"/>
      <c r="G37" s="202"/>
      <c r="H37" s="202"/>
      <c r="I37" s="203"/>
      <c r="J37" s="76"/>
    </row>
    <row r="38" spans="1:10">
      <c r="A38" s="98"/>
      <c r="B38" s="77"/>
      <c r="C38" s="105"/>
      <c r="D38" s="204"/>
      <c r="E38" s="204"/>
      <c r="F38" s="204"/>
      <c r="G38" s="204"/>
      <c r="H38" s="204"/>
      <c r="I38" s="204"/>
      <c r="J38" s="100"/>
    </row>
    <row r="39" spans="1:10">
      <c r="A39" s="201"/>
      <c r="B39" s="202"/>
      <c r="C39" s="202"/>
      <c r="D39" s="203"/>
      <c r="E39" s="201"/>
      <c r="F39" s="202"/>
      <c r="G39" s="202"/>
      <c r="H39" s="202"/>
      <c r="I39" s="203"/>
      <c r="J39" s="44"/>
    </row>
    <row r="40" spans="1:10">
      <c r="A40" s="98"/>
      <c r="B40" s="77"/>
      <c r="C40" s="105"/>
      <c r="D40" s="113"/>
      <c r="E40" s="204"/>
      <c r="F40" s="204"/>
      <c r="G40" s="204"/>
      <c r="H40" s="204"/>
      <c r="I40" s="99"/>
      <c r="J40" s="100"/>
    </row>
    <row r="41" spans="1:10">
      <c r="A41" s="201"/>
      <c r="B41" s="202"/>
      <c r="C41" s="202"/>
      <c r="D41" s="203"/>
      <c r="E41" s="201"/>
      <c r="F41" s="202"/>
      <c r="G41" s="202"/>
      <c r="H41" s="202"/>
      <c r="I41" s="203"/>
      <c r="J41" s="44"/>
    </row>
    <row r="42" spans="1:10">
      <c r="A42" s="98"/>
      <c r="B42" s="77"/>
      <c r="C42" s="105"/>
      <c r="D42" s="113"/>
      <c r="E42" s="204"/>
      <c r="F42" s="204"/>
      <c r="G42" s="204"/>
      <c r="H42" s="204"/>
      <c r="I42" s="99"/>
      <c r="J42" s="100"/>
    </row>
    <row r="43" spans="1:10">
      <c r="A43" s="201"/>
      <c r="B43" s="202"/>
      <c r="C43" s="202"/>
      <c r="D43" s="203"/>
      <c r="E43" s="201"/>
      <c r="F43" s="202"/>
      <c r="G43" s="202"/>
      <c r="H43" s="202"/>
      <c r="I43" s="203"/>
      <c r="J43" s="44"/>
    </row>
    <row r="44" spans="1:10">
      <c r="A44" s="114"/>
      <c r="B44" s="105"/>
      <c r="C44" s="199"/>
      <c r="D44" s="199"/>
      <c r="E44" s="185"/>
      <c r="F44" s="185"/>
      <c r="G44" s="199"/>
      <c r="H44" s="199"/>
      <c r="I44" s="199"/>
      <c r="J44" s="100"/>
    </row>
    <row r="45" spans="1:10">
      <c r="A45" s="201"/>
      <c r="B45" s="202"/>
      <c r="C45" s="202"/>
      <c r="D45" s="203"/>
      <c r="E45" s="201"/>
      <c r="F45" s="202"/>
      <c r="G45" s="202"/>
      <c r="H45" s="202"/>
      <c r="I45" s="203"/>
      <c r="J45" s="44"/>
    </row>
    <row r="46" spans="1:10">
      <c r="A46" s="114"/>
      <c r="B46" s="105"/>
      <c r="C46" s="105"/>
      <c r="D46" s="77"/>
      <c r="E46" s="185"/>
      <c r="F46" s="185"/>
      <c r="G46" s="199"/>
      <c r="H46" s="199"/>
      <c r="I46" s="77"/>
      <c r="J46" s="100"/>
    </row>
    <row r="47" spans="1:10">
      <c r="A47" s="201"/>
      <c r="B47" s="202"/>
      <c r="C47" s="202"/>
      <c r="D47" s="203"/>
      <c r="E47" s="201"/>
      <c r="F47" s="202"/>
      <c r="G47" s="202"/>
      <c r="H47" s="202"/>
      <c r="I47" s="203"/>
      <c r="J47" s="44"/>
    </row>
    <row r="48" spans="1:10">
      <c r="A48" s="114"/>
      <c r="B48" s="105"/>
      <c r="C48" s="105"/>
      <c r="D48" s="77"/>
      <c r="E48" s="185"/>
      <c r="F48" s="185"/>
      <c r="G48" s="199"/>
      <c r="H48" s="199"/>
      <c r="I48" s="77"/>
      <c r="J48" s="115" t="s">
        <v>342</v>
      </c>
    </row>
    <row r="49" spans="1:10">
      <c r="A49" s="114"/>
      <c r="B49" s="105"/>
      <c r="C49" s="105"/>
      <c r="D49" s="77"/>
      <c r="E49" s="185"/>
      <c r="F49" s="185"/>
      <c r="G49" s="199"/>
      <c r="H49" s="199"/>
      <c r="I49" s="77"/>
      <c r="J49" s="115" t="s">
        <v>343</v>
      </c>
    </row>
    <row r="50" spans="1:10" ht="14.45" customHeight="1">
      <c r="A50" s="178" t="s">
        <v>321</v>
      </c>
      <c r="B50" s="179"/>
      <c r="C50" s="195" t="s">
        <v>343</v>
      </c>
      <c r="D50" s="196"/>
      <c r="E50" s="197" t="s">
        <v>344</v>
      </c>
      <c r="F50" s="198"/>
      <c r="G50" s="186"/>
      <c r="H50" s="187"/>
      <c r="I50" s="187"/>
      <c r="J50" s="188"/>
    </row>
    <row r="51" spans="1:10">
      <c r="A51" s="114"/>
      <c r="B51" s="105"/>
      <c r="C51" s="199"/>
      <c r="D51" s="199"/>
      <c r="E51" s="185"/>
      <c r="F51" s="185"/>
      <c r="G51" s="200" t="s">
        <v>345</v>
      </c>
      <c r="H51" s="200"/>
      <c r="I51" s="200"/>
      <c r="J51" s="91"/>
    </row>
    <row r="52" spans="1:10" ht="13.9" customHeight="1">
      <c r="A52" s="178" t="s">
        <v>322</v>
      </c>
      <c r="B52" s="179"/>
      <c r="C52" s="186" t="s">
        <v>523</v>
      </c>
      <c r="D52" s="187"/>
      <c r="E52" s="187"/>
      <c r="F52" s="187"/>
      <c r="G52" s="187"/>
      <c r="H52" s="187"/>
      <c r="I52" s="187"/>
      <c r="J52" s="188"/>
    </row>
    <row r="53" spans="1:10">
      <c r="A53" s="98"/>
      <c r="B53" s="77"/>
      <c r="C53" s="189" t="s">
        <v>323</v>
      </c>
      <c r="D53" s="189"/>
      <c r="E53" s="189"/>
      <c r="F53" s="189"/>
      <c r="G53" s="189"/>
      <c r="H53" s="189"/>
      <c r="I53" s="189"/>
      <c r="J53" s="100"/>
    </row>
    <row r="54" spans="1:10">
      <c r="A54" s="178" t="s">
        <v>324</v>
      </c>
      <c r="B54" s="179"/>
      <c r="C54" s="190" t="s">
        <v>459</v>
      </c>
      <c r="D54" s="191"/>
      <c r="E54" s="192"/>
      <c r="F54" s="185"/>
      <c r="G54" s="185"/>
      <c r="H54" s="193"/>
      <c r="I54" s="193"/>
      <c r="J54" s="194"/>
    </row>
    <row r="55" spans="1:10">
      <c r="A55" s="98"/>
      <c r="B55" s="77"/>
      <c r="C55" s="105"/>
      <c r="D55" s="77"/>
      <c r="E55" s="185"/>
      <c r="F55" s="185"/>
      <c r="G55" s="185"/>
      <c r="H55" s="185"/>
      <c r="I55" s="77"/>
      <c r="J55" s="100"/>
    </row>
    <row r="56" spans="1:10" ht="14.45" customHeight="1">
      <c r="A56" s="178" t="s">
        <v>316</v>
      </c>
      <c r="B56" s="179"/>
      <c r="C56" s="180" t="s">
        <v>522</v>
      </c>
      <c r="D56" s="181"/>
      <c r="E56" s="181"/>
      <c r="F56" s="181"/>
      <c r="G56" s="181"/>
      <c r="H56" s="181"/>
      <c r="I56" s="181"/>
      <c r="J56" s="182"/>
    </row>
    <row r="57" spans="1:10">
      <c r="A57" s="98"/>
      <c r="B57" s="77"/>
      <c r="C57" s="77"/>
      <c r="D57" s="77"/>
      <c r="E57" s="185"/>
      <c r="F57" s="185"/>
      <c r="G57" s="185"/>
      <c r="H57" s="185"/>
      <c r="I57" s="77"/>
      <c r="J57" s="100"/>
    </row>
    <row r="58" spans="1:10">
      <c r="A58" s="178" t="s">
        <v>346</v>
      </c>
      <c r="B58" s="179"/>
      <c r="C58" s="180"/>
      <c r="D58" s="181"/>
      <c r="E58" s="181"/>
      <c r="F58" s="181"/>
      <c r="G58" s="181"/>
      <c r="H58" s="181"/>
      <c r="I58" s="181"/>
      <c r="J58" s="182"/>
    </row>
    <row r="59" spans="1:10" ht="14.45" customHeight="1">
      <c r="A59" s="98"/>
      <c r="B59" s="77"/>
      <c r="C59" s="183" t="s">
        <v>347</v>
      </c>
      <c r="D59" s="183"/>
      <c r="E59" s="183"/>
      <c r="F59" s="183"/>
      <c r="G59" s="77"/>
      <c r="H59" s="77"/>
      <c r="I59" s="77"/>
      <c r="J59" s="100"/>
    </row>
    <row r="60" spans="1:10">
      <c r="A60" s="178" t="s">
        <v>348</v>
      </c>
      <c r="B60" s="179"/>
      <c r="C60" s="180"/>
      <c r="D60" s="181"/>
      <c r="E60" s="181"/>
      <c r="F60" s="181"/>
      <c r="G60" s="181"/>
      <c r="H60" s="181"/>
      <c r="I60" s="181"/>
      <c r="J60" s="182"/>
    </row>
    <row r="61" spans="1:10" ht="14.45" customHeight="1">
      <c r="A61" s="116"/>
      <c r="B61" s="117"/>
      <c r="C61" s="184" t="s">
        <v>349</v>
      </c>
      <c r="D61" s="184"/>
      <c r="E61" s="184"/>
      <c r="F61" s="184"/>
      <c r="G61" s="184"/>
      <c r="H61" s="117"/>
      <c r="I61" s="117"/>
      <c r="J61" s="118"/>
    </row>
    <row r="68" ht="27" customHeight="1"/>
    <row r="72" ht="38.450000000000003"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1.1023622047244095"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5" zoomScale="110" zoomScaleNormal="100" zoomScaleSheetLayoutView="110" workbookViewId="0">
      <selection activeCell="W58" sqref="W58"/>
    </sheetView>
  </sheetViews>
  <sheetFormatPr defaultColWidth="8.85546875" defaultRowHeight="12.75"/>
  <cols>
    <col min="1" max="7" width="8.85546875" style="119"/>
    <col min="8" max="9" width="16.42578125" style="122" customWidth="1"/>
    <col min="10" max="10" width="10.28515625" style="119" bestFit="1" customWidth="1"/>
    <col min="11" max="16384" width="8.85546875" style="119"/>
  </cols>
  <sheetData>
    <row r="1" spans="1:9">
      <c r="A1" s="243" t="s">
        <v>1</v>
      </c>
      <c r="B1" s="244"/>
      <c r="C1" s="244"/>
      <c r="D1" s="244"/>
      <c r="E1" s="244"/>
      <c r="F1" s="244"/>
      <c r="G1" s="244"/>
      <c r="H1" s="244"/>
      <c r="I1" s="244"/>
    </row>
    <row r="2" spans="1:9">
      <c r="A2" s="245" t="s">
        <v>525</v>
      </c>
      <c r="B2" s="246"/>
      <c r="C2" s="246"/>
      <c r="D2" s="246"/>
      <c r="E2" s="246"/>
      <c r="F2" s="246"/>
      <c r="G2" s="246"/>
      <c r="H2" s="246"/>
      <c r="I2" s="246"/>
    </row>
    <row r="3" spans="1:9">
      <c r="A3" s="247" t="s">
        <v>448</v>
      </c>
      <c r="B3" s="247"/>
      <c r="C3" s="247"/>
      <c r="D3" s="247"/>
      <c r="E3" s="247"/>
      <c r="F3" s="247"/>
      <c r="G3" s="247"/>
      <c r="H3" s="247"/>
      <c r="I3" s="247"/>
    </row>
    <row r="4" spans="1:9">
      <c r="A4" s="248" t="s">
        <v>460</v>
      </c>
      <c r="B4" s="249"/>
      <c r="C4" s="249"/>
      <c r="D4" s="249"/>
      <c r="E4" s="249"/>
      <c r="F4" s="249"/>
      <c r="G4" s="249"/>
      <c r="H4" s="249"/>
      <c r="I4" s="250"/>
    </row>
    <row r="5" spans="1:9" ht="45">
      <c r="A5" s="253" t="s">
        <v>2</v>
      </c>
      <c r="B5" s="254"/>
      <c r="C5" s="254"/>
      <c r="D5" s="254"/>
      <c r="E5" s="254"/>
      <c r="F5" s="254"/>
      <c r="G5" s="124" t="s">
        <v>101</v>
      </c>
      <c r="H5" s="10" t="s">
        <v>298</v>
      </c>
      <c r="I5" s="10" t="s">
        <v>299</v>
      </c>
    </row>
    <row r="6" spans="1:9">
      <c r="A6" s="251">
        <v>1</v>
      </c>
      <c r="B6" s="252"/>
      <c r="C6" s="252"/>
      <c r="D6" s="252"/>
      <c r="E6" s="252"/>
      <c r="F6" s="252"/>
      <c r="G6" s="123">
        <v>2</v>
      </c>
      <c r="H6" s="10">
        <v>3</v>
      </c>
      <c r="I6" s="10">
        <v>4</v>
      </c>
    </row>
    <row r="7" spans="1:9">
      <c r="A7" s="255"/>
      <c r="B7" s="255"/>
      <c r="C7" s="255"/>
      <c r="D7" s="255"/>
      <c r="E7" s="255"/>
      <c r="F7" s="255"/>
      <c r="G7" s="255"/>
      <c r="H7" s="255"/>
      <c r="I7" s="255"/>
    </row>
    <row r="8" spans="1:9" ht="12.75" customHeight="1">
      <c r="A8" s="237" t="s">
        <v>4</v>
      </c>
      <c r="B8" s="237"/>
      <c r="C8" s="237"/>
      <c r="D8" s="237"/>
      <c r="E8" s="237"/>
      <c r="F8" s="237"/>
      <c r="G8" s="11">
        <v>1</v>
      </c>
      <c r="H8" s="18">
        <v>0</v>
      </c>
      <c r="I8" s="18">
        <v>0</v>
      </c>
    </row>
    <row r="9" spans="1:9" ht="12.75" customHeight="1">
      <c r="A9" s="238" t="s">
        <v>304</v>
      </c>
      <c r="B9" s="238"/>
      <c r="C9" s="238"/>
      <c r="D9" s="238"/>
      <c r="E9" s="238"/>
      <c r="F9" s="238"/>
      <c r="G9" s="12">
        <v>2</v>
      </c>
      <c r="H9" s="120">
        <f>H10+H17+H27+H38+H43</f>
        <v>49869044</v>
      </c>
      <c r="I9" s="120">
        <f>I10+I17+I27+I38+I43</f>
        <v>43626137</v>
      </c>
    </row>
    <row r="10" spans="1:9" ht="12.75" customHeight="1">
      <c r="A10" s="240" t="s">
        <v>5</v>
      </c>
      <c r="B10" s="240"/>
      <c r="C10" s="240"/>
      <c r="D10" s="240"/>
      <c r="E10" s="240"/>
      <c r="F10" s="240"/>
      <c r="G10" s="12">
        <v>3</v>
      </c>
      <c r="H10" s="120">
        <f>H11+H12+H13+H14+H15+H16</f>
        <v>2736145</v>
      </c>
      <c r="I10" s="120">
        <f>I11+I12+I13+I14+I15+I16</f>
        <v>2385177</v>
      </c>
    </row>
    <row r="11" spans="1:9" ht="12.75" customHeight="1">
      <c r="A11" s="236" t="s">
        <v>6</v>
      </c>
      <c r="B11" s="236"/>
      <c r="C11" s="236"/>
      <c r="D11" s="236"/>
      <c r="E11" s="236"/>
      <c r="F11" s="236"/>
      <c r="G11" s="11">
        <v>4</v>
      </c>
      <c r="H11" s="18">
        <v>0</v>
      </c>
      <c r="I11" s="18">
        <v>0</v>
      </c>
    </row>
    <row r="12" spans="1:9" ht="22.9" customHeight="1">
      <c r="A12" s="236" t="s">
        <v>7</v>
      </c>
      <c r="B12" s="236"/>
      <c r="C12" s="236"/>
      <c r="D12" s="236"/>
      <c r="E12" s="236"/>
      <c r="F12" s="236"/>
      <c r="G12" s="11">
        <v>5</v>
      </c>
      <c r="H12" s="18">
        <v>2647818</v>
      </c>
      <c r="I12" s="18">
        <v>2296850</v>
      </c>
    </row>
    <row r="13" spans="1:9" ht="12.75" customHeight="1">
      <c r="A13" s="236" t="s">
        <v>8</v>
      </c>
      <c r="B13" s="236"/>
      <c r="C13" s="236"/>
      <c r="D13" s="236"/>
      <c r="E13" s="236"/>
      <c r="F13" s="236"/>
      <c r="G13" s="11">
        <v>6</v>
      </c>
      <c r="H13" s="18">
        <v>0</v>
      </c>
      <c r="I13" s="18">
        <v>0</v>
      </c>
    </row>
    <row r="14" spans="1:9" ht="12.75" customHeight="1">
      <c r="A14" s="236" t="s">
        <v>9</v>
      </c>
      <c r="B14" s="236"/>
      <c r="C14" s="236"/>
      <c r="D14" s="236"/>
      <c r="E14" s="236"/>
      <c r="F14" s="236"/>
      <c r="G14" s="11">
        <v>7</v>
      </c>
      <c r="H14" s="18">
        <v>0</v>
      </c>
      <c r="I14" s="18">
        <v>0</v>
      </c>
    </row>
    <row r="15" spans="1:9" ht="12.75" customHeight="1">
      <c r="A15" s="236" t="s">
        <v>10</v>
      </c>
      <c r="B15" s="236"/>
      <c r="C15" s="236"/>
      <c r="D15" s="236"/>
      <c r="E15" s="236"/>
      <c r="F15" s="236"/>
      <c r="G15" s="11">
        <v>8</v>
      </c>
      <c r="H15" s="18">
        <v>88327</v>
      </c>
      <c r="I15" s="18">
        <v>88327</v>
      </c>
    </row>
    <row r="16" spans="1:9" ht="12.75" customHeight="1">
      <c r="A16" s="236" t="s">
        <v>11</v>
      </c>
      <c r="B16" s="236"/>
      <c r="C16" s="236"/>
      <c r="D16" s="236"/>
      <c r="E16" s="236"/>
      <c r="F16" s="236"/>
      <c r="G16" s="11">
        <v>9</v>
      </c>
      <c r="H16" s="18">
        <v>0</v>
      </c>
      <c r="I16" s="18">
        <v>0</v>
      </c>
    </row>
    <row r="17" spans="1:9" ht="12.75" customHeight="1">
      <c r="A17" s="240" t="s">
        <v>12</v>
      </c>
      <c r="B17" s="240"/>
      <c r="C17" s="240"/>
      <c r="D17" s="240"/>
      <c r="E17" s="240"/>
      <c r="F17" s="240"/>
      <c r="G17" s="12">
        <v>10</v>
      </c>
      <c r="H17" s="120">
        <f>H18+H19+H20+H21+H22+H23+H24+H25+H26</f>
        <v>45086523</v>
      </c>
      <c r="I17" s="120">
        <f>I18+I19+I20+I21+I22+I23+I24+I25+I26</f>
        <v>39316846</v>
      </c>
    </row>
    <row r="18" spans="1:9" ht="12.75" customHeight="1">
      <c r="A18" s="236" t="s">
        <v>13</v>
      </c>
      <c r="B18" s="236"/>
      <c r="C18" s="236"/>
      <c r="D18" s="236"/>
      <c r="E18" s="236"/>
      <c r="F18" s="236"/>
      <c r="G18" s="11">
        <v>11</v>
      </c>
      <c r="H18" s="18">
        <v>3041128</v>
      </c>
      <c r="I18" s="18">
        <v>3041128</v>
      </c>
    </row>
    <row r="19" spans="1:9" ht="12.75" customHeight="1">
      <c r="A19" s="236" t="s">
        <v>14</v>
      </c>
      <c r="B19" s="236"/>
      <c r="C19" s="236"/>
      <c r="D19" s="236"/>
      <c r="E19" s="236"/>
      <c r="F19" s="236"/>
      <c r="G19" s="11">
        <v>12</v>
      </c>
      <c r="H19" s="18">
        <v>25204700</v>
      </c>
      <c r="I19" s="18">
        <v>21453930</v>
      </c>
    </row>
    <row r="20" spans="1:9" ht="12.75" customHeight="1">
      <c r="A20" s="236" t="s">
        <v>15</v>
      </c>
      <c r="B20" s="236"/>
      <c r="C20" s="236"/>
      <c r="D20" s="236"/>
      <c r="E20" s="236"/>
      <c r="F20" s="236"/>
      <c r="G20" s="11">
        <v>13</v>
      </c>
      <c r="H20" s="18">
        <v>6776582</v>
      </c>
      <c r="I20" s="18">
        <v>5705341</v>
      </c>
    </row>
    <row r="21" spans="1:9" ht="12.75" customHeight="1">
      <c r="A21" s="236" t="s">
        <v>16</v>
      </c>
      <c r="B21" s="236"/>
      <c r="C21" s="236"/>
      <c r="D21" s="236"/>
      <c r="E21" s="236"/>
      <c r="F21" s="236"/>
      <c r="G21" s="11">
        <v>14</v>
      </c>
      <c r="H21" s="18">
        <v>3681550</v>
      </c>
      <c r="I21" s="18">
        <v>3215894</v>
      </c>
    </row>
    <row r="22" spans="1:9" ht="12.75" customHeight="1">
      <c r="A22" s="236" t="s">
        <v>17</v>
      </c>
      <c r="B22" s="236"/>
      <c r="C22" s="236"/>
      <c r="D22" s="236"/>
      <c r="E22" s="236"/>
      <c r="F22" s="236"/>
      <c r="G22" s="11">
        <v>15</v>
      </c>
      <c r="H22" s="18">
        <v>0</v>
      </c>
      <c r="I22" s="18">
        <v>0</v>
      </c>
    </row>
    <row r="23" spans="1:9" ht="12.75" customHeight="1">
      <c r="A23" s="236" t="s">
        <v>18</v>
      </c>
      <c r="B23" s="236"/>
      <c r="C23" s="236"/>
      <c r="D23" s="236"/>
      <c r="E23" s="236"/>
      <c r="F23" s="236"/>
      <c r="G23" s="11">
        <v>16</v>
      </c>
      <c r="H23" s="18">
        <v>217882</v>
      </c>
      <c r="I23" s="18">
        <v>297447</v>
      </c>
    </row>
    <row r="24" spans="1:9" ht="12.75" customHeight="1">
      <c r="A24" s="236" t="s">
        <v>19</v>
      </c>
      <c r="B24" s="236"/>
      <c r="C24" s="236"/>
      <c r="D24" s="236"/>
      <c r="E24" s="236"/>
      <c r="F24" s="236"/>
      <c r="G24" s="11">
        <v>17</v>
      </c>
      <c r="H24" s="18">
        <v>1342898</v>
      </c>
      <c r="I24" s="18">
        <v>1393321</v>
      </c>
    </row>
    <row r="25" spans="1:9" ht="12.75" customHeight="1">
      <c r="A25" s="236" t="s">
        <v>20</v>
      </c>
      <c r="B25" s="236"/>
      <c r="C25" s="236"/>
      <c r="D25" s="236"/>
      <c r="E25" s="236"/>
      <c r="F25" s="236"/>
      <c r="G25" s="11">
        <v>18</v>
      </c>
      <c r="H25" s="18">
        <v>74866</v>
      </c>
      <c r="I25" s="18">
        <v>72184</v>
      </c>
    </row>
    <row r="26" spans="1:9" ht="12.75" customHeight="1">
      <c r="A26" s="236" t="s">
        <v>21</v>
      </c>
      <c r="B26" s="236"/>
      <c r="C26" s="236"/>
      <c r="D26" s="236"/>
      <c r="E26" s="236"/>
      <c r="F26" s="236"/>
      <c r="G26" s="11">
        <v>19</v>
      </c>
      <c r="H26" s="18">
        <v>4746917</v>
      </c>
      <c r="I26" s="18">
        <v>4137601</v>
      </c>
    </row>
    <row r="27" spans="1:9" ht="12.75" customHeight="1">
      <c r="A27" s="240" t="s">
        <v>22</v>
      </c>
      <c r="B27" s="240"/>
      <c r="C27" s="240"/>
      <c r="D27" s="240"/>
      <c r="E27" s="240"/>
      <c r="F27" s="240"/>
      <c r="G27" s="12">
        <v>20</v>
      </c>
      <c r="H27" s="120">
        <f>SUM(H28:H37)</f>
        <v>1855797</v>
      </c>
      <c r="I27" s="120">
        <f>SUM(I28:I37)</f>
        <v>1733535</v>
      </c>
    </row>
    <row r="28" spans="1:9" ht="12.75" customHeight="1">
      <c r="A28" s="236" t="s">
        <v>23</v>
      </c>
      <c r="B28" s="236"/>
      <c r="C28" s="236"/>
      <c r="D28" s="236"/>
      <c r="E28" s="236"/>
      <c r="F28" s="236"/>
      <c r="G28" s="11">
        <v>21</v>
      </c>
      <c r="H28" s="18">
        <v>0</v>
      </c>
      <c r="I28" s="18">
        <v>0</v>
      </c>
    </row>
    <row r="29" spans="1:9" ht="12.75" customHeight="1">
      <c r="A29" s="236" t="s">
        <v>24</v>
      </c>
      <c r="B29" s="236"/>
      <c r="C29" s="236"/>
      <c r="D29" s="236"/>
      <c r="E29" s="236"/>
      <c r="F29" s="236"/>
      <c r="G29" s="11">
        <v>22</v>
      </c>
      <c r="H29" s="18">
        <v>0</v>
      </c>
      <c r="I29" s="18">
        <v>0</v>
      </c>
    </row>
    <row r="30" spans="1:9" ht="12.75" customHeight="1">
      <c r="A30" s="236" t="s">
        <v>25</v>
      </c>
      <c r="B30" s="236"/>
      <c r="C30" s="236"/>
      <c r="D30" s="236"/>
      <c r="E30" s="236"/>
      <c r="F30" s="236"/>
      <c r="G30" s="11">
        <v>23</v>
      </c>
      <c r="H30" s="18">
        <v>0</v>
      </c>
      <c r="I30" s="18">
        <v>0</v>
      </c>
    </row>
    <row r="31" spans="1:9" ht="24" customHeight="1">
      <c r="A31" s="236" t="s">
        <v>26</v>
      </c>
      <c r="B31" s="236"/>
      <c r="C31" s="236"/>
      <c r="D31" s="236"/>
      <c r="E31" s="236"/>
      <c r="F31" s="236"/>
      <c r="G31" s="11">
        <v>24</v>
      </c>
      <c r="H31" s="18">
        <v>1855797</v>
      </c>
      <c r="I31" s="18">
        <v>1733535</v>
      </c>
    </row>
    <row r="32" spans="1:9" ht="23.45" customHeight="1">
      <c r="A32" s="236" t="s">
        <v>27</v>
      </c>
      <c r="B32" s="236"/>
      <c r="C32" s="236"/>
      <c r="D32" s="236"/>
      <c r="E32" s="236"/>
      <c r="F32" s="236"/>
      <c r="G32" s="11">
        <v>25</v>
      </c>
      <c r="H32" s="18">
        <v>0</v>
      </c>
      <c r="I32" s="18">
        <v>0</v>
      </c>
    </row>
    <row r="33" spans="1:9" ht="21.6" customHeight="1">
      <c r="A33" s="236" t="s">
        <v>28</v>
      </c>
      <c r="B33" s="236"/>
      <c r="C33" s="236"/>
      <c r="D33" s="236"/>
      <c r="E33" s="236"/>
      <c r="F33" s="236"/>
      <c r="G33" s="11">
        <v>26</v>
      </c>
      <c r="H33" s="18">
        <v>0</v>
      </c>
      <c r="I33" s="18">
        <v>0</v>
      </c>
    </row>
    <row r="34" spans="1:9" ht="12.75" customHeight="1">
      <c r="A34" s="236" t="s">
        <v>29</v>
      </c>
      <c r="B34" s="236"/>
      <c r="C34" s="236"/>
      <c r="D34" s="236"/>
      <c r="E34" s="236"/>
      <c r="F34" s="236"/>
      <c r="G34" s="11">
        <v>27</v>
      </c>
      <c r="H34" s="18">
        <v>0</v>
      </c>
      <c r="I34" s="18">
        <v>0</v>
      </c>
    </row>
    <row r="35" spans="1:9" ht="12.75" customHeight="1">
      <c r="A35" s="236" t="s">
        <v>30</v>
      </c>
      <c r="B35" s="236"/>
      <c r="C35" s="236"/>
      <c r="D35" s="236"/>
      <c r="E35" s="236"/>
      <c r="F35" s="236"/>
      <c r="G35" s="11">
        <v>28</v>
      </c>
      <c r="H35" s="18">
        <v>0</v>
      </c>
      <c r="I35" s="18">
        <v>0</v>
      </c>
    </row>
    <row r="36" spans="1:9" ht="12.75" customHeight="1">
      <c r="A36" s="236" t="s">
        <v>31</v>
      </c>
      <c r="B36" s="236"/>
      <c r="C36" s="236"/>
      <c r="D36" s="236"/>
      <c r="E36" s="236"/>
      <c r="F36" s="236"/>
      <c r="G36" s="11">
        <v>29</v>
      </c>
      <c r="H36" s="18">
        <v>0</v>
      </c>
      <c r="I36" s="18">
        <v>0</v>
      </c>
    </row>
    <row r="37" spans="1:9" ht="12.75" customHeight="1">
      <c r="A37" s="236" t="s">
        <v>32</v>
      </c>
      <c r="B37" s="236"/>
      <c r="C37" s="236"/>
      <c r="D37" s="236"/>
      <c r="E37" s="236"/>
      <c r="F37" s="236"/>
      <c r="G37" s="11">
        <v>30</v>
      </c>
      <c r="H37" s="18">
        <v>0</v>
      </c>
      <c r="I37" s="18">
        <v>0</v>
      </c>
    </row>
    <row r="38" spans="1:9" ht="12.75" customHeight="1">
      <c r="A38" s="240" t="s">
        <v>33</v>
      </c>
      <c r="B38" s="240"/>
      <c r="C38" s="240"/>
      <c r="D38" s="240"/>
      <c r="E38" s="240"/>
      <c r="F38" s="240"/>
      <c r="G38" s="12">
        <v>31</v>
      </c>
      <c r="H38" s="120">
        <f>H39+H40+H41+H42</f>
        <v>0</v>
      </c>
      <c r="I38" s="120">
        <f>I39+I40+I41+I42</f>
        <v>0</v>
      </c>
    </row>
    <row r="39" spans="1:9" ht="12.75" customHeight="1">
      <c r="A39" s="236" t="s">
        <v>34</v>
      </c>
      <c r="B39" s="236"/>
      <c r="C39" s="236"/>
      <c r="D39" s="236"/>
      <c r="E39" s="236"/>
      <c r="F39" s="236"/>
      <c r="G39" s="11">
        <v>32</v>
      </c>
      <c r="H39" s="18">
        <v>0</v>
      </c>
      <c r="I39" s="18">
        <v>0</v>
      </c>
    </row>
    <row r="40" spans="1:9" ht="12.75" customHeight="1">
      <c r="A40" s="236" t="s">
        <v>35</v>
      </c>
      <c r="B40" s="236"/>
      <c r="C40" s="236"/>
      <c r="D40" s="236"/>
      <c r="E40" s="236"/>
      <c r="F40" s="236"/>
      <c r="G40" s="11">
        <v>33</v>
      </c>
      <c r="H40" s="18">
        <v>0</v>
      </c>
      <c r="I40" s="18">
        <v>0</v>
      </c>
    </row>
    <row r="41" spans="1:9" ht="12.75" customHeight="1">
      <c r="A41" s="236" t="s">
        <v>36</v>
      </c>
      <c r="B41" s="236"/>
      <c r="C41" s="236"/>
      <c r="D41" s="236"/>
      <c r="E41" s="236"/>
      <c r="F41" s="236"/>
      <c r="G41" s="11">
        <v>34</v>
      </c>
      <c r="H41" s="18">
        <v>0</v>
      </c>
      <c r="I41" s="18">
        <v>0</v>
      </c>
    </row>
    <row r="42" spans="1:9" ht="12.75" customHeight="1">
      <c r="A42" s="236" t="s">
        <v>37</v>
      </c>
      <c r="B42" s="236"/>
      <c r="C42" s="236"/>
      <c r="D42" s="236"/>
      <c r="E42" s="236"/>
      <c r="F42" s="236"/>
      <c r="G42" s="11">
        <v>35</v>
      </c>
      <c r="H42" s="18">
        <v>0</v>
      </c>
      <c r="I42" s="18">
        <v>0</v>
      </c>
    </row>
    <row r="43" spans="1:9" ht="12.75" customHeight="1">
      <c r="A43" s="236" t="s">
        <v>38</v>
      </c>
      <c r="B43" s="236"/>
      <c r="C43" s="236"/>
      <c r="D43" s="236"/>
      <c r="E43" s="236"/>
      <c r="F43" s="236"/>
      <c r="G43" s="11">
        <v>36</v>
      </c>
      <c r="H43" s="18">
        <v>190579</v>
      </c>
      <c r="I43" s="18">
        <v>190579</v>
      </c>
    </row>
    <row r="44" spans="1:9" ht="12.75" customHeight="1">
      <c r="A44" s="238" t="s">
        <v>305</v>
      </c>
      <c r="B44" s="238"/>
      <c r="C44" s="238"/>
      <c r="D44" s="238"/>
      <c r="E44" s="238"/>
      <c r="F44" s="238"/>
      <c r="G44" s="12">
        <v>37</v>
      </c>
      <c r="H44" s="120">
        <f>H45+H53+H60+H70</f>
        <v>42988792</v>
      </c>
      <c r="I44" s="120">
        <f>I45+I53+I60+I70</f>
        <v>52082219</v>
      </c>
    </row>
    <row r="45" spans="1:9" ht="12.75" customHeight="1">
      <c r="A45" s="240" t="s">
        <v>39</v>
      </c>
      <c r="B45" s="240"/>
      <c r="C45" s="240"/>
      <c r="D45" s="240"/>
      <c r="E45" s="240"/>
      <c r="F45" s="240"/>
      <c r="G45" s="12">
        <v>38</v>
      </c>
      <c r="H45" s="120">
        <f>SUM(H46:H52)</f>
        <v>307590</v>
      </c>
      <c r="I45" s="120">
        <f>SUM(I46:I52)</f>
        <v>274073</v>
      </c>
    </row>
    <row r="46" spans="1:9" ht="12.75" customHeight="1">
      <c r="A46" s="236" t="s">
        <v>40</v>
      </c>
      <c r="B46" s="236"/>
      <c r="C46" s="236"/>
      <c r="D46" s="236"/>
      <c r="E46" s="236"/>
      <c r="F46" s="236"/>
      <c r="G46" s="11">
        <v>39</v>
      </c>
      <c r="H46" s="18">
        <v>0</v>
      </c>
      <c r="I46" s="18">
        <v>0</v>
      </c>
    </row>
    <row r="47" spans="1:9" ht="12.75" customHeight="1">
      <c r="A47" s="236" t="s">
        <v>41</v>
      </c>
      <c r="B47" s="236"/>
      <c r="C47" s="236"/>
      <c r="D47" s="236"/>
      <c r="E47" s="236"/>
      <c r="F47" s="236"/>
      <c r="G47" s="11">
        <v>40</v>
      </c>
      <c r="H47" s="18">
        <v>0</v>
      </c>
      <c r="I47" s="18">
        <v>0</v>
      </c>
    </row>
    <row r="48" spans="1:9" ht="12.75" customHeight="1">
      <c r="A48" s="236" t="s">
        <v>42</v>
      </c>
      <c r="B48" s="236"/>
      <c r="C48" s="236"/>
      <c r="D48" s="236"/>
      <c r="E48" s="236"/>
      <c r="F48" s="236"/>
      <c r="G48" s="11">
        <v>41</v>
      </c>
      <c r="H48" s="18">
        <v>0</v>
      </c>
      <c r="I48" s="18">
        <v>0</v>
      </c>
    </row>
    <row r="49" spans="1:9" ht="12.75" customHeight="1">
      <c r="A49" s="236" t="s">
        <v>43</v>
      </c>
      <c r="B49" s="236"/>
      <c r="C49" s="236"/>
      <c r="D49" s="236"/>
      <c r="E49" s="236"/>
      <c r="F49" s="236"/>
      <c r="G49" s="11">
        <v>42</v>
      </c>
      <c r="H49" s="18">
        <v>307590</v>
      </c>
      <c r="I49" s="18">
        <v>274073</v>
      </c>
    </row>
    <row r="50" spans="1:9" ht="12.75" customHeight="1">
      <c r="A50" s="236" t="s">
        <v>44</v>
      </c>
      <c r="B50" s="236"/>
      <c r="C50" s="236"/>
      <c r="D50" s="236"/>
      <c r="E50" s="236"/>
      <c r="F50" s="236"/>
      <c r="G50" s="11">
        <v>43</v>
      </c>
      <c r="H50" s="18">
        <v>0</v>
      </c>
      <c r="I50" s="18">
        <v>0</v>
      </c>
    </row>
    <row r="51" spans="1:9" ht="12.75" customHeight="1">
      <c r="A51" s="236" t="s">
        <v>45</v>
      </c>
      <c r="B51" s="236"/>
      <c r="C51" s="236"/>
      <c r="D51" s="236"/>
      <c r="E51" s="236"/>
      <c r="F51" s="236"/>
      <c r="G51" s="11">
        <v>44</v>
      </c>
      <c r="H51" s="18">
        <v>0</v>
      </c>
      <c r="I51" s="18">
        <v>0</v>
      </c>
    </row>
    <row r="52" spans="1:9" ht="12.75" customHeight="1">
      <c r="A52" s="236" t="s">
        <v>46</v>
      </c>
      <c r="B52" s="236"/>
      <c r="C52" s="236"/>
      <c r="D52" s="236"/>
      <c r="E52" s="236"/>
      <c r="F52" s="236"/>
      <c r="G52" s="11">
        <v>45</v>
      </c>
      <c r="H52" s="18">
        <v>0</v>
      </c>
      <c r="I52" s="18">
        <v>0</v>
      </c>
    </row>
    <row r="53" spans="1:9" ht="12.75" customHeight="1">
      <c r="A53" s="240" t="s">
        <v>47</v>
      </c>
      <c r="B53" s="240"/>
      <c r="C53" s="240"/>
      <c r="D53" s="240"/>
      <c r="E53" s="240"/>
      <c r="F53" s="240"/>
      <c r="G53" s="12">
        <v>46</v>
      </c>
      <c r="H53" s="120">
        <f>SUM(H54:H59)</f>
        <v>4019613</v>
      </c>
      <c r="I53" s="120">
        <f>SUM(I54:I59)</f>
        <v>4101541</v>
      </c>
    </row>
    <row r="54" spans="1:9" ht="12.75" customHeight="1">
      <c r="A54" s="236" t="s">
        <v>48</v>
      </c>
      <c r="B54" s="236"/>
      <c r="C54" s="236"/>
      <c r="D54" s="236"/>
      <c r="E54" s="236"/>
      <c r="F54" s="236"/>
      <c r="G54" s="11">
        <v>47</v>
      </c>
      <c r="H54" s="18">
        <v>0</v>
      </c>
      <c r="I54" s="18">
        <v>0</v>
      </c>
    </row>
    <row r="55" spans="1:9" ht="12.75" customHeight="1">
      <c r="A55" s="236" t="s">
        <v>49</v>
      </c>
      <c r="B55" s="236"/>
      <c r="C55" s="236"/>
      <c r="D55" s="236"/>
      <c r="E55" s="236"/>
      <c r="F55" s="236"/>
      <c r="G55" s="11">
        <v>48</v>
      </c>
      <c r="H55" s="18">
        <v>500</v>
      </c>
      <c r="I55" s="18">
        <v>7500</v>
      </c>
    </row>
    <row r="56" spans="1:9" ht="12.75" customHeight="1">
      <c r="A56" s="236" t="s">
        <v>50</v>
      </c>
      <c r="B56" s="236"/>
      <c r="C56" s="236"/>
      <c r="D56" s="236"/>
      <c r="E56" s="236"/>
      <c r="F56" s="236"/>
      <c r="G56" s="11">
        <v>49</v>
      </c>
      <c r="H56" s="18">
        <v>1306766</v>
      </c>
      <c r="I56" s="18">
        <v>1397998</v>
      </c>
    </row>
    <row r="57" spans="1:9" ht="12.75" customHeight="1">
      <c r="A57" s="236" t="s">
        <v>51</v>
      </c>
      <c r="B57" s="236"/>
      <c r="C57" s="236"/>
      <c r="D57" s="236"/>
      <c r="E57" s="236"/>
      <c r="F57" s="236"/>
      <c r="G57" s="11">
        <v>50</v>
      </c>
      <c r="H57" s="18">
        <v>938</v>
      </c>
      <c r="I57" s="18">
        <v>76997</v>
      </c>
    </row>
    <row r="58" spans="1:9" ht="12.75" customHeight="1">
      <c r="A58" s="236" t="s">
        <v>52</v>
      </c>
      <c r="B58" s="236"/>
      <c r="C58" s="236"/>
      <c r="D58" s="236"/>
      <c r="E58" s="236"/>
      <c r="F58" s="236"/>
      <c r="G58" s="11">
        <v>51</v>
      </c>
      <c r="H58" s="18">
        <v>558059</v>
      </c>
      <c r="I58" s="18">
        <v>94655</v>
      </c>
    </row>
    <row r="59" spans="1:9" ht="12.75" customHeight="1">
      <c r="A59" s="236" t="s">
        <v>53</v>
      </c>
      <c r="B59" s="236"/>
      <c r="C59" s="236"/>
      <c r="D59" s="236"/>
      <c r="E59" s="236"/>
      <c r="F59" s="236"/>
      <c r="G59" s="11">
        <v>52</v>
      </c>
      <c r="H59" s="18">
        <v>2153350</v>
      </c>
      <c r="I59" s="18">
        <v>2524391</v>
      </c>
    </row>
    <row r="60" spans="1:9" ht="12.75" customHeight="1">
      <c r="A60" s="240" t="s">
        <v>54</v>
      </c>
      <c r="B60" s="240"/>
      <c r="C60" s="240"/>
      <c r="D60" s="240"/>
      <c r="E60" s="240"/>
      <c r="F60" s="240"/>
      <c r="G60" s="12">
        <v>53</v>
      </c>
      <c r="H60" s="120">
        <f>SUM(H61:H69)</f>
        <v>31553426</v>
      </c>
      <c r="I60" s="120">
        <f>SUM(I61:I69)</f>
        <v>39053071</v>
      </c>
    </row>
    <row r="61" spans="1:9" ht="12.75" customHeight="1">
      <c r="A61" s="236" t="s">
        <v>23</v>
      </c>
      <c r="B61" s="236"/>
      <c r="C61" s="236"/>
      <c r="D61" s="236"/>
      <c r="E61" s="236"/>
      <c r="F61" s="236"/>
      <c r="G61" s="11">
        <v>54</v>
      </c>
      <c r="H61" s="18">
        <v>0</v>
      </c>
      <c r="I61" s="18">
        <v>0</v>
      </c>
    </row>
    <row r="62" spans="1:9" ht="27.6" customHeight="1">
      <c r="A62" s="236" t="s">
        <v>24</v>
      </c>
      <c r="B62" s="236"/>
      <c r="C62" s="236"/>
      <c r="D62" s="236"/>
      <c r="E62" s="236"/>
      <c r="F62" s="236"/>
      <c r="G62" s="11">
        <v>55</v>
      </c>
      <c r="H62" s="18">
        <v>0</v>
      </c>
      <c r="I62" s="18">
        <v>0</v>
      </c>
    </row>
    <row r="63" spans="1:9" ht="12.75" customHeight="1">
      <c r="A63" s="236" t="s">
        <v>25</v>
      </c>
      <c r="B63" s="236"/>
      <c r="C63" s="236"/>
      <c r="D63" s="236"/>
      <c r="E63" s="236"/>
      <c r="F63" s="236"/>
      <c r="G63" s="11">
        <v>56</v>
      </c>
      <c r="H63" s="18">
        <v>0</v>
      </c>
      <c r="I63" s="18">
        <v>0</v>
      </c>
    </row>
    <row r="64" spans="1:9" ht="25.9" customHeight="1">
      <c r="A64" s="236" t="s">
        <v>55</v>
      </c>
      <c r="B64" s="236"/>
      <c r="C64" s="236"/>
      <c r="D64" s="236"/>
      <c r="E64" s="236"/>
      <c r="F64" s="236"/>
      <c r="G64" s="11">
        <v>57</v>
      </c>
      <c r="H64" s="18">
        <v>0</v>
      </c>
      <c r="I64" s="18">
        <v>0</v>
      </c>
    </row>
    <row r="65" spans="1:9" ht="21.6" customHeight="1">
      <c r="A65" s="236" t="s">
        <v>27</v>
      </c>
      <c r="B65" s="236"/>
      <c r="C65" s="236"/>
      <c r="D65" s="236"/>
      <c r="E65" s="236"/>
      <c r="F65" s="236"/>
      <c r="G65" s="11">
        <v>58</v>
      </c>
      <c r="H65" s="18">
        <v>0</v>
      </c>
      <c r="I65" s="18">
        <v>0</v>
      </c>
    </row>
    <row r="66" spans="1:9" ht="21.6" customHeight="1">
      <c r="A66" s="236" t="s">
        <v>28</v>
      </c>
      <c r="B66" s="236"/>
      <c r="C66" s="236"/>
      <c r="D66" s="236"/>
      <c r="E66" s="236"/>
      <c r="F66" s="236"/>
      <c r="G66" s="11">
        <v>59</v>
      </c>
      <c r="H66" s="18">
        <v>0</v>
      </c>
      <c r="I66" s="18">
        <v>0</v>
      </c>
    </row>
    <row r="67" spans="1:9" ht="12.75" customHeight="1">
      <c r="A67" s="236" t="s">
        <v>29</v>
      </c>
      <c r="B67" s="236"/>
      <c r="C67" s="236"/>
      <c r="D67" s="236"/>
      <c r="E67" s="236"/>
      <c r="F67" s="236"/>
      <c r="G67" s="11">
        <v>60</v>
      </c>
      <c r="H67" s="18">
        <v>38927</v>
      </c>
      <c r="I67" s="18">
        <v>38572</v>
      </c>
    </row>
    <row r="68" spans="1:9" ht="12.75" customHeight="1">
      <c r="A68" s="236" t="s">
        <v>30</v>
      </c>
      <c r="B68" s="236"/>
      <c r="C68" s="236"/>
      <c r="D68" s="236"/>
      <c r="E68" s="236"/>
      <c r="F68" s="236"/>
      <c r="G68" s="11">
        <v>61</v>
      </c>
      <c r="H68" s="18">
        <v>31514499</v>
      </c>
      <c r="I68" s="18">
        <v>39014499</v>
      </c>
    </row>
    <row r="69" spans="1:9" ht="12.75" customHeight="1">
      <c r="A69" s="236" t="s">
        <v>56</v>
      </c>
      <c r="B69" s="236"/>
      <c r="C69" s="236"/>
      <c r="D69" s="236"/>
      <c r="E69" s="236"/>
      <c r="F69" s="236"/>
      <c r="G69" s="11">
        <v>62</v>
      </c>
      <c r="H69" s="18">
        <v>0</v>
      </c>
      <c r="I69" s="18">
        <v>0</v>
      </c>
    </row>
    <row r="70" spans="1:9" ht="12.75" customHeight="1">
      <c r="A70" s="236" t="s">
        <v>57</v>
      </c>
      <c r="B70" s="236"/>
      <c r="C70" s="236"/>
      <c r="D70" s="236"/>
      <c r="E70" s="236"/>
      <c r="F70" s="236"/>
      <c r="G70" s="11">
        <v>63</v>
      </c>
      <c r="H70" s="18">
        <v>7108163</v>
      </c>
      <c r="I70" s="18">
        <v>8653534</v>
      </c>
    </row>
    <row r="71" spans="1:9" ht="12.75" customHeight="1">
      <c r="A71" s="237" t="s">
        <v>58</v>
      </c>
      <c r="B71" s="237"/>
      <c r="C71" s="237"/>
      <c r="D71" s="237"/>
      <c r="E71" s="237"/>
      <c r="F71" s="237"/>
      <c r="G71" s="11">
        <v>64</v>
      </c>
      <c r="H71" s="18">
        <v>517758</v>
      </c>
      <c r="I71" s="18">
        <v>180691</v>
      </c>
    </row>
    <row r="72" spans="1:9" ht="12.75" customHeight="1">
      <c r="A72" s="238" t="s">
        <v>306</v>
      </c>
      <c r="B72" s="238"/>
      <c r="C72" s="238"/>
      <c r="D72" s="238"/>
      <c r="E72" s="238"/>
      <c r="F72" s="238"/>
      <c r="G72" s="12">
        <v>65</v>
      </c>
      <c r="H72" s="120">
        <f>H8+H9+H44+H71</f>
        <v>93375594</v>
      </c>
      <c r="I72" s="120">
        <f>I8+I9+I44+I71</f>
        <v>95889047</v>
      </c>
    </row>
    <row r="73" spans="1:9" ht="12.75" customHeight="1">
      <c r="A73" s="237" t="s">
        <v>59</v>
      </c>
      <c r="B73" s="237"/>
      <c r="C73" s="237"/>
      <c r="D73" s="237"/>
      <c r="E73" s="237"/>
      <c r="F73" s="237"/>
      <c r="G73" s="11">
        <v>66</v>
      </c>
      <c r="H73" s="18">
        <v>0</v>
      </c>
      <c r="I73" s="18">
        <v>0</v>
      </c>
    </row>
    <row r="74" spans="1:9">
      <c r="A74" s="241" t="s">
        <v>60</v>
      </c>
      <c r="B74" s="242"/>
      <c r="C74" s="242"/>
      <c r="D74" s="242"/>
      <c r="E74" s="242"/>
      <c r="F74" s="242"/>
      <c r="G74" s="242"/>
      <c r="H74" s="242"/>
      <c r="I74" s="242"/>
    </row>
    <row r="75" spans="1:9" ht="12.75" customHeight="1">
      <c r="A75" s="238" t="s">
        <v>354</v>
      </c>
      <c r="B75" s="238"/>
      <c r="C75" s="238"/>
      <c r="D75" s="238"/>
      <c r="E75" s="238"/>
      <c r="F75" s="238"/>
      <c r="G75" s="12">
        <v>67</v>
      </c>
      <c r="H75" s="121">
        <f>H76+H77+H78+H84+H85+H91+H94+H97</f>
        <v>70493184</v>
      </c>
      <c r="I75" s="121">
        <f>I76+I77+I78+I84+I85+I91+I94+I97</f>
        <v>71725035</v>
      </c>
    </row>
    <row r="76" spans="1:9" ht="12.75" customHeight="1">
      <c r="A76" s="236" t="s">
        <v>61</v>
      </c>
      <c r="B76" s="236"/>
      <c r="C76" s="236"/>
      <c r="D76" s="236"/>
      <c r="E76" s="236"/>
      <c r="F76" s="236"/>
      <c r="G76" s="11">
        <v>68</v>
      </c>
      <c r="H76" s="18">
        <v>53064702</v>
      </c>
      <c r="I76" s="18">
        <v>53064702</v>
      </c>
    </row>
    <row r="77" spans="1:9" ht="12.75" customHeight="1">
      <c r="A77" s="236" t="s">
        <v>62</v>
      </c>
      <c r="B77" s="236"/>
      <c r="C77" s="236"/>
      <c r="D77" s="236"/>
      <c r="E77" s="236"/>
      <c r="F77" s="236"/>
      <c r="G77" s="11">
        <v>69</v>
      </c>
      <c r="H77" s="18">
        <v>0</v>
      </c>
      <c r="I77" s="18">
        <v>0</v>
      </c>
    </row>
    <row r="78" spans="1:9" ht="12.75" customHeight="1">
      <c r="A78" s="240" t="s">
        <v>63</v>
      </c>
      <c r="B78" s="240"/>
      <c r="C78" s="240"/>
      <c r="D78" s="240"/>
      <c r="E78" s="240"/>
      <c r="F78" s="240"/>
      <c r="G78" s="12">
        <v>70</v>
      </c>
      <c r="H78" s="121">
        <f>SUM(H79:H83)</f>
        <v>2653235</v>
      </c>
      <c r="I78" s="121">
        <f>SUM(I79:I83)</f>
        <v>2653235</v>
      </c>
    </row>
    <row r="79" spans="1:9" ht="12.75" customHeight="1">
      <c r="A79" s="236" t="s">
        <v>64</v>
      </c>
      <c r="B79" s="236"/>
      <c r="C79" s="236"/>
      <c r="D79" s="236"/>
      <c r="E79" s="236"/>
      <c r="F79" s="236"/>
      <c r="G79" s="11">
        <v>71</v>
      </c>
      <c r="H79" s="18">
        <v>2653235</v>
      </c>
      <c r="I79" s="173">
        <v>2653235</v>
      </c>
    </row>
    <row r="80" spans="1:9" ht="12.75" customHeight="1">
      <c r="A80" s="236" t="s">
        <v>65</v>
      </c>
      <c r="B80" s="236"/>
      <c r="C80" s="236"/>
      <c r="D80" s="236"/>
      <c r="E80" s="236"/>
      <c r="F80" s="236"/>
      <c r="G80" s="11">
        <v>72</v>
      </c>
      <c r="H80" s="18">
        <v>0</v>
      </c>
      <c r="I80" s="18">
        <v>0</v>
      </c>
    </row>
    <row r="81" spans="1:9" ht="12.75" customHeight="1">
      <c r="A81" s="236" t="s">
        <v>66</v>
      </c>
      <c r="B81" s="236"/>
      <c r="C81" s="236"/>
      <c r="D81" s="236"/>
      <c r="E81" s="236"/>
      <c r="F81" s="236"/>
      <c r="G81" s="11">
        <v>73</v>
      </c>
      <c r="H81" s="18">
        <v>0</v>
      </c>
      <c r="I81" s="18">
        <v>0</v>
      </c>
    </row>
    <row r="82" spans="1:9" ht="12.75" customHeight="1">
      <c r="A82" s="236" t="s">
        <v>67</v>
      </c>
      <c r="B82" s="236"/>
      <c r="C82" s="236"/>
      <c r="D82" s="236"/>
      <c r="E82" s="236"/>
      <c r="F82" s="236"/>
      <c r="G82" s="11">
        <v>74</v>
      </c>
      <c r="H82" s="18">
        <v>0</v>
      </c>
      <c r="I82" s="18">
        <v>0</v>
      </c>
    </row>
    <row r="83" spans="1:9" ht="12.75" customHeight="1">
      <c r="A83" s="236" t="s">
        <v>68</v>
      </c>
      <c r="B83" s="236"/>
      <c r="C83" s="236"/>
      <c r="D83" s="236"/>
      <c r="E83" s="236"/>
      <c r="F83" s="236"/>
      <c r="G83" s="11">
        <v>75</v>
      </c>
      <c r="H83" s="18">
        <v>0</v>
      </c>
      <c r="I83" s="18">
        <v>0</v>
      </c>
    </row>
    <row r="84" spans="1:9" ht="12.75" customHeight="1">
      <c r="A84" s="239" t="s">
        <v>69</v>
      </c>
      <c r="B84" s="239"/>
      <c r="C84" s="239"/>
      <c r="D84" s="239"/>
      <c r="E84" s="239"/>
      <c r="F84" s="239"/>
      <c r="G84" s="46">
        <v>76</v>
      </c>
      <c r="H84" s="47">
        <v>0</v>
      </c>
      <c r="I84" s="47">
        <v>0</v>
      </c>
    </row>
    <row r="85" spans="1:9" ht="12.75" customHeight="1">
      <c r="A85" s="240" t="s">
        <v>446</v>
      </c>
      <c r="B85" s="240"/>
      <c r="C85" s="240"/>
      <c r="D85" s="240"/>
      <c r="E85" s="240"/>
      <c r="F85" s="240"/>
      <c r="G85" s="12">
        <v>77</v>
      </c>
      <c r="H85" s="120">
        <f>H86+H87+H88+H89+H90</f>
        <v>0</v>
      </c>
      <c r="I85" s="120">
        <f>I86+I87+I88+I89+I90</f>
        <v>0</v>
      </c>
    </row>
    <row r="86" spans="1:9" ht="25.5" customHeight="1">
      <c r="A86" s="236" t="s">
        <v>447</v>
      </c>
      <c r="B86" s="236"/>
      <c r="C86" s="236"/>
      <c r="D86" s="236"/>
      <c r="E86" s="236"/>
      <c r="F86" s="236"/>
      <c r="G86" s="11">
        <v>78</v>
      </c>
      <c r="H86" s="18">
        <v>0</v>
      </c>
      <c r="I86" s="18">
        <v>0</v>
      </c>
    </row>
    <row r="87" spans="1:9" ht="12.75" customHeight="1">
      <c r="A87" s="236" t="s">
        <v>70</v>
      </c>
      <c r="B87" s="236"/>
      <c r="C87" s="236"/>
      <c r="D87" s="236"/>
      <c r="E87" s="236"/>
      <c r="F87" s="236"/>
      <c r="G87" s="11">
        <v>79</v>
      </c>
      <c r="H87" s="18">
        <v>0</v>
      </c>
      <c r="I87" s="18">
        <v>0</v>
      </c>
    </row>
    <row r="88" spans="1:9" ht="12.75" customHeight="1">
      <c r="A88" s="236" t="s">
        <v>71</v>
      </c>
      <c r="B88" s="236"/>
      <c r="C88" s="236"/>
      <c r="D88" s="236"/>
      <c r="E88" s="236"/>
      <c r="F88" s="236"/>
      <c r="G88" s="11">
        <v>80</v>
      </c>
      <c r="H88" s="18">
        <v>0</v>
      </c>
      <c r="I88" s="18">
        <v>0</v>
      </c>
    </row>
    <row r="89" spans="1:9" ht="12.75" customHeight="1">
      <c r="A89" s="236" t="s">
        <v>350</v>
      </c>
      <c r="B89" s="236"/>
      <c r="C89" s="236"/>
      <c r="D89" s="236"/>
      <c r="E89" s="236"/>
      <c r="F89" s="236"/>
      <c r="G89" s="11">
        <v>81</v>
      </c>
      <c r="H89" s="18">
        <v>0</v>
      </c>
      <c r="I89" s="18">
        <v>0</v>
      </c>
    </row>
    <row r="90" spans="1:9" ht="12.75" customHeight="1">
      <c r="A90" s="236" t="s">
        <v>351</v>
      </c>
      <c r="B90" s="236"/>
      <c r="C90" s="236"/>
      <c r="D90" s="236"/>
      <c r="E90" s="236"/>
      <c r="F90" s="236"/>
      <c r="G90" s="11">
        <v>82</v>
      </c>
      <c r="H90" s="18">
        <v>0</v>
      </c>
      <c r="I90" s="18">
        <v>0</v>
      </c>
    </row>
    <row r="91" spans="1:9" ht="12.75" customHeight="1">
      <c r="A91" s="240" t="s">
        <v>352</v>
      </c>
      <c r="B91" s="240"/>
      <c r="C91" s="240"/>
      <c r="D91" s="240"/>
      <c r="E91" s="240"/>
      <c r="F91" s="240"/>
      <c r="G91" s="12">
        <v>83</v>
      </c>
      <c r="H91" s="120">
        <f>H92-H93</f>
        <v>13883962</v>
      </c>
      <c r="I91" s="120">
        <f>I92-I93</f>
        <v>12987181</v>
      </c>
    </row>
    <row r="92" spans="1:9" ht="12.75" customHeight="1">
      <c r="A92" s="236" t="s">
        <v>72</v>
      </c>
      <c r="B92" s="236"/>
      <c r="C92" s="236"/>
      <c r="D92" s="236"/>
      <c r="E92" s="236"/>
      <c r="F92" s="236"/>
      <c r="G92" s="11">
        <v>84</v>
      </c>
      <c r="H92" s="18">
        <v>13883962</v>
      </c>
      <c r="I92" s="18">
        <v>12987181</v>
      </c>
    </row>
    <row r="93" spans="1:9" ht="12.75" customHeight="1">
      <c r="A93" s="236" t="s">
        <v>73</v>
      </c>
      <c r="B93" s="236"/>
      <c r="C93" s="236"/>
      <c r="D93" s="236"/>
      <c r="E93" s="236"/>
      <c r="F93" s="236"/>
      <c r="G93" s="11">
        <v>85</v>
      </c>
      <c r="H93" s="18">
        <v>0</v>
      </c>
      <c r="I93" s="18">
        <v>0</v>
      </c>
    </row>
    <row r="94" spans="1:9" ht="12.75" customHeight="1">
      <c r="A94" s="240" t="s">
        <v>353</v>
      </c>
      <c r="B94" s="240"/>
      <c r="C94" s="240"/>
      <c r="D94" s="240"/>
      <c r="E94" s="240"/>
      <c r="F94" s="240"/>
      <c r="G94" s="12">
        <v>86</v>
      </c>
      <c r="H94" s="120">
        <f>H95-H96</f>
        <v>891285</v>
      </c>
      <c r="I94" s="120">
        <f>I95-I96</f>
        <v>3019917</v>
      </c>
    </row>
    <row r="95" spans="1:9" ht="12.75" customHeight="1">
      <c r="A95" s="236" t="s">
        <v>74</v>
      </c>
      <c r="B95" s="236"/>
      <c r="C95" s="236"/>
      <c r="D95" s="236"/>
      <c r="E95" s="236"/>
      <c r="F95" s="236"/>
      <c r="G95" s="11">
        <v>87</v>
      </c>
      <c r="H95" s="18">
        <v>891285</v>
      </c>
      <c r="I95" s="18">
        <v>3019917</v>
      </c>
    </row>
    <row r="96" spans="1:9" ht="12.75" customHeight="1">
      <c r="A96" s="236" t="s">
        <v>75</v>
      </c>
      <c r="B96" s="236"/>
      <c r="C96" s="236"/>
      <c r="D96" s="236"/>
      <c r="E96" s="236"/>
      <c r="F96" s="236"/>
      <c r="G96" s="11">
        <v>88</v>
      </c>
      <c r="H96" s="18">
        <v>0</v>
      </c>
      <c r="I96" s="18">
        <v>0</v>
      </c>
    </row>
    <row r="97" spans="1:9" ht="12.75" customHeight="1">
      <c r="A97" s="236" t="s">
        <v>76</v>
      </c>
      <c r="B97" s="236"/>
      <c r="C97" s="236"/>
      <c r="D97" s="236"/>
      <c r="E97" s="236"/>
      <c r="F97" s="236"/>
      <c r="G97" s="11">
        <v>89</v>
      </c>
      <c r="H97" s="18">
        <v>0</v>
      </c>
      <c r="I97" s="18">
        <v>0</v>
      </c>
    </row>
    <row r="98" spans="1:9" ht="12.75" customHeight="1">
      <c r="A98" s="238" t="s">
        <v>355</v>
      </c>
      <c r="B98" s="238"/>
      <c r="C98" s="238"/>
      <c r="D98" s="238"/>
      <c r="E98" s="238"/>
      <c r="F98" s="238"/>
      <c r="G98" s="12">
        <v>90</v>
      </c>
      <c r="H98" s="120">
        <f>SUM(H99:H104)</f>
        <v>316729</v>
      </c>
      <c r="I98" s="120">
        <f>SUM(I99:I104)</f>
        <v>316729</v>
      </c>
    </row>
    <row r="99" spans="1:9" ht="12.75" customHeight="1">
      <c r="A99" s="236" t="s">
        <v>77</v>
      </c>
      <c r="B99" s="236"/>
      <c r="C99" s="236"/>
      <c r="D99" s="236"/>
      <c r="E99" s="236"/>
      <c r="F99" s="236"/>
      <c r="G99" s="11">
        <v>91</v>
      </c>
      <c r="H99" s="18">
        <v>112488</v>
      </c>
      <c r="I99" s="18">
        <v>112488</v>
      </c>
    </row>
    <row r="100" spans="1:9" ht="12.75" customHeight="1">
      <c r="A100" s="236" t="s">
        <v>78</v>
      </c>
      <c r="B100" s="236"/>
      <c r="C100" s="236"/>
      <c r="D100" s="236"/>
      <c r="E100" s="236"/>
      <c r="F100" s="236"/>
      <c r="G100" s="11">
        <v>92</v>
      </c>
      <c r="H100" s="18">
        <v>0</v>
      </c>
      <c r="I100" s="18">
        <v>0</v>
      </c>
    </row>
    <row r="101" spans="1:9" ht="12.75" customHeight="1">
      <c r="A101" s="236" t="s">
        <v>79</v>
      </c>
      <c r="B101" s="236"/>
      <c r="C101" s="236"/>
      <c r="D101" s="236"/>
      <c r="E101" s="236"/>
      <c r="F101" s="236"/>
      <c r="G101" s="11">
        <v>93</v>
      </c>
      <c r="H101" s="18">
        <v>94897</v>
      </c>
      <c r="I101" s="18">
        <v>94897</v>
      </c>
    </row>
    <row r="102" spans="1:9" ht="12.75" customHeight="1">
      <c r="A102" s="236" t="s">
        <v>80</v>
      </c>
      <c r="B102" s="236"/>
      <c r="C102" s="236"/>
      <c r="D102" s="236"/>
      <c r="E102" s="236"/>
      <c r="F102" s="236"/>
      <c r="G102" s="11">
        <v>94</v>
      </c>
      <c r="H102" s="18">
        <v>0</v>
      </c>
      <c r="I102" s="18">
        <v>0</v>
      </c>
    </row>
    <row r="103" spans="1:9" ht="12.75" customHeight="1">
      <c r="A103" s="236" t="s">
        <v>81</v>
      </c>
      <c r="B103" s="236"/>
      <c r="C103" s="236"/>
      <c r="D103" s="236"/>
      <c r="E103" s="236"/>
      <c r="F103" s="236"/>
      <c r="G103" s="11">
        <v>95</v>
      </c>
      <c r="H103" s="18">
        <v>0</v>
      </c>
      <c r="I103" s="18">
        <v>0</v>
      </c>
    </row>
    <row r="104" spans="1:9" ht="12.75" customHeight="1">
      <c r="A104" s="236" t="s">
        <v>82</v>
      </c>
      <c r="B104" s="236"/>
      <c r="C104" s="236"/>
      <c r="D104" s="236"/>
      <c r="E104" s="236"/>
      <c r="F104" s="236"/>
      <c r="G104" s="11">
        <v>96</v>
      </c>
      <c r="H104" s="18">
        <v>109344</v>
      </c>
      <c r="I104" s="18">
        <v>109344</v>
      </c>
    </row>
    <row r="105" spans="1:9" ht="12.75" customHeight="1">
      <c r="A105" s="238" t="s">
        <v>356</v>
      </c>
      <c r="B105" s="238"/>
      <c r="C105" s="238"/>
      <c r="D105" s="238"/>
      <c r="E105" s="238"/>
      <c r="F105" s="238"/>
      <c r="G105" s="12">
        <v>97</v>
      </c>
      <c r="H105" s="120">
        <f>SUM(H106:H116)</f>
        <v>5757184</v>
      </c>
      <c r="I105" s="120">
        <f>SUM(I106:I116)</f>
        <v>4150299</v>
      </c>
    </row>
    <row r="106" spans="1:9" ht="12.75" customHeight="1">
      <c r="A106" s="236" t="s">
        <v>83</v>
      </c>
      <c r="B106" s="236"/>
      <c r="C106" s="236"/>
      <c r="D106" s="236"/>
      <c r="E106" s="236"/>
      <c r="F106" s="236"/>
      <c r="G106" s="11">
        <v>98</v>
      </c>
      <c r="H106" s="18">
        <v>0</v>
      </c>
      <c r="I106" s="18">
        <v>0</v>
      </c>
    </row>
    <row r="107" spans="1:9" ht="24.6" customHeight="1">
      <c r="A107" s="236" t="s">
        <v>84</v>
      </c>
      <c r="B107" s="236"/>
      <c r="C107" s="236"/>
      <c r="D107" s="236"/>
      <c r="E107" s="236"/>
      <c r="F107" s="236"/>
      <c r="G107" s="11">
        <v>99</v>
      </c>
      <c r="H107" s="18">
        <v>0</v>
      </c>
      <c r="I107" s="18">
        <v>0</v>
      </c>
    </row>
    <row r="108" spans="1:9" ht="12.75" customHeight="1">
      <c r="A108" s="236" t="s">
        <v>85</v>
      </c>
      <c r="B108" s="236"/>
      <c r="C108" s="236"/>
      <c r="D108" s="236"/>
      <c r="E108" s="236"/>
      <c r="F108" s="236"/>
      <c r="G108" s="11">
        <v>100</v>
      </c>
      <c r="H108" s="18">
        <v>0</v>
      </c>
      <c r="I108" s="18">
        <v>0</v>
      </c>
    </row>
    <row r="109" spans="1:9" ht="21.6" customHeight="1">
      <c r="A109" s="236" t="s">
        <v>86</v>
      </c>
      <c r="B109" s="236"/>
      <c r="C109" s="236"/>
      <c r="D109" s="236"/>
      <c r="E109" s="236"/>
      <c r="F109" s="236"/>
      <c r="G109" s="11">
        <v>101</v>
      </c>
      <c r="H109" s="18">
        <v>0</v>
      </c>
      <c r="I109" s="18">
        <v>0</v>
      </c>
    </row>
    <row r="110" spans="1:9" ht="12.75" customHeight="1">
      <c r="A110" s="236" t="s">
        <v>87</v>
      </c>
      <c r="B110" s="236"/>
      <c r="C110" s="236"/>
      <c r="D110" s="236"/>
      <c r="E110" s="236"/>
      <c r="F110" s="236"/>
      <c r="G110" s="11">
        <v>102</v>
      </c>
      <c r="H110" s="18">
        <v>0</v>
      </c>
      <c r="I110" s="18">
        <v>0</v>
      </c>
    </row>
    <row r="111" spans="1:9" ht="12.75" customHeight="1">
      <c r="A111" s="236" t="s">
        <v>88</v>
      </c>
      <c r="B111" s="236"/>
      <c r="C111" s="236"/>
      <c r="D111" s="236"/>
      <c r="E111" s="236"/>
      <c r="F111" s="236"/>
      <c r="G111" s="11">
        <v>103</v>
      </c>
      <c r="H111" s="18">
        <v>3552632</v>
      </c>
      <c r="I111" s="18">
        <v>2486842</v>
      </c>
    </row>
    <row r="112" spans="1:9" ht="12.75" customHeight="1">
      <c r="A112" s="236" t="s">
        <v>89</v>
      </c>
      <c r="B112" s="236"/>
      <c r="C112" s="236"/>
      <c r="D112" s="236"/>
      <c r="E112" s="236"/>
      <c r="F112" s="236"/>
      <c r="G112" s="11">
        <v>104</v>
      </c>
      <c r="H112" s="18">
        <v>0</v>
      </c>
      <c r="I112" s="18">
        <v>0</v>
      </c>
    </row>
    <row r="113" spans="1:9" ht="12.75" customHeight="1">
      <c r="A113" s="236" t="s">
        <v>90</v>
      </c>
      <c r="B113" s="236"/>
      <c r="C113" s="236"/>
      <c r="D113" s="236"/>
      <c r="E113" s="236"/>
      <c r="F113" s="236"/>
      <c r="G113" s="11">
        <v>105</v>
      </c>
      <c r="H113" s="18">
        <v>0</v>
      </c>
      <c r="I113" s="18">
        <v>0</v>
      </c>
    </row>
    <row r="114" spans="1:9" ht="12.75" customHeight="1">
      <c r="A114" s="236" t="s">
        <v>91</v>
      </c>
      <c r="B114" s="236"/>
      <c r="C114" s="236"/>
      <c r="D114" s="236"/>
      <c r="E114" s="236"/>
      <c r="F114" s="236"/>
      <c r="G114" s="11">
        <v>106</v>
      </c>
      <c r="H114" s="18">
        <v>0</v>
      </c>
      <c r="I114" s="18">
        <v>0</v>
      </c>
    </row>
    <row r="115" spans="1:9" ht="12.75" customHeight="1">
      <c r="A115" s="236" t="s">
        <v>92</v>
      </c>
      <c r="B115" s="236"/>
      <c r="C115" s="236"/>
      <c r="D115" s="236"/>
      <c r="E115" s="236"/>
      <c r="F115" s="236"/>
      <c r="G115" s="11">
        <v>107</v>
      </c>
      <c r="H115" s="18">
        <v>2204552</v>
      </c>
      <c r="I115" s="18">
        <v>1663457</v>
      </c>
    </row>
    <row r="116" spans="1:9" ht="12.75" customHeight="1">
      <c r="A116" s="236" t="s">
        <v>93</v>
      </c>
      <c r="B116" s="236"/>
      <c r="C116" s="236"/>
      <c r="D116" s="236"/>
      <c r="E116" s="236"/>
      <c r="F116" s="236"/>
      <c r="G116" s="11">
        <v>108</v>
      </c>
      <c r="H116" s="18">
        <v>0</v>
      </c>
      <c r="I116" s="18">
        <v>0</v>
      </c>
    </row>
    <row r="117" spans="1:9" ht="12.75" customHeight="1">
      <c r="A117" s="238" t="s">
        <v>357</v>
      </c>
      <c r="B117" s="238"/>
      <c r="C117" s="238"/>
      <c r="D117" s="238"/>
      <c r="E117" s="238"/>
      <c r="F117" s="238"/>
      <c r="G117" s="12">
        <v>109</v>
      </c>
      <c r="H117" s="120">
        <f>SUM(H118:H131)</f>
        <v>7394214</v>
      </c>
      <c r="I117" s="120">
        <f>SUM(I118:I131)</f>
        <v>8450876</v>
      </c>
    </row>
    <row r="118" spans="1:9" ht="12.75" customHeight="1">
      <c r="A118" s="236" t="s">
        <v>83</v>
      </c>
      <c r="B118" s="236"/>
      <c r="C118" s="236"/>
      <c r="D118" s="236"/>
      <c r="E118" s="236"/>
      <c r="F118" s="236"/>
      <c r="G118" s="11">
        <v>110</v>
      </c>
      <c r="H118" s="18">
        <v>0</v>
      </c>
      <c r="I118" s="18">
        <v>0</v>
      </c>
    </row>
    <row r="119" spans="1:9" ht="22.15" customHeight="1">
      <c r="A119" s="236" t="s">
        <v>84</v>
      </c>
      <c r="B119" s="236"/>
      <c r="C119" s="236"/>
      <c r="D119" s="236"/>
      <c r="E119" s="236"/>
      <c r="F119" s="236"/>
      <c r="G119" s="11">
        <v>111</v>
      </c>
      <c r="H119" s="18">
        <v>0</v>
      </c>
      <c r="I119" s="18">
        <v>0</v>
      </c>
    </row>
    <row r="120" spans="1:9" ht="12.75" customHeight="1">
      <c r="A120" s="236" t="s">
        <v>85</v>
      </c>
      <c r="B120" s="236"/>
      <c r="C120" s="236"/>
      <c r="D120" s="236"/>
      <c r="E120" s="236"/>
      <c r="F120" s="236"/>
      <c r="G120" s="11">
        <v>112</v>
      </c>
      <c r="H120" s="18">
        <v>0</v>
      </c>
      <c r="I120" s="18">
        <v>0</v>
      </c>
    </row>
    <row r="121" spans="1:9" ht="23.45" customHeight="1">
      <c r="A121" s="236" t="s">
        <v>86</v>
      </c>
      <c r="B121" s="236"/>
      <c r="C121" s="236"/>
      <c r="D121" s="236"/>
      <c r="E121" s="236"/>
      <c r="F121" s="236"/>
      <c r="G121" s="11">
        <v>113</v>
      </c>
      <c r="H121" s="18">
        <v>0</v>
      </c>
      <c r="I121" s="18">
        <v>0</v>
      </c>
    </row>
    <row r="122" spans="1:9" ht="12.75" customHeight="1">
      <c r="A122" s="236" t="s">
        <v>87</v>
      </c>
      <c r="B122" s="236"/>
      <c r="C122" s="236"/>
      <c r="D122" s="236"/>
      <c r="E122" s="236"/>
      <c r="F122" s="236"/>
      <c r="G122" s="11">
        <v>114</v>
      </c>
      <c r="H122" s="18">
        <v>0</v>
      </c>
      <c r="I122" s="18">
        <v>0</v>
      </c>
    </row>
    <row r="123" spans="1:9" ht="12.75" customHeight="1">
      <c r="A123" s="236" t="s">
        <v>88</v>
      </c>
      <c r="B123" s="236"/>
      <c r="C123" s="236"/>
      <c r="D123" s="236"/>
      <c r="E123" s="236"/>
      <c r="F123" s="236"/>
      <c r="G123" s="11">
        <v>115</v>
      </c>
      <c r="H123" s="18">
        <v>1421052</v>
      </c>
      <c r="I123" s="18">
        <v>1421052</v>
      </c>
    </row>
    <row r="124" spans="1:9" ht="12.75" customHeight="1">
      <c r="A124" s="236" t="s">
        <v>89</v>
      </c>
      <c r="B124" s="236"/>
      <c r="C124" s="236"/>
      <c r="D124" s="236"/>
      <c r="E124" s="236"/>
      <c r="F124" s="236"/>
      <c r="G124" s="11">
        <v>116</v>
      </c>
      <c r="H124" s="18">
        <v>0</v>
      </c>
      <c r="I124" s="18">
        <v>0</v>
      </c>
    </row>
    <row r="125" spans="1:9" ht="12.75" customHeight="1">
      <c r="A125" s="236" t="s">
        <v>90</v>
      </c>
      <c r="B125" s="236"/>
      <c r="C125" s="236"/>
      <c r="D125" s="236"/>
      <c r="E125" s="236"/>
      <c r="F125" s="236"/>
      <c r="G125" s="11">
        <v>117</v>
      </c>
      <c r="H125" s="18">
        <v>1491035</v>
      </c>
      <c r="I125" s="18">
        <v>1378702</v>
      </c>
    </row>
    <row r="126" spans="1:9">
      <c r="A126" s="236" t="s">
        <v>91</v>
      </c>
      <c r="B126" s="236"/>
      <c r="C126" s="236"/>
      <c r="D126" s="236"/>
      <c r="E126" s="236"/>
      <c r="F126" s="236"/>
      <c r="G126" s="11">
        <v>118</v>
      </c>
      <c r="H126" s="18">
        <v>0</v>
      </c>
      <c r="I126" s="18">
        <v>0</v>
      </c>
    </row>
    <row r="127" spans="1:9">
      <c r="A127" s="236" t="s">
        <v>94</v>
      </c>
      <c r="B127" s="236"/>
      <c r="C127" s="236"/>
      <c r="D127" s="236"/>
      <c r="E127" s="236"/>
      <c r="F127" s="236"/>
      <c r="G127" s="11">
        <v>119</v>
      </c>
      <c r="H127" s="18">
        <v>673870</v>
      </c>
      <c r="I127" s="18">
        <v>832649</v>
      </c>
    </row>
    <row r="128" spans="1:9">
      <c r="A128" s="236" t="s">
        <v>95</v>
      </c>
      <c r="B128" s="236"/>
      <c r="C128" s="236"/>
      <c r="D128" s="236"/>
      <c r="E128" s="236"/>
      <c r="F128" s="236"/>
      <c r="G128" s="11">
        <v>120</v>
      </c>
      <c r="H128" s="18">
        <v>1857572</v>
      </c>
      <c r="I128" s="18">
        <v>2477533</v>
      </c>
    </row>
    <row r="129" spans="1:9">
      <c r="A129" s="236" t="s">
        <v>96</v>
      </c>
      <c r="B129" s="236"/>
      <c r="C129" s="236"/>
      <c r="D129" s="236"/>
      <c r="E129" s="236"/>
      <c r="F129" s="236"/>
      <c r="G129" s="11">
        <v>121</v>
      </c>
      <c r="H129" s="18">
        <v>76860</v>
      </c>
      <c r="I129" s="18">
        <v>80425</v>
      </c>
    </row>
    <row r="130" spans="1:9">
      <c r="A130" s="236" t="s">
        <v>97</v>
      </c>
      <c r="B130" s="236"/>
      <c r="C130" s="236"/>
      <c r="D130" s="236"/>
      <c r="E130" s="236"/>
      <c r="F130" s="236"/>
      <c r="G130" s="11">
        <v>122</v>
      </c>
      <c r="H130" s="18">
        <v>0</v>
      </c>
      <c r="I130" s="18">
        <v>0</v>
      </c>
    </row>
    <row r="131" spans="1:9">
      <c r="A131" s="236" t="s">
        <v>98</v>
      </c>
      <c r="B131" s="236"/>
      <c r="C131" s="236"/>
      <c r="D131" s="236"/>
      <c r="E131" s="236"/>
      <c r="F131" s="236"/>
      <c r="G131" s="11">
        <v>123</v>
      </c>
      <c r="H131" s="18">
        <v>1873825</v>
      </c>
      <c r="I131" s="18">
        <v>2260515</v>
      </c>
    </row>
    <row r="132" spans="1:9" ht="22.15" customHeight="1">
      <c r="A132" s="237" t="s">
        <v>99</v>
      </c>
      <c r="B132" s="237"/>
      <c r="C132" s="237"/>
      <c r="D132" s="237"/>
      <c r="E132" s="237"/>
      <c r="F132" s="237"/>
      <c r="G132" s="11">
        <v>124</v>
      </c>
      <c r="H132" s="18">
        <v>9414283</v>
      </c>
      <c r="I132" s="18">
        <v>11246108</v>
      </c>
    </row>
    <row r="133" spans="1:9" ht="12.75" customHeight="1">
      <c r="A133" s="238" t="s">
        <v>358</v>
      </c>
      <c r="B133" s="238"/>
      <c r="C133" s="238"/>
      <c r="D133" s="238"/>
      <c r="E133" s="238"/>
      <c r="F133" s="238"/>
      <c r="G133" s="12">
        <v>125</v>
      </c>
      <c r="H133" s="120">
        <f>H75+H98+H105+H117+H132</f>
        <v>93375594</v>
      </c>
      <c r="I133" s="120">
        <f>I75+I98+I105+I117+I132</f>
        <v>95889047</v>
      </c>
    </row>
    <row r="134" spans="1:9">
      <c r="A134" s="237" t="s">
        <v>100</v>
      </c>
      <c r="B134" s="237"/>
      <c r="C134" s="237"/>
      <c r="D134" s="237"/>
      <c r="E134" s="237"/>
      <c r="F134" s="23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59055118110236227" bottom="0.59055118110236227"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J58" sqref="J58"/>
    </sheetView>
  </sheetViews>
  <sheetFormatPr defaultColWidth="9.140625" defaultRowHeight="12.75"/>
  <cols>
    <col min="1" max="7" width="9.140625" style="13"/>
    <col min="8" max="9" width="30.28515625" style="22" customWidth="1"/>
    <col min="10" max="16384" width="9.140625" style="13"/>
  </cols>
  <sheetData>
    <row r="1" spans="1:9">
      <c r="A1" s="262" t="s">
        <v>166</v>
      </c>
      <c r="B1" s="263"/>
      <c r="C1" s="263"/>
      <c r="D1" s="263"/>
      <c r="E1" s="263"/>
      <c r="F1" s="263"/>
      <c r="G1" s="263"/>
      <c r="H1" s="263"/>
      <c r="I1" s="263"/>
    </row>
    <row r="2" spans="1:9">
      <c r="A2" s="264" t="s">
        <v>167</v>
      </c>
      <c r="B2" s="246"/>
      <c r="C2" s="246"/>
      <c r="D2" s="246"/>
      <c r="E2" s="246"/>
      <c r="F2" s="246"/>
      <c r="G2" s="246"/>
      <c r="H2" s="246"/>
      <c r="I2" s="246"/>
    </row>
    <row r="3" spans="1:9">
      <c r="A3" s="266" t="s">
        <v>448</v>
      </c>
      <c r="B3" s="267"/>
      <c r="C3" s="267"/>
      <c r="D3" s="267"/>
      <c r="E3" s="267"/>
      <c r="F3" s="267"/>
      <c r="G3" s="267"/>
      <c r="H3" s="267"/>
      <c r="I3" s="267"/>
    </row>
    <row r="4" spans="1:9">
      <c r="A4" s="265" t="s">
        <v>168</v>
      </c>
      <c r="B4" s="249"/>
      <c r="C4" s="249"/>
      <c r="D4" s="249"/>
      <c r="E4" s="249"/>
      <c r="F4" s="249"/>
      <c r="G4" s="249"/>
      <c r="H4" s="249"/>
      <c r="I4" s="250"/>
    </row>
    <row r="5" spans="1:9" ht="23.25">
      <c r="A5" s="268" t="s">
        <v>2</v>
      </c>
      <c r="B5" s="254"/>
      <c r="C5" s="254"/>
      <c r="D5" s="254"/>
      <c r="E5" s="254"/>
      <c r="F5" s="254"/>
      <c r="G5" s="64" t="s">
        <v>103</v>
      </c>
      <c r="H5" s="65" t="s">
        <v>303</v>
      </c>
      <c r="I5" s="65" t="s">
        <v>281</v>
      </c>
    </row>
    <row r="6" spans="1:9">
      <c r="A6" s="269">
        <v>1</v>
      </c>
      <c r="B6" s="254"/>
      <c r="C6" s="254"/>
      <c r="D6" s="254"/>
      <c r="E6" s="254"/>
      <c r="F6" s="254"/>
      <c r="G6" s="66">
        <v>2</v>
      </c>
      <c r="H6" s="65" t="s">
        <v>169</v>
      </c>
      <c r="I6" s="65" t="s">
        <v>170</v>
      </c>
    </row>
    <row r="7" spans="1:9">
      <c r="A7" s="258" t="s">
        <v>171</v>
      </c>
      <c r="B7" s="258"/>
      <c r="C7" s="258"/>
      <c r="D7" s="258"/>
      <c r="E7" s="258"/>
      <c r="F7" s="258"/>
      <c r="G7" s="258"/>
      <c r="H7" s="258"/>
      <c r="I7" s="258"/>
    </row>
    <row r="8" spans="1:9" ht="12.75" customHeight="1">
      <c r="A8" s="236" t="s">
        <v>172</v>
      </c>
      <c r="B8" s="236"/>
      <c r="C8" s="236"/>
      <c r="D8" s="236"/>
      <c r="E8" s="236"/>
      <c r="F8" s="236"/>
      <c r="G8" s="67">
        <v>1</v>
      </c>
      <c r="H8" s="68">
        <v>0</v>
      </c>
      <c r="I8" s="68">
        <v>0</v>
      </c>
    </row>
    <row r="9" spans="1:9" ht="12.75" customHeight="1">
      <c r="A9" s="261" t="s">
        <v>173</v>
      </c>
      <c r="B9" s="261"/>
      <c r="C9" s="261"/>
      <c r="D9" s="261"/>
      <c r="E9" s="261"/>
      <c r="F9" s="261"/>
      <c r="G9" s="69">
        <v>2</v>
      </c>
      <c r="H9" s="70">
        <f>H10+H11+H12+H13+H14+H15+H16+H17</f>
        <v>0</v>
      </c>
      <c r="I9" s="70">
        <f>I10+I11+I12+I13+I14+I15+I16+I17</f>
        <v>0</v>
      </c>
    </row>
    <row r="10" spans="1:9" ht="12.75" customHeight="1">
      <c r="A10" s="260" t="s">
        <v>174</v>
      </c>
      <c r="B10" s="260"/>
      <c r="C10" s="260"/>
      <c r="D10" s="260"/>
      <c r="E10" s="260"/>
      <c r="F10" s="260"/>
      <c r="G10" s="67">
        <v>3</v>
      </c>
      <c r="H10" s="68">
        <v>0</v>
      </c>
      <c r="I10" s="68">
        <v>0</v>
      </c>
    </row>
    <row r="11" spans="1:9" ht="22.15" customHeight="1">
      <c r="A11" s="260" t="s">
        <v>175</v>
      </c>
      <c r="B11" s="260"/>
      <c r="C11" s="260"/>
      <c r="D11" s="260"/>
      <c r="E11" s="260"/>
      <c r="F11" s="260"/>
      <c r="G11" s="67">
        <v>4</v>
      </c>
      <c r="H11" s="68">
        <v>0</v>
      </c>
      <c r="I11" s="68">
        <v>0</v>
      </c>
    </row>
    <row r="12" spans="1:9" ht="23.45" customHeight="1">
      <c r="A12" s="260" t="s">
        <v>176</v>
      </c>
      <c r="B12" s="260"/>
      <c r="C12" s="260"/>
      <c r="D12" s="260"/>
      <c r="E12" s="260"/>
      <c r="F12" s="260"/>
      <c r="G12" s="67">
        <v>5</v>
      </c>
      <c r="H12" s="68">
        <v>0</v>
      </c>
      <c r="I12" s="68">
        <v>0</v>
      </c>
    </row>
    <row r="13" spans="1:9" ht="12.75" customHeight="1">
      <c r="A13" s="260" t="s">
        <v>177</v>
      </c>
      <c r="B13" s="260"/>
      <c r="C13" s="260"/>
      <c r="D13" s="260"/>
      <c r="E13" s="260"/>
      <c r="F13" s="260"/>
      <c r="G13" s="67">
        <v>6</v>
      </c>
      <c r="H13" s="68">
        <v>0</v>
      </c>
      <c r="I13" s="68">
        <v>0</v>
      </c>
    </row>
    <row r="14" spans="1:9" ht="12.75" customHeight="1">
      <c r="A14" s="260" t="s">
        <v>178</v>
      </c>
      <c r="B14" s="260"/>
      <c r="C14" s="260"/>
      <c r="D14" s="260"/>
      <c r="E14" s="260"/>
      <c r="F14" s="260"/>
      <c r="G14" s="67">
        <v>7</v>
      </c>
      <c r="H14" s="68">
        <v>0</v>
      </c>
      <c r="I14" s="68">
        <v>0</v>
      </c>
    </row>
    <row r="15" spans="1:9" ht="12.75" customHeight="1">
      <c r="A15" s="260" t="s">
        <v>179</v>
      </c>
      <c r="B15" s="260"/>
      <c r="C15" s="260"/>
      <c r="D15" s="260"/>
      <c r="E15" s="260"/>
      <c r="F15" s="260"/>
      <c r="G15" s="67">
        <v>8</v>
      </c>
      <c r="H15" s="68">
        <v>0</v>
      </c>
      <c r="I15" s="68">
        <v>0</v>
      </c>
    </row>
    <row r="16" spans="1:9" ht="12.75" customHeight="1">
      <c r="A16" s="260" t="s">
        <v>180</v>
      </c>
      <c r="B16" s="260"/>
      <c r="C16" s="260"/>
      <c r="D16" s="260"/>
      <c r="E16" s="260"/>
      <c r="F16" s="260"/>
      <c r="G16" s="67">
        <v>9</v>
      </c>
      <c r="H16" s="68">
        <v>0</v>
      </c>
      <c r="I16" s="68">
        <v>0</v>
      </c>
    </row>
    <row r="17" spans="1:9" ht="25.15" customHeight="1">
      <c r="A17" s="260" t="s">
        <v>181</v>
      </c>
      <c r="B17" s="260"/>
      <c r="C17" s="260"/>
      <c r="D17" s="260"/>
      <c r="E17" s="260"/>
      <c r="F17" s="260"/>
      <c r="G17" s="67">
        <v>10</v>
      </c>
      <c r="H17" s="68">
        <v>0</v>
      </c>
      <c r="I17" s="68">
        <v>0</v>
      </c>
    </row>
    <row r="18" spans="1:9" ht="28.15" customHeight="1">
      <c r="A18" s="256" t="s">
        <v>308</v>
      </c>
      <c r="B18" s="256"/>
      <c r="C18" s="256"/>
      <c r="D18" s="256"/>
      <c r="E18" s="256"/>
      <c r="F18" s="256"/>
      <c r="G18" s="69">
        <v>11</v>
      </c>
      <c r="H18" s="70">
        <f>H8+H9</f>
        <v>0</v>
      </c>
      <c r="I18" s="70">
        <f>I8+I9</f>
        <v>0</v>
      </c>
    </row>
    <row r="19" spans="1:9" ht="12.75" customHeight="1">
      <c r="A19" s="261" t="s">
        <v>182</v>
      </c>
      <c r="B19" s="261"/>
      <c r="C19" s="261"/>
      <c r="D19" s="261"/>
      <c r="E19" s="261"/>
      <c r="F19" s="261"/>
      <c r="G19" s="69">
        <v>12</v>
      </c>
      <c r="H19" s="70">
        <f>H20+H21+H22+H23</f>
        <v>0</v>
      </c>
      <c r="I19" s="70">
        <f>I20+I21+I22+I23</f>
        <v>0</v>
      </c>
    </row>
    <row r="20" spans="1:9" ht="12.75" customHeight="1">
      <c r="A20" s="260" t="s">
        <v>183</v>
      </c>
      <c r="B20" s="260"/>
      <c r="C20" s="260"/>
      <c r="D20" s="260"/>
      <c r="E20" s="260"/>
      <c r="F20" s="260"/>
      <c r="G20" s="67">
        <v>13</v>
      </c>
      <c r="H20" s="68">
        <v>0</v>
      </c>
      <c r="I20" s="68">
        <v>0</v>
      </c>
    </row>
    <row r="21" spans="1:9" ht="12.75" customHeight="1">
      <c r="A21" s="260" t="s">
        <v>184</v>
      </c>
      <c r="B21" s="260"/>
      <c r="C21" s="260"/>
      <c r="D21" s="260"/>
      <c r="E21" s="260"/>
      <c r="F21" s="260"/>
      <c r="G21" s="67">
        <v>14</v>
      </c>
      <c r="H21" s="68">
        <v>0</v>
      </c>
      <c r="I21" s="68">
        <v>0</v>
      </c>
    </row>
    <row r="22" spans="1:9" ht="12.75" customHeight="1">
      <c r="A22" s="260" t="s">
        <v>185</v>
      </c>
      <c r="B22" s="260"/>
      <c r="C22" s="260"/>
      <c r="D22" s="260"/>
      <c r="E22" s="260"/>
      <c r="F22" s="260"/>
      <c r="G22" s="67">
        <v>15</v>
      </c>
      <c r="H22" s="68">
        <v>0</v>
      </c>
      <c r="I22" s="68">
        <v>0</v>
      </c>
    </row>
    <row r="23" spans="1:9" ht="12.75" customHeight="1">
      <c r="A23" s="260" t="s">
        <v>186</v>
      </c>
      <c r="B23" s="260"/>
      <c r="C23" s="260"/>
      <c r="D23" s="260"/>
      <c r="E23" s="260"/>
      <c r="F23" s="260"/>
      <c r="G23" s="67">
        <v>16</v>
      </c>
      <c r="H23" s="68">
        <v>0</v>
      </c>
      <c r="I23" s="68">
        <v>0</v>
      </c>
    </row>
    <row r="24" spans="1:9" ht="12.75" customHeight="1">
      <c r="A24" s="256" t="s">
        <v>187</v>
      </c>
      <c r="B24" s="256"/>
      <c r="C24" s="256"/>
      <c r="D24" s="256"/>
      <c r="E24" s="256"/>
      <c r="F24" s="256"/>
      <c r="G24" s="69">
        <v>17</v>
      </c>
      <c r="H24" s="70">
        <f>H18+H19</f>
        <v>0</v>
      </c>
      <c r="I24" s="70">
        <f>I18+I19</f>
        <v>0</v>
      </c>
    </row>
    <row r="25" spans="1:9" ht="12.75" customHeight="1">
      <c r="A25" s="236" t="s">
        <v>188</v>
      </c>
      <c r="B25" s="236"/>
      <c r="C25" s="236"/>
      <c r="D25" s="236"/>
      <c r="E25" s="236"/>
      <c r="F25" s="236"/>
      <c r="G25" s="67">
        <v>18</v>
      </c>
      <c r="H25" s="68">
        <v>0</v>
      </c>
      <c r="I25" s="68">
        <v>0</v>
      </c>
    </row>
    <row r="26" spans="1:9" ht="12.75" customHeight="1">
      <c r="A26" s="236" t="s">
        <v>189</v>
      </c>
      <c r="B26" s="236"/>
      <c r="C26" s="236"/>
      <c r="D26" s="236"/>
      <c r="E26" s="236"/>
      <c r="F26" s="236"/>
      <c r="G26" s="67">
        <v>19</v>
      </c>
      <c r="H26" s="68">
        <v>0</v>
      </c>
      <c r="I26" s="68">
        <v>0</v>
      </c>
    </row>
    <row r="27" spans="1:9" ht="25.9" customHeight="1">
      <c r="A27" s="257" t="s">
        <v>190</v>
      </c>
      <c r="B27" s="257"/>
      <c r="C27" s="257"/>
      <c r="D27" s="257"/>
      <c r="E27" s="257"/>
      <c r="F27" s="257"/>
      <c r="G27" s="69">
        <v>20</v>
      </c>
      <c r="H27" s="70">
        <f>H24+H25+H26</f>
        <v>0</v>
      </c>
      <c r="I27" s="70">
        <f>I24+I25+I26</f>
        <v>0</v>
      </c>
    </row>
    <row r="28" spans="1:9">
      <c r="A28" s="258" t="s">
        <v>191</v>
      </c>
      <c r="B28" s="258"/>
      <c r="C28" s="258"/>
      <c r="D28" s="258"/>
      <c r="E28" s="258"/>
      <c r="F28" s="258"/>
      <c r="G28" s="258"/>
      <c r="H28" s="258"/>
      <c r="I28" s="258"/>
    </row>
    <row r="29" spans="1:9" ht="30.6" customHeight="1">
      <c r="A29" s="236" t="s">
        <v>192</v>
      </c>
      <c r="B29" s="236"/>
      <c r="C29" s="236"/>
      <c r="D29" s="236"/>
      <c r="E29" s="236"/>
      <c r="F29" s="236"/>
      <c r="G29" s="67">
        <v>21</v>
      </c>
      <c r="H29" s="71">
        <v>0</v>
      </c>
      <c r="I29" s="71">
        <v>0</v>
      </c>
    </row>
    <row r="30" spans="1:9" ht="12.75" customHeight="1">
      <c r="A30" s="236" t="s">
        <v>193</v>
      </c>
      <c r="B30" s="236"/>
      <c r="C30" s="236"/>
      <c r="D30" s="236"/>
      <c r="E30" s="236"/>
      <c r="F30" s="236"/>
      <c r="G30" s="67">
        <v>22</v>
      </c>
      <c r="H30" s="71">
        <v>0</v>
      </c>
      <c r="I30" s="71">
        <v>0</v>
      </c>
    </row>
    <row r="31" spans="1:9" ht="12.75" customHeight="1">
      <c r="A31" s="236" t="s">
        <v>194</v>
      </c>
      <c r="B31" s="236"/>
      <c r="C31" s="236"/>
      <c r="D31" s="236"/>
      <c r="E31" s="236"/>
      <c r="F31" s="236"/>
      <c r="G31" s="67">
        <v>23</v>
      </c>
      <c r="H31" s="71">
        <v>0</v>
      </c>
      <c r="I31" s="71">
        <v>0</v>
      </c>
    </row>
    <row r="32" spans="1:9" ht="12.75" customHeight="1">
      <c r="A32" s="236" t="s">
        <v>195</v>
      </c>
      <c r="B32" s="236"/>
      <c r="C32" s="236"/>
      <c r="D32" s="236"/>
      <c r="E32" s="236"/>
      <c r="F32" s="236"/>
      <c r="G32" s="67">
        <v>24</v>
      </c>
      <c r="H32" s="71">
        <v>0</v>
      </c>
      <c r="I32" s="71">
        <v>0</v>
      </c>
    </row>
    <row r="33" spans="1:9" ht="12.75" customHeight="1">
      <c r="A33" s="236" t="s">
        <v>196</v>
      </c>
      <c r="B33" s="236"/>
      <c r="C33" s="236"/>
      <c r="D33" s="236"/>
      <c r="E33" s="236"/>
      <c r="F33" s="236"/>
      <c r="G33" s="67">
        <v>25</v>
      </c>
      <c r="H33" s="71">
        <v>0</v>
      </c>
      <c r="I33" s="71">
        <v>0</v>
      </c>
    </row>
    <row r="34" spans="1:9" ht="12.75" customHeight="1">
      <c r="A34" s="236" t="s">
        <v>197</v>
      </c>
      <c r="B34" s="236"/>
      <c r="C34" s="236"/>
      <c r="D34" s="236"/>
      <c r="E34" s="236"/>
      <c r="F34" s="236"/>
      <c r="G34" s="67">
        <v>26</v>
      </c>
      <c r="H34" s="71">
        <v>0</v>
      </c>
      <c r="I34" s="71">
        <v>0</v>
      </c>
    </row>
    <row r="35" spans="1:9" ht="26.45" customHeight="1">
      <c r="A35" s="256" t="s">
        <v>198</v>
      </c>
      <c r="B35" s="256"/>
      <c r="C35" s="256"/>
      <c r="D35" s="256"/>
      <c r="E35" s="256"/>
      <c r="F35" s="256"/>
      <c r="G35" s="69">
        <v>27</v>
      </c>
      <c r="H35" s="72">
        <f>H29+H30+H31+H32+H33+H34</f>
        <v>0</v>
      </c>
      <c r="I35" s="72">
        <f>I29+I30+I31+I32+I33+I34</f>
        <v>0</v>
      </c>
    </row>
    <row r="36" spans="1:9" ht="22.9" customHeight="1">
      <c r="A36" s="236" t="s">
        <v>199</v>
      </c>
      <c r="B36" s="236"/>
      <c r="C36" s="236"/>
      <c r="D36" s="236"/>
      <c r="E36" s="236"/>
      <c r="F36" s="236"/>
      <c r="G36" s="67">
        <v>28</v>
      </c>
      <c r="H36" s="71">
        <v>0</v>
      </c>
      <c r="I36" s="71">
        <v>0</v>
      </c>
    </row>
    <row r="37" spans="1:9" ht="12.75" customHeight="1">
      <c r="A37" s="236" t="s">
        <v>200</v>
      </c>
      <c r="B37" s="236"/>
      <c r="C37" s="236"/>
      <c r="D37" s="236"/>
      <c r="E37" s="236"/>
      <c r="F37" s="236"/>
      <c r="G37" s="67">
        <v>29</v>
      </c>
      <c r="H37" s="71">
        <v>0</v>
      </c>
      <c r="I37" s="71">
        <v>0</v>
      </c>
    </row>
    <row r="38" spans="1:9" ht="12.75" customHeight="1">
      <c r="A38" s="236" t="s">
        <v>201</v>
      </c>
      <c r="B38" s="236"/>
      <c r="C38" s="236"/>
      <c r="D38" s="236"/>
      <c r="E38" s="236"/>
      <c r="F38" s="236"/>
      <c r="G38" s="67">
        <v>30</v>
      </c>
      <c r="H38" s="71">
        <v>0</v>
      </c>
      <c r="I38" s="71">
        <v>0</v>
      </c>
    </row>
    <row r="39" spans="1:9" ht="12.75" customHeight="1">
      <c r="A39" s="236" t="s">
        <v>202</v>
      </c>
      <c r="B39" s="236"/>
      <c r="C39" s="236"/>
      <c r="D39" s="236"/>
      <c r="E39" s="236"/>
      <c r="F39" s="236"/>
      <c r="G39" s="67">
        <v>31</v>
      </c>
      <c r="H39" s="71">
        <v>0</v>
      </c>
      <c r="I39" s="71">
        <v>0</v>
      </c>
    </row>
    <row r="40" spans="1:9" ht="12.75" customHeight="1">
      <c r="A40" s="236" t="s">
        <v>203</v>
      </c>
      <c r="B40" s="236"/>
      <c r="C40" s="236"/>
      <c r="D40" s="236"/>
      <c r="E40" s="236"/>
      <c r="F40" s="236"/>
      <c r="G40" s="67">
        <v>32</v>
      </c>
      <c r="H40" s="71">
        <v>0</v>
      </c>
      <c r="I40" s="71">
        <v>0</v>
      </c>
    </row>
    <row r="41" spans="1:9" ht="24" customHeight="1">
      <c r="A41" s="256" t="s">
        <v>204</v>
      </c>
      <c r="B41" s="256"/>
      <c r="C41" s="256"/>
      <c r="D41" s="256"/>
      <c r="E41" s="256"/>
      <c r="F41" s="256"/>
      <c r="G41" s="69">
        <v>33</v>
      </c>
      <c r="H41" s="72">
        <f>H36+H37+H38+H39+H40</f>
        <v>0</v>
      </c>
      <c r="I41" s="72">
        <f>I36+I37+I38+I39+I40</f>
        <v>0</v>
      </c>
    </row>
    <row r="42" spans="1:9" ht="29.45" customHeight="1">
      <c r="A42" s="257" t="s">
        <v>205</v>
      </c>
      <c r="B42" s="257"/>
      <c r="C42" s="257"/>
      <c r="D42" s="257"/>
      <c r="E42" s="257"/>
      <c r="F42" s="257"/>
      <c r="G42" s="69">
        <v>34</v>
      </c>
      <c r="H42" s="72">
        <f>H35+H41</f>
        <v>0</v>
      </c>
      <c r="I42" s="72">
        <f>I35+I41</f>
        <v>0</v>
      </c>
    </row>
    <row r="43" spans="1:9">
      <c r="A43" s="258" t="s">
        <v>206</v>
      </c>
      <c r="B43" s="258"/>
      <c r="C43" s="258"/>
      <c r="D43" s="258"/>
      <c r="E43" s="258"/>
      <c r="F43" s="258"/>
      <c r="G43" s="258"/>
      <c r="H43" s="258"/>
      <c r="I43" s="258"/>
    </row>
    <row r="44" spans="1:9" ht="12.75" customHeight="1">
      <c r="A44" s="236" t="s">
        <v>207</v>
      </c>
      <c r="B44" s="236"/>
      <c r="C44" s="236"/>
      <c r="D44" s="236"/>
      <c r="E44" s="236"/>
      <c r="F44" s="236"/>
      <c r="G44" s="67">
        <v>35</v>
      </c>
      <c r="H44" s="71">
        <v>0</v>
      </c>
      <c r="I44" s="71">
        <v>0</v>
      </c>
    </row>
    <row r="45" spans="1:9" ht="25.15" customHeight="1">
      <c r="A45" s="236" t="s">
        <v>208</v>
      </c>
      <c r="B45" s="236"/>
      <c r="C45" s="236"/>
      <c r="D45" s="236"/>
      <c r="E45" s="236"/>
      <c r="F45" s="236"/>
      <c r="G45" s="67">
        <v>36</v>
      </c>
      <c r="H45" s="71">
        <v>0</v>
      </c>
      <c r="I45" s="71">
        <v>0</v>
      </c>
    </row>
    <row r="46" spans="1:9" ht="12.75" customHeight="1">
      <c r="A46" s="236" t="s">
        <v>209</v>
      </c>
      <c r="B46" s="236"/>
      <c r="C46" s="236"/>
      <c r="D46" s="236"/>
      <c r="E46" s="236"/>
      <c r="F46" s="236"/>
      <c r="G46" s="67">
        <v>37</v>
      </c>
      <c r="H46" s="71">
        <v>0</v>
      </c>
      <c r="I46" s="71">
        <v>0</v>
      </c>
    </row>
    <row r="47" spans="1:9" ht="12.75" customHeight="1">
      <c r="A47" s="236" t="s">
        <v>210</v>
      </c>
      <c r="B47" s="236"/>
      <c r="C47" s="236"/>
      <c r="D47" s="236"/>
      <c r="E47" s="236"/>
      <c r="F47" s="236"/>
      <c r="G47" s="67">
        <v>38</v>
      </c>
      <c r="H47" s="71">
        <v>0</v>
      </c>
      <c r="I47" s="71">
        <v>0</v>
      </c>
    </row>
    <row r="48" spans="1:9" ht="22.15" customHeight="1">
      <c r="A48" s="256" t="s">
        <v>211</v>
      </c>
      <c r="B48" s="256"/>
      <c r="C48" s="256"/>
      <c r="D48" s="256"/>
      <c r="E48" s="256"/>
      <c r="F48" s="256"/>
      <c r="G48" s="69">
        <v>39</v>
      </c>
      <c r="H48" s="72">
        <f>H44+H45+H46+H47</f>
        <v>0</v>
      </c>
      <c r="I48" s="72">
        <f>I44+I45+I46+I47</f>
        <v>0</v>
      </c>
    </row>
    <row r="49" spans="1:9" ht="24.6" customHeight="1">
      <c r="A49" s="236" t="s">
        <v>307</v>
      </c>
      <c r="B49" s="236"/>
      <c r="C49" s="236"/>
      <c r="D49" s="236"/>
      <c r="E49" s="236"/>
      <c r="F49" s="236"/>
      <c r="G49" s="67">
        <v>40</v>
      </c>
      <c r="H49" s="71">
        <v>0</v>
      </c>
      <c r="I49" s="71">
        <v>0</v>
      </c>
    </row>
    <row r="50" spans="1:9" ht="12.75" customHeight="1">
      <c r="A50" s="236" t="s">
        <v>212</v>
      </c>
      <c r="B50" s="236"/>
      <c r="C50" s="236"/>
      <c r="D50" s="236"/>
      <c r="E50" s="236"/>
      <c r="F50" s="236"/>
      <c r="G50" s="67">
        <v>41</v>
      </c>
      <c r="H50" s="71">
        <v>0</v>
      </c>
      <c r="I50" s="71">
        <v>0</v>
      </c>
    </row>
    <row r="51" spans="1:9" ht="12.75" customHeight="1">
      <c r="A51" s="236" t="s">
        <v>213</v>
      </c>
      <c r="B51" s="236"/>
      <c r="C51" s="236"/>
      <c r="D51" s="236"/>
      <c r="E51" s="236"/>
      <c r="F51" s="236"/>
      <c r="G51" s="67">
        <v>42</v>
      </c>
      <c r="H51" s="71">
        <v>0</v>
      </c>
      <c r="I51" s="71">
        <v>0</v>
      </c>
    </row>
    <row r="52" spans="1:9" ht="22.9" customHeight="1">
      <c r="A52" s="236" t="s">
        <v>214</v>
      </c>
      <c r="B52" s="236"/>
      <c r="C52" s="236"/>
      <c r="D52" s="236"/>
      <c r="E52" s="236"/>
      <c r="F52" s="236"/>
      <c r="G52" s="67">
        <v>43</v>
      </c>
      <c r="H52" s="71">
        <v>0</v>
      </c>
      <c r="I52" s="71">
        <v>0</v>
      </c>
    </row>
    <row r="53" spans="1:9" ht="12.75" customHeight="1">
      <c r="A53" s="236" t="s">
        <v>215</v>
      </c>
      <c r="B53" s="236"/>
      <c r="C53" s="236"/>
      <c r="D53" s="236"/>
      <c r="E53" s="236"/>
      <c r="F53" s="236"/>
      <c r="G53" s="67">
        <v>44</v>
      </c>
      <c r="H53" s="71">
        <v>0</v>
      </c>
      <c r="I53" s="71">
        <v>0</v>
      </c>
    </row>
    <row r="54" spans="1:9" ht="30.6" customHeight="1">
      <c r="A54" s="256" t="s">
        <v>216</v>
      </c>
      <c r="B54" s="256"/>
      <c r="C54" s="256"/>
      <c r="D54" s="256"/>
      <c r="E54" s="256"/>
      <c r="F54" s="256"/>
      <c r="G54" s="69">
        <v>45</v>
      </c>
      <c r="H54" s="72">
        <f>H49+H50+H51+H52+H53</f>
        <v>0</v>
      </c>
      <c r="I54" s="72">
        <f>I49+I50+I51+I52+I53</f>
        <v>0</v>
      </c>
    </row>
    <row r="55" spans="1:9" ht="29.45" customHeight="1">
      <c r="A55" s="257" t="s">
        <v>217</v>
      </c>
      <c r="B55" s="257"/>
      <c r="C55" s="257"/>
      <c r="D55" s="257"/>
      <c r="E55" s="257"/>
      <c r="F55" s="257"/>
      <c r="G55" s="69">
        <v>46</v>
      </c>
      <c r="H55" s="72">
        <f>H48+H54</f>
        <v>0</v>
      </c>
      <c r="I55" s="72">
        <f>I48+I54</f>
        <v>0</v>
      </c>
    </row>
    <row r="56" spans="1:9">
      <c r="A56" s="236" t="s">
        <v>218</v>
      </c>
      <c r="B56" s="236"/>
      <c r="C56" s="236"/>
      <c r="D56" s="236"/>
      <c r="E56" s="236"/>
      <c r="F56" s="236"/>
      <c r="G56" s="67">
        <v>47</v>
      </c>
      <c r="H56" s="71">
        <v>0</v>
      </c>
      <c r="I56" s="71">
        <v>0</v>
      </c>
    </row>
    <row r="57" spans="1:9" ht="26.45" customHeight="1">
      <c r="A57" s="257" t="s">
        <v>219</v>
      </c>
      <c r="B57" s="257"/>
      <c r="C57" s="257"/>
      <c r="D57" s="257"/>
      <c r="E57" s="257"/>
      <c r="F57" s="257"/>
      <c r="G57" s="69">
        <v>48</v>
      </c>
      <c r="H57" s="72">
        <f>H27+H42+H55+H56</f>
        <v>0</v>
      </c>
      <c r="I57" s="72">
        <f>I27+I42+I55+I56</f>
        <v>0</v>
      </c>
    </row>
    <row r="58" spans="1:9">
      <c r="A58" s="259" t="s">
        <v>220</v>
      </c>
      <c r="B58" s="259"/>
      <c r="C58" s="259"/>
      <c r="D58" s="259"/>
      <c r="E58" s="259"/>
      <c r="F58" s="259"/>
      <c r="G58" s="67">
        <v>49</v>
      </c>
      <c r="H58" s="71">
        <v>0</v>
      </c>
      <c r="I58" s="71">
        <v>0</v>
      </c>
    </row>
    <row r="59" spans="1:9" ht="31.15" customHeight="1">
      <c r="A59" s="257" t="s">
        <v>221</v>
      </c>
      <c r="B59" s="257"/>
      <c r="C59" s="257"/>
      <c r="D59" s="257"/>
      <c r="E59" s="257"/>
      <c r="F59" s="257"/>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68" zoomScale="90" zoomScaleNormal="100" zoomScaleSheetLayoutView="90" workbookViewId="0">
      <selection activeCell="W58" sqref="W58"/>
    </sheetView>
  </sheetViews>
  <sheetFormatPr defaultRowHeight="12.75"/>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c r="A1" s="286" t="s">
        <v>102</v>
      </c>
      <c r="B1" s="287"/>
      <c r="C1" s="287"/>
      <c r="D1" s="287"/>
      <c r="E1" s="287"/>
      <c r="F1" s="287"/>
      <c r="G1" s="287"/>
      <c r="H1" s="287"/>
      <c r="I1" s="287"/>
    </row>
    <row r="2" spans="1:11">
      <c r="A2" s="288" t="s">
        <v>526</v>
      </c>
      <c r="B2" s="289"/>
      <c r="C2" s="289"/>
      <c r="D2" s="289"/>
      <c r="E2" s="289"/>
      <c r="F2" s="289"/>
      <c r="G2" s="289"/>
      <c r="H2" s="289"/>
      <c r="I2" s="289"/>
    </row>
    <row r="3" spans="1:11">
      <c r="A3" s="290" t="s">
        <v>448</v>
      </c>
      <c r="B3" s="291"/>
      <c r="C3" s="291"/>
      <c r="D3" s="291"/>
      <c r="E3" s="291"/>
      <c r="F3" s="291"/>
      <c r="G3" s="291"/>
      <c r="H3" s="291"/>
      <c r="I3" s="291"/>
      <c r="J3" s="292"/>
      <c r="K3" s="292"/>
    </row>
    <row r="4" spans="1:11">
      <c r="A4" s="293" t="s">
        <v>461</v>
      </c>
      <c r="B4" s="294"/>
      <c r="C4" s="294"/>
      <c r="D4" s="294"/>
      <c r="E4" s="294"/>
      <c r="F4" s="294"/>
      <c r="G4" s="294"/>
      <c r="H4" s="294"/>
      <c r="I4" s="294"/>
      <c r="J4" s="295"/>
      <c r="K4" s="295"/>
    </row>
    <row r="5" spans="1:11" ht="22.15" customHeight="1">
      <c r="A5" s="296" t="s">
        <v>2</v>
      </c>
      <c r="B5" s="297"/>
      <c r="C5" s="297"/>
      <c r="D5" s="297"/>
      <c r="E5" s="297"/>
      <c r="F5" s="297"/>
      <c r="G5" s="296" t="s">
        <v>103</v>
      </c>
      <c r="H5" s="298" t="s">
        <v>303</v>
      </c>
      <c r="I5" s="299"/>
      <c r="J5" s="298" t="s">
        <v>281</v>
      </c>
      <c r="K5" s="299"/>
    </row>
    <row r="6" spans="1:11">
      <c r="A6" s="297"/>
      <c r="B6" s="297"/>
      <c r="C6" s="297"/>
      <c r="D6" s="297"/>
      <c r="E6" s="297"/>
      <c r="F6" s="297"/>
      <c r="G6" s="297"/>
      <c r="H6" s="50" t="s">
        <v>296</v>
      </c>
      <c r="I6" s="50" t="s">
        <v>297</v>
      </c>
      <c r="J6" s="50" t="s">
        <v>296</v>
      </c>
      <c r="K6" s="50" t="s">
        <v>297</v>
      </c>
    </row>
    <row r="7" spans="1:11">
      <c r="A7" s="284">
        <v>1</v>
      </c>
      <c r="B7" s="285"/>
      <c r="C7" s="285"/>
      <c r="D7" s="285"/>
      <c r="E7" s="285"/>
      <c r="F7" s="285"/>
      <c r="G7" s="51">
        <v>2</v>
      </c>
      <c r="H7" s="50">
        <v>3</v>
      </c>
      <c r="I7" s="50">
        <v>4</v>
      </c>
      <c r="J7" s="50">
        <v>5</v>
      </c>
      <c r="K7" s="50">
        <v>6</v>
      </c>
    </row>
    <row r="8" spans="1:11" ht="12.75" customHeight="1">
      <c r="A8" s="281" t="s">
        <v>359</v>
      </c>
      <c r="B8" s="281"/>
      <c r="C8" s="281"/>
      <c r="D8" s="281"/>
      <c r="E8" s="281"/>
      <c r="F8" s="281"/>
      <c r="G8" s="12">
        <v>1</v>
      </c>
      <c r="H8" s="52">
        <f>SUM(H9:H13)</f>
        <v>30856935</v>
      </c>
      <c r="I8" s="52">
        <f>SUM(I9:I13)</f>
        <v>15257936</v>
      </c>
      <c r="J8" s="52">
        <f>SUM(J9:J13)</f>
        <v>32012263</v>
      </c>
      <c r="K8" s="52">
        <f>SUM(K9:K13)</f>
        <v>15777356</v>
      </c>
    </row>
    <row r="9" spans="1:11" ht="12.75" customHeight="1">
      <c r="A9" s="236" t="s">
        <v>115</v>
      </c>
      <c r="B9" s="236"/>
      <c r="C9" s="236"/>
      <c r="D9" s="236"/>
      <c r="E9" s="236"/>
      <c r="F9" s="236"/>
      <c r="G9" s="11">
        <v>2</v>
      </c>
      <c r="H9" s="53">
        <v>0</v>
      </c>
      <c r="I9" s="53">
        <v>0</v>
      </c>
      <c r="J9" s="53">
        <v>0</v>
      </c>
      <c r="K9" s="53">
        <v>0</v>
      </c>
    </row>
    <row r="10" spans="1:11" ht="12.75" customHeight="1">
      <c r="A10" s="236" t="s">
        <v>116</v>
      </c>
      <c r="B10" s="236"/>
      <c r="C10" s="236"/>
      <c r="D10" s="236"/>
      <c r="E10" s="236"/>
      <c r="F10" s="236"/>
      <c r="G10" s="11">
        <v>3</v>
      </c>
      <c r="H10" s="53">
        <v>29969130</v>
      </c>
      <c r="I10" s="53">
        <v>14776063</v>
      </c>
      <c r="J10" s="53">
        <v>31127506</v>
      </c>
      <c r="K10" s="53">
        <v>15372286</v>
      </c>
    </row>
    <row r="11" spans="1:11" ht="12.75" customHeight="1">
      <c r="A11" s="236" t="s">
        <v>117</v>
      </c>
      <c r="B11" s="236"/>
      <c r="C11" s="236"/>
      <c r="D11" s="236"/>
      <c r="E11" s="236"/>
      <c r="F11" s="236"/>
      <c r="G11" s="11">
        <v>4</v>
      </c>
      <c r="H11" s="53">
        <v>0</v>
      </c>
      <c r="I11" s="53">
        <v>0</v>
      </c>
      <c r="J11" s="53">
        <v>0</v>
      </c>
      <c r="K11" s="53">
        <v>0</v>
      </c>
    </row>
    <row r="12" spans="1:11" ht="12.75" customHeight="1">
      <c r="A12" s="236" t="s">
        <v>118</v>
      </c>
      <c r="B12" s="236"/>
      <c r="C12" s="236"/>
      <c r="D12" s="236"/>
      <c r="E12" s="236"/>
      <c r="F12" s="236"/>
      <c r="G12" s="11">
        <v>5</v>
      </c>
      <c r="H12" s="53">
        <v>0</v>
      </c>
      <c r="I12" s="53">
        <v>0</v>
      </c>
      <c r="J12" s="53">
        <v>0</v>
      </c>
      <c r="K12" s="53">
        <v>0</v>
      </c>
    </row>
    <row r="13" spans="1:11" ht="12.75" customHeight="1">
      <c r="A13" s="236" t="s">
        <v>119</v>
      </c>
      <c r="B13" s="236"/>
      <c r="C13" s="236"/>
      <c r="D13" s="236"/>
      <c r="E13" s="236"/>
      <c r="F13" s="236"/>
      <c r="G13" s="11">
        <v>6</v>
      </c>
      <c r="H13" s="53">
        <v>887805</v>
      </c>
      <c r="I13" s="53">
        <v>481873</v>
      </c>
      <c r="J13" s="53">
        <v>884757</v>
      </c>
      <c r="K13" s="53">
        <v>405070</v>
      </c>
    </row>
    <row r="14" spans="1:11" ht="12.75" customHeight="1">
      <c r="A14" s="281" t="s">
        <v>360</v>
      </c>
      <c r="B14" s="281"/>
      <c r="C14" s="281"/>
      <c r="D14" s="281"/>
      <c r="E14" s="281"/>
      <c r="F14" s="281"/>
      <c r="G14" s="12">
        <v>7</v>
      </c>
      <c r="H14" s="52">
        <f>H15+H16+H20+H24+H25+H26+H29+H36</f>
        <v>26942013</v>
      </c>
      <c r="I14" s="52">
        <f>I15+I16+I20+I24+I25+I26+I29+I36</f>
        <v>10511801</v>
      </c>
      <c r="J14" s="52">
        <f>J15+J16+J20+J24+J25+J26+J29+J36</f>
        <v>28493769</v>
      </c>
      <c r="K14" s="52">
        <f>K15+K16+K20+K24+K25+K26+K29+K36</f>
        <v>10835170</v>
      </c>
    </row>
    <row r="15" spans="1:11" ht="12.75" customHeight="1">
      <c r="A15" s="236" t="s">
        <v>104</v>
      </c>
      <c r="B15" s="236"/>
      <c r="C15" s="236"/>
      <c r="D15" s="236"/>
      <c r="E15" s="236"/>
      <c r="F15" s="236"/>
      <c r="G15" s="11">
        <v>8</v>
      </c>
      <c r="H15" s="53">
        <v>0</v>
      </c>
      <c r="I15" s="53">
        <v>0</v>
      </c>
      <c r="J15" s="53">
        <v>0</v>
      </c>
      <c r="K15" s="53">
        <v>0</v>
      </c>
    </row>
    <row r="16" spans="1:11" ht="12.75" customHeight="1">
      <c r="A16" s="240" t="s">
        <v>440</v>
      </c>
      <c r="B16" s="240"/>
      <c r="C16" s="240"/>
      <c r="D16" s="240"/>
      <c r="E16" s="240"/>
      <c r="F16" s="240"/>
      <c r="G16" s="12">
        <v>9</v>
      </c>
      <c r="H16" s="52">
        <f>SUM(H17:H19)</f>
        <v>7789946</v>
      </c>
      <c r="I16" s="52">
        <f>SUM(I17:I19)</f>
        <v>3281630</v>
      </c>
      <c r="J16" s="52">
        <f>SUM(J17:J19)</f>
        <v>7712986</v>
      </c>
      <c r="K16" s="52">
        <f>SUM(K17:K19)</f>
        <v>3218504</v>
      </c>
    </row>
    <row r="17" spans="1:11" ht="12.75" customHeight="1">
      <c r="A17" s="260" t="s">
        <v>120</v>
      </c>
      <c r="B17" s="260"/>
      <c r="C17" s="260"/>
      <c r="D17" s="260"/>
      <c r="E17" s="260"/>
      <c r="F17" s="260"/>
      <c r="G17" s="11">
        <v>10</v>
      </c>
      <c r="H17" s="53">
        <v>1841373</v>
      </c>
      <c r="I17" s="53">
        <v>727770</v>
      </c>
      <c r="J17" s="53">
        <v>1992317</v>
      </c>
      <c r="K17" s="53">
        <v>1004975</v>
      </c>
    </row>
    <row r="18" spans="1:11" ht="12.75" customHeight="1">
      <c r="A18" s="260" t="s">
        <v>121</v>
      </c>
      <c r="B18" s="260"/>
      <c r="C18" s="260"/>
      <c r="D18" s="260"/>
      <c r="E18" s="260"/>
      <c r="F18" s="260"/>
      <c r="G18" s="11">
        <v>11</v>
      </c>
      <c r="H18" s="53">
        <v>53275</v>
      </c>
      <c r="I18" s="53">
        <v>38060</v>
      </c>
      <c r="J18" s="53">
        <v>53517</v>
      </c>
      <c r="K18" s="53">
        <v>34316</v>
      </c>
    </row>
    <row r="19" spans="1:11" ht="12.75" customHeight="1">
      <c r="A19" s="260" t="s">
        <v>122</v>
      </c>
      <c r="B19" s="260"/>
      <c r="C19" s="260"/>
      <c r="D19" s="260"/>
      <c r="E19" s="260"/>
      <c r="F19" s="260"/>
      <c r="G19" s="11">
        <v>12</v>
      </c>
      <c r="H19" s="53">
        <v>5895298</v>
      </c>
      <c r="I19" s="53">
        <v>2515800</v>
      </c>
      <c r="J19" s="53">
        <v>5667152</v>
      </c>
      <c r="K19" s="53">
        <v>2179213</v>
      </c>
    </row>
    <row r="20" spans="1:11" ht="12.75" customHeight="1">
      <c r="A20" s="240" t="s">
        <v>441</v>
      </c>
      <c r="B20" s="240"/>
      <c r="C20" s="240"/>
      <c r="D20" s="240"/>
      <c r="E20" s="240"/>
      <c r="F20" s="240"/>
      <c r="G20" s="12">
        <v>13</v>
      </c>
      <c r="H20" s="52">
        <f>SUM(H21:H23)</f>
        <v>9309974</v>
      </c>
      <c r="I20" s="52">
        <f>SUM(I21:I23)</f>
        <v>3723864</v>
      </c>
      <c r="J20" s="52">
        <f>SUM(J21:J23)</f>
        <v>10467479</v>
      </c>
      <c r="K20" s="52">
        <f>SUM(K21:K23)</f>
        <v>4209312</v>
      </c>
    </row>
    <row r="21" spans="1:11" ht="12.75" customHeight="1">
      <c r="A21" s="260" t="s">
        <v>105</v>
      </c>
      <c r="B21" s="260"/>
      <c r="C21" s="260"/>
      <c r="D21" s="260"/>
      <c r="E21" s="260"/>
      <c r="F21" s="260"/>
      <c r="G21" s="11">
        <v>14</v>
      </c>
      <c r="H21" s="53">
        <v>5599610</v>
      </c>
      <c r="I21" s="53">
        <v>2217073</v>
      </c>
      <c r="J21" s="53">
        <v>6294976</v>
      </c>
      <c r="K21" s="53">
        <v>2503880</v>
      </c>
    </row>
    <row r="22" spans="1:11" ht="12.75" customHeight="1">
      <c r="A22" s="260" t="s">
        <v>106</v>
      </c>
      <c r="B22" s="260"/>
      <c r="C22" s="260"/>
      <c r="D22" s="260"/>
      <c r="E22" s="260"/>
      <c r="F22" s="260"/>
      <c r="G22" s="11">
        <v>15</v>
      </c>
      <c r="H22" s="53">
        <v>2437453</v>
      </c>
      <c r="I22" s="53">
        <v>995661</v>
      </c>
      <c r="J22" s="53">
        <v>2712373</v>
      </c>
      <c r="K22" s="53">
        <v>1117340</v>
      </c>
    </row>
    <row r="23" spans="1:11" ht="12.75" customHeight="1">
      <c r="A23" s="260" t="s">
        <v>107</v>
      </c>
      <c r="B23" s="260"/>
      <c r="C23" s="260"/>
      <c r="D23" s="260"/>
      <c r="E23" s="260"/>
      <c r="F23" s="260"/>
      <c r="G23" s="11">
        <v>16</v>
      </c>
      <c r="H23" s="53">
        <v>1272911</v>
      </c>
      <c r="I23" s="53">
        <v>511130</v>
      </c>
      <c r="J23" s="53">
        <v>1460130</v>
      </c>
      <c r="K23" s="53">
        <v>588092</v>
      </c>
    </row>
    <row r="24" spans="1:11" ht="12.75" customHeight="1">
      <c r="A24" s="236" t="s">
        <v>108</v>
      </c>
      <c r="B24" s="236"/>
      <c r="C24" s="236"/>
      <c r="D24" s="236"/>
      <c r="E24" s="236"/>
      <c r="F24" s="236"/>
      <c r="G24" s="11">
        <v>17</v>
      </c>
      <c r="H24" s="53">
        <v>6973509</v>
      </c>
      <c r="I24" s="53">
        <v>2293451</v>
      </c>
      <c r="J24" s="53">
        <v>6918572</v>
      </c>
      <c r="K24" s="53">
        <v>2291000</v>
      </c>
    </row>
    <row r="25" spans="1:11" ht="12.75" customHeight="1">
      <c r="A25" s="236" t="s">
        <v>109</v>
      </c>
      <c r="B25" s="236"/>
      <c r="C25" s="236"/>
      <c r="D25" s="236"/>
      <c r="E25" s="236"/>
      <c r="F25" s="236"/>
      <c r="G25" s="11">
        <v>18</v>
      </c>
      <c r="H25" s="53">
        <v>2374316</v>
      </c>
      <c r="I25" s="53">
        <v>1007553</v>
      </c>
      <c r="J25" s="53">
        <v>2665520</v>
      </c>
      <c r="K25" s="53">
        <v>985986</v>
      </c>
    </row>
    <row r="26" spans="1:11" ht="12.75" customHeight="1">
      <c r="A26" s="240" t="s">
        <v>442</v>
      </c>
      <c r="B26" s="240"/>
      <c r="C26" s="240"/>
      <c r="D26" s="240"/>
      <c r="E26" s="240"/>
      <c r="F26" s="240"/>
      <c r="G26" s="12">
        <v>19</v>
      </c>
      <c r="H26" s="52">
        <f>H27+H28</f>
        <v>293936</v>
      </c>
      <c r="I26" s="52">
        <f>I27+I28</f>
        <v>156807</v>
      </c>
      <c r="J26" s="52">
        <f>J27+J28</f>
        <v>448579</v>
      </c>
      <c r="K26" s="52">
        <f>K27+K28</f>
        <v>76181</v>
      </c>
    </row>
    <row r="27" spans="1:11" ht="12.75" customHeight="1">
      <c r="A27" s="260" t="s">
        <v>123</v>
      </c>
      <c r="B27" s="260"/>
      <c r="C27" s="260"/>
      <c r="D27" s="260"/>
      <c r="E27" s="260"/>
      <c r="F27" s="260"/>
      <c r="G27" s="11">
        <v>20</v>
      </c>
      <c r="H27" s="53">
        <v>0</v>
      </c>
      <c r="I27" s="53">
        <v>0</v>
      </c>
      <c r="J27" s="53">
        <v>0</v>
      </c>
      <c r="K27" s="53">
        <v>0</v>
      </c>
    </row>
    <row r="28" spans="1:11" ht="12.75" customHeight="1">
      <c r="A28" s="260" t="s">
        <v>124</v>
      </c>
      <c r="B28" s="260"/>
      <c r="C28" s="260"/>
      <c r="D28" s="260"/>
      <c r="E28" s="260"/>
      <c r="F28" s="260"/>
      <c r="G28" s="11">
        <v>21</v>
      </c>
      <c r="H28" s="53">
        <v>293936</v>
      </c>
      <c r="I28" s="53">
        <v>156807</v>
      </c>
      <c r="J28" s="53">
        <v>448579</v>
      </c>
      <c r="K28" s="53">
        <v>76181</v>
      </c>
    </row>
    <row r="29" spans="1:11" ht="12.75" customHeight="1">
      <c r="A29" s="240" t="s">
        <v>443</v>
      </c>
      <c r="B29" s="240"/>
      <c r="C29" s="240"/>
      <c r="D29" s="240"/>
      <c r="E29" s="240"/>
      <c r="F29" s="240"/>
      <c r="G29" s="12">
        <v>22</v>
      </c>
      <c r="H29" s="52">
        <f>SUM(H30:H35)</f>
        <v>31537</v>
      </c>
      <c r="I29" s="52">
        <f>SUM(I30:I35)</f>
        <v>102</v>
      </c>
      <c r="J29" s="52">
        <f>SUM(J30:J35)</f>
        <v>106904</v>
      </c>
      <c r="K29" s="52">
        <f>SUM(K30:K35)</f>
        <v>58</v>
      </c>
    </row>
    <row r="30" spans="1:11" ht="12.75" customHeight="1">
      <c r="A30" s="260" t="s">
        <v>125</v>
      </c>
      <c r="B30" s="260"/>
      <c r="C30" s="260"/>
      <c r="D30" s="260"/>
      <c r="E30" s="260"/>
      <c r="F30" s="260"/>
      <c r="G30" s="11">
        <v>23</v>
      </c>
      <c r="H30" s="53">
        <v>0</v>
      </c>
      <c r="I30" s="53">
        <v>0</v>
      </c>
      <c r="J30" s="53">
        <v>0</v>
      </c>
      <c r="K30" s="53">
        <v>-14</v>
      </c>
    </row>
    <row r="31" spans="1:11" ht="12.75" customHeight="1">
      <c r="A31" s="260" t="s">
        <v>126</v>
      </c>
      <c r="B31" s="260"/>
      <c r="C31" s="260"/>
      <c r="D31" s="260"/>
      <c r="E31" s="260"/>
      <c r="F31" s="260"/>
      <c r="G31" s="11">
        <v>24</v>
      </c>
      <c r="H31" s="53">
        <v>0</v>
      </c>
      <c r="I31" s="53">
        <v>0</v>
      </c>
      <c r="J31" s="53">
        <v>0</v>
      </c>
      <c r="K31" s="53">
        <v>0</v>
      </c>
    </row>
    <row r="32" spans="1:11" ht="12.75" customHeight="1">
      <c r="A32" s="260" t="s">
        <v>127</v>
      </c>
      <c r="B32" s="260"/>
      <c r="C32" s="260"/>
      <c r="D32" s="260"/>
      <c r="E32" s="260"/>
      <c r="F32" s="260"/>
      <c r="G32" s="11">
        <v>25</v>
      </c>
      <c r="H32" s="53">
        <v>31537</v>
      </c>
      <c r="I32" s="53">
        <v>102</v>
      </c>
      <c r="J32" s="53">
        <v>106904</v>
      </c>
      <c r="K32" s="53">
        <v>72</v>
      </c>
    </row>
    <row r="33" spans="1:11" ht="12.75" customHeight="1">
      <c r="A33" s="260" t="s">
        <v>128</v>
      </c>
      <c r="B33" s="260"/>
      <c r="C33" s="260"/>
      <c r="D33" s="260"/>
      <c r="E33" s="260"/>
      <c r="F33" s="260"/>
      <c r="G33" s="11">
        <v>26</v>
      </c>
      <c r="H33" s="53">
        <v>0</v>
      </c>
      <c r="I33" s="53">
        <v>0</v>
      </c>
      <c r="J33" s="53">
        <v>0</v>
      </c>
      <c r="K33" s="53">
        <v>0</v>
      </c>
    </row>
    <row r="34" spans="1:11" ht="12.75" customHeight="1">
      <c r="A34" s="260" t="s">
        <v>129</v>
      </c>
      <c r="B34" s="260"/>
      <c r="C34" s="260"/>
      <c r="D34" s="260"/>
      <c r="E34" s="260"/>
      <c r="F34" s="260"/>
      <c r="G34" s="11">
        <v>27</v>
      </c>
      <c r="H34" s="53">
        <v>0</v>
      </c>
      <c r="I34" s="53">
        <v>0</v>
      </c>
      <c r="J34" s="53">
        <v>0</v>
      </c>
      <c r="K34" s="53">
        <v>0</v>
      </c>
    </row>
    <row r="35" spans="1:11" ht="12.75" customHeight="1">
      <c r="A35" s="260" t="s">
        <v>130</v>
      </c>
      <c r="B35" s="260"/>
      <c r="C35" s="260"/>
      <c r="D35" s="260"/>
      <c r="E35" s="260"/>
      <c r="F35" s="260"/>
      <c r="G35" s="11">
        <v>28</v>
      </c>
      <c r="H35" s="53">
        <v>0</v>
      </c>
      <c r="I35" s="53">
        <v>0</v>
      </c>
      <c r="J35" s="53">
        <v>0</v>
      </c>
      <c r="K35" s="53">
        <v>0</v>
      </c>
    </row>
    <row r="36" spans="1:11" ht="12.75" customHeight="1">
      <c r="A36" s="236" t="s">
        <v>110</v>
      </c>
      <c r="B36" s="236"/>
      <c r="C36" s="236"/>
      <c r="D36" s="236"/>
      <c r="E36" s="236"/>
      <c r="F36" s="236"/>
      <c r="G36" s="11">
        <v>29</v>
      </c>
      <c r="H36" s="53">
        <v>168795</v>
      </c>
      <c r="I36" s="53">
        <v>48394</v>
      </c>
      <c r="J36" s="53">
        <v>173729</v>
      </c>
      <c r="K36" s="53">
        <v>54129</v>
      </c>
    </row>
    <row r="37" spans="1:11" ht="12.75" customHeight="1">
      <c r="A37" s="281" t="s">
        <v>361</v>
      </c>
      <c r="B37" s="281"/>
      <c r="C37" s="281"/>
      <c r="D37" s="281"/>
      <c r="E37" s="281"/>
      <c r="F37" s="281"/>
      <c r="G37" s="12">
        <v>30</v>
      </c>
      <c r="H37" s="52">
        <f>SUM(H38:H47)</f>
        <v>659728</v>
      </c>
      <c r="I37" s="52">
        <f>SUM(I38:I47)</f>
        <v>260755</v>
      </c>
      <c r="J37" s="52">
        <f>SUM(J38:J47)</f>
        <v>516259</v>
      </c>
      <c r="K37" s="52">
        <f>SUM(K38:K47)</f>
        <v>159068</v>
      </c>
    </row>
    <row r="38" spans="1:11" ht="12.75" customHeight="1">
      <c r="A38" s="236" t="s">
        <v>131</v>
      </c>
      <c r="B38" s="236"/>
      <c r="C38" s="236"/>
      <c r="D38" s="236"/>
      <c r="E38" s="236"/>
      <c r="F38" s="236"/>
      <c r="G38" s="11">
        <v>31</v>
      </c>
      <c r="H38" s="53">
        <v>0</v>
      </c>
      <c r="I38" s="53">
        <v>0</v>
      </c>
      <c r="J38" s="53">
        <v>0</v>
      </c>
      <c r="K38" s="53">
        <v>0</v>
      </c>
    </row>
    <row r="39" spans="1:11" ht="25.15" customHeight="1">
      <c r="A39" s="236" t="s">
        <v>132</v>
      </c>
      <c r="B39" s="236"/>
      <c r="C39" s="236"/>
      <c r="D39" s="236"/>
      <c r="E39" s="236"/>
      <c r="F39" s="236"/>
      <c r="G39" s="11">
        <v>32</v>
      </c>
      <c r="H39" s="53">
        <v>0</v>
      </c>
      <c r="I39" s="53">
        <v>0</v>
      </c>
      <c r="J39" s="53">
        <v>0</v>
      </c>
      <c r="K39" s="53">
        <v>0</v>
      </c>
    </row>
    <row r="40" spans="1:11" ht="25.15" customHeight="1">
      <c r="A40" s="236" t="s">
        <v>133</v>
      </c>
      <c r="B40" s="236"/>
      <c r="C40" s="236"/>
      <c r="D40" s="236"/>
      <c r="E40" s="236"/>
      <c r="F40" s="236"/>
      <c r="G40" s="11">
        <v>33</v>
      </c>
      <c r="H40" s="53">
        <v>0</v>
      </c>
      <c r="I40" s="53">
        <v>0</v>
      </c>
      <c r="J40" s="53">
        <v>0</v>
      </c>
      <c r="K40" s="53">
        <v>0</v>
      </c>
    </row>
    <row r="41" spans="1:11" ht="25.15" customHeight="1">
      <c r="A41" s="236" t="s">
        <v>134</v>
      </c>
      <c r="B41" s="236"/>
      <c r="C41" s="236"/>
      <c r="D41" s="236"/>
      <c r="E41" s="236"/>
      <c r="F41" s="236"/>
      <c r="G41" s="11">
        <v>34</v>
      </c>
      <c r="H41" s="53">
        <v>0</v>
      </c>
      <c r="I41" s="53">
        <v>0</v>
      </c>
      <c r="J41" s="53">
        <v>0</v>
      </c>
      <c r="K41" s="53">
        <v>0</v>
      </c>
    </row>
    <row r="42" spans="1:11" ht="25.15" customHeight="1">
      <c r="A42" s="236" t="s">
        <v>135</v>
      </c>
      <c r="B42" s="236"/>
      <c r="C42" s="236"/>
      <c r="D42" s="236"/>
      <c r="E42" s="236"/>
      <c r="F42" s="236"/>
      <c r="G42" s="11">
        <v>35</v>
      </c>
      <c r="H42" s="53">
        <v>0</v>
      </c>
      <c r="I42" s="53">
        <v>0</v>
      </c>
      <c r="J42" s="53">
        <v>0</v>
      </c>
      <c r="K42" s="53">
        <v>0</v>
      </c>
    </row>
    <row r="43" spans="1:11" ht="12.75" customHeight="1">
      <c r="A43" s="236" t="s">
        <v>136</v>
      </c>
      <c r="B43" s="236"/>
      <c r="C43" s="236"/>
      <c r="D43" s="236"/>
      <c r="E43" s="236"/>
      <c r="F43" s="236"/>
      <c r="G43" s="11">
        <v>36</v>
      </c>
      <c r="H43" s="53">
        <v>0</v>
      </c>
      <c r="I43" s="53">
        <v>0</v>
      </c>
      <c r="J43" s="53">
        <v>0</v>
      </c>
      <c r="K43" s="53">
        <v>0</v>
      </c>
    </row>
    <row r="44" spans="1:11" ht="12.75" customHeight="1">
      <c r="A44" s="236" t="s">
        <v>137</v>
      </c>
      <c r="B44" s="236"/>
      <c r="C44" s="236"/>
      <c r="D44" s="236"/>
      <c r="E44" s="236"/>
      <c r="F44" s="236"/>
      <c r="G44" s="11">
        <v>37</v>
      </c>
      <c r="H44" s="53">
        <v>651918</v>
      </c>
      <c r="I44" s="53">
        <v>260420</v>
      </c>
      <c r="J44" s="53">
        <v>514264</v>
      </c>
      <c r="K44" s="53">
        <v>159068</v>
      </c>
    </row>
    <row r="45" spans="1:11" ht="12.75" customHeight="1">
      <c r="A45" s="236" t="s">
        <v>138</v>
      </c>
      <c r="B45" s="236"/>
      <c r="C45" s="236"/>
      <c r="D45" s="236"/>
      <c r="E45" s="236"/>
      <c r="F45" s="236"/>
      <c r="G45" s="11">
        <v>38</v>
      </c>
      <c r="H45" s="53">
        <v>5815</v>
      </c>
      <c r="I45" s="53">
        <v>335</v>
      </c>
      <c r="J45" s="53">
        <v>0</v>
      </c>
      <c r="K45" s="53">
        <v>0</v>
      </c>
    </row>
    <row r="46" spans="1:11" ht="12.75" customHeight="1">
      <c r="A46" s="236" t="s">
        <v>139</v>
      </c>
      <c r="B46" s="236"/>
      <c r="C46" s="236"/>
      <c r="D46" s="236"/>
      <c r="E46" s="236"/>
      <c r="F46" s="236"/>
      <c r="G46" s="11">
        <v>39</v>
      </c>
      <c r="H46" s="53">
        <v>1995</v>
      </c>
      <c r="I46" s="53">
        <v>0</v>
      </c>
      <c r="J46" s="53">
        <v>1995</v>
      </c>
      <c r="K46" s="53">
        <v>0</v>
      </c>
    </row>
    <row r="47" spans="1:11" ht="12.75" customHeight="1">
      <c r="A47" s="236" t="s">
        <v>140</v>
      </c>
      <c r="B47" s="236"/>
      <c r="C47" s="236"/>
      <c r="D47" s="236"/>
      <c r="E47" s="236"/>
      <c r="F47" s="236"/>
      <c r="G47" s="11">
        <v>40</v>
      </c>
      <c r="H47" s="53">
        <v>0</v>
      </c>
      <c r="I47" s="53">
        <v>0</v>
      </c>
      <c r="J47" s="53">
        <v>0</v>
      </c>
      <c r="K47" s="53">
        <v>0</v>
      </c>
    </row>
    <row r="48" spans="1:11" ht="12.75" customHeight="1">
      <c r="A48" s="281" t="s">
        <v>362</v>
      </c>
      <c r="B48" s="281"/>
      <c r="C48" s="281"/>
      <c r="D48" s="281"/>
      <c r="E48" s="281"/>
      <c r="F48" s="281"/>
      <c r="G48" s="12">
        <v>41</v>
      </c>
      <c r="H48" s="52">
        <f>SUM(H49:H55)</f>
        <v>91818</v>
      </c>
      <c r="I48" s="52">
        <f>SUM(I49:I55)</f>
        <v>30413</v>
      </c>
      <c r="J48" s="52">
        <f>SUM(J49:J55)</f>
        <v>229666</v>
      </c>
      <c r="K48" s="52">
        <f>SUM(K49:K55)</f>
        <v>29448</v>
      </c>
    </row>
    <row r="49" spans="1:11" ht="25.15" customHeight="1">
      <c r="A49" s="236" t="s">
        <v>141</v>
      </c>
      <c r="B49" s="236"/>
      <c r="C49" s="236"/>
      <c r="D49" s="236"/>
      <c r="E49" s="236"/>
      <c r="F49" s="236"/>
      <c r="G49" s="11">
        <v>42</v>
      </c>
      <c r="H49" s="53">
        <v>0</v>
      </c>
      <c r="I49" s="53">
        <v>0</v>
      </c>
      <c r="J49" s="53">
        <v>0</v>
      </c>
      <c r="K49" s="53">
        <v>0</v>
      </c>
    </row>
    <row r="50" spans="1:11" ht="12.75" customHeight="1">
      <c r="A50" s="274" t="s">
        <v>142</v>
      </c>
      <c r="B50" s="274"/>
      <c r="C50" s="274"/>
      <c r="D50" s="274"/>
      <c r="E50" s="274"/>
      <c r="F50" s="274"/>
      <c r="G50" s="11">
        <v>43</v>
      </c>
      <c r="H50" s="53">
        <v>0</v>
      </c>
      <c r="I50" s="53">
        <v>0</v>
      </c>
      <c r="J50" s="53">
        <v>0</v>
      </c>
      <c r="K50" s="53">
        <v>0</v>
      </c>
    </row>
    <row r="51" spans="1:11" ht="12.75" customHeight="1">
      <c r="A51" s="274" t="s">
        <v>143</v>
      </c>
      <c r="B51" s="274"/>
      <c r="C51" s="274"/>
      <c r="D51" s="274"/>
      <c r="E51" s="274"/>
      <c r="F51" s="274"/>
      <c r="G51" s="11">
        <v>44</v>
      </c>
      <c r="H51" s="53">
        <v>83742</v>
      </c>
      <c r="I51" s="53">
        <v>24766</v>
      </c>
      <c r="J51" s="53">
        <v>228151</v>
      </c>
      <c r="K51" s="53">
        <v>29071</v>
      </c>
    </row>
    <row r="52" spans="1:11" ht="12.75" customHeight="1">
      <c r="A52" s="274" t="s">
        <v>144</v>
      </c>
      <c r="B52" s="274"/>
      <c r="C52" s="274"/>
      <c r="D52" s="274"/>
      <c r="E52" s="274"/>
      <c r="F52" s="274"/>
      <c r="G52" s="11">
        <v>45</v>
      </c>
      <c r="H52" s="53">
        <v>6947</v>
      </c>
      <c r="I52" s="53">
        <v>5270</v>
      </c>
      <c r="J52" s="53">
        <v>30</v>
      </c>
      <c r="K52" s="53">
        <v>0</v>
      </c>
    </row>
    <row r="53" spans="1:11" ht="12.75" customHeight="1">
      <c r="A53" s="274" t="s">
        <v>145</v>
      </c>
      <c r="B53" s="274"/>
      <c r="C53" s="274"/>
      <c r="D53" s="274"/>
      <c r="E53" s="274"/>
      <c r="F53" s="274"/>
      <c r="G53" s="11">
        <v>46</v>
      </c>
      <c r="H53" s="53">
        <v>0</v>
      </c>
      <c r="I53" s="53">
        <v>0</v>
      </c>
      <c r="J53" s="53">
        <v>355</v>
      </c>
      <c r="K53" s="53">
        <v>0</v>
      </c>
    </row>
    <row r="54" spans="1:11" ht="12.75" customHeight="1">
      <c r="A54" s="274" t="s">
        <v>146</v>
      </c>
      <c r="B54" s="274"/>
      <c r="C54" s="274"/>
      <c r="D54" s="274"/>
      <c r="E54" s="274"/>
      <c r="F54" s="274"/>
      <c r="G54" s="11">
        <v>47</v>
      </c>
      <c r="H54" s="53">
        <v>0</v>
      </c>
      <c r="I54" s="53">
        <v>0</v>
      </c>
      <c r="J54" s="53">
        <v>0</v>
      </c>
      <c r="K54" s="53">
        <v>0</v>
      </c>
    </row>
    <row r="55" spans="1:11" ht="12.75" customHeight="1">
      <c r="A55" s="274" t="s">
        <v>147</v>
      </c>
      <c r="B55" s="274"/>
      <c r="C55" s="274"/>
      <c r="D55" s="274"/>
      <c r="E55" s="274"/>
      <c r="F55" s="274"/>
      <c r="G55" s="11">
        <v>48</v>
      </c>
      <c r="H55" s="53">
        <v>1129</v>
      </c>
      <c r="I55" s="53">
        <v>377</v>
      </c>
      <c r="J55" s="53">
        <v>1130</v>
      </c>
      <c r="K55" s="53">
        <v>377</v>
      </c>
    </row>
    <row r="56" spans="1:11" ht="22.15" customHeight="1">
      <c r="A56" s="283" t="s">
        <v>148</v>
      </c>
      <c r="B56" s="283"/>
      <c r="C56" s="283"/>
      <c r="D56" s="283"/>
      <c r="E56" s="283"/>
      <c r="F56" s="283"/>
      <c r="G56" s="11">
        <v>49</v>
      </c>
      <c r="H56" s="53">
        <v>0</v>
      </c>
      <c r="I56" s="53">
        <v>0</v>
      </c>
      <c r="J56" s="53">
        <v>0</v>
      </c>
      <c r="K56" s="53">
        <v>0</v>
      </c>
    </row>
    <row r="57" spans="1:11" ht="12.75" customHeight="1">
      <c r="A57" s="283" t="s">
        <v>149</v>
      </c>
      <c r="B57" s="283"/>
      <c r="C57" s="283"/>
      <c r="D57" s="283"/>
      <c r="E57" s="283"/>
      <c r="F57" s="283"/>
      <c r="G57" s="11">
        <v>50</v>
      </c>
      <c r="H57" s="53">
        <v>0</v>
      </c>
      <c r="I57" s="53">
        <v>0</v>
      </c>
      <c r="J57" s="53">
        <v>0</v>
      </c>
      <c r="K57" s="53">
        <v>0</v>
      </c>
    </row>
    <row r="58" spans="1:11" ht="24.6" customHeight="1">
      <c r="A58" s="283" t="s">
        <v>150</v>
      </c>
      <c r="B58" s="283"/>
      <c r="C58" s="283"/>
      <c r="D58" s="283"/>
      <c r="E58" s="283"/>
      <c r="F58" s="283"/>
      <c r="G58" s="11">
        <v>51</v>
      </c>
      <c r="H58" s="53">
        <v>0</v>
      </c>
      <c r="I58" s="53">
        <v>0</v>
      </c>
      <c r="J58" s="53">
        <v>0</v>
      </c>
      <c r="K58" s="53">
        <v>0</v>
      </c>
    </row>
    <row r="59" spans="1:11" ht="12.75" customHeight="1">
      <c r="A59" s="283" t="s">
        <v>151</v>
      </c>
      <c r="B59" s="283"/>
      <c r="C59" s="283"/>
      <c r="D59" s="283"/>
      <c r="E59" s="283"/>
      <c r="F59" s="283"/>
      <c r="G59" s="11">
        <v>52</v>
      </c>
      <c r="H59" s="53">
        <v>71676</v>
      </c>
      <c r="I59" s="53">
        <v>-42939</v>
      </c>
      <c r="J59" s="53">
        <v>122262</v>
      </c>
      <c r="K59" s="53">
        <v>45926</v>
      </c>
    </row>
    <row r="60" spans="1:11" ht="12.75" customHeight="1">
      <c r="A60" s="281" t="s">
        <v>363</v>
      </c>
      <c r="B60" s="281"/>
      <c r="C60" s="281"/>
      <c r="D60" s="281"/>
      <c r="E60" s="281"/>
      <c r="F60" s="281"/>
      <c r="G60" s="12">
        <v>53</v>
      </c>
      <c r="H60" s="52">
        <f>H8+H37+H56+H57</f>
        <v>31516663</v>
      </c>
      <c r="I60" s="52">
        <f t="shared" ref="I60:K60" si="0">I8+I37+I56+I57</f>
        <v>15518691</v>
      </c>
      <c r="J60" s="52">
        <f t="shared" si="0"/>
        <v>32528522</v>
      </c>
      <c r="K60" s="52">
        <f t="shared" si="0"/>
        <v>15936424</v>
      </c>
    </row>
    <row r="61" spans="1:11" ht="12.75" customHeight="1">
      <c r="A61" s="281" t="s">
        <v>364</v>
      </c>
      <c r="B61" s="281"/>
      <c r="C61" s="281"/>
      <c r="D61" s="281"/>
      <c r="E61" s="281"/>
      <c r="F61" s="281"/>
      <c r="G61" s="12">
        <v>54</v>
      </c>
      <c r="H61" s="52">
        <f>H14+H48+H58+H59</f>
        <v>27105507</v>
      </c>
      <c r="I61" s="52">
        <f t="shared" ref="I61:K61" si="1">I14+I48+I58+I59</f>
        <v>10499275</v>
      </c>
      <c r="J61" s="52">
        <f t="shared" si="1"/>
        <v>28845697</v>
      </c>
      <c r="K61" s="52">
        <f t="shared" si="1"/>
        <v>10910544</v>
      </c>
    </row>
    <row r="62" spans="1:11" ht="12.75" customHeight="1">
      <c r="A62" s="281" t="s">
        <v>365</v>
      </c>
      <c r="B62" s="281"/>
      <c r="C62" s="281"/>
      <c r="D62" s="281"/>
      <c r="E62" s="281"/>
      <c r="F62" s="281"/>
      <c r="G62" s="12">
        <v>55</v>
      </c>
      <c r="H62" s="52">
        <f>H60-H61</f>
        <v>4411156</v>
      </c>
      <c r="I62" s="52">
        <f t="shared" ref="I62:K62" si="2">I60-I61</f>
        <v>5019416</v>
      </c>
      <c r="J62" s="52">
        <f t="shared" si="2"/>
        <v>3682825</v>
      </c>
      <c r="K62" s="52">
        <f t="shared" si="2"/>
        <v>5025880</v>
      </c>
    </row>
    <row r="63" spans="1:11" ht="12.75" customHeight="1">
      <c r="A63" s="282" t="s">
        <v>366</v>
      </c>
      <c r="B63" s="282"/>
      <c r="C63" s="282"/>
      <c r="D63" s="282"/>
      <c r="E63" s="282"/>
      <c r="F63" s="282"/>
      <c r="G63" s="12">
        <v>56</v>
      </c>
      <c r="H63" s="52">
        <f>+IF((H60-H61)&gt;0,(H60-H61),0)</f>
        <v>4411156</v>
      </c>
      <c r="I63" s="52">
        <f t="shared" ref="I63:K63" si="3">+IF((I60-I61)&gt;0,(I60-I61),0)</f>
        <v>5019416</v>
      </c>
      <c r="J63" s="52">
        <f t="shared" si="3"/>
        <v>3682825</v>
      </c>
      <c r="K63" s="52">
        <f t="shared" si="3"/>
        <v>5025880</v>
      </c>
    </row>
    <row r="64" spans="1:11" ht="12.75" customHeight="1">
      <c r="A64" s="282" t="s">
        <v>367</v>
      </c>
      <c r="B64" s="282"/>
      <c r="C64" s="282"/>
      <c r="D64" s="282"/>
      <c r="E64" s="282"/>
      <c r="F64" s="282"/>
      <c r="G64" s="12">
        <v>57</v>
      </c>
      <c r="H64" s="52">
        <f>+IF((H60-H61)&lt;0,(H60-H61),0)</f>
        <v>0</v>
      </c>
      <c r="I64" s="52">
        <f t="shared" ref="I64:K64" si="4">+IF((I60-I61)&lt;0,(I60-I61),0)</f>
        <v>0</v>
      </c>
      <c r="J64" s="52">
        <f t="shared" si="4"/>
        <v>0</v>
      </c>
      <c r="K64" s="52">
        <f t="shared" si="4"/>
        <v>0</v>
      </c>
    </row>
    <row r="65" spans="1:11" ht="12.75" customHeight="1">
      <c r="A65" s="283" t="s">
        <v>111</v>
      </c>
      <c r="B65" s="283"/>
      <c r="C65" s="283"/>
      <c r="D65" s="283"/>
      <c r="E65" s="283"/>
      <c r="F65" s="283"/>
      <c r="G65" s="11">
        <v>58</v>
      </c>
      <c r="H65" s="53">
        <v>794008</v>
      </c>
      <c r="I65" s="53">
        <v>0</v>
      </c>
      <c r="J65" s="53">
        <v>662909</v>
      </c>
      <c r="K65" s="53">
        <v>0</v>
      </c>
    </row>
    <row r="66" spans="1:11" ht="12.75" customHeight="1">
      <c r="A66" s="281" t="s">
        <v>368</v>
      </c>
      <c r="B66" s="281"/>
      <c r="C66" s="281"/>
      <c r="D66" s="281"/>
      <c r="E66" s="281"/>
      <c r="F66" s="281"/>
      <c r="G66" s="12">
        <v>59</v>
      </c>
      <c r="H66" s="52">
        <f>H62-H65</f>
        <v>3617148</v>
      </c>
      <c r="I66" s="52">
        <f t="shared" ref="I66:K66" si="5">I62-I65</f>
        <v>5019416</v>
      </c>
      <c r="J66" s="52">
        <f t="shared" si="5"/>
        <v>3019916</v>
      </c>
      <c r="K66" s="52">
        <f t="shared" si="5"/>
        <v>5025880</v>
      </c>
    </row>
    <row r="67" spans="1:11" ht="12.75" customHeight="1">
      <c r="A67" s="282" t="s">
        <v>369</v>
      </c>
      <c r="B67" s="282"/>
      <c r="C67" s="282"/>
      <c r="D67" s="282"/>
      <c r="E67" s="282"/>
      <c r="F67" s="282"/>
      <c r="G67" s="12">
        <v>60</v>
      </c>
      <c r="H67" s="52">
        <f>+IF((H62-H65)&gt;0,(H62-H65),0)</f>
        <v>3617148</v>
      </c>
      <c r="I67" s="52">
        <f t="shared" ref="I67:K67" si="6">+IF((I62-I65)&gt;0,(I62-I65),0)</f>
        <v>5019416</v>
      </c>
      <c r="J67" s="52">
        <f t="shared" si="6"/>
        <v>3019916</v>
      </c>
      <c r="K67" s="52">
        <f t="shared" si="6"/>
        <v>5025880</v>
      </c>
    </row>
    <row r="68" spans="1:11" ht="12.75" customHeight="1">
      <c r="A68" s="282" t="s">
        <v>370</v>
      </c>
      <c r="B68" s="282"/>
      <c r="C68" s="282"/>
      <c r="D68" s="282"/>
      <c r="E68" s="282"/>
      <c r="F68" s="282"/>
      <c r="G68" s="12">
        <v>61</v>
      </c>
      <c r="H68" s="52">
        <f>+IF((H62-H65)&lt;0,(H62-H65),0)</f>
        <v>0</v>
      </c>
      <c r="I68" s="52">
        <f t="shared" ref="I68:K68" si="7">+IF((I62-I65)&lt;0,(I62-I65),0)</f>
        <v>0</v>
      </c>
      <c r="J68" s="52">
        <f t="shared" si="7"/>
        <v>0</v>
      </c>
      <c r="K68" s="52">
        <f t="shared" si="7"/>
        <v>0</v>
      </c>
    </row>
    <row r="69" spans="1:11">
      <c r="A69" s="275" t="s">
        <v>152</v>
      </c>
      <c r="B69" s="275"/>
      <c r="C69" s="275"/>
      <c r="D69" s="275"/>
      <c r="E69" s="275"/>
      <c r="F69" s="275"/>
      <c r="G69" s="276"/>
      <c r="H69" s="276"/>
      <c r="I69" s="276"/>
      <c r="J69" s="277"/>
      <c r="K69" s="277"/>
    </row>
    <row r="70" spans="1:11" ht="22.15" customHeight="1">
      <c r="A70" s="281" t="s">
        <v>371</v>
      </c>
      <c r="B70" s="281"/>
      <c r="C70" s="281"/>
      <c r="D70" s="281"/>
      <c r="E70" s="281"/>
      <c r="F70" s="281"/>
      <c r="G70" s="12">
        <v>62</v>
      </c>
      <c r="H70" s="52">
        <f>H71-H72</f>
        <v>0</v>
      </c>
      <c r="I70" s="52">
        <f>I71-I72</f>
        <v>0</v>
      </c>
      <c r="J70" s="52">
        <f>J71-J72</f>
        <v>0</v>
      </c>
      <c r="K70" s="52">
        <f>K71-K72</f>
        <v>0</v>
      </c>
    </row>
    <row r="71" spans="1:11" ht="12.75" customHeight="1">
      <c r="A71" s="274" t="s">
        <v>153</v>
      </c>
      <c r="B71" s="274"/>
      <c r="C71" s="274"/>
      <c r="D71" s="274"/>
      <c r="E71" s="274"/>
      <c r="F71" s="274"/>
      <c r="G71" s="11">
        <v>63</v>
      </c>
      <c r="H71" s="53">
        <v>0</v>
      </c>
      <c r="I71" s="53">
        <v>0</v>
      </c>
      <c r="J71" s="53">
        <v>0</v>
      </c>
      <c r="K71" s="53">
        <v>0</v>
      </c>
    </row>
    <row r="72" spans="1:11" ht="12.75" customHeight="1">
      <c r="A72" s="274" t="s">
        <v>154</v>
      </c>
      <c r="B72" s="274"/>
      <c r="C72" s="274"/>
      <c r="D72" s="274"/>
      <c r="E72" s="274"/>
      <c r="F72" s="274"/>
      <c r="G72" s="11">
        <v>64</v>
      </c>
      <c r="H72" s="53">
        <v>0</v>
      </c>
      <c r="I72" s="53">
        <v>0</v>
      </c>
      <c r="J72" s="53">
        <v>0</v>
      </c>
      <c r="K72" s="53">
        <v>0</v>
      </c>
    </row>
    <row r="73" spans="1:11" ht="12.75" customHeight="1">
      <c r="A73" s="283" t="s">
        <v>155</v>
      </c>
      <c r="B73" s="283"/>
      <c r="C73" s="283"/>
      <c r="D73" s="283"/>
      <c r="E73" s="283"/>
      <c r="F73" s="283"/>
      <c r="G73" s="11">
        <v>65</v>
      </c>
      <c r="H73" s="53">
        <v>0</v>
      </c>
      <c r="I73" s="53">
        <v>0</v>
      </c>
      <c r="J73" s="53">
        <v>0</v>
      </c>
      <c r="K73" s="53">
        <v>0</v>
      </c>
    </row>
    <row r="74" spans="1:11" ht="12.75" customHeight="1">
      <c r="A74" s="282" t="s">
        <v>372</v>
      </c>
      <c r="B74" s="282"/>
      <c r="C74" s="282"/>
      <c r="D74" s="282"/>
      <c r="E74" s="282"/>
      <c r="F74" s="282"/>
      <c r="G74" s="12">
        <v>66</v>
      </c>
      <c r="H74" s="75">
        <v>0</v>
      </c>
      <c r="I74" s="75">
        <v>0</v>
      </c>
      <c r="J74" s="75">
        <v>0</v>
      </c>
      <c r="K74" s="75">
        <v>0</v>
      </c>
    </row>
    <row r="75" spans="1:11" ht="12.75" customHeight="1">
      <c r="A75" s="282" t="s">
        <v>373</v>
      </c>
      <c r="B75" s="282"/>
      <c r="C75" s="282"/>
      <c r="D75" s="282"/>
      <c r="E75" s="282"/>
      <c r="F75" s="282"/>
      <c r="G75" s="12">
        <v>67</v>
      </c>
      <c r="H75" s="75">
        <v>0</v>
      </c>
      <c r="I75" s="75">
        <v>0</v>
      </c>
      <c r="J75" s="75">
        <v>0</v>
      </c>
      <c r="K75" s="75">
        <v>0</v>
      </c>
    </row>
    <row r="76" spans="1:11">
      <c r="A76" s="275" t="s">
        <v>156</v>
      </c>
      <c r="B76" s="275"/>
      <c r="C76" s="275"/>
      <c r="D76" s="275"/>
      <c r="E76" s="275"/>
      <c r="F76" s="275"/>
      <c r="G76" s="276"/>
      <c r="H76" s="276"/>
      <c r="I76" s="276"/>
      <c r="J76" s="277"/>
      <c r="K76" s="277"/>
    </row>
    <row r="77" spans="1:11" ht="12.75" customHeight="1">
      <c r="A77" s="281" t="s">
        <v>374</v>
      </c>
      <c r="B77" s="281"/>
      <c r="C77" s="281"/>
      <c r="D77" s="281"/>
      <c r="E77" s="281"/>
      <c r="F77" s="281"/>
      <c r="G77" s="12">
        <v>68</v>
      </c>
      <c r="H77" s="75">
        <v>0</v>
      </c>
      <c r="I77" s="75">
        <v>0</v>
      </c>
      <c r="J77" s="75">
        <v>0</v>
      </c>
      <c r="K77" s="75">
        <v>0</v>
      </c>
    </row>
    <row r="78" spans="1:11" ht="12.75" customHeight="1">
      <c r="A78" s="280" t="s">
        <v>375</v>
      </c>
      <c r="B78" s="280"/>
      <c r="C78" s="280"/>
      <c r="D78" s="280"/>
      <c r="E78" s="280"/>
      <c r="F78" s="280"/>
      <c r="G78" s="46">
        <v>69</v>
      </c>
      <c r="H78" s="54">
        <v>0</v>
      </c>
      <c r="I78" s="54">
        <v>0</v>
      </c>
      <c r="J78" s="54">
        <v>0</v>
      </c>
      <c r="K78" s="54">
        <v>0</v>
      </c>
    </row>
    <row r="79" spans="1:11" ht="12.75" customHeight="1">
      <c r="A79" s="280" t="s">
        <v>376</v>
      </c>
      <c r="B79" s="280"/>
      <c r="C79" s="280"/>
      <c r="D79" s="280"/>
      <c r="E79" s="280"/>
      <c r="F79" s="280"/>
      <c r="G79" s="46">
        <v>70</v>
      </c>
      <c r="H79" s="54">
        <v>0</v>
      </c>
      <c r="I79" s="54">
        <v>0</v>
      </c>
      <c r="J79" s="54">
        <v>0</v>
      </c>
      <c r="K79" s="54">
        <v>0</v>
      </c>
    </row>
    <row r="80" spans="1:11" ht="12.75" customHeight="1">
      <c r="A80" s="281" t="s">
        <v>377</v>
      </c>
      <c r="B80" s="281"/>
      <c r="C80" s="281"/>
      <c r="D80" s="281"/>
      <c r="E80" s="281"/>
      <c r="F80" s="281"/>
      <c r="G80" s="12">
        <v>71</v>
      </c>
      <c r="H80" s="75">
        <v>0</v>
      </c>
      <c r="I80" s="75">
        <v>0</v>
      </c>
      <c r="J80" s="75">
        <v>0</v>
      </c>
      <c r="K80" s="75">
        <v>0</v>
      </c>
    </row>
    <row r="81" spans="1:11" ht="12.75" customHeight="1">
      <c r="A81" s="281" t="s">
        <v>378</v>
      </c>
      <c r="B81" s="281"/>
      <c r="C81" s="281"/>
      <c r="D81" s="281"/>
      <c r="E81" s="281"/>
      <c r="F81" s="281"/>
      <c r="G81" s="12">
        <v>72</v>
      </c>
      <c r="H81" s="75">
        <v>0</v>
      </c>
      <c r="I81" s="75">
        <v>0</v>
      </c>
      <c r="J81" s="75">
        <v>0</v>
      </c>
      <c r="K81" s="75">
        <v>0</v>
      </c>
    </row>
    <row r="82" spans="1:11" ht="12.75" customHeight="1">
      <c r="A82" s="282" t="s">
        <v>379</v>
      </c>
      <c r="B82" s="282"/>
      <c r="C82" s="282"/>
      <c r="D82" s="282"/>
      <c r="E82" s="282"/>
      <c r="F82" s="282"/>
      <c r="G82" s="12">
        <v>73</v>
      </c>
      <c r="H82" s="75">
        <v>0</v>
      </c>
      <c r="I82" s="75">
        <v>0</v>
      </c>
      <c r="J82" s="75">
        <v>0</v>
      </c>
      <c r="K82" s="75">
        <v>0</v>
      </c>
    </row>
    <row r="83" spans="1:11" ht="12.75" customHeight="1">
      <c r="A83" s="282" t="s">
        <v>380</v>
      </c>
      <c r="B83" s="282"/>
      <c r="C83" s="282"/>
      <c r="D83" s="282"/>
      <c r="E83" s="282"/>
      <c r="F83" s="282"/>
      <c r="G83" s="12">
        <v>74</v>
      </c>
      <c r="H83" s="75">
        <v>0</v>
      </c>
      <c r="I83" s="75">
        <v>0</v>
      </c>
      <c r="J83" s="75">
        <v>0</v>
      </c>
      <c r="K83" s="75">
        <v>0</v>
      </c>
    </row>
    <row r="84" spans="1:11">
      <c r="A84" s="275" t="s">
        <v>112</v>
      </c>
      <c r="B84" s="275"/>
      <c r="C84" s="275"/>
      <c r="D84" s="275"/>
      <c r="E84" s="275"/>
      <c r="F84" s="275"/>
      <c r="G84" s="276"/>
      <c r="H84" s="276"/>
      <c r="I84" s="276"/>
      <c r="J84" s="277"/>
      <c r="K84" s="277"/>
    </row>
    <row r="85" spans="1:11" ht="12.75" customHeight="1">
      <c r="A85" s="270" t="s">
        <v>381</v>
      </c>
      <c r="B85" s="270"/>
      <c r="C85" s="270"/>
      <c r="D85" s="270"/>
      <c r="E85" s="270"/>
      <c r="F85" s="270"/>
      <c r="G85" s="12">
        <v>75</v>
      </c>
      <c r="H85" s="55">
        <f>H86+H87</f>
        <v>0</v>
      </c>
      <c r="I85" s="55">
        <f>I86+I87</f>
        <v>0</v>
      </c>
      <c r="J85" s="55">
        <f>J86+J87</f>
        <v>0</v>
      </c>
      <c r="K85" s="55">
        <f>K86+K87</f>
        <v>0</v>
      </c>
    </row>
    <row r="86" spans="1:11" ht="12.75" customHeight="1">
      <c r="A86" s="271" t="s">
        <v>157</v>
      </c>
      <c r="B86" s="271"/>
      <c r="C86" s="271"/>
      <c r="D86" s="271"/>
      <c r="E86" s="271"/>
      <c r="F86" s="271"/>
      <c r="G86" s="11">
        <v>76</v>
      </c>
      <c r="H86" s="56">
        <v>0</v>
      </c>
      <c r="I86" s="56">
        <v>0</v>
      </c>
      <c r="J86" s="56">
        <v>0</v>
      </c>
      <c r="K86" s="56">
        <v>0</v>
      </c>
    </row>
    <row r="87" spans="1:11" ht="12.75" customHeight="1">
      <c r="A87" s="271" t="s">
        <v>158</v>
      </c>
      <c r="B87" s="271"/>
      <c r="C87" s="271"/>
      <c r="D87" s="271"/>
      <c r="E87" s="271"/>
      <c r="F87" s="271"/>
      <c r="G87" s="11">
        <v>77</v>
      </c>
      <c r="H87" s="56">
        <v>0</v>
      </c>
      <c r="I87" s="56">
        <v>0</v>
      </c>
      <c r="J87" s="56">
        <v>0</v>
      </c>
      <c r="K87" s="56">
        <v>0</v>
      </c>
    </row>
    <row r="88" spans="1:11">
      <c r="A88" s="278" t="s">
        <v>114</v>
      </c>
      <c r="B88" s="278"/>
      <c r="C88" s="278"/>
      <c r="D88" s="278"/>
      <c r="E88" s="278"/>
      <c r="F88" s="278"/>
      <c r="G88" s="279"/>
      <c r="H88" s="279"/>
      <c r="I88" s="279"/>
      <c r="J88" s="277"/>
      <c r="K88" s="277"/>
    </row>
    <row r="89" spans="1:11" ht="12.75" customHeight="1">
      <c r="A89" s="237" t="s">
        <v>159</v>
      </c>
      <c r="B89" s="237"/>
      <c r="C89" s="237"/>
      <c r="D89" s="237"/>
      <c r="E89" s="237"/>
      <c r="F89" s="237"/>
      <c r="G89" s="11">
        <v>78</v>
      </c>
      <c r="H89" s="56">
        <f>+H66</f>
        <v>3617148</v>
      </c>
      <c r="I89" s="56">
        <f t="shared" ref="I89:K89" si="8">+I66</f>
        <v>5019416</v>
      </c>
      <c r="J89" s="56">
        <f t="shared" si="8"/>
        <v>3019916</v>
      </c>
      <c r="K89" s="56">
        <f t="shared" si="8"/>
        <v>5025880</v>
      </c>
    </row>
    <row r="90" spans="1:11" ht="24" customHeight="1">
      <c r="A90" s="238" t="s">
        <v>437</v>
      </c>
      <c r="B90" s="238"/>
      <c r="C90" s="238"/>
      <c r="D90" s="238"/>
      <c r="E90" s="238"/>
      <c r="F90" s="238"/>
      <c r="G90" s="12">
        <v>79</v>
      </c>
      <c r="H90" s="73">
        <f>H91+H98</f>
        <v>0</v>
      </c>
      <c r="I90" s="73">
        <f>I91+I98</f>
        <v>0</v>
      </c>
      <c r="J90" s="73">
        <f t="shared" ref="J90:K90" si="9">J91+J98</f>
        <v>0</v>
      </c>
      <c r="K90" s="73">
        <f t="shared" si="9"/>
        <v>0</v>
      </c>
    </row>
    <row r="91" spans="1:11" ht="24" customHeight="1">
      <c r="A91" s="272" t="s">
        <v>444</v>
      </c>
      <c r="B91" s="272"/>
      <c r="C91" s="272"/>
      <c r="D91" s="272"/>
      <c r="E91" s="272"/>
      <c r="F91" s="272"/>
      <c r="G91" s="12">
        <v>80</v>
      </c>
      <c r="H91" s="73">
        <f>SUM(H92:H96)</f>
        <v>0</v>
      </c>
      <c r="I91" s="73">
        <f>SUM(I92:I96)</f>
        <v>0</v>
      </c>
      <c r="J91" s="73">
        <f t="shared" ref="J91:K91" si="10">SUM(J92:J96)</f>
        <v>0</v>
      </c>
      <c r="K91" s="73">
        <f t="shared" si="10"/>
        <v>0</v>
      </c>
    </row>
    <row r="92" spans="1:11" ht="25.5" customHeight="1">
      <c r="A92" s="274" t="s">
        <v>382</v>
      </c>
      <c r="B92" s="274"/>
      <c r="C92" s="274"/>
      <c r="D92" s="274"/>
      <c r="E92" s="274"/>
      <c r="F92" s="274"/>
      <c r="G92" s="12">
        <v>81</v>
      </c>
      <c r="H92" s="56">
        <v>0</v>
      </c>
      <c r="I92" s="56">
        <v>0</v>
      </c>
      <c r="J92" s="56">
        <v>0</v>
      </c>
      <c r="K92" s="56">
        <v>0</v>
      </c>
    </row>
    <row r="93" spans="1:11" ht="38.25" customHeight="1">
      <c r="A93" s="274" t="s">
        <v>383</v>
      </c>
      <c r="B93" s="274"/>
      <c r="C93" s="274"/>
      <c r="D93" s="274"/>
      <c r="E93" s="274"/>
      <c r="F93" s="274"/>
      <c r="G93" s="12">
        <v>82</v>
      </c>
      <c r="H93" s="56">
        <v>0</v>
      </c>
      <c r="I93" s="56">
        <v>0</v>
      </c>
      <c r="J93" s="56">
        <v>0</v>
      </c>
      <c r="K93" s="56">
        <v>0</v>
      </c>
    </row>
    <row r="94" spans="1:11" ht="38.25" customHeight="1">
      <c r="A94" s="274" t="s">
        <v>384</v>
      </c>
      <c r="B94" s="274"/>
      <c r="C94" s="274"/>
      <c r="D94" s="274"/>
      <c r="E94" s="274"/>
      <c r="F94" s="274"/>
      <c r="G94" s="12">
        <v>83</v>
      </c>
      <c r="H94" s="56">
        <v>0</v>
      </c>
      <c r="I94" s="56">
        <v>0</v>
      </c>
      <c r="J94" s="56">
        <v>0</v>
      </c>
      <c r="K94" s="56">
        <v>0</v>
      </c>
    </row>
    <row r="95" spans="1:11">
      <c r="A95" s="274" t="s">
        <v>385</v>
      </c>
      <c r="B95" s="274"/>
      <c r="C95" s="274"/>
      <c r="D95" s="274"/>
      <c r="E95" s="274"/>
      <c r="F95" s="274"/>
      <c r="G95" s="12">
        <v>84</v>
      </c>
      <c r="H95" s="56">
        <v>0</v>
      </c>
      <c r="I95" s="56">
        <v>0</v>
      </c>
      <c r="J95" s="56">
        <v>0</v>
      </c>
      <c r="K95" s="56">
        <v>0</v>
      </c>
    </row>
    <row r="96" spans="1:11">
      <c r="A96" s="274" t="s">
        <v>386</v>
      </c>
      <c r="B96" s="274"/>
      <c r="C96" s="274"/>
      <c r="D96" s="274"/>
      <c r="E96" s="274"/>
      <c r="F96" s="274"/>
      <c r="G96" s="12">
        <v>85</v>
      </c>
      <c r="H96" s="56">
        <v>0</v>
      </c>
      <c r="I96" s="56">
        <v>0</v>
      </c>
      <c r="J96" s="56">
        <v>0</v>
      </c>
      <c r="K96" s="56">
        <v>0</v>
      </c>
    </row>
    <row r="97" spans="1:11" ht="26.25" customHeight="1">
      <c r="A97" s="274" t="s">
        <v>387</v>
      </c>
      <c r="B97" s="274"/>
      <c r="C97" s="274"/>
      <c r="D97" s="274"/>
      <c r="E97" s="274"/>
      <c r="F97" s="274"/>
      <c r="G97" s="12">
        <v>86</v>
      </c>
      <c r="H97" s="56">
        <v>0</v>
      </c>
      <c r="I97" s="56">
        <v>0</v>
      </c>
      <c r="J97" s="56">
        <v>0</v>
      </c>
      <c r="K97" s="56">
        <v>0</v>
      </c>
    </row>
    <row r="98" spans="1:11" ht="25.5" customHeight="1">
      <c r="A98" s="272" t="s">
        <v>438</v>
      </c>
      <c r="B98" s="272"/>
      <c r="C98" s="272"/>
      <c r="D98" s="272"/>
      <c r="E98" s="272"/>
      <c r="F98" s="272"/>
      <c r="G98" s="12">
        <v>87</v>
      </c>
      <c r="H98" s="73">
        <f>SUM(H99:H106)</f>
        <v>0</v>
      </c>
      <c r="I98" s="73">
        <f>SUM(I99:I106)</f>
        <v>0</v>
      </c>
      <c r="J98" s="73">
        <f t="shared" ref="J98:K98" si="11">SUM(J99:J106)</f>
        <v>0</v>
      </c>
      <c r="K98" s="73">
        <f t="shared" si="11"/>
        <v>0</v>
      </c>
    </row>
    <row r="99" spans="1:11">
      <c r="A99" s="273" t="s">
        <v>160</v>
      </c>
      <c r="B99" s="273"/>
      <c r="C99" s="273"/>
      <c r="D99" s="273"/>
      <c r="E99" s="273"/>
      <c r="F99" s="273"/>
      <c r="G99" s="11">
        <v>88</v>
      </c>
      <c r="H99" s="56">
        <v>0</v>
      </c>
      <c r="I99" s="56">
        <v>0</v>
      </c>
      <c r="J99" s="56">
        <v>0</v>
      </c>
      <c r="K99" s="56">
        <v>0</v>
      </c>
    </row>
    <row r="100" spans="1:11" ht="36" customHeight="1">
      <c r="A100" s="274" t="s">
        <v>388</v>
      </c>
      <c r="B100" s="274"/>
      <c r="C100" s="274"/>
      <c r="D100" s="274"/>
      <c r="E100" s="274"/>
      <c r="F100" s="274"/>
      <c r="G100" s="11">
        <v>89</v>
      </c>
      <c r="H100" s="56">
        <v>0</v>
      </c>
      <c r="I100" s="56">
        <v>0</v>
      </c>
      <c r="J100" s="56">
        <v>0</v>
      </c>
      <c r="K100" s="56">
        <v>0</v>
      </c>
    </row>
    <row r="101" spans="1:11" ht="22.15" customHeight="1">
      <c r="A101" s="273" t="s">
        <v>161</v>
      </c>
      <c r="B101" s="273"/>
      <c r="C101" s="273"/>
      <c r="D101" s="273"/>
      <c r="E101" s="273"/>
      <c r="F101" s="273"/>
      <c r="G101" s="11">
        <v>90</v>
      </c>
      <c r="H101" s="56">
        <v>0</v>
      </c>
      <c r="I101" s="56">
        <v>0</v>
      </c>
      <c r="J101" s="56">
        <v>0</v>
      </c>
      <c r="K101" s="56">
        <v>0</v>
      </c>
    </row>
    <row r="102" spans="1:11" ht="22.15" customHeight="1">
      <c r="A102" s="273" t="s">
        <v>162</v>
      </c>
      <c r="B102" s="273"/>
      <c r="C102" s="273"/>
      <c r="D102" s="273"/>
      <c r="E102" s="273"/>
      <c r="F102" s="273"/>
      <c r="G102" s="11">
        <v>91</v>
      </c>
      <c r="H102" s="56">
        <v>0</v>
      </c>
      <c r="I102" s="56">
        <v>0</v>
      </c>
      <c r="J102" s="56">
        <v>0</v>
      </c>
      <c r="K102" s="56">
        <v>0</v>
      </c>
    </row>
    <row r="103" spans="1:11" ht="22.15" customHeight="1">
      <c r="A103" s="273" t="s">
        <v>163</v>
      </c>
      <c r="B103" s="273"/>
      <c r="C103" s="273"/>
      <c r="D103" s="273"/>
      <c r="E103" s="273"/>
      <c r="F103" s="273"/>
      <c r="G103" s="11">
        <v>92</v>
      </c>
      <c r="H103" s="56">
        <v>0</v>
      </c>
      <c r="I103" s="56">
        <v>0</v>
      </c>
      <c r="J103" s="56">
        <v>0</v>
      </c>
      <c r="K103" s="56">
        <v>0</v>
      </c>
    </row>
    <row r="104" spans="1:11" ht="12.75" customHeight="1">
      <c r="A104" s="274" t="s">
        <v>389</v>
      </c>
      <c r="B104" s="274"/>
      <c r="C104" s="274"/>
      <c r="D104" s="274"/>
      <c r="E104" s="274"/>
      <c r="F104" s="274"/>
      <c r="G104" s="11">
        <v>93</v>
      </c>
      <c r="H104" s="56">
        <v>0</v>
      </c>
      <c r="I104" s="56">
        <v>0</v>
      </c>
      <c r="J104" s="56">
        <v>0</v>
      </c>
      <c r="K104" s="56">
        <v>0</v>
      </c>
    </row>
    <row r="105" spans="1:11" ht="26.25" customHeight="1">
      <c r="A105" s="274" t="s">
        <v>390</v>
      </c>
      <c r="B105" s="274"/>
      <c r="C105" s="274"/>
      <c r="D105" s="274"/>
      <c r="E105" s="274"/>
      <c r="F105" s="274"/>
      <c r="G105" s="11">
        <v>94</v>
      </c>
      <c r="H105" s="56">
        <v>0</v>
      </c>
      <c r="I105" s="56">
        <v>0</v>
      </c>
      <c r="J105" s="56">
        <v>0</v>
      </c>
      <c r="K105" s="56">
        <v>0</v>
      </c>
    </row>
    <row r="106" spans="1:11">
      <c r="A106" s="274" t="s">
        <v>391</v>
      </c>
      <c r="B106" s="274"/>
      <c r="C106" s="274"/>
      <c r="D106" s="274"/>
      <c r="E106" s="274"/>
      <c r="F106" s="274"/>
      <c r="G106" s="11">
        <v>95</v>
      </c>
      <c r="H106" s="56">
        <v>0</v>
      </c>
      <c r="I106" s="56">
        <v>0</v>
      </c>
      <c r="J106" s="56">
        <v>0</v>
      </c>
      <c r="K106" s="56">
        <v>0</v>
      </c>
    </row>
    <row r="107" spans="1:11" ht="24.75" customHeight="1">
      <c r="A107" s="274" t="s">
        <v>392</v>
      </c>
      <c r="B107" s="274"/>
      <c r="C107" s="274"/>
      <c r="D107" s="274"/>
      <c r="E107" s="274"/>
      <c r="F107" s="274"/>
      <c r="G107" s="11">
        <v>96</v>
      </c>
      <c r="H107" s="56">
        <v>0</v>
      </c>
      <c r="I107" s="56">
        <v>0</v>
      </c>
      <c r="J107" s="56">
        <v>0</v>
      </c>
      <c r="K107" s="56">
        <v>0</v>
      </c>
    </row>
    <row r="108" spans="1:11" ht="22.9" customHeight="1">
      <c r="A108" s="238" t="s">
        <v>439</v>
      </c>
      <c r="B108" s="238"/>
      <c r="C108" s="238"/>
      <c r="D108" s="238"/>
      <c r="E108" s="238"/>
      <c r="F108" s="238"/>
      <c r="G108" s="12">
        <v>97</v>
      </c>
      <c r="H108" s="73">
        <f>H91+H98-H107-H97</f>
        <v>0</v>
      </c>
      <c r="I108" s="73">
        <f>I91+I98-I107-I97</f>
        <v>0</v>
      </c>
      <c r="J108" s="73">
        <f t="shared" ref="J108:K108" si="12">J91+J98-J107-J97</f>
        <v>0</v>
      </c>
      <c r="K108" s="73">
        <f t="shared" si="12"/>
        <v>0</v>
      </c>
    </row>
    <row r="109" spans="1:11" ht="12.75" customHeight="1">
      <c r="A109" s="238" t="s">
        <v>393</v>
      </c>
      <c r="B109" s="238"/>
      <c r="C109" s="238"/>
      <c r="D109" s="238"/>
      <c r="E109" s="238"/>
      <c r="F109" s="238"/>
      <c r="G109" s="12">
        <v>98</v>
      </c>
      <c r="H109" s="55">
        <f>H89+H108</f>
        <v>3617148</v>
      </c>
      <c r="I109" s="55">
        <f>I89+I108</f>
        <v>5019416</v>
      </c>
      <c r="J109" s="55">
        <f t="shared" ref="J109:K109" si="13">J89+J108</f>
        <v>3019916</v>
      </c>
      <c r="K109" s="55">
        <f t="shared" si="13"/>
        <v>5025880</v>
      </c>
    </row>
    <row r="110" spans="1:11">
      <c r="A110" s="275" t="s">
        <v>164</v>
      </c>
      <c r="B110" s="275"/>
      <c r="C110" s="275"/>
      <c r="D110" s="275"/>
      <c r="E110" s="275"/>
      <c r="F110" s="275"/>
      <c r="G110" s="276"/>
      <c r="H110" s="276"/>
      <c r="I110" s="276"/>
      <c r="J110" s="277"/>
      <c r="K110" s="277"/>
    </row>
    <row r="111" spans="1:11" ht="12.75" customHeight="1">
      <c r="A111" s="270" t="s">
        <v>394</v>
      </c>
      <c r="B111" s="270"/>
      <c r="C111" s="270"/>
      <c r="D111" s="270"/>
      <c r="E111" s="270"/>
      <c r="F111" s="270"/>
      <c r="G111" s="12">
        <v>99</v>
      </c>
      <c r="H111" s="55">
        <f>H112+H113</f>
        <v>0</v>
      </c>
      <c r="I111" s="55">
        <f>I112+I113</f>
        <v>0</v>
      </c>
      <c r="J111" s="55">
        <f>J112+J113</f>
        <v>0</v>
      </c>
      <c r="K111" s="55">
        <f>K112+K113</f>
        <v>0</v>
      </c>
    </row>
    <row r="112" spans="1:11" ht="12.75" customHeight="1">
      <c r="A112" s="271" t="s">
        <v>113</v>
      </c>
      <c r="B112" s="271"/>
      <c r="C112" s="271"/>
      <c r="D112" s="271"/>
      <c r="E112" s="271"/>
      <c r="F112" s="271"/>
      <c r="G112" s="11">
        <v>100</v>
      </c>
      <c r="H112" s="56">
        <v>0</v>
      </c>
      <c r="I112" s="56">
        <v>0</v>
      </c>
      <c r="J112" s="56">
        <v>0</v>
      </c>
      <c r="K112" s="56">
        <v>0</v>
      </c>
    </row>
    <row r="113" spans="1:11" ht="12.75" customHeight="1">
      <c r="A113" s="271" t="s">
        <v>165</v>
      </c>
      <c r="B113" s="271"/>
      <c r="C113" s="271"/>
      <c r="D113" s="271"/>
      <c r="E113" s="271"/>
      <c r="F113" s="271"/>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15748031496062992" top="0.78740157480314965" bottom="0.59055118110236227" header="0.51181102362204722" footer="0.51181102362204722"/>
  <pageSetup paperSize="9" scale="55" orientation="portrait"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12" zoomScale="85" zoomScaleNormal="100" zoomScaleSheetLayoutView="85" workbookViewId="0">
      <selection activeCell="W58" sqref="W58"/>
    </sheetView>
  </sheetViews>
  <sheetFormatPr defaultRowHeight="12.75"/>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c r="A1" s="262" t="s">
        <v>222</v>
      </c>
      <c r="B1" s="263"/>
      <c r="C1" s="263"/>
      <c r="D1" s="263"/>
      <c r="E1" s="263"/>
      <c r="F1" s="263"/>
      <c r="G1" s="263"/>
      <c r="H1" s="263"/>
      <c r="I1" s="263"/>
    </row>
    <row r="2" spans="1:9" ht="12.75" customHeight="1">
      <c r="A2" s="264" t="s">
        <v>527</v>
      </c>
      <c r="B2" s="246"/>
      <c r="C2" s="246"/>
      <c r="D2" s="246"/>
      <c r="E2" s="246"/>
      <c r="F2" s="246"/>
      <c r="G2" s="246"/>
      <c r="H2" s="246"/>
      <c r="I2" s="246"/>
    </row>
    <row r="3" spans="1:9">
      <c r="A3" s="302" t="s">
        <v>448</v>
      </c>
      <c r="B3" s="303"/>
      <c r="C3" s="303"/>
      <c r="D3" s="303"/>
      <c r="E3" s="303"/>
      <c r="F3" s="303"/>
      <c r="G3" s="303"/>
      <c r="H3" s="303"/>
      <c r="I3" s="303"/>
    </row>
    <row r="4" spans="1:9">
      <c r="A4" s="265" t="s">
        <v>462</v>
      </c>
      <c r="B4" s="249"/>
      <c r="C4" s="249"/>
      <c r="D4" s="249"/>
      <c r="E4" s="249"/>
      <c r="F4" s="249"/>
      <c r="G4" s="249"/>
      <c r="H4" s="249"/>
      <c r="I4" s="250"/>
    </row>
    <row r="5" spans="1:9" ht="24" thickBot="1">
      <c r="A5" s="317" t="s">
        <v>2</v>
      </c>
      <c r="B5" s="318"/>
      <c r="C5" s="318"/>
      <c r="D5" s="318"/>
      <c r="E5" s="318"/>
      <c r="F5" s="319"/>
      <c r="G5" s="14" t="s">
        <v>103</v>
      </c>
      <c r="H5" s="20" t="s">
        <v>303</v>
      </c>
      <c r="I5" s="20" t="s">
        <v>281</v>
      </c>
    </row>
    <row r="6" spans="1:9">
      <c r="A6" s="308">
        <v>1</v>
      </c>
      <c r="B6" s="309"/>
      <c r="C6" s="309"/>
      <c r="D6" s="309"/>
      <c r="E6" s="309"/>
      <c r="F6" s="310"/>
      <c r="G6" s="15">
        <v>2</v>
      </c>
      <c r="H6" s="21" t="s">
        <v>169</v>
      </c>
      <c r="I6" s="21" t="s">
        <v>170</v>
      </c>
    </row>
    <row r="7" spans="1:9">
      <c r="A7" s="313" t="s">
        <v>171</v>
      </c>
      <c r="B7" s="314"/>
      <c r="C7" s="314"/>
      <c r="D7" s="314"/>
      <c r="E7" s="314"/>
      <c r="F7" s="314"/>
      <c r="G7" s="314"/>
      <c r="H7" s="314"/>
      <c r="I7" s="315"/>
    </row>
    <row r="8" spans="1:9">
      <c r="A8" s="316" t="s">
        <v>223</v>
      </c>
      <c r="B8" s="316"/>
      <c r="C8" s="316"/>
      <c r="D8" s="316"/>
      <c r="E8" s="316"/>
      <c r="F8" s="316"/>
      <c r="G8" s="16">
        <v>1</v>
      </c>
      <c r="H8" s="23">
        <v>43402029</v>
      </c>
      <c r="I8" s="23">
        <v>42114117</v>
      </c>
    </row>
    <row r="9" spans="1:9">
      <c r="A9" s="300" t="s">
        <v>224</v>
      </c>
      <c r="B9" s="300"/>
      <c r="C9" s="300"/>
      <c r="D9" s="300"/>
      <c r="E9" s="300"/>
      <c r="F9" s="300"/>
      <c r="G9" s="17">
        <v>2</v>
      </c>
      <c r="H9" s="24">
        <v>0</v>
      </c>
      <c r="I9" s="24">
        <v>0</v>
      </c>
    </row>
    <row r="10" spans="1:9">
      <c r="A10" s="300" t="s">
        <v>225</v>
      </c>
      <c r="B10" s="300"/>
      <c r="C10" s="300"/>
      <c r="D10" s="300"/>
      <c r="E10" s="300"/>
      <c r="F10" s="300"/>
      <c r="G10" s="17">
        <v>3</v>
      </c>
      <c r="H10" s="24">
        <v>46817</v>
      </c>
      <c r="I10" s="24">
        <v>53994</v>
      </c>
    </row>
    <row r="11" spans="1:9">
      <c r="A11" s="300" t="s">
        <v>226</v>
      </c>
      <c r="B11" s="300"/>
      <c r="C11" s="300"/>
      <c r="D11" s="300"/>
      <c r="E11" s="300"/>
      <c r="F11" s="300"/>
      <c r="G11" s="17">
        <v>4</v>
      </c>
      <c r="H11" s="24">
        <v>0</v>
      </c>
      <c r="I11" s="24">
        <v>0</v>
      </c>
    </row>
    <row r="12" spans="1:9">
      <c r="A12" s="300" t="s">
        <v>395</v>
      </c>
      <c r="B12" s="300"/>
      <c r="C12" s="300"/>
      <c r="D12" s="300"/>
      <c r="E12" s="300"/>
      <c r="F12" s="300"/>
      <c r="G12" s="17">
        <v>5</v>
      </c>
      <c r="H12" s="24">
        <v>113315</v>
      </c>
      <c r="I12" s="24">
        <v>57167</v>
      </c>
    </row>
    <row r="13" spans="1:9">
      <c r="A13" s="301" t="s">
        <v>396</v>
      </c>
      <c r="B13" s="301"/>
      <c r="C13" s="301"/>
      <c r="D13" s="301"/>
      <c r="E13" s="301"/>
      <c r="F13" s="301"/>
      <c r="G13" s="57">
        <v>6</v>
      </c>
      <c r="H13" s="60">
        <f>SUM(H8:H12)</f>
        <v>43562161</v>
      </c>
      <c r="I13" s="60">
        <f>SUM(I8:I12)</f>
        <v>42225278</v>
      </c>
    </row>
    <row r="14" spans="1:9" ht="12.75" customHeight="1">
      <c r="A14" s="300" t="s">
        <v>397</v>
      </c>
      <c r="B14" s="300"/>
      <c r="C14" s="300"/>
      <c r="D14" s="300"/>
      <c r="E14" s="300"/>
      <c r="F14" s="300"/>
      <c r="G14" s="17">
        <v>7</v>
      </c>
      <c r="H14" s="24">
        <v>-11723524</v>
      </c>
      <c r="I14" s="24">
        <v>-10918789</v>
      </c>
    </row>
    <row r="15" spans="1:9" ht="12.75" customHeight="1">
      <c r="A15" s="300" t="s">
        <v>398</v>
      </c>
      <c r="B15" s="300"/>
      <c r="C15" s="300"/>
      <c r="D15" s="300"/>
      <c r="E15" s="300"/>
      <c r="F15" s="300"/>
      <c r="G15" s="17">
        <v>8</v>
      </c>
      <c r="H15" s="24">
        <v>-9933900</v>
      </c>
      <c r="I15" s="24">
        <v>-11627886</v>
      </c>
    </row>
    <row r="16" spans="1:9" ht="12.75" customHeight="1">
      <c r="A16" s="300" t="s">
        <v>399</v>
      </c>
      <c r="B16" s="300"/>
      <c r="C16" s="300"/>
      <c r="D16" s="300"/>
      <c r="E16" s="300"/>
      <c r="F16" s="300"/>
      <c r="G16" s="17">
        <v>9</v>
      </c>
      <c r="H16" s="24">
        <v>-3830</v>
      </c>
      <c r="I16" s="24">
        <v>-6948</v>
      </c>
    </row>
    <row r="17" spans="1:9" ht="12.75" customHeight="1">
      <c r="A17" s="300" t="s">
        <v>400</v>
      </c>
      <c r="B17" s="300"/>
      <c r="C17" s="300"/>
      <c r="D17" s="300"/>
      <c r="E17" s="300"/>
      <c r="F17" s="300"/>
      <c r="G17" s="17">
        <v>10</v>
      </c>
      <c r="H17" s="24">
        <v>-37635</v>
      </c>
      <c r="I17" s="24">
        <v>-159921</v>
      </c>
    </row>
    <row r="18" spans="1:9" ht="12.75" customHeight="1">
      <c r="A18" s="300" t="s">
        <v>401</v>
      </c>
      <c r="B18" s="300"/>
      <c r="C18" s="300"/>
      <c r="D18" s="300"/>
      <c r="E18" s="300"/>
      <c r="F18" s="300"/>
      <c r="G18" s="17">
        <v>11</v>
      </c>
      <c r="H18" s="24">
        <v>-639888</v>
      </c>
      <c r="I18" s="24">
        <v>-434835</v>
      </c>
    </row>
    <row r="19" spans="1:9" ht="12.75" customHeight="1">
      <c r="A19" s="300" t="s">
        <v>402</v>
      </c>
      <c r="B19" s="300"/>
      <c r="C19" s="300"/>
      <c r="D19" s="300"/>
      <c r="E19" s="300"/>
      <c r="F19" s="300"/>
      <c r="G19" s="17">
        <v>12</v>
      </c>
      <c r="H19" s="24">
        <v>-6216178</v>
      </c>
      <c r="I19" s="24">
        <v>-6475461</v>
      </c>
    </row>
    <row r="20" spans="1:9" ht="26.25" customHeight="1">
      <c r="A20" s="301" t="s">
        <v>403</v>
      </c>
      <c r="B20" s="301"/>
      <c r="C20" s="301"/>
      <c r="D20" s="301"/>
      <c r="E20" s="301"/>
      <c r="F20" s="301"/>
      <c r="G20" s="57">
        <v>13</v>
      </c>
      <c r="H20" s="60">
        <f>SUM(H14:H19)</f>
        <v>-28554955</v>
      </c>
      <c r="I20" s="60">
        <f>SUM(I14:I19)</f>
        <v>-29623840</v>
      </c>
    </row>
    <row r="21" spans="1:9" ht="27.6" customHeight="1">
      <c r="A21" s="312" t="s">
        <v>404</v>
      </c>
      <c r="B21" s="312"/>
      <c r="C21" s="312"/>
      <c r="D21" s="312"/>
      <c r="E21" s="312"/>
      <c r="F21" s="312"/>
      <c r="G21" s="58">
        <v>14</v>
      </c>
      <c r="H21" s="25">
        <f>H13+H20</f>
        <v>15007206</v>
      </c>
      <c r="I21" s="25">
        <f>I13+I20</f>
        <v>12601438</v>
      </c>
    </row>
    <row r="22" spans="1:9">
      <c r="A22" s="313" t="s">
        <v>191</v>
      </c>
      <c r="B22" s="314"/>
      <c r="C22" s="314"/>
      <c r="D22" s="314"/>
      <c r="E22" s="314"/>
      <c r="F22" s="314"/>
      <c r="G22" s="314"/>
      <c r="H22" s="314"/>
      <c r="I22" s="315"/>
    </row>
    <row r="23" spans="1:9" ht="26.45" customHeight="1">
      <c r="A23" s="316" t="s">
        <v>227</v>
      </c>
      <c r="B23" s="316"/>
      <c r="C23" s="316"/>
      <c r="D23" s="316"/>
      <c r="E23" s="316"/>
      <c r="F23" s="316"/>
      <c r="G23" s="16">
        <v>15</v>
      </c>
      <c r="H23" s="23">
        <v>2726</v>
      </c>
      <c r="I23" s="23">
        <v>425</v>
      </c>
    </row>
    <row r="24" spans="1:9" ht="12.75" customHeight="1">
      <c r="A24" s="300" t="s">
        <v>228</v>
      </c>
      <c r="B24" s="300"/>
      <c r="C24" s="300"/>
      <c r="D24" s="300"/>
      <c r="E24" s="300"/>
      <c r="F24" s="300"/>
      <c r="G24" s="16">
        <v>16</v>
      </c>
      <c r="H24" s="24">
        <v>0</v>
      </c>
      <c r="I24" s="24">
        <v>0</v>
      </c>
    </row>
    <row r="25" spans="1:9" ht="12.75" customHeight="1">
      <c r="A25" s="300" t="s">
        <v>229</v>
      </c>
      <c r="B25" s="300"/>
      <c r="C25" s="300"/>
      <c r="D25" s="300"/>
      <c r="E25" s="300"/>
      <c r="F25" s="300"/>
      <c r="G25" s="16">
        <v>17</v>
      </c>
      <c r="H25" s="24">
        <v>719079</v>
      </c>
      <c r="I25" s="24">
        <v>777817</v>
      </c>
    </row>
    <row r="26" spans="1:9" ht="12.75" customHeight="1">
      <c r="A26" s="300" t="s">
        <v>230</v>
      </c>
      <c r="B26" s="300"/>
      <c r="C26" s="300"/>
      <c r="D26" s="300"/>
      <c r="E26" s="300"/>
      <c r="F26" s="300"/>
      <c r="G26" s="16">
        <v>18</v>
      </c>
      <c r="H26" s="24">
        <v>0</v>
      </c>
      <c r="I26" s="24">
        <v>1995</v>
      </c>
    </row>
    <row r="27" spans="1:9" ht="12.75" customHeight="1">
      <c r="A27" s="300" t="s">
        <v>231</v>
      </c>
      <c r="B27" s="300"/>
      <c r="C27" s="300"/>
      <c r="D27" s="300"/>
      <c r="E27" s="300"/>
      <c r="F27" s="300"/>
      <c r="G27" s="16">
        <v>19</v>
      </c>
      <c r="H27" s="24">
        <v>0</v>
      </c>
      <c r="I27" s="24">
        <v>0</v>
      </c>
    </row>
    <row r="28" spans="1:9" ht="12.75" customHeight="1">
      <c r="A28" s="300" t="s">
        <v>232</v>
      </c>
      <c r="B28" s="300"/>
      <c r="C28" s="300"/>
      <c r="D28" s="300"/>
      <c r="E28" s="300"/>
      <c r="F28" s="300"/>
      <c r="G28" s="16">
        <v>20</v>
      </c>
      <c r="H28" s="24">
        <v>28000198</v>
      </c>
      <c r="I28" s="24">
        <v>59500000</v>
      </c>
    </row>
    <row r="29" spans="1:9" ht="24" customHeight="1">
      <c r="A29" s="306" t="s">
        <v>405</v>
      </c>
      <c r="B29" s="306"/>
      <c r="C29" s="306"/>
      <c r="D29" s="306"/>
      <c r="E29" s="306"/>
      <c r="F29" s="306"/>
      <c r="G29" s="57">
        <v>21</v>
      </c>
      <c r="H29" s="61">
        <f>SUM(H23:H28)</f>
        <v>28722003</v>
      </c>
      <c r="I29" s="61">
        <f>SUM(I23:I28)</f>
        <v>60280237</v>
      </c>
    </row>
    <row r="30" spans="1:9" ht="27" customHeight="1">
      <c r="A30" s="300" t="s">
        <v>233</v>
      </c>
      <c r="B30" s="300"/>
      <c r="C30" s="300"/>
      <c r="D30" s="300"/>
      <c r="E30" s="300"/>
      <c r="F30" s="300"/>
      <c r="G30" s="17">
        <v>22</v>
      </c>
      <c r="H30" s="24">
        <v>-2200671</v>
      </c>
      <c r="I30" s="24">
        <v>-939947</v>
      </c>
    </row>
    <row r="31" spans="1:9" ht="12.75" customHeight="1">
      <c r="A31" s="300" t="s">
        <v>234</v>
      </c>
      <c r="B31" s="300"/>
      <c r="C31" s="300"/>
      <c r="D31" s="300"/>
      <c r="E31" s="300"/>
      <c r="F31" s="300"/>
      <c r="G31" s="17">
        <v>23</v>
      </c>
      <c r="H31" s="24">
        <v>0</v>
      </c>
      <c r="I31" s="24">
        <v>0</v>
      </c>
    </row>
    <row r="32" spans="1:9" ht="12.75" customHeight="1">
      <c r="A32" s="300" t="s">
        <v>406</v>
      </c>
      <c r="B32" s="300"/>
      <c r="C32" s="300"/>
      <c r="D32" s="300"/>
      <c r="E32" s="300"/>
      <c r="F32" s="300"/>
      <c r="G32" s="17">
        <v>24</v>
      </c>
      <c r="H32" s="24">
        <v>0</v>
      </c>
      <c r="I32" s="24">
        <v>0</v>
      </c>
    </row>
    <row r="33" spans="1:9" ht="12.75" customHeight="1">
      <c r="A33" s="300" t="s">
        <v>235</v>
      </c>
      <c r="B33" s="300"/>
      <c r="C33" s="300"/>
      <c r="D33" s="300"/>
      <c r="E33" s="300"/>
      <c r="F33" s="300"/>
      <c r="G33" s="17">
        <v>25</v>
      </c>
      <c r="H33" s="24">
        <v>0</v>
      </c>
      <c r="I33" s="24">
        <v>0</v>
      </c>
    </row>
    <row r="34" spans="1:9" ht="12.75" customHeight="1">
      <c r="A34" s="300" t="s">
        <v>236</v>
      </c>
      <c r="B34" s="300"/>
      <c r="C34" s="300"/>
      <c r="D34" s="300"/>
      <c r="E34" s="300"/>
      <c r="F34" s="300"/>
      <c r="G34" s="17">
        <v>26</v>
      </c>
      <c r="H34" s="24">
        <v>-26500000</v>
      </c>
      <c r="I34" s="24">
        <v>-67000000</v>
      </c>
    </row>
    <row r="35" spans="1:9" ht="25.9" customHeight="1">
      <c r="A35" s="306" t="s">
        <v>407</v>
      </c>
      <c r="B35" s="306"/>
      <c r="C35" s="306"/>
      <c r="D35" s="306"/>
      <c r="E35" s="306"/>
      <c r="F35" s="306"/>
      <c r="G35" s="57">
        <v>27</v>
      </c>
      <c r="H35" s="61">
        <f>SUM(H30:H34)</f>
        <v>-28700671</v>
      </c>
      <c r="I35" s="61">
        <f>SUM(I30:I34)</f>
        <v>-67939947</v>
      </c>
    </row>
    <row r="36" spans="1:9" ht="28.15" customHeight="1">
      <c r="A36" s="312" t="s">
        <v>408</v>
      </c>
      <c r="B36" s="312"/>
      <c r="C36" s="312"/>
      <c r="D36" s="312"/>
      <c r="E36" s="312"/>
      <c r="F36" s="312"/>
      <c r="G36" s="58">
        <v>28</v>
      </c>
      <c r="H36" s="62">
        <f>H29+H35</f>
        <v>21332</v>
      </c>
      <c r="I36" s="62">
        <f>I29+I35</f>
        <v>-7659710</v>
      </c>
    </row>
    <row r="37" spans="1:9">
      <c r="A37" s="313" t="s">
        <v>206</v>
      </c>
      <c r="B37" s="314"/>
      <c r="C37" s="314"/>
      <c r="D37" s="314"/>
      <c r="E37" s="314"/>
      <c r="F37" s="314"/>
      <c r="G37" s="314">
        <v>0</v>
      </c>
      <c r="H37" s="314"/>
      <c r="I37" s="315"/>
    </row>
    <row r="38" spans="1:9" ht="12.75" customHeight="1">
      <c r="A38" s="320" t="s">
        <v>237</v>
      </c>
      <c r="B38" s="320"/>
      <c r="C38" s="320"/>
      <c r="D38" s="320"/>
      <c r="E38" s="320"/>
      <c r="F38" s="320"/>
      <c r="G38" s="16">
        <v>29</v>
      </c>
      <c r="H38" s="23">
        <v>0</v>
      </c>
      <c r="I38" s="23">
        <v>0</v>
      </c>
    </row>
    <row r="39" spans="1:9" ht="25.15" customHeight="1">
      <c r="A39" s="305" t="s">
        <v>238</v>
      </c>
      <c r="B39" s="305"/>
      <c r="C39" s="305"/>
      <c r="D39" s="305"/>
      <c r="E39" s="305"/>
      <c r="F39" s="305"/>
      <c r="G39" s="17">
        <v>30</v>
      </c>
      <c r="H39" s="24">
        <v>0</v>
      </c>
      <c r="I39" s="24">
        <v>0</v>
      </c>
    </row>
    <row r="40" spans="1:9" ht="12.75" customHeight="1">
      <c r="A40" s="305" t="s">
        <v>239</v>
      </c>
      <c r="B40" s="305"/>
      <c r="C40" s="305"/>
      <c r="D40" s="305"/>
      <c r="E40" s="305"/>
      <c r="F40" s="305"/>
      <c r="G40" s="17">
        <v>31</v>
      </c>
      <c r="H40" s="24">
        <v>0</v>
      </c>
      <c r="I40" s="24">
        <v>0</v>
      </c>
    </row>
    <row r="41" spans="1:9" ht="12.75" customHeight="1">
      <c r="A41" s="305" t="s">
        <v>240</v>
      </c>
      <c r="B41" s="305"/>
      <c r="C41" s="305"/>
      <c r="D41" s="305"/>
      <c r="E41" s="305"/>
      <c r="F41" s="305"/>
      <c r="G41" s="17">
        <v>32</v>
      </c>
      <c r="H41" s="24">
        <v>0</v>
      </c>
      <c r="I41" s="24">
        <v>0</v>
      </c>
    </row>
    <row r="42" spans="1:9" ht="25.9" customHeight="1">
      <c r="A42" s="306" t="s">
        <v>409</v>
      </c>
      <c r="B42" s="306"/>
      <c r="C42" s="306"/>
      <c r="D42" s="306"/>
      <c r="E42" s="306"/>
      <c r="F42" s="306"/>
      <c r="G42" s="57">
        <v>33</v>
      </c>
      <c r="H42" s="61">
        <f>H41+H40+H39+H38</f>
        <v>0</v>
      </c>
      <c r="I42" s="61">
        <f>I41+I40+I39+I38</f>
        <v>0</v>
      </c>
    </row>
    <row r="43" spans="1:9" ht="24.6" customHeight="1">
      <c r="A43" s="305" t="s">
        <v>241</v>
      </c>
      <c r="B43" s="305"/>
      <c r="C43" s="305"/>
      <c r="D43" s="305"/>
      <c r="E43" s="305"/>
      <c r="F43" s="305"/>
      <c r="G43" s="17">
        <v>34</v>
      </c>
      <c r="H43" s="24">
        <v>-1066278</v>
      </c>
      <c r="I43" s="24">
        <v>-1065789</v>
      </c>
    </row>
    <row r="44" spans="1:9" ht="12.75" customHeight="1">
      <c r="A44" s="305" t="s">
        <v>242</v>
      </c>
      <c r="B44" s="305"/>
      <c r="C44" s="305"/>
      <c r="D44" s="305"/>
      <c r="E44" s="305"/>
      <c r="F44" s="305"/>
      <c r="G44" s="17">
        <v>35</v>
      </c>
      <c r="H44" s="24">
        <v>-2042673</v>
      </c>
      <c r="I44" s="24">
        <v>-1788066</v>
      </c>
    </row>
    <row r="45" spans="1:9" ht="12.75" customHeight="1">
      <c r="A45" s="305" t="s">
        <v>243</v>
      </c>
      <c r="B45" s="305"/>
      <c r="C45" s="305"/>
      <c r="D45" s="305"/>
      <c r="E45" s="305"/>
      <c r="F45" s="305"/>
      <c r="G45" s="17">
        <v>36</v>
      </c>
      <c r="H45" s="24">
        <v>0</v>
      </c>
      <c r="I45" s="24">
        <v>-141063</v>
      </c>
    </row>
    <row r="46" spans="1:9" ht="21" customHeight="1">
      <c r="A46" s="305" t="s">
        <v>244</v>
      </c>
      <c r="B46" s="305"/>
      <c r="C46" s="305"/>
      <c r="D46" s="305"/>
      <c r="E46" s="305"/>
      <c r="F46" s="305"/>
      <c r="G46" s="17">
        <v>37</v>
      </c>
      <c r="H46" s="24">
        <v>0</v>
      </c>
      <c r="I46" s="24">
        <v>0</v>
      </c>
    </row>
    <row r="47" spans="1:9" ht="12.75" customHeight="1">
      <c r="A47" s="305" t="s">
        <v>245</v>
      </c>
      <c r="B47" s="305"/>
      <c r="C47" s="305"/>
      <c r="D47" s="305"/>
      <c r="E47" s="305"/>
      <c r="F47" s="305"/>
      <c r="G47" s="17">
        <v>38</v>
      </c>
      <c r="H47" s="24">
        <v>-487920</v>
      </c>
      <c r="I47" s="24">
        <v>-401437</v>
      </c>
    </row>
    <row r="48" spans="1:9" ht="22.9" customHeight="1">
      <c r="A48" s="306" t="s">
        <v>410</v>
      </c>
      <c r="B48" s="306"/>
      <c r="C48" s="306"/>
      <c r="D48" s="306"/>
      <c r="E48" s="306"/>
      <c r="F48" s="306"/>
      <c r="G48" s="57">
        <v>39</v>
      </c>
      <c r="H48" s="61">
        <f>H47+H46+H45+H44+H43</f>
        <v>-3596871</v>
      </c>
      <c r="I48" s="61">
        <f>I47+I46+I45+I44+I43</f>
        <v>-3396355</v>
      </c>
    </row>
    <row r="49" spans="1:9" ht="25.9" customHeight="1">
      <c r="A49" s="307" t="s">
        <v>445</v>
      </c>
      <c r="B49" s="307"/>
      <c r="C49" s="307"/>
      <c r="D49" s="307"/>
      <c r="E49" s="307"/>
      <c r="F49" s="307"/>
      <c r="G49" s="57">
        <v>40</v>
      </c>
      <c r="H49" s="61">
        <f>H48+H42</f>
        <v>-3596871</v>
      </c>
      <c r="I49" s="61">
        <f>I48+I42</f>
        <v>-3396355</v>
      </c>
    </row>
    <row r="50" spans="1:9" ht="12.75" customHeight="1">
      <c r="A50" s="300" t="s">
        <v>246</v>
      </c>
      <c r="B50" s="300"/>
      <c r="C50" s="300"/>
      <c r="D50" s="300"/>
      <c r="E50" s="300"/>
      <c r="F50" s="300"/>
      <c r="G50" s="17">
        <v>41</v>
      </c>
      <c r="H50" s="24">
        <v>-386</v>
      </c>
      <c r="I50" s="24">
        <v>0</v>
      </c>
    </row>
    <row r="51" spans="1:9" ht="25.9" customHeight="1">
      <c r="A51" s="307" t="s">
        <v>411</v>
      </c>
      <c r="B51" s="307"/>
      <c r="C51" s="307"/>
      <c r="D51" s="307"/>
      <c r="E51" s="307"/>
      <c r="F51" s="307"/>
      <c r="G51" s="57">
        <v>42</v>
      </c>
      <c r="H51" s="61">
        <f>H21+H36+H49+H50</f>
        <v>11431281</v>
      </c>
      <c r="I51" s="61">
        <f>I21+I36+I49+I50</f>
        <v>1545373</v>
      </c>
    </row>
    <row r="52" spans="1:9" ht="12.75" customHeight="1">
      <c r="A52" s="311" t="s">
        <v>220</v>
      </c>
      <c r="B52" s="311"/>
      <c r="C52" s="311"/>
      <c r="D52" s="311"/>
      <c r="E52" s="311"/>
      <c r="F52" s="311"/>
      <c r="G52" s="17">
        <v>43</v>
      </c>
      <c r="H52" s="24">
        <v>6031611</v>
      </c>
      <c r="I52" s="24">
        <v>7108163</v>
      </c>
    </row>
    <row r="53" spans="1:9" ht="31.9" customHeight="1">
      <c r="A53" s="304" t="s">
        <v>412</v>
      </c>
      <c r="B53" s="304"/>
      <c r="C53" s="304"/>
      <c r="D53" s="304"/>
      <c r="E53" s="304"/>
      <c r="F53" s="304"/>
      <c r="G53" s="59">
        <v>44</v>
      </c>
      <c r="H53" s="63">
        <f>H52+H51</f>
        <v>17462892</v>
      </c>
      <c r="I53" s="63">
        <f>I52+I51</f>
        <v>8653536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B18" zoomScale="80" zoomScaleNormal="100" zoomScaleSheetLayoutView="80" workbookViewId="0">
      <selection activeCell="W58" sqref="W58"/>
    </sheetView>
  </sheetViews>
  <sheetFormatPr defaultRowHeight="12.75"/>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39" t="s">
        <v>247</v>
      </c>
      <c r="B1" s="340"/>
      <c r="C1" s="340"/>
      <c r="D1" s="340"/>
      <c r="E1" s="340"/>
      <c r="F1" s="340"/>
      <c r="G1" s="340"/>
      <c r="H1" s="340"/>
      <c r="I1" s="340"/>
      <c r="J1" s="340"/>
      <c r="K1" s="26"/>
    </row>
    <row r="2" spans="1:25" ht="15.75">
      <c r="A2" s="2"/>
      <c r="B2" s="3"/>
      <c r="C2" s="341" t="s">
        <v>248</v>
      </c>
      <c r="D2" s="341"/>
      <c r="E2" s="9">
        <v>45658</v>
      </c>
      <c r="F2" s="4" t="s">
        <v>0</v>
      </c>
      <c r="G2" s="9">
        <v>45930</v>
      </c>
      <c r="H2" s="27"/>
      <c r="I2" s="27"/>
      <c r="J2" s="27"/>
      <c r="K2" s="26"/>
      <c r="X2" s="28" t="s">
        <v>448</v>
      </c>
    </row>
    <row r="3" spans="1:25" ht="13.5" customHeight="1" thickBot="1">
      <c r="A3" s="342" t="s">
        <v>249</v>
      </c>
      <c r="B3" s="343"/>
      <c r="C3" s="343"/>
      <c r="D3" s="343"/>
      <c r="E3" s="343"/>
      <c r="F3" s="343"/>
      <c r="G3" s="346" t="s">
        <v>3</v>
      </c>
      <c r="H3" s="330" t="s">
        <v>250</v>
      </c>
      <c r="I3" s="330"/>
      <c r="J3" s="330"/>
      <c r="K3" s="330"/>
      <c r="L3" s="330"/>
      <c r="M3" s="330"/>
      <c r="N3" s="330"/>
      <c r="O3" s="330"/>
      <c r="P3" s="330"/>
      <c r="Q3" s="330"/>
      <c r="R3" s="330"/>
      <c r="S3" s="330"/>
      <c r="T3" s="330"/>
      <c r="U3" s="330"/>
      <c r="V3" s="330"/>
      <c r="W3" s="330"/>
      <c r="X3" s="330" t="s">
        <v>251</v>
      </c>
      <c r="Y3" s="332" t="s">
        <v>252</v>
      </c>
    </row>
    <row r="4" spans="1:25" ht="90.75" thickBot="1">
      <c r="A4" s="344"/>
      <c r="B4" s="345"/>
      <c r="C4" s="345"/>
      <c r="D4" s="345"/>
      <c r="E4" s="345"/>
      <c r="F4" s="345"/>
      <c r="G4" s="347"/>
      <c r="H4" s="29" t="s">
        <v>253</v>
      </c>
      <c r="I4" s="29" t="s">
        <v>254</v>
      </c>
      <c r="J4" s="29" t="s">
        <v>255</v>
      </c>
      <c r="K4" s="29" t="s">
        <v>256</v>
      </c>
      <c r="L4" s="29" t="s">
        <v>257</v>
      </c>
      <c r="M4" s="29" t="s">
        <v>258</v>
      </c>
      <c r="N4" s="29" t="s">
        <v>259</v>
      </c>
      <c r="O4" s="29" t="s">
        <v>260</v>
      </c>
      <c r="P4" s="74" t="s">
        <v>413</v>
      </c>
      <c r="Q4" s="29" t="s">
        <v>261</v>
      </c>
      <c r="R4" s="29" t="s">
        <v>262</v>
      </c>
      <c r="S4" s="74" t="s">
        <v>414</v>
      </c>
      <c r="T4" s="74" t="s">
        <v>415</v>
      </c>
      <c r="U4" s="29" t="s">
        <v>263</v>
      </c>
      <c r="V4" s="29" t="s">
        <v>264</v>
      </c>
      <c r="W4" s="29" t="s">
        <v>265</v>
      </c>
      <c r="X4" s="331"/>
      <c r="Y4" s="333"/>
    </row>
    <row r="5" spans="1:25" ht="22.5">
      <c r="A5" s="334">
        <v>1</v>
      </c>
      <c r="B5" s="335"/>
      <c r="C5" s="335"/>
      <c r="D5" s="335"/>
      <c r="E5" s="335"/>
      <c r="F5" s="335"/>
      <c r="G5" s="5">
        <v>2</v>
      </c>
      <c r="H5" s="30" t="s">
        <v>169</v>
      </c>
      <c r="I5" s="31" t="s">
        <v>170</v>
      </c>
      <c r="J5" s="30" t="s">
        <v>284</v>
      </c>
      <c r="K5" s="31" t="s">
        <v>285</v>
      </c>
      <c r="L5" s="30" t="s">
        <v>286</v>
      </c>
      <c r="M5" s="31" t="s">
        <v>287</v>
      </c>
      <c r="N5" s="30" t="s">
        <v>288</v>
      </c>
      <c r="O5" s="31" t="s">
        <v>289</v>
      </c>
      <c r="P5" s="30" t="s">
        <v>290</v>
      </c>
      <c r="Q5" s="31" t="s">
        <v>291</v>
      </c>
      <c r="R5" s="30" t="s">
        <v>292</v>
      </c>
      <c r="S5" s="30" t="s">
        <v>293</v>
      </c>
      <c r="T5" s="30" t="s">
        <v>294</v>
      </c>
      <c r="U5" s="30" t="s">
        <v>416</v>
      </c>
      <c r="V5" s="30" t="s">
        <v>295</v>
      </c>
      <c r="W5" s="30" t="s">
        <v>417</v>
      </c>
      <c r="X5" s="30">
        <v>19</v>
      </c>
      <c r="Y5" s="32" t="s">
        <v>418</v>
      </c>
    </row>
    <row r="6" spans="1:25">
      <c r="A6" s="336" t="s">
        <v>266</v>
      </c>
      <c r="B6" s="336"/>
      <c r="C6" s="336"/>
      <c r="D6" s="336"/>
      <c r="E6" s="336"/>
      <c r="F6" s="336"/>
      <c r="G6" s="336"/>
      <c r="H6" s="336"/>
      <c r="I6" s="336"/>
      <c r="J6" s="336"/>
      <c r="K6" s="336"/>
      <c r="L6" s="336"/>
      <c r="M6" s="336"/>
      <c r="N6" s="337"/>
      <c r="O6" s="337"/>
      <c r="P6" s="337"/>
      <c r="Q6" s="337"/>
      <c r="R6" s="337"/>
      <c r="S6" s="337"/>
      <c r="T6" s="337"/>
      <c r="U6" s="337"/>
      <c r="V6" s="337"/>
      <c r="W6" s="337"/>
      <c r="X6" s="337"/>
      <c r="Y6" s="338"/>
    </row>
    <row r="7" spans="1:25">
      <c r="A7" s="328" t="s">
        <v>300</v>
      </c>
      <c r="B7" s="328"/>
      <c r="C7" s="328"/>
      <c r="D7" s="328"/>
      <c r="E7" s="328"/>
      <c r="F7" s="328"/>
      <c r="G7" s="6">
        <v>1</v>
      </c>
      <c r="H7" s="33">
        <v>53064702</v>
      </c>
      <c r="I7" s="33">
        <v>0</v>
      </c>
      <c r="J7" s="33">
        <v>2653235</v>
      </c>
      <c r="K7" s="33">
        <v>0</v>
      </c>
      <c r="L7" s="33">
        <v>0</v>
      </c>
      <c r="M7" s="33">
        <v>0</v>
      </c>
      <c r="N7" s="33">
        <v>0</v>
      </c>
      <c r="O7" s="33">
        <v>0</v>
      </c>
      <c r="P7" s="33">
        <v>0</v>
      </c>
      <c r="Q7" s="33">
        <v>0</v>
      </c>
      <c r="R7" s="33">
        <v>0</v>
      </c>
      <c r="S7" s="33">
        <v>0</v>
      </c>
      <c r="T7" s="33">
        <v>0</v>
      </c>
      <c r="U7" s="33">
        <v>12947676</v>
      </c>
      <c r="V7" s="33">
        <v>2978679</v>
      </c>
      <c r="W7" s="34">
        <f>H7+I7+J7+K7-L7+M7+N7+O7+P7+Q7+R7+U7+V7+S7+T7</f>
        <v>71644292</v>
      </c>
      <c r="X7" s="33">
        <v>0</v>
      </c>
      <c r="Y7" s="34">
        <f>W7+X7</f>
        <v>71644292</v>
      </c>
    </row>
    <row r="8" spans="1:25">
      <c r="A8" s="323" t="s">
        <v>267</v>
      </c>
      <c r="B8" s="323"/>
      <c r="C8" s="323"/>
      <c r="D8" s="323"/>
      <c r="E8" s="323"/>
      <c r="F8" s="32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c r="A9" s="323" t="s">
        <v>268</v>
      </c>
      <c r="B9" s="323"/>
      <c r="C9" s="323"/>
      <c r="D9" s="323"/>
      <c r="E9" s="323"/>
      <c r="F9" s="32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c r="A10" s="329" t="s">
        <v>301</v>
      </c>
      <c r="B10" s="329"/>
      <c r="C10" s="329"/>
      <c r="D10" s="329"/>
      <c r="E10" s="329"/>
      <c r="F10" s="329"/>
      <c r="G10" s="7">
        <v>4</v>
      </c>
      <c r="H10" s="34">
        <f>H7+H8+H9</f>
        <v>53064702</v>
      </c>
      <c r="I10" s="34">
        <f t="shared" ref="I10:Y10" si="2">I7+I8+I9</f>
        <v>0</v>
      </c>
      <c r="J10" s="34">
        <f t="shared" si="2"/>
        <v>2653235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12947676</v>
      </c>
      <c r="V10" s="34">
        <f t="shared" si="2"/>
        <v>2978679</v>
      </c>
      <c r="W10" s="34">
        <f t="shared" si="2"/>
        <v>71644292</v>
      </c>
      <c r="X10" s="34">
        <f t="shared" si="2"/>
        <v>0</v>
      </c>
      <c r="Y10" s="34">
        <f t="shared" si="2"/>
        <v>71644292</v>
      </c>
    </row>
    <row r="11" spans="1:25">
      <c r="A11" s="323" t="s">
        <v>269</v>
      </c>
      <c r="B11" s="323"/>
      <c r="C11" s="323"/>
      <c r="D11" s="323"/>
      <c r="E11" s="323"/>
      <c r="F11" s="323"/>
      <c r="G11" s="6">
        <v>5</v>
      </c>
      <c r="H11" s="35">
        <v>0</v>
      </c>
      <c r="I11" s="35">
        <v>0</v>
      </c>
      <c r="J11" s="35">
        <v>0</v>
      </c>
      <c r="K11" s="35">
        <v>0</v>
      </c>
      <c r="L11" s="35">
        <v>0</v>
      </c>
      <c r="M11" s="35">
        <v>0</v>
      </c>
      <c r="N11" s="35">
        <v>0</v>
      </c>
      <c r="O11" s="35">
        <v>0</v>
      </c>
      <c r="P11" s="35">
        <v>0</v>
      </c>
      <c r="Q11" s="35">
        <v>0</v>
      </c>
      <c r="R11" s="35">
        <v>0</v>
      </c>
      <c r="S11" s="33">
        <v>0</v>
      </c>
      <c r="T11" s="33">
        <v>0</v>
      </c>
      <c r="U11" s="35">
        <v>0</v>
      </c>
      <c r="V11" s="33">
        <v>-608261</v>
      </c>
      <c r="W11" s="34">
        <f t="shared" ref="W11:W29" si="3">H11+I11+J11+K11-L11+M11+N11+O11+P11+Q11+R11+U11+V11+S11+T11</f>
        <v>-608261</v>
      </c>
      <c r="X11" s="33">
        <v>0</v>
      </c>
      <c r="Y11" s="34">
        <f t="shared" ref="Y11:Y29" si="4">W11+X11</f>
        <v>-608261</v>
      </c>
    </row>
    <row r="12" spans="1:25">
      <c r="A12" s="323" t="s">
        <v>270</v>
      </c>
      <c r="B12" s="323"/>
      <c r="C12" s="323"/>
      <c r="D12" s="323"/>
      <c r="E12" s="323"/>
      <c r="F12" s="32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c r="A13" s="323" t="s">
        <v>271</v>
      </c>
      <c r="B13" s="323"/>
      <c r="C13" s="323"/>
      <c r="D13" s="323"/>
      <c r="E13" s="323"/>
      <c r="F13" s="32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c r="A14" s="323" t="s">
        <v>419</v>
      </c>
      <c r="B14" s="323"/>
      <c r="C14" s="323"/>
      <c r="D14" s="323"/>
      <c r="E14" s="323"/>
      <c r="F14" s="32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c r="A15" s="323" t="s">
        <v>272</v>
      </c>
      <c r="B15" s="323"/>
      <c r="C15" s="323"/>
      <c r="D15" s="323"/>
      <c r="E15" s="323"/>
      <c r="F15" s="32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c r="A16" s="323" t="s">
        <v>273</v>
      </c>
      <c r="B16" s="323"/>
      <c r="C16" s="323"/>
      <c r="D16" s="323"/>
      <c r="E16" s="323"/>
      <c r="F16" s="32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c r="A17" s="323" t="s">
        <v>274</v>
      </c>
      <c r="B17" s="323"/>
      <c r="C17" s="323"/>
      <c r="D17" s="323"/>
      <c r="E17" s="323"/>
      <c r="F17" s="32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c r="A18" s="323" t="s">
        <v>275</v>
      </c>
      <c r="B18" s="323"/>
      <c r="C18" s="323"/>
      <c r="D18" s="323"/>
      <c r="E18" s="323"/>
      <c r="F18" s="32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c r="A19" s="323" t="s">
        <v>276</v>
      </c>
      <c r="B19" s="323"/>
      <c r="C19" s="323"/>
      <c r="D19" s="323"/>
      <c r="E19" s="323"/>
      <c r="F19" s="32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c r="A20" s="323" t="s">
        <v>277</v>
      </c>
      <c r="B20" s="323"/>
      <c r="C20" s="323"/>
      <c r="D20" s="323"/>
      <c r="E20" s="323"/>
      <c r="F20" s="32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c r="A21" s="323" t="s">
        <v>420</v>
      </c>
      <c r="B21" s="323"/>
      <c r="C21" s="323"/>
      <c r="D21" s="323"/>
      <c r="E21" s="323"/>
      <c r="F21" s="32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c r="A22" s="323" t="s">
        <v>421</v>
      </c>
      <c r="B22" s="323"/>
      <c r="C22" s="323"/>
      <c r="D22" s="323"/>
      <c r="E22" s="323"/>
      <c r="F22" s="32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c r="A23" s="323" t="s">
        <v>422</v>
      </c>
      <c r="B23" s="323"/>
      <c r="C23" s="323"/>
      <c r="D23" s="323"/>
      <c r="E23" s="323"/>
      <c r="F23" s="32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c r="A24" s="323" t="s">
        <v>278</v>
      </c>
      <c r="B24" s="323"/>
      <c r="C24" s="323"/>
      <c r="D24" s="323"/>
      <c r="E24" s="323"/>
      <c r="F24" s="32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c r="A25" s="323" t="s">
        <v>423</v>
      </c>
      <c r="B25" s="323"/>
      <c r="C25" s="323"/>
      <c r="D25" s="323"/>
      <c r="E25" s="323"/>
      <c r="F25" s="32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c r="A26" s="323" t="s">
        <v>431</v>
      </c>
      <c r="B26" s="323"/>
      <c r="C26" s="323"/>
      <c r="D26" s="323"/>
      <c r="E26" s="323"/>
      <c r="F26" s="323"/>
      <c r="G26" s="6">
        <v>20</v>
      </c>
      <c r="H26" s="33">
        <v>0</v>
      </c>
      <c r="I26" s="33">
        <v>0</v>
      </c>
      <c r="J26" s="33">
        <v>0</v>
      </c>
      <c r="K26" s="33">
        <v>0</v>
      </c>
      <c r="L26" s="33">
        <v>0</v>
      </c>
      <c r="M26" s="33">
        <v>0</v>
      </c>
      <c r="N26" s="33">
        <v>0</v>
      </c>
      <c r="O26" s="33">
        <v>0</v>
      </c>
      <c r="P26" s="33">
        <v>0</v>
      </c>
      <c r="Q26" s="33">
        <v>0</v>
      </c>
      <c r="R26" s="33">
        <v>0</v>
      </c>
      <c r="S26" s="33">
        <v>0</v>
      </c>
      <c r="T26" s="33">
        <v>0</v>
      </c>
      <c r="U26" s="33">
        <v>-2042393</v>
      </c>
      <c r="V26" s="33">
        <v>0</v>
      </c>
      <c r="W26" s="34">
        <f t="shared" si="3"/>
        <v>-2042393</v>
      </c>
      <c r="X26" s="33">
        <v>0</v>
      </c>
      <c r="Y26" s="34">
        <f t="shared" si="4"/>
        <v>-2042393</v>
      </c>
    </row>
    <row r="27" spans="1:25" ht="12.75" customHeight="1">
      <c r="A27" s="323" t="s">
        <v>424</v>
      </c>
      <c r="B27" s="323"/>
      <c r="C27" s="323"/>
      <c r="D27" s="323"/>
      <c r="E27" s="323"/>
      <c r="F27" s="32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c r="A28" s="323" t="s">
        <v>425</v>
      </c>
      <c r="B28" s="323"/>
      <c r="C28" s="323"/>
      <c r="D28" s="323"/>
      <c r="E28" s="323"/>
      <c r="F28" s="323"/>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c r="A29" s="323" t="s">
        <v>426</v>
      </c>
      <c r="B29" s="323"/>
      <c r="C29" s="323"/>
      <c r="D29" s="323"/>
      <c r="E29" s="323"/>
      <c r="F29" s="32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c r="A30" s="324" t="s">
        <v>427</v>
      </c>
      <c r="B30" s="324"/>
      <c r="C30" s="324"/>
      <c r="D30" s="324"/>
      <c r="E30" s="324"/>
      <c r="F30" s="324"/>
      <c r="G30" s="8">
        <v>24</v>
      </c>
      <c r="H30" s="36">
        <f>SUM(H10:H29)</f>
        <v>53064702</v>
      </c>
      <c r="I30" s="36">
        <f t="shared" ref="I30:Y30" si="5">SUM(I10:I29)</f>
        <v>0</v>
      </c>
      <c r="J30" s="36">
        <f t="shared" si="5"/>
        <v>2653235</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10905283</v>
      </c>
      <c r="V30" s="36">
        <f t="shared" si="5"/>
        <v>2370418</v>
      </c>
      <c r="W30" s="36">
        <f t="shared" si="5"/>
        <v>68993638</v>
      </c>
      <c r="X30" s="36">
        <f t="shared" si="5"/>
        <v>0</v>
      </c>
      <c r="Y30" s="36">
        <f t="shared" si="5"/>
        <v>68993638</v>
      </c>
    </row>
    <row r="31" spans="1:25">
      <c r="A31" s="325" t="s">
        <v>279</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c r="A32" s="321" t="s">
        <v>280</v>
      </c>
      <c r="B32" s="321"/>
      <c r="C32" s="321"/>
      <c r="D32" s="321"/>
      <c r="E32" s="321"/>
      <c r="F32" s="32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c r="A33" s="321" t="s">
        <v>428</v>
      </c>
      <c r="B33" s="321"/>
      <c r="C33" s="321"/>
      <c r="D33" s="321"/>
      <c r="E33" s="321"/>
      <c r="F33" s="32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-608261</v>
      </c>
      <c r="W33" s="34">
        <f t="shared" si="8"/>
        <v>-608261</v>
      </c>
      <c r="X33" s="34">
        <f t="shared" si="8"/>
        <v>0</v>
      </c>
      <c r="Y33" s="34">
        <f t="shared" si="8"/>
        <v>-608261</v>
      </c>
    </row>
    <row r="34" spans="1:25" ht="30.75" customHeight="1">
      <c r="A34" s="322" t="s">
        <v>429</v>
      </c>
      <c r="B34" s="322"/>
      <c r="C34" s="322"/>
      <c r="D34" s="322"/>
      <c r="E34" s="322"/>
      <c r="F34" s="32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-2042393</v>
      </c>
      <c r="V34" s="36">
        <f t="shared" si="10"/>
        <v>0</v>
      </c>
      <c r="W34" s="36">
        <f t="shared" si="10"/>
        <v>-2042393</v>
      </c>
      <c r="X34" s="36">
        <f t="shared" si="10"/>
        <v>0</v>
      </c>
      <c r="Y34" s="36">
        <f t="shared" si="10"/>
        <v>-2042393</v>
      </c>
    </row>
    <row r="35" spans="1:25">
      <c r="A35" s="325" t="s">
        <v>281</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ht="12.75" customHeight="1">
      <c r="A36" s="328" t="s">
        <v>302</v>
      </c>
      <c r="B36" s="328"/>
      <c r="C36" s="328"/>
      <c r="D36" s="328"/>
      <c r="E36" s="328"/>
      <c r="F36" s="328"/>
      <c r="G36" s="6">
        <v>28</v>
      </c>
      <c r="H36" s="33">
        <v>53064702</v>
      </c>
      <c r="I36" s="33">
        <v>0</v>
      </c>
      <c r="J36" s="33">
        <v>2653235</v>
      </c>
      <c r="K36" s="33">
        <v>0</v>
      </c>
      <c r="L36" s="33">
        <v>0</v>
      </c>
      <c r="M36" s="33">
        <v>0</v>
      </c>
      <c r="N36" s="33">
        <v>0</v>
      </c>
      <c r="O36" s="33">
        <v>0</v>
      </c>
      <c r="P36" s="33">
        <v>0</v>
      </c>
      <c r="Q36" s="33">
        <v>0</v>
      </c>
      <c r="R36" s="33">
        <v>0</v>
      </c>
      <c r="S36" s="33">
        <v>0</v>
      </c>
      <c r="T36" s="33">
        <v>0</v>
      </c>
      <c r="U36" s="33">
        <f>+Bilanca!H92</f>
        <v>13883962</v>
      </c>
      <c r="V36" s="33">
        <f>+Bilanca!H95</f>
        <v>891285</v>
      </c>
      <c r="W36" s="37">
        <f>H36+I36+J36+K36-L36+M36+N36+O36+P36+Q36+R36+U36+V36+S36+T36</f>
        <v>70493184</v>
      </c>
      <c r="X36" s="33">
        <v>0</v>
      </c>
      <c r="Y36" s="37">
        <f t="shared" ref="Y36:Y38" si="12">W36+X36</f>
        <v>70493184</v>
      </c>
    </row>
    <row r="37" spans="1:25" ht="12.75" customHeight="1">
      <c r="A37" s="323" t="s">
        <v>267</v>
      </c>
      <c r="B37" s="323"/>
      <c r="C37" s="323"/>
      <c r="D37" s="323"/>
      <c r="E37" s="323"/>
      <c r="F37" s="32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c r="A38" s="323" t="s">
        <v>268</v>
      </c>
      <c r="B38" s="323"/>
      <c r="C38" s="323"/>
      <c r="D38" s="323"/>
      <c r="E38" s="323"/>
      <c r="F38" s="32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c r="A39" s="329" t="s">
        <v>430</v>
      </c>
      <c r="B39" s="329"/>
      <c r="C39" s="329"/>
      <c r="D39" s="329"/>
      <c r="E39" s="329"/>
      <c r="F39" s="329"/>
      <c r="G39" s="7">
        <v>31</v>
      </c>
      <c r="H39" s="34">
        <f>H36+H37+H38</f>
        <v>53064702</v>
      </c>
      <c r="I39" s="34">
        <f t="shared" ref="I39:Y39" si="14">I36+I37+I38</f>
        <v>0</v>
      </c>
      <c r="J39" s="34">
        <f t="shared" si="14"/>
        <v>2653235</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13883962</v>
      </c>
      <c r="V39" s="34">
        <f t="shared" si="14"/>
        <v>891285</v>
      </c>
      <c r="W39" s="34">
        <f t="shared" si="14"/>
        <v>70493184</v>
      </c>
      <c r="X39" s="34">
        <f t="shared" si="14"/>
        <v>0</v>
      </c>
      <c r="Y39" s="34">
        <f t="shared" si="14"/>
        <v>70493184</v>
      </c>
    </row>
    <row r="40" spans="1:25" ht="12.75" customHeight="1">
      <c r="A40" s="323" t="s">
        <v>269</v>
      </c>
      <c r="B40" s="323"/>
      <c r="C40" s="323"/>
      <c r="D40" s="323"/>
      <c r="E40" s="323"/>
      <c r="F40" s="323"/>
      <c r="G40" s="6">
        <v>32</v>
      </c>
      <c r="H40" s="35">
        <v>0</v>
      </c>
      <c r="I40" s="35">
        <v>0</v>
      </c>
      <c r="J40" s="35">
        <v>0</v>
      </c>
      <c r="K40" s="35">
        <v>0</v>
      </c>
      <c r="L40" s="35">
        <v>0</v>
      </c>
      <c r="M40" s="35">
        <v>0</v>
      </c>
      <c r="N40" s="35">
        <v>0</v>
      </c>
      <c r="O40" s="35">
        <v>0</v>
      </c>
      <c r="P40" s="35">
        <v>0</v>
      </c>
      <c r="Q40" s="35">
        <v>0</v>
      </c>
      <c r="R40" s="35">
        <v>0</v>
      </c>
      <c r="S40" s="33">
        <v>0</v>
      </c>
      <c r="T40" s="33">
        <v>0</v>
      </c>
      <c r="U40" s="35">
        <v>0</v>
      </c>
      <c r="V40" s="33">
        <f>+RDG!J66</f>
        <v>3019916</v>
      </c>
      <c r="W40" s="37">
        <f t="shared" ref="W40:W58" si="15">H40+I40+J40+K40-L40+M40+N40+O40+P40+Q40+R40+U40+V40+S40+T40</f>
        <v>3019916</v>
      </c>
      <c r="X40" s="33">
        <v>0</v>
      </c>
      <c r="Y40" s="37">
        <f t="shared" ref="Y40:Y58" si="16">W40+X40</f>
        <v>3019916</v>
      </c>
    </row>
    <row r="41" spans="1:25" ht="12.75" customHeight="1">
      <c r="A41" s="323" t="s">
        <v>270</v>
      </c>
      <c r="B41" s="323"/>
      <c r="C41" s="323"/>
      <c r="D41" s="323"/>
      <c r="E41" s="323"/>
      <c r="F41" s="32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c r="A42" s="323" t="s">
        <v>282</v>
      </c>
      <c r="B42" s="323"/>
      <c r="C42" s="323"/>
      <c r="D42" s="323"/>
      <c r="E42" s="323"/>
      <c r="F42" s="32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c r="A43" s="323" t="s">
        <v>419</v>
      </c>
      <c r="B43" s="323"/>
      <c r="C43" s="323"/>
      <c r="D43" s="323"/>
      <c r="E43" s="323"/>
      <c r="F43" s="32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c r="A44" s="323" t="s">
        <v>272</v>
      </c>
      <c r="B44" s="323"/>
      <c r="C44" s="323"/>
      <c r="D44" s="323"/>
      <c r="E44" s="323"/>
      <c r="F44" s="32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c r="A45" s="323" t="s">
        <v>273</v>
      </c>
      <c r="B45" s="323"/>
      <c r="C45" s="323"/>
      <c r="D45" s="323"/>
      <c r="E45" s="323"/>
      <c r="F45" s="32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c r="A46" s="323" t="s">
        <v>283</v>
      </c>
      <c r="B46" s="323"/>
      <c r="C46" s="323"/>
      <c r="D46" s="323"/>
      <c r="E46" s="323"/>
      <c r="F46" s="32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c r="A47" s="323" t="s">
        <v>275</v>
      </c>
      <c r="B47" s="323"/>
      <c r="C47" s="323"/>
      <c r="D47" s="323"/>
      <c r="E47" s="323"/>
      <c r="F47" s="32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c r="A48" s="323" t="s">
        <v>276</v>
      </c>
      <c r="B48" s="323"/>
      <c r="C48" s="323"/>
      <c r="D48" s="323"/>
      <c r="E48" s="323"/>
      <c r="F48" s="32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c r="A49" s="323" t="s">
        <v>277</v>
      </c>
      <c r="B49" s="323"/>
      <c r="C49" s="323"/>
      <c r="D49" s="323"/>
      <c r="E49" s="323"/>
      <c r="F49" s="32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c r="A50" s="323" t="s">
        <v>420</v>
      </c>
      <c r="B50" s="323"/>
      <c r="C50" s="323"/>
      <c r="D50" s="323"/>
      <c r="E50" s="323"/>
      <c r="F50" s="32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c r="A51" s="323" t="s">
        <v>421</v>
      </c>
      <c r="B51" s="323"/>
      <c r="C51" s="323"/>
      <c r="D51" s="323"/>
      <c r="E51" s="323"/>
      <c r="F51" s="32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c r="A52" s="323" t="s">
        <v>422</v>
      </c>
      <c r="B52" s="323"/>
      <c r="C52" s="323"/>
      <c r="D52" s="323"/>
      <c r="E52" s="323"/>
      <c r="F52" s="32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c r="A53" s="323" t="s">
        <v>278</v>
      </c>
      <c r="B53" s="323"/>
      <c r="C53" s="323"/>
      <c r="D53" s="323"/>
      <c r="E53" s="323"/>
      <c r="F53" s="32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c r="A54" s="323" t="s">
        <v>423</v>
      </c>
      <c r="B54" s="323"/>
      <c r="C54" s="323"/>
      <c r="D54" s="323"/>
      <c r="E54" s="323"/>
      <c r="F54" s="32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c r="A55" s="323" t="s">
        <v>431</v>
      </c>
      <c r="B55" s="323"/>
      <c r="C55" s="323"/>
      <c r="D55" s="323"/>
      <c r="E55" s="323"/>
      <c r="F55" s="323"/>
      <c r="G55" s="6">
        <v>47</v>
      </c>
      <c r="H55" s="33">
        <v>0</v>
      </c>
      <c r="I55" s="33">
        <v>0</v>
      </c>
      <c r="J55" s="33">
        <v>0</v>
      </c>
      <c r="K55" s="33">
        <v>0</v>
      </c>
      <c r="L55" s="33">
        <v>0</v>
      </c>
      <c r="M55" s="33">
        <v>0</v>
      </c>
      <c r="N55" s="33">
        <v>0</v>
      </c>
      <c r="O55" s="33">
        <v>0</v>
      </c>
      <c r="P55" s="33">
        <v>0</v>
      </c>
      <c r="Q55" s="33">
        <v>0</v>
      </c>
      <c r="R55" s="33">
        <v>0</v>
      </c>
      <c r="S55" s="33">
        <v>0</v>
      </c>
      <c r="T55" s="33">
        <v>0</v>
      </c>
      <c r="U55" s="33">
        <f>+NT_D!I44</f>
        <v>-1788066</v>
      </c>
      <c r="V55" s="33">
        <v>0</v>
      </c>
      <c r="W55" s="37">
        <f t="shared" si="15"/>
        <v>-1788066</v>
      </c>
      <c r="X55" s="33">
        <v>0</v>
      </c>
      <c r="Y55" s="37">
        <f t="shared" si="16"/>
        <v>-1788066</v>
      </c>
    </row>
    <row r="56" spans="1:25" ht="12.75" customHeight="1">
      <c r="A56" s="323" t="s">
        <v>424</v>
      </c>
      <c r="B56" s="323"/>
      <c r="C56" s="323"/>
      <c r="D56" s="323"/>
      <c r="E56" s="323"/>
      <c r="F56" s="32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c r="A57" s="323" t="s">
        <v>432</v>
      </c>
      <c r="B57" s="323"/>
      <c r="C57" s="323"/>
      <c r="D57" s="323"/>
      <c r="E57" s="323"/>
      <c r="F57" s="323"/>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c r="A58" s="323" t="s">
        <v>426</v>
      </c>
      <c r="B58" s="323"/>
      <c r="C58" s="323"/>
      <c r="D58" s="323"/>
      <c r="E58" s="323"/>
      <c r="F58" s="32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c r="A59" s="324" t="s">
        <v>433</v>
      </c>
      <c r="B59" s="324"/>
      <c r="C59" s="324"/>
      <c r="D59" s="324"/>
      <c r="E59" s="324"/>
      <c r="F59" s="324"/>
      <c r="G59" s="8">
        <v>51</v>
      </c>
      <c r="H59" s="36">
        <f>SUM(H39:H58)</f>
        <v>53064702</v>
      </c>
      <c r="I59" s="36">
        <f t="shared" ref="I59:Y59" si="17">SUM(I39:I58)</f>
        <v>0</v>
      </c>
      <c r="J59" s="36">
        <f t="shared" si="17"/>
        <v>2653235</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12095896</v>
      </c>
      <c r="V59" s="36">
        <f t="shared" si="17"/>
        <v>3911201</v>
      </c>
      <c r="W59" s="36">
        <f t="shared" si="17"/>
        <v>71725034</v>
      </c>
      <c r="X59" s="36">
        <f t="shared" si="17"/>
        <v>0</v>
      </c>
      <c r="Y59" s="36">
        <f t="shared" si="17"/>
        <v>71725034</v>
      </c>
    </row>
    <row r="60" spans="1:25">
      <c r="A60" s="325" t="s">
        <v>279</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c r="A61" s="321" t="s">
        <v>434</v>
      </c>
      <c r="B61" s="321"/>
      <c r="C61" s="321"/>
      <c r="D61" s="321"/>
      <c r="E61" s="321"/>
      <c r="F61" s="32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c r="A62" s="321" t="s">
        <v>435</v>
      </c>
      <c r="B62" s="321"/>
      <c r="C62" s="321"/>
      <c r="D62" s="321"/>
      <c r="E62" s="321"/>
      <c r="F62" s="32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3019916</v>
      </c>
      <c r="W62" s="37">
        <f t="shared" si="20"/>
        <v>3019916</v>
      </c>
      <c r="X62" s="37">
        <f t="shared" si="20"/>
        <v>0</v>
      </c>
      <c r="Y62" s="37">
        <f t="shared" si="20"/>
        <v>3019916</v>
      </c>
    </row>
    <row r="63" spans="1:25" ht="29.25" customHeight="1">
      <c r="A63" s="322" t="s">
        <v>436</v>
      </c>
      <c r="B63" s="322"/>
      <c r="C63" s="322"/>
      <c r="D63" s="322"/>
      <c r="E63" s="322"/>
      <c r="F63" s="32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-1788066</v>
      </c>
      <c r="V63" s="38">
        <f t="shared" si="22"/>
        <v>0</v>
      </c>
      <c r="W63" s="38">
        <f t="shared" si="22"/>
        <v>-1788066</v>
      </c>
      <c r="X63" s="38">
        <f t="shared" si="22"/>
        <v>0</v>
      </c>
      <c r="Y63" s="38">
        <f t="shared" si="22"/>
        <v>-1788066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74803149606299213" right="0.74803149606299213" top="0.39370078740157483" bottom="0.59055118110236227"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1"/>
  <sheetViews>
    <sheetView tabSelected="1" view="pageBreakPreview" topLeftCell="A35" zoomScale="90" zoomScaleNormal="90" zoomScaleSheetLayoutView="90" workbookViewId="0">
      <selection activeCell="D53" sqref="D53"/>
    </sheetView>
  </sheetViews>
  <sheetFormatPr defaultRowHeight="12.75"/>
  <cols>
    <col min="1" max="1" width="67.140625" bestFit="1" customWidth="1"/>
    <col min="2" max="2" width="8.42578125" customWidth="1"/>
    <col min="3" max="3" width="10.85546875" bestFit="1" customWidth="1"/>
    <col min="4" max="4" width="78.7109375" customWidth="1"/>
    <col min="5" max="5" width="25.42578125" bestFit="1" customWidth="1"/>
    <col min="6" max="6" width="24.42578125" customWidth="1"/>
    <col min="7" max="7" width="3.7109375" hidden="1" customWidth="1"/>
    <col min="8" max="8" width="0.42578125" customWidth="1"/>
    <col min="9" max="9" width="127" hidden="1" customWidth="1"/>
    <col min="15" max="15" width="18.5703125" bestFit="1" customWidth="1"/>
  </cols>
  <sheetData>
    <row r="1" spans="1:9" s="127" customFormat="1" ht="28.5" customHeight="1">
      <c r="A1" s="348" t="s">
        <v>529</v>
      </c>
      <c r="B1" s="348"/>
      <c r="C1" s="348"/>
      <c r="D1" s="348"/>
      <c r="E1" s="348"/>
      <c r="F1" s="348"/>
      <c r="G1" s="348"/>
      <c r="H1" s="348"/>
      <c r="I1" s="348"/>
    </row>
    <row r="2" spans="1:9">
      <c r="A2" s="348"/>
      <c r="B2" s="348"/>
      <c r="C2" s="348"/>
      <c r="D2" s="348"/>
      <c r="E2" s="348"/>
      <c r="F2" s="348"/>
      <c r="G2" s="348"/>
      <c r="H2" s="348"/>
      <c r="I2" s="348"/>
    </row>
    <row r="3" spans="1:9">
      <c r="A3" s="348"/>
      <c r="B3" s="348"/>
      <c r="C3" s="348"/>
      <c r="D3" s="348"/>
      <c r="E3" s="348"/>
      <c r="F3" s="348"/>
      <c r="G3" s="348"/>
      <c r="H3" s="348"/>
      <c r="I3" s="348"/>
    </row>
    <row r="4" spans="1:9">
      <c r="A4" s="348"/>
      <c r="B4" s="348"/>
      <c r="C4" s="348"/>
      <c r="D4" s="348"/>
      <c r="E4" s="348"/>
      <c r="F4" s="348"/>
      <c r="G4" s="348"/>
      <c r="H4" s="348"/>
      <c r="I4" s="348"/>
    </row>
    <row r="5" spans="1:9">
      <c r="A5" s="348"/>
      <c r="B5" s="348"/>
      <c r="C5" s="348"/>
      <c r="D5" s="348"/>
      <c r="E5" s="348"/>
      <c r="F5" s="348"/>
      <c r="G5" s="348"/>
      <c r="H5" s="348"/>
      <c r="I5" s="348"/>
    </row>
    <row r="6" spans="1:9">
      <c r="A6" s="348"/>
      <c r="B6" s="348"/>
      <c r="C6" s="348"/>
      <c r="D6" s="348"/>
      <c r="E6" s="348"/>
      <c r="F6" s="348"/>
      <c r="G6" s="348"/>
      <c r="H6" s="348"/>
      <c r="I6" s="348"/>
    </row>
    <row r="7" spans="1:9">
      <c r="A7" s="348"/>
      <c r="B7" s="348"/>
      <c r="C7" s="348"/>
      <c r="D7" s="348"/>
      <c r="E7" s="348"/>
      <c r="F7" s="348"/>
      <c r="G7" s="348"/>
      <c r="H7" s="348"/>
      <c r="I7" s="348"/>
    </row>
    <row r="8" spans="1:9">
      <c r="A8" s="348"/>
      <c r="B8" s="348"/>
      <c r="C8" s="348"/>
      <c r="D8" s="348"/>
      <c r="E8" s="348"/>
      <c r="F8" s="348"/>
      <c r="G8" s="348"/>
      <c r="H8" s="348"/>
      <c r="I8" s="348"/>
    </row>
    <row r="9" spans="1:9">
      <c r="A9" s="348"/>
      <c r="B9" s="348"/>
      <c r="C9" s="348"/>
      <c r="D9" s="348"/>
      <c r="E9" s="348"/>
      <c r="F9" s="348"/>
      <c r="G9" s="348"/>
      <c r="H9" s="348"/>
      <c r="I9" s="348"/>
    </row>
    <row r="10" spans="1:9">
      <c r="A10" s="348"/>
      <c r="B10" s="348"/>
      <c r="C10" s="348"/>
      <c r="D10" s="348"/>
      <c r="E10" s="348"/>
      <c r="F10" s="348"/>
      <c r="G10" s="348"/>
      <c r="H10" s="348"/>
      <c r="I10" s="348"/>
    </row>
    <row r="11" spans="1:9">
      <c r="A11" s="348"/>
      <c r="B11" s="348"/>
      <c r="C11" s="348"/>
      <c r="D11" s="348"/>
      <c r="E11" s="348"/>
      <c r="F11" s="348"/>
      <c r="G11" s="348"/>
      <c r="H11" s="348"/>
      <c r="I11" s="348"/>
    </row>
    <row r="12" spans="1:9">
      <c r="A12" s="348"/>
      <c r="B12" s="348"/>
      <c r="C12" s="348"/>
      <c r="D12" s="348"/>
      <c r="E12" s="348"/>
      <c r="F12" s="348"/>
      <c r="G12" s="348"/>
      <c r="H12" s="348"/>
      <c r="I12" s="348"/>
    </row>
    <row r="13" spans="1:9">
      <c r="A13" s="348"/>
      <c r="B13" s="348"/>
      <c r="C13" s="348"/>
      <c r="D13" s="348"/>
      <c r="E13" s="348"/>
      <c r="F13" s="348"/>
      <c r="G13" s="348"/>
      <c r="H13" s="348"/>
      <c r="I13" s="348"/>
    </row>
    <row r="14" spans="1:9">
      <c r="A14" s="348"/>
      <c r="B14" s="348"/>
      <c r="C14" s="348"/>
      <c r="D14" s="348"/>
      <c r="E14" s="348"/>
      <c r="F14" s="348"/>
      <c r="G14" s="348"/>
      <c r="H14" s="348"/>
      <c r="I14" s="348"/>
    </row>
    <row r="15" spans="1:9">
      <c r="A15" s="348"/>
      <c r="B15" s="348"/>
      <c r="C15" s="348"/>
      <c r="D15" s="348"/>
      <c r="E15" s="348"/>
      <c r="F15" s="348"/>
      <c r="G15" s="348"/>
      <c r="H15" s="348"/>
      <c r="I15" s="348"/>
    </row>
    <row r="16" spans="1:9">
      <c r="A16" s="348"/>
      <c r="B16" s="348"/>
      <c r="C16" s="348"/>
      <c r="D16" s="348"/>
      <c r="E16" s="348"/>
      <c r="F16" s="348"/>
      <c r="G16" s="348"/>
      <c r="H16" s="348"/>
      <c r="I16" s="348"/>
    </row>
    <row r="17" spans="1:9">
      <c r="A17" s="348"/>
      <c r="B17" s="348"/>
      <c r="C17" s="348"/>
      <c r="D17" s="348"/>
      <c r="E17" s="348"/>
      <c r="F17" s="348"/>
      <c r="G17" s="348"/>
      <c r="H17" s="348"/>
      <c r="I17" s="348"/>
    </row>
    <row r="18" spans="1:9">
      <c r="A18" s="348"/>
      <c r="B18" s="348"/>
      <c r="C18" s="348"/>
      <c r="D18" s="348"/>
      <c r="E18" s="348"/>
      <c r="F18" s="348"/>
      <c r="G18" s="348"/>
      <c r="H18" s="348"/>
      <c r="I18" s="348"/>
    </row>
    <row r="19" spans="1:9">
      <c r="A19" s="348"/>
      <c r="B19" s="348"/>
      <c r="C19" s="348"/>
      <c r="D19" s="348"/>
      <c r="E19" s="348"/>
      <c r="F19" s="348"/>
      <c r="G19" s="348"/>
      <c r="H19" s="348"/>
      <c r="I19" s="348"/>
    </row>
    <row r="20" spans="1:9">
      <c r="A20" s="348"/>
      <c r="B20" s="348"/>
      <c r="C20" s="348"/>
      <c r="D20" s="348"/>
      <c r="E20" s="348"/>
      <c r="F20" s="348"/>
      <c r="G20" s="348"/>
      <c r="H20" s="348"/>
      <c r="I20" s="348"/>
    </row>
    <row r="21" spans="1:9" ht="11.25" customHeight="1">
      <c r="A21" s="348"/>
      <c r="B21" s="348"/>
      <c r="C21" s="348"/>
      <c r="D21" s="348"/>
      <c r="E21" s="348"/>
      <c r="F21" s="348"/>
      <c r="G21" s="348"/>
      <c r="H21" s="348"/>
      <c r="I21" s="348"/>
    </row>
    <row r="22" spans="1:9">
      <c r="A22" s="348"/>
      <c r="B22" s="348"/>
      <c r="C22" s="348"/>
      <c r="D22" s="348"/>
      <c r="E22" s="348"/>
      <c r="F22" s="348"/>
      <c r="G22" s="348"/>
      <c r="H22" s="348"/>
      <c r="I22" s="348"/>
    </row>
    <row r="23" spans="1:9">
      <c r="A23" s="348"/>
      <c r="B23" s="348"/>
      <c r="C23" s="348"/>
      <c r="D23" s="348"/>
      <c r="E23" s="348"/>
      <c r="F23" s="348"/>
      <c r="G23" s="348"/>
      <c r="H23" s="348"/>
      <c r="I23" s="348"/>
    </row>
    <row r="24" spans="1:9">
      <c r="A24" s="348"/>
      <c r="B24" s="348"/>
      <c r="C24" s="348"/>
      <c r="D24" s="348"/>
      <c r="E24" s="348"/>
      <c r="F24" s="348"/>
      <c r="G24" s="348"/>
      <c r="H24" s="348"/>
      <c r="I24" s="348"/>
    </row>
    <row r="25" spans="1:9">
      <c r="A25" s="348"/>
      <c r="B25" s="348"/>
      <c r="C25" s="348"/>
      <c r="D25" s="348"/>
      <c r="E25" s="348"/>
      <c r="F25" s="348"/>
      <c r="G25" s="348"/>
      <c r="H25" s="348"/>
      <c r="I25" s="348"/>
    </row>
    <row r="26" spans="1:9">
      <c r="A26" s="348"/>
      <c r="B26" s="348"/>
      <c r="C26" s="348"/>
      <c r="D26" s="348"/>
      <c r="E26" s="348"/>
      <c r="F26" s="348"/>
      <c r="G26" s="348"/>
      <c r="H26" s="348"/>
      <c r="I26" s="348"/>
    </row>
    <row r="27" spans="1:9">
      <c r="A27" s="348"/>
      <c r="B27" s="348"/>
      <c r="C27" s="348"/>
      <c r="D27" s="348"/>
      <c r="E27" s="348"/>
      <c r="F27" s="348"/>
      <c r="G27" s="348"/>
      <c r="H27" s="348"/>
      <c r="I27" s="348"/>
    </row>
    <row r="28" spans="1:9">
      <c r="A28" s="348"/>
      <c r="B28" s="348"/>
      <c r="C28" s="348"/>
      <c r="D28" s="348"/>
      <c r="E28" s="348"/>
      <c r="F28" s="348"/>
      <c r="G28" s="348"/>
      <c r="H28" s="348"/>
      <c r="I28" s="348"/>
    </row>
    <row r="29" spans="1:9">
      <c r="A29" s="348"/>
      <c r="B29" s="348"/>
      <c r="C29" s="348"/>
      <c r="D29" s="348"/>
      <c r="E29" s="348"/>
      <c r="F29" s="348"/>
      <c r="G29" s="348"/>
      <c r="H29" s="348"/>
      <c r="I29" s="348"/>
    </row>
    <row r="30" spans="1:9">
      <c r="A30" s="348"/>
      <c r="B30" s="348"/>
      <c r="C30" s="348"/>
      <c r="D30" s="348"/>
      <c r="E30" s="348"/>
      <c r="F30" s="348"/>
      <c r="G30" s="348"/>
      <c r="H30" s="348"/>
      <c r="I30" s="348"/>
    </row>
    <row r="31" spans="1:9">
      <c r="A31" s="348"/>
      <c r="B31" s="348"/>
      <c r="C31" s="348"/>
      <c r="D31" s="348"/>
      <c r="E31" s="348"/>
      <c r="F31" s="348"/>
      <c r="G31" s="348"/>
      <c r="H31" s="348"/>
      <c r="I31" s="348"/>
    </row>
    <row r="32" spans="1:9">
      <c r="A32" s="348"/>
      <c r="B32" s="348"/>
      <c r="C32" s="348"/>
      <c r="D32" s="348"/>
      <c r="E32" s="348"/>
      <c r="F32" s="348"/>
      <c r="G32" s="348"/>
      <c r="H32" s="348"/>
      <c r="I32" s="348"/>
    </row>
    <row r="33" spans="1:15" ht="185.25" customHeight="1">
      <c r="A33" s="348"/>
      <c r="B33" s="348"/>
      <c r="C33" s="348"/>
      <c r="D33" s="348"/>
      <c r="E33" s="348"/>
      <c r="F33" s="348"/>
      <c r="G33" s="348"/>
      <c r="H33" s="348"/>
      <c r="I33" s="348"/>
    </row>
    <row r="34" spans="1:15" ht="409.5" customHeight="1">
      <c r="A34" s="348"/>
      <c r="B34" s="348"/>
      <c r="C34" s="348"/>
      <c r="D34" s="348"/>
      <c r="E34" s="348"/>
      <c r="F34" s="348"/>
      <c r="G34" s="348"/>
      <c r="H34" s="348"/>
      <c r="I34" s="348"/>
      <c r="O34" s="125"/>
    </row>
    <row r="35" spans="1:15">
      <c r="A35" s="348"/>
      <c r="B35" s="348"/>
      <c r="C35" s="348"/>
      <c r="D35" s="348"/>
      <c r="E35" s="348"/>
      <c r="F35" s="348"/>
      <c r="G35" s="348"/>
      <c r="H35" s="348"/>
      <c r="I35" s="348"/>
      <c r="O35" s="126"/>
    </row>
    <row r="36" spans="1:15">
      <c r="A36" s="348"/>
      <c r="B36" s="348"/>
      <c r="C36" s="348"/>
      <c r="D36" s="348"/>
      <c r="E36" s="348"/>
      <c r="F36" s="348"/>
      <c r="G36" s="348"/>
      <c r="H36" s="348"/>
      <c r="I36" s="348"/>
    </row>
    <row r="37" spans="1:15">
      <c r="A37" s="348"/>
      <c r="B37" s="348"/>
      <c r="C37" s="348"/>
      <c r="D37" s="348"/>
      <c r="E37" s="348"/>
      <c r="F37" s="348"/>
      <c r="G37" s="348"/>
      <c r="H37" s="348"/>
      <c r="I37" s="348"/>
    </row>
    <row r="38" spans="1:15">
      <c r="A38" s="348"/>
      <c r="B38" s="348"/>
      <c r="C38" s="348"/>
      <c r="D38" s="348"/>
      <c r="E38" s="348"/>
      <c r="F38" s="348"/>
      <c r="G38" s="348"/>
      <c r="H38" s="348"/>
      <c r="I38" s="348"/>
    </row>
    <row r="39" spans="1:15">
      <c r="A39" s="348"/>
      <c r="B39" s="348"/>
      <c r="C39" s="348"/>
      <c r="D39" s="348"/>
      <c r="E39" s="348"/>
      <c r="F39" s="348"/>
      <c r="G39" s="348"/>
      <c r="H39" s="348"/>
      <c r="I39" s="348"/>
    </row>
    <row r="40" spans="1:15">
      <c r="A40" s="348"/>
      <c r="B40" s="348"/>
      <c r="C40" s="348"/>
      <c r="D40" s="348"/>
      <c r="E40" s="348"/>
      <c r="F40" s="348"/>
      <c r="G40" s="348"/>
      <c r="H40" s="348"/>
      <c r="I40" s="348"/>
    </row>
    <row r="41" spans="1:15">
      <c r="A41" s="348"/>
      <c r="B41" s="348"/>
      <c r="C41" s="348"/>
      <c r="D41" s="348"/>
      <c r="E41" s="348"/>
      <c r="F41" s="348"/>
      <c r="G41" s="348"/>
      <c r="H41" s="348"/>
      <c r="I41" s="348"/>
    </row>
    <row r="42" spans="1:15">
      <c r="A42" s="348"/>
      <c r="B42" s="348"/>
      <c r="C42" s="348"/>
      <c r="D42" s="348"/>
      <c r="E42" s="348"/>
      <c r="F42" s="348"/>
      <c r="G42" s="348"/>
      <c r="H42" s="348"/>
      <c r="I42" s="348"/>
    </row>
    <row r="43" spans="1:15">
      <c r="A43" s="348"/>
      <c r="B43" s="348"/>
      <c r="C43" s="348"/>
      <c r="D43" s="348"/>
      <c r="E43" s="348"/>
      <c r="F43" s="348"/>
      <c r="G43" s="348"/>
      <c r="H43" s="348"/>
      <c r="I43" s="348"/>
    </row>
    <row r="44" spans="1:15">
      <c r="A44" s="348"/>
      <c r="B44" s="348"/>
      <c r="C44" s="348"/>
      <c r="D44" s="348"/>
      <c r="E44" s="348"/>
      <c r="F44" s="348"/>
      <c r="G44" s="348"/>
      <c r="H44" s="348"/>
      <c r="I44" s="348"/>
    </row>
    <row r="45" spans="1:15">
      <c r="A45" s="348"/>
      <c r="B45" s="348"/>
      <c r="C45" s="348"/>
      <c r="D45" s="348"/>
      <c r="E45" s="348"/>
      <c r="F45" s="348"/>
      <c r="G45" s="348"/>
      <c r="H45" s="348"/>
      <c r="I45" s="348"/>
    </row>
    <row r="46" spans="1:15">
      <c r="A46" s="348"/>
      <c r="B46" s="348"/>
      <c r="C46" s="348"/>
      <c r="D46" s="348"/>
      <c r="E46" s="348"/>
      <c r="F46" s="348"/>
      <c r="G46" s="348"/>
      <c r="H46" s="348"/>
      <c r="I46" s="348"/>
    </row>
    <row r="47" spans="1:15">
      <c r="A47" s="348"/>
      <c r="B47" s="348"/>
      <c r="C47" s="348"/>
      <c r="D47" s="348"/>
      <c r="E47" s="348"/>
      <c r="F47" s="348"/>
      <c r="G47" s="348"/>
      <c r="H47" s="348"/>
      <c r="I47" s="348"/>
    </row>
    <row r="48" spans="1:15">
      <c r="A48" s="348"/>
      <c r="B48" s="348"/>
      <c r="C48" s="348"/>
      <c r="D48" s="348"/>
      <c r="E48" s="348"/>
      <c r="F48" s="348"/>
      <c r="G48" s="348"/>
      <c r="H48" s="348"/>
      <c r="I48" s="348"/>
    </row>
    <row r="49" spans="1:9">
      <c r="A49" s="348"/>
      <c r="B49" s="348"/>
      <c r="C49" s="348"/>
      <c r="D49" s="348"/>
      <c r="E49" s="348"/>
      <c r="F49" s="348"/>
      <c r="G49" s="348"/>
      <c r="H49" s="348"/>
      <c r="I49" s="348"/>
    </row>
    <row r="50" spans="1:9" ht="71.25" customHeight="1">
      <c r="A50" s="348"/>
      <c r="B50" s="348"/>
      <c r="C50" s="348"/>
      <c r="D50" s="348"/>
      <c r="E50" s="348"/>
      <c r="F50" s="348"/>
      <c r="G50" s="348"/>
      <c r="H50" s="348"/>
      <c r="I50" s="348"/>
    </row>
    <row r="51" spans="1:9" ht="56.25" customHeight="1">
      <c r="A51" s="361" t="s">
        <v>524</v>
      </c>
      <c r="B51" s="362"/>
      <c r="C51" s="362"/>
      <c r="D51" s="362"/>
      <c r="E51" s="362"/>
      <c r="F51" s="362"/>
    </row>
    <row r="52" spans="1:9" s="175" customFormat="1" ht="24" customHeight="1">
      <c r="A52" s="176"/>
      <c r="B52" s="176"/>
      <c r="C52" s="176"/>
      <c r="D52" s="174"/>
      <c r="E52" s="174"/>
      <c r="F52" s="176"/>
      <c r="G52" s="176"/>
      <c r="H52" s="176"/>
      <c r="I52" s="176"/>
    </row>
    <row r="54" spans="1:9">
      <c r="A54" s="127" t="s">
        <v>463</v>
      </c>
    </row>
    <row r="55" spans="1:9" ht="15.75">
      <c r="A55" s="128" t="s">
        <v>528</v>
      </c>
      <c r="B55" s="129"/>
      <c r="C55" s="129"/>
    </row>
    <row r="56" spans="1:9" ht="25.5">
      <c r="A56" s="130" t="s">
        <v>464</v>
      </c>
      <c r="B56" s="130" t="s">
        <v>465</v>
      </c>
      <c r="C56" s="131" t="s">
        <v>518</v>
      </c>
      <c r="D56" s="130" t="s">
        <v>466</v>
      </c>
      <c r="E56" s="130" t="s">
        <v>467</v>
      </c>
      <c r="F56" s="131" t="s">
        <v>518</v>
      </c>
    </row>
    <row r="57" spans="1:9" ht="15">
      <c r="A57" s="132" t="s">
        <v>468</v>
      </c>
      <c r="B57" s="133"/>
      <c r="C57" s="134"/>
      <c r="D57" s="133"/>
      <c r="E57" s="135"/>
      <c r="F57" s="136"/>
    </row>
    <row r="58" spans="1:9">
      <c r="A58" s="137" t="s">
        <v>469</v>
      </c>
      <c r="B58" s="138"/>
      <c r="C58" s="139">
        <v>35179</v>
      </c>
      <c r="D58" s="349" t="s">
        <v>470</v>
      </c>
      <c r="E58" s="351" t="s">
        <v>471</v>
      </c>
      <c r="F58" s="353">
        <f>+Bilanca!I17/1000</f>
        <v>39316.845999999998</v>
      </c>
    </row>
    <row r="59" spans="1:9">
      <c r="A59" s="140" t="s">
        <v>472</v>
      </c>
      <c r="B59" s="141"/>
      <c r="C59" s="142">
        <v>4138</v>
      </c>
      <c r="D59" s="350"/>
      <c r="E59" s="352"/>
      <c r="F59" s="354"/>
    </row>
    <row r="60" spans="1:9">
      <c r="A60" s="143" t="s">
        <v>473</v>
      </c>
      <c r="B60" s="144"/>
      <c r="C60" s="145">
        <v>676</v>
      </c>
      <c r="D60" s="355" t="s">
        <v>473</v>
      </c>
      <c r="E60" s="357" t="s">
        <v>474</v>
      </c>
      <c r="F60" s="359">
        <f>+Bilanca!I10/1000</f>
        <v>2385.1770000000001</v>
      </c>
    </row>
    <row r="61" spans="1:9">
      <c r="A61" s="146" t="s">
        <v>475</v>
      </c>
      <c r="B61" s="147"/>
      <c r="C61" s="148">
        <v>1709</v>
      </c>
      <c r="D61" s="356"/>
      <c r="E61" s="358"/>
      <c r="F61" s="360"/>
    </row>
    <row r="62" spans="1:9">
      <c r="A62" s="149" t="s">
        <v>476</v>
      </c>
      <c r="B62" s="150"/>
      <c r="C62" s="151">
        <v>1406</v>
      </c>
      <c r="D62" s="152" t="s">
        <v>477</v>
      </c>
      <c r="E62" s="153" t="s">
        <v>478</v>
      </c>
      <c r="F62" s="154">
        <f>+Bilanca!I53/1000</f>
        <v>4101.5410000000002</v>
      </c>
      <c r="G62" s="170"/>
    </row>
    <row r="63" spans="1:9">
      <c r="A63" s="137" t="s">
        <v>479</v>
      </c>
      <c r="B63" s="138"/>
      <c r="C63" s="139">
        <v>2115</v>
      </c>
      <c r="D63" s="155" t="s">
        <v>480</v>
      </c>
      <c r="E63" s="155" t="s">
        <v>481</v>
      </c>
      <c r="F63" s="156">
        <f>+Bilanca!I71/1000</f>
        <v>180.691</v>
      </c>
    </row>
    <row r="64" spans="1:9">
      <c r="A64" s="137" t="s">
        <v>519</v>
      </c>
      <c r="B64" s="138"/>
      <c r="C64" s="139">
        <v>100</v>
      </c>
      <c r="D64" s="155"/>
      <c r="E64" s="155"/>
      <c r="F64" s="156"/>
    </row>
    <row r="65" spans="1:11">
      <c r="A65" s="137" t="s">
        <v>482</v>
      </c>
      <c r="B65" s="138"/>
      <c r="C65" s="139">
        <v>662</v>
      </c>
      <c r="D65" s="155"/>
      <c r="E65" s="155"/>
      <c r="F65" s="156"/>
    </row>
    <row r="66" spans="1:11">
      <c r="A66" s="140"/>
      <c r="B66" s="141"/>
      <c r="C66" s="157"/>
      <c r="D66" s="158"/>
      <c r="E66" s="140"/>
      <c r="F66" s="159"/>
    </row>
    <row r="67" spans="1:11" ht="15">
      <c r="A67" s="132" t="s">
        <v>60</v>
      </c>
      <c r="B67" s="133"/>
      <c r="C67" s="134"/>
      <c r="D67" s="133"/>
      <c r="E67" s="135"/>
      <c r="F67" s="136"/>
    </row>
    <row r="68" spans="1:11">
      <c r="A68" s="143" t="s">
        <v>483</v>
      </c>
      <c r="B68" s="144"/>
      <c r="C68" s="145">
        <v>1141</v>
      </c>
      <c r="D68" s="160" t="s">
        <v>484</v>
      </c>
      <c r="E68" s="160" t="s">
        <v>485</v>
      </c>
      <c r="F68" s="161">
        <f>+Bilanca!I115/1000</f>
        <v>1663.4570000000001</v>
      </c>
    </row>
    <row r="69" spans="1:11">
      <c r="A69" s="146" t="s">
        <v>484</v>
      </c>
      <c r="B69" s="147"/>
      <c r="C69" s="148">
        <v>522</v>
      </c>
      <c r="D69" s="146"/>
      <c r="E69" s="146"/>
      <c r="F69" s="146"/>
    </row>
    <row r="70" spans="1:11">
      <c r="A70" s="149" t="s">
        <v>486</v>
      </c>
      <c r="B70" s="150"/>
      <c r="C70" s="172">
        <v>1429</v>
      </c>
      <c r="D70" s="149" t="s">
        <v>487</v>
      </c>
      <c r="E70" s="149" t="s">
        <v>520</v>
      </c>
      <c r="F70" s="172">
        <f>+Bilanca!I123/1000</f>
        <v>1421.0519999999999</v>
      </c>
      <c r="G70" s="170"/>
      <c r="K70" s="170"/>
    </row>
    <row r="71" spans="1:11">
      <c r="A71" s="140"/>
      <c r="B71" s="141"/>
      <c r="C71" s="142"/>
      <c r="D71" s="140" t="s">
        <v>488</v>
      </c>
      <c r="E71" s="140" t="s">
        <v>489</v>
      </c>
      <c r="F71" s="177">
        <v>8</v>
      </c>
    </row>
    <row r="72" spans="1:11">
      <c r="A72" s="162" t="s">
        <v>490</v>
      </c>
      <c r="B72" s="163"/>
      <c r="C72" s="164">
        <v>1688</v>
      </c>
      <c r="D72" s="162" t="s">
        <v>491</v>
      </c>
      <c r="E72" s="162" t="str">
        <f>+E71</f>
        <v>AOP 123</v>
      </c>
      <c r="F72" s="164">
        <f>+C72</f>
        <v>1688</v>
      </c>
    </row>
    <row r="73" spans="1:11">
      <c r="A73" s="143" t="s">
        <v>492</v>
      </c>
      <c r="B73" s="144"/>
      <c r="C73" s="161">
        <v>556</v>
      </c>
      <c r="D73" s="143" t="s">
        <v>493</v>
      </c>
      <c r="E73" s="143" t="s">
        <v>489</v>
      </c>
      <c r="F73" s="161">
        <v>306</v>
      </c>
    </row>
    <row r="74" spans="1:11">
      <c r="A74" s="165"/>
      <c r="B74" s="166"/>
      <c r="C74" s="167"/>
      <c r="D74" s="165" t="s">
        <v>494</v>
      </c>
      <c r="E74" s="165" t="s">
        <v>495</v>
      </c>
      <c r="F74" s="171">
        <v>250</v>
      </c>
    </row>
    <row r="75" spans="1:11">
      <c r="A75" s="146"/>
      <c r="B75" s="147"/>
      <c r="C75" s="148"/>
      <c r="D75" s="146" t="s">
        <v>496</v>
      </c>
      <c r="E75" s="146" t="s">
        <v>497</v>
      </c>
      <c r="F75" s="148">
        <v>0</v>
      </c>
    </row>
    <row r="76" spans="1:11">
      <c r="A76" s="137" t="s">
        <v>498</v>
      </c>
      <c r="B76" s="138"/>
      <c r="C76" s="139">
        <v>35</v>
      </c>
      <c r="D76" s="137" t="s">
        <v>499</v>
      </c>
      <c r="E76" s="137" t="s">
        <v>500</v>
      </c>
      <c r="F76" s="139">
        <v>30</v>
      </c>
    </row>
    <row r="77" spans="1:11">
      <c r="A77" s="137"/>
      <c r="B77" s="138"/>
      <c r="C77" s="139"/>
      <c r="D77" s="137" t="s">
        <v>501</v>
      </c>
      <c r="E77" s="137" t="s">
        <v>502</v>
      </c>
      <c r="F77" s="139">
        <f>+C76-F76</f>
        <v>5</v>
      </c>
    </row>
    <row r="78" spans="1:11" ht="15.75">
      <c r="A78" s="168" t="s">
        <v>530</v>
      </c>
      <c r="B78" s="169"/>
      <c r="C78" s="169"/>
      <c r="D78" s="137"/>
      <c r="E78" s="137"/>
      <c r="F78" s="137"/>
    </row>
    <row r="79" spans="1:11" ht="25.5">
      <c r="A79" s="130" t="s">
        <v>464</v>
      </c>
      <c r="B79" s="130" t="s">
        <v>465</v>
      </c>
      <c r="C79" s="131" t="s">
        <v>518</v>
      </c>
      <c r="D79" s="130" t="s">
        <v>503</v>
      </c>
      <c r="E79" s="130" t="s">
        <v>467</v>
      </c>
      <c r="F79" s="131" t="s">
        <v>518</v>
      </c>
    </row>
    <row r="80" spans="1:11">
      <c r="A80" s="363" t="s">
        <v>504</v>
      </c>
      <c r="B80" s="364"/>
      <c r="C80" s="353">
        <v>11344</v>
      </c>
      <c r="D80" s="137" t="s">
        <v>504</v>
      </c>
      <c r="E80" s="137" t="s">
        <v>505</v>
      </c>
      <c r="F80" s="139">
        <f>+RDG!J20/1000</f>
        <v>10467.478999999999</v>
      </c>
    </row>
    <row r="81" spans="1:11">
      <c r="A81" s="349"/>
      <c r="B81" s="365"/>
      <c r="C81" s="366"/>
      <c r="D81" s="137" t="s">
        <v>506</v>
      </c>
      <c r="E81" s="137" t="s">
        <v>507</v>
      </c>
      <c r="F81" s="139">
        <f>+RDG!J30/1000</f>
        <v>0</v>
      </c>
    </row>
    <row r="82" spans="1:11">
      <c r="A82" s="349"/>
      <c r="B82" s="365"/>
      <c r="C82" s="366"/>
      <c r="D82" s="137" t="s">
        <v>508</v>
      </c>
      <c r="E82" s="137" t="s">
        <v>509</v>
      </c>
      <c r="F82" s="139">
        <f>+C80-F80-F81</f>
        <v>876.52100000000064</v>
      </c>
      <c r="K82" s="170"/>
    </row>
    <row r="83" spans="1:11">
      <c r="A83" s="355" t="s">
        <v>510</v>
      </c>
      <c r="B83" s="368"/>
      <c r="C83" s="359">
        <v>2518</v>
      </c>
      <c r="D83" s="143" t="s">
        <v>511</v>
      </c>
      <c r="E83" s="143" t="s">
        <v>512</v>
      </c>
      <c r="F83" s="145">
        <f>+RDG!J28/1000</f>
        <v>448.57900000000001</v>
      </c>
    </row>
    <row r="84" spans="1:11">
      <c r="A84" s="367"/>
      <c r="B84" s="369"/>
      <c r="C84" s="371"/>
      <c r="D84" s="165" t="s">
        <v>513</v>
      </c>
      <c r="E84" s="165" t="s">
        <v>509</v>
      </c>
      <c r="F84" s="167">
        <f>+RDG!J25/1000-Bilješke!F82</f>
        <v>1788.9989999999993</v>
      </c>
    </row>
    <row r="85" spans="1:11">
      <c r="A85" s="367"/>
      <c r="B85" s="369"/>
      <c r="C85" s="371"/>
      <c r="D85" s="165" t="s">
        <v>514</v>
      </c>
      <c r="E85" s="165" t="s">
        <v>515</v>
      </c>
      <c r="F85" s="167">
        <f>+RDG!J36/1000</f>
        <v>173.72900000000001</v>
      </c>
    </row>
    <row r="86" spans="1:11">
      <c r="A86" s="356"/>
      <c r="B86" s="370"/>
      <c r="C86" s="360"/>
      <c r="D86" s="146" t="s">
        <v>516</v>
      </c>
      <c r="E86" s="146" t="s">
        <v>517</v>
      </c>
      <c r="F86" s="148">
        <f>+RDG!J32/1000</f>
        <v>106.904</v>
      </c>
    </row>
    <row r="88" spans="1:11">
      <c r="F88" s="170"/>
    </row>
    <row r="89" spans="1:11">
      <c r="F89" s="170"/>
    </row>
    <row r="90" spans="1:11">
      <c r="F90" s="170"/>
    </row>
    <row r="91" spans="1:11">
      <c r="F91" s="170"/>
    </row>
  </sheetData>
  <mergeCells count="14">
    <mergeCell ref="A80:A82"/>
    <mergeCell ref="B80:B82"/>
    <mergeCell ref="C80:C82"/>
    <mergeCell ref="A83:A86"/>
    <mergeCell ref="B83:B86"/>
    <mergeCell ref="C83:C86"/>
    <mergeCell ref="A1:I50"/>
    <mergeCell ref="D58:D59"/>
    <mergeCell ref="E58:E59"/>
    <mergeCell ref="F58:F59"/>
    <mergeCell ref="D60:D61"/>
    <mergeCell ref="E60:E61"/>
    <mergeCell ref="F60:F61"/>
    <mergeCell ref="A51:F51"/>
  </mergeCells>
  <printOptions horizontalCentered="1"/>
  <pageMargins left="0.70866141732283472" right="0.31496062992125984" top="0.55118110236220474" bottom="0.74803149606299213" header="0.31496062992125984" footer="0.31496062992125984"/>
  <pageSetup paperSize="8" scale="61" orientation="portrait" r:id="rId1"/>
  <rowBreaks count="1" manualBreakCount="1">
    <brk id="4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8</vt:i4>
      </vt:variant>
    </vt:vector>
  </HeadingPairs>
  <TitlesOfParts>
    <vt:vector size="15" baseType="lpstr">
      <vt:lpstr>Opći podaci</vt:lpstr>
      <vt:lpstr>Bilanca</vt:lpstr>
      <vt:lpstr>NT_I</vt:lpstr>
      <vt:lpstr>RDG</vt:lpstr>
      <vt:lpstr>NT_D</vt:lpstr>
      <vt:lpstr>PK</vt:lpstr>
      <vt:lpstr>Bilješke</vt:lpstr>
      <vt:lpstr>Bilanca!Ispis_naslova</vt:lpstr>
      <vt:lpstr>RDG!Ispis_naslova</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Tomasini</cp:lastModifiedBy>
  <cp:lastPrinted>2025-10-16T08:43:21Z</cp:lastPrinted>
  <dcterms:created xsi:type="dcterms:W3CDTF">2008-10-17T11:51:54Z</dcterms:created>
  <dcterms:modified xsi:type="dcterms:W3CDTF">2025-10-20T06:57:14Z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