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143" documentId="8_{E1412829-3DE0-4455-95E0-352F4F809619}" xr6:coauthVersionLast="47" xr6:coauthVersionMax="47" xr10:uidLastSave="{558A5F89-3AA0-4C8E-A5A7-07E151F1159F}"/>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18" l="1"/>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<sst xmlns="http://schemas.openxmlformats.org/spreadsheetml/2006/main" count="537" uniqueCount="471">
  <si>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</si>
  <si>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</si>
  <si>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</si>
  <si>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</si>
  <si>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</si>
  <si>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</si>
  <si>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</si>
  <si>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</si>
  <si>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</si>
  <si>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</si>
  <si>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</si>
  <si>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</si>
  <si>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</si>
  <si>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</si>
  <si>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</si>
  <si>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</si>
  <si>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</si>
  <si>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</si>
  <si>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</si>
  <si>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</si>
  <si>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</si>
  <si>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</si>
  <si>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</si>
  <si>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</si>
  <si>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</si>
  <si>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</si>
  <si>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</si>
  <si>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</si>
  <si>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</si>
  <si>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</si>
  <si>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</si>
  <si>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</si>
  <si>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</si>
  <si>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</si>
  <si>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</si>
  <si>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</si>
  <si>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</si>
  <si>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</si>
  <si>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</si>
  <si>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</si>
  <si>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</si>
  <si>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</si>
  <si>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</si>
  <si>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</si>
  <si>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</si>
  <si>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</si>
  <si>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</si>
  <si>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</si>
  <si>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</si>
  <si>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</si>
  <si>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</si>
  <si>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</si>
  <si>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</si>
  <si>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</si>
  <si>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</si>
  <si>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</si>
  <si>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</si>
  <si>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</si>
  <si>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</si>
  <si>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</si>
  <si>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</si>
  <si>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</si>
  <si>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</si>
  <si>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</si>
  <si>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</si>
  <si>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</si>
  <si>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</si>
  <si>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</si>
  <si>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</si>
  <si>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</si>
  <si>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</si>
  <si>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</si>
  <si>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</si>
  <si>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</si>
  <si>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</si>
  <si>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</si>
  <si>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</si>
  <si>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</si>
  <si>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</si>
  <si>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</si>
  <si>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</si>
  <si>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</si>
  <si>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</si>
  <si>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</si>
  <si>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</si>
  <si>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</si>
  <si>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</si>
  <si>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</si>
  <si>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</si>
  <si>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</si>
  <si>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</si>
  <si>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</si>
  <si>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</si>
  <si>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</si>
  <si>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</si>
  <si>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</si>
  <si>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</si>
  <si>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</si>
  <si>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</si>
  <si>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</si>
  <si>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</si>
  <si>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</si>
  <si>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</si>
  <si>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</si>
  <si>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</si>
  <si>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</si>
  <si>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</si>
  <si>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</si>
  <si>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</si>
  <si>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</si>
  <si>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</si>
  <si>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</si>
  <si>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</si>
  <si>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</si>
  <si>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</si>
  <si>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</si>
  <si>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</si>
  <si>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</si>
  <si>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</si>
  <si>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</si>
  <si>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</si>
  <si>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</si>
  <si>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</si>
  <si>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</si>
  <si>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</si>
  <si>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</si>
  <si>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</si>
  <si>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</si>
  <si>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</si>
  <si>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</si>
  <si>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</si>
  <si>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</si>
  <si>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</si>
  <si>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</si>
  <si>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</si>
  <si>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</si>
  <si>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</si>
  <si>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</si>
  <si>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</si>
  <si>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</si>
  <si>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</si>
  <si>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</si>
  <si>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</si>
  <si>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</si>
  <si>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</si>
  <si>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</si>
  <si>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</si>
  <si>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</si>
  <si>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</si>
  <si>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</si>
  <si>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</si>
  <si>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</si>
  <si>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</si>
  <si>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</si>
  <si>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</si>
  <si>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</si>
  <si>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</si>
  <si>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</si>
  <si>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</si>
  <si>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</si>
  <si>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</si>
  <si>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</si>
  <si>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</si>
  <si>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</si>
  <si>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</si>
  <si>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</si>
  <si>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</si>
  <si>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</si>
  <si>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</si>
  <si>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</si>
  <si>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</si>
  <si>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</si>
  <si>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</si>
  <si>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</si>
  <si>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</si>
  <si>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</si>
  <si>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</si>
  <si>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</si>
  <si>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</si>
  <si>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</si>
  <si>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</si>
  <si>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</si>
  <si>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</si>
  <si>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</si>
  <si>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</si>
  <si>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</si>
  <si>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</si>
  <si>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</si>
  <si>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</si>
  <si>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</si>
  <si>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</si>
  <si>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</si>
  <si>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</si>
  <si>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</si>
  <si>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</si>
  <si>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</si>
  <si>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</si>
  <si>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</si>
  <si>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</si>
  <si>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</si>
  <si>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</si>
  <si>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</si>
  <si>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</si>
  <si>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</si>
  <si>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</si>
  <si>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</si>
  <si>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</si>
  <si>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</si>
  <si>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</si>
  <si>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</si>
  <si>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</si>
  <si>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</si>
  <si>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</si>
  <si>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</si>
  <si>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</si>
  <si>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</si>
  <si>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</si>
  <si>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</si>
  <si>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</si>
  <si>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</si>
  <si>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</si>
  <si>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</si>
  <si>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</si>
  <si>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</si>
  <si>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</si>
  <si>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</si>
  <si>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</si>
  <si>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</si>
  <si>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</si>
  <si>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</si>
  <si>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</si>
  <si>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</si>
  <si>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</si>
  <si>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</si>
  <si>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</si>
  <si>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</si>
  <si>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</si>
  <si>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</si>
  <si>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</si>
  <si>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</si>
  <si>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</si>
  <si>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</si>
  <si>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</si>
  <si>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</si>
  <si>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</si>
  <si>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</si>
  <si>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</si>
  <si>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</si>
  <si>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</si>
  <si>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</si>
  <si>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</si>
  <si>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</si>
  <si>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</si>
  <si>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</si>
  <si>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</si>
  <si>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</si>
  <si>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</si>
  <si>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</si>
  <si>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</si>
  <si>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</si>
  <si>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</si>
  <si>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</si>
  <si>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</si>
  <si>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</si>
  <si>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</si>
  <si>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</si>
  <si>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</si>
  <si>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</si>
  <si>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</si>
  <si>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</si>
  <si>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</si>
  <si>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</si>
  <si>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</si>
  <si>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</si>
  <si>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</si>
  <si>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</si>
  <si>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</si>
  <si>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</si>
  <si>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</si>
  <si>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</si>
  <si>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</si>
  <si>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</si>
  <si>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</si>
  <si>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</si>
  <si>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</si>
  <si>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</si>
  <si>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</si>
  <si>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</si>
  <si>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</si>
  <si>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</si>
  <si>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</si>
  <si>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</si>
  <si>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</si>
  <si>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</si>
  <si>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</si>
  <si>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</si>
  <si>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</si>
  <si>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</si>
  <si>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</si>
  <si>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</si>
  <si>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</si>
  <si>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</si>
  <si>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</si>
  <si>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</si>
  <si>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</si>
  <si>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</si>
  <si>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</si>
  <si>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</si>
  <si>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</si>
  <si>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</si>
  <si>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</si>
  <si>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</si>
  <si>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</si>
  <si>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</si>
  <si>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</si>
  <si>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</si>
  <si>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</si>
  <si>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</si>
  <si>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</si>
  <si>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</si>
  <si>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</si>
  <si>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</si>
  <si>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</si>
  <si>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</si>
  <si>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</si>
  <si>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</si>
  <si>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</si>
  <si>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</si>
  <si>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</si>
  <si>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</si>
  <si>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</si>
  <si>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</si>
  <si>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</si>
  <si>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</si>
  <si>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</si>
  <si>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</si>
  <si>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</si>
  <si>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</si>
  <si>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</si>
  <si>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</si>
  <si>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</si>
  <si>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</si>
  <si>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</si>
  <si>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</si>
  <si>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</si>
  <si>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</si>
  <si>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</si>
  <si>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</si>
  <si>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</si>
  <si>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</si>
  <si>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</si>
  <si>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</si>
  <si>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</si>
  <si>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</si>
  <si>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</si>
  <si>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</si>
  <si>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</si>
  <si>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</si>
  <si>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</si>
  <si>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</si>
  <si>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</si>
  <si>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</si>
  <si>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</si>
  <si>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</si>
  <si>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</si>
  <si>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</si>
  <si>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</si>
  <si>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</si>
  <si>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</si>
  <si>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</si>
  <si>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</si>
  <si>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</si>
  <si>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</si>
  <si>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</si>
  <si>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</si>
  <si>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</si>
  <si>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</si>
  <si>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</si>
  <si>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</si>
  <si>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</si>
  <si>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</si>
  <si>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</si>
  <si>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</si>
  <si>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</si>
  <si>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</si>
  <si>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</si>
  <si>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</si>
  <si>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</si>
  <si>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</si>
  <si>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</si>
  <si>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</si>
  <si>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</si>
  <si>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</si>
  <si>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</si>
  <si>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</si>
  <si>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</si>
  <si>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</si>
  <si>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</si>
  <si>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</si>
  <si>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</si>
  <si>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</si>
  <si>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</si>
  <si>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</si>
  <si>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</si>
  <si>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</si>
  <si>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</si>
  <si>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</si>
  <si>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</si>
  <si>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</si>
  <si>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</si>
  <si>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</si>
  <si>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</si>
  <si>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</si>
  <si>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</si>
  <si>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</si>
  <si>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</si>
  <si>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</si>
  <si>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</si>
  <si>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</si>
  <si>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</si>
  <si>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</si>
  <si>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</si>
  <si>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</si>
  <si>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</si>
  <si>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</si>
  <si>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</si>
  <si>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</si>
  <si>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</si>
  <si>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</si>
  <si>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</si>
  <si>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</si>
  <si>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</si>
  <si>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</si>
  <si>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</si>
  <si>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</si>
  <si>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</si>
  <si>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</si>
  <si>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</si>
  <si>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</si>
  <si>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</si>
  <si>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</si>
  <si>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</si>
  <si>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</si>
  <si>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</si>
  <si>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</si>
  <si>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</si>
  <si>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</si>
  <si>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</si>
  <si>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</si>
  <si>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</si>
  <si>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31.12.2023.</t>
  </si>
  <si>
    <t>2023.</t>
  </si>
  <si>
    <t>03040062</t>
  </si>
  <si>
    <t>060014618</t>
  </si>
  <si>
    <t>55505367731</t>
  </si>
  <si>
    <t>1928</t>
  </si>
  <si>
    <t>Republika Hrvatska</t>
  </si>
  <si>
    <t>747800K0J6LBQLNF688</t>
  </si>
  <si>
    <t>Vis d.d.</t>
  </si>
  <si>
    <t>Vis</t>
  </si>
  <si>
    <t>Šetalište Apolonija Zanelle 5</t>
  </si>
  <si>
    <t>tanja.lastre@gmail.com</t>
  </si>
  <si>
    <t>www.vis-hoteli.hr</t>
  </si>
  <si>
    <t>Laštre Tanja</t>
  </si>
  <si>
    <t>021713095</t>
  </si>
  <si>
    <t xml:space="preserve">stanje na dan 31.12.2023. </t>
  </si>
  <si>
    <t>Obveznik: Vis d.d.</t>
  </si>
  <si>
    <t>u razdoblju 01.01.2023. do 31.12.2023.____</t>
  </si>
  <si>
    <t>Obveznik:  Vis d.d.</t>
  </si>
  <si>
    <t>u razdoblju 01.01.2023. do 31.12.2023.</t>
  </si>
  <si>
    <t xml:space="preserve">BILJEŠKE UZ FINANCIJSKE IZVJEŠTAJE - TFI
(koji se sastavljaju za tromjesečna razdoblja)
Naziv izdavatelja:   Vis d.d.
OIB:   55505367731
Bilješke uz financijske izvještaje nalaze se u tekstualnom dijelu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</si>
</sst>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449</v>
      </c>
      <c r="F4" s="139"/>
      <c r="G4" s="99" t="s">
        <v>0</v>
      </c>
      <c r="H4" s="138" t="s">
        <v>450</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t="s">
        <v>451</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452</v>
      </c>
      <c r="D11" s="146"/>
      <c r="E11" s="108"/>
      <c r="F11" s="154" t="s">
        <v>333</v>
      </c>
      <c r="G11" s="144"/>
      <c r="H11" s="155" t="s">
        <v>456</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453</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454</v>
      </c>
      <c r="D15" s="146"/>
      <c r="E15" s="163"/>
      <c r="F15" s="164"/>
      <c r="G15" s="109" t="s">
        <v>334</v>
      </c>
      <c r="H15" s="155" t="s">
        <v>457</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455</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458</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21480</v>
      </c>
      <c r="D21" s="156"/>
      <c r="E21" s="149"/>
      <c r="F21" s="149"/>
      <c r="G21" s="160" t="s">
        <v>459</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460</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461</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462</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28</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463</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464</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461</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45" zoomScale="110" zoomScaleNormal="100" zoomScaleSheetLayoutView="110" workbookViewId="0">
      <selection activeCell="I128" sqref="I12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466</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5019738</v>
      </c>
      <c r="I9" s="82">
        <f>I10+I17+I27+I38+I43</f>
        <v>5668357</v>
      </c>
    </row>
    <row r="10" spans="1:9" ht="12.75" customHeight="1" x14ac:dyDescent="0.2">
      <c r="A10" s="191" t="s">
        <v>5</v>
      </c>
      <c r="B10" s="191"/>
      <c r="C10" s="191"/>
      <c r="D10" s="191"/>
      <c r="E10" s="191"/>
      <c r="F10" s="191"/>
      <c r="G10" s="12">
        <v>3</v>
      </c>
      <c r="H10" s="82">
        <f>H11+H12+H13+H14+H15+H16</f>
        <v>5770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5770</v>
      </c>
      <c r="I16" s="18">
        <v>0</v>
      </c>
    </row>
    <row r="17" spans="1:9" ht="12.75" customHeight="1" x14ac:dyDescent="0.2">
      <c r="A17" s="191" t="s">
        <v>12</v>
      </c>
      <c r="B17" s="191"/>
      <c r="C17" s="191"/>
      <c r="D17" s="191"/>
      <c r="E17" s="191"/>
      <c r="F17" s="191"/>
      <c r="G17" s="12">
        <v>10</v>
      </c>
      <c r="H17" s="82">
        <f>H18+H19+H20+H21+H22+H23+H24+H25+H26</f>
        <v>5013968</v>
      </c>
      <c r="I17" s="82">
        <f>I18+I19+I20+I21+I22+I23+I24+I25+I26</f>
        <v>5668357</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3355132</v>
      </c>
      <c r="I19" s="18">
        <v>3774145</v>
      </c>
    </row>
    <row r="20" spans="1:9" ht="12.75" customHeight="1" x14ac:dyDescent="0.2">
      <c r="A20" s="190" t="s">
        <v>15</v>
      </c>
      <c r="B20" s="190"/>
      <c r="C20" s="190"/>
      <c r="D20" s="190"/>
      <c r="E20" s="190"/>
      <c r="F20" s="190"/>
      <c r="G20" s="11">
        <v>13</v>
      </c>
      <c r="H20" s="18">
        <v>109729</v>
      </c>
      <c r="I20" s="18">
        <v>149016</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217659</v>
      </c>
      <c r="I24" s="18">
        <v>413748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2145847</v>
      </c>
      <c r="I44" s="82">
        <f>I45+I53+I60+I70</f>
        <v>976736</v>
      </c>
    </row>
    <row r="45" spans="1:9" ht="12.75" customHeight="1" x14ac:dyDescent="0.2">
      <c r="A45" s="191" t="s">
        <v>39</v>
      </c>
      <c r="B45" s="191"/>
      <c r="C45" s="191"/>
      <c r="D45" s="191"/>
      <c r="E45" s="191"/>
      <c r="F45" s="191"/>
      <c r="G45" s="12">
        <v>38</v>
      </c>
      <c r="H45" s="82">
        <f>SUM(H46:H52)</f>
        <v>24799</v>
      </c>
      <c r="I45" s="82">
        <f>SUM(I46:I52)</f>
        <v>22326</v>
      </c>
    </row>
    <row r="46" spans="1:9" ht="12.75" customHeight="1" x14ac:dyDescent="0.2">
      <c r="A46" s="190" t="s">
        <v>40</v>
      </c>
      <c r="B46" s="190"/>
      <c r="C46" s="190"/>
      <c r="D46" s="190"/>
      <c r="E46" s="190"/>
      <c r="F46" s="190"/>
      <c r="G46" s="11">
        <v>39</v>
      </c>
      <c r="H46" s="18">
        <v>24799</v>
      </c>
      <c r="I46" s="18">
        <v>22326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22978</v>
      </c>
      <c r="I53" s="82">
        <f>SUM(I54:I59)</f>
        <v>97859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14101</v>
      </c>
      <c r="I56" s="18">
        <v>41724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3185</v>
      </c>
      <c r="I58" s="18">
        <v>50443</v>
      </c>
    </row>
    <row r="59" spans="1:9" ht="12.75" customHeight="1" x14ac:dyDescent="0.2">
      <c r="A59" s="190" t="s">
        <v>53</v>
      </c>
      <c r="B59" s="190"/>
      <c r="C59" s="190"/>
      <c r="D59" s="190"/>
      <c r="E59" s="190"/>
      <c r="F59" s="190"/>
      <c r="G59" s="11">
        <v>52</v>
      </c>
      <c r="H59" s="18">
        <v>5692</v>
      </c>
      <c r="I59" s="18">
        <v>5692</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2098070</v>
      </c>
      <c r="I70" s="18">
        <v>856551</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7165585</v>
      </c>
      <c r="I72" s="82">
        <f>I8+I9+I44+I71</f>
        <v>6645093</v>
      </c>
    </row>
    <row r="73" spans="1:9" ht="12.75" customHeight="1" x14ac:dyDescent="0.2">
      <c r="A73" s="206" t="s">
        <v>59</v>
      </c>
      <c r="B73" s="206"/>
      <c r="C73" s="206"/>
      <c r="D73" s="206"/>
      <c r="E73" s="206"/>
      <c r="F73" s="206"/>
      <c r="G73" s="11">
        <v>66</v>
      </c>
      <c r="H73" s="18">
        <v>10198</v>
      </c>
      <c r="I73" s="18">
        <v>10198</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6449660</v>
      </c>
      <c r="I75" s="83">
        <f>I76+I77+I78+I84+I85+I91+I94+I97</f>
        <v>5956114</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-1320570</v>
      </c>
      <c r="I91" s="82">
        <f>I92-I93</f>
        <v>-1596037</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1320570</v>
      </c>
      <c r="I93" s="18">
        <v>1596037</v>
      </c>
    </row>
    <row r="94" spans="1:9" ht="12.75" customHeight="1" x14ac:dyDescent="0.2">
      <c r="A94" s="191" t="s">
        <v>353</v>
      </c>
      <c r="B94" s="191"/>
      <c r="C94" s="191"/>
      <c r="D94" s="191"/>
      <c r="E94" s="191"/>
      <c r="F94" s="191"/>
      <c r="G94" s="12">
        <v>86</v>
      </c>
      <c r="H94" s="82">
        <f>H95-H96</f>
        <v>-275467</v>
      </c>
      <c r="I94" s="82">
        <f>I95-I96</f>
        <v>-493546</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275467</v>
      </c>
      <c r="I96" s="18">
        <v>493546</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137844</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119063</v>
      </c>
      <c r="I104" s="18">
        <v>119034</v>
      </c>
    </row>
    <row r="105" spans="1:9" ht="12.75" customHeight="1" x14ac:dyDescent="0.2">
      <c r="A105" s="192" t="s">
        <v>356</v>
      </c>
      <c r="B105" s="192"/>
      <c r="C105" s="192"/>
      <c r="D105" s="192"/>
      <c r="E105" s="192"/>
      <c r="F105" s="192"/>
      <c r="G105" s="12">
        <v>97</v>
      </c>
      <c r="H105" s="82">
        <f>SUM(H106:H116)</f>
        <v>214810</v>
      </c>
      <c r="I105" s="82">
        <f>SUM(I106:I116)</f>
        <v>159265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214810</v>
      </c>
      <c r="I111" s="18">
        <v>159265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352568</v>
      </c>
      <c r="I117" s="82">
        <f>SUM(I118:I131)</f>
        <v>381838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5526</v>
      </c>
      <c r="I123" s="18">
        <v>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39045</v>
      </c>
      <c r="I125" s="18">
        <v>60961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89370</v>
      </c>
      <c r="I127" s="18">
        <v>99926</v>
      </c>
    </row>
    <row r="128" spans="1:9" x14ac:dyDescent="0.2">
      <c r="A128" s="190" t="s">
        <v>95</v>
      </c>
      <c r="B128" s="190"/>
      <c r="C128" s="190"/>
      <c r="D128" s="190"/>
      <c r="E128" s="190"/>
      <c r="F128" s="190"/>
      <c r="G128" s="11">
        <v>120</v>
      </c>
      <c r="H128" s="18">
        <v>13873</v>
      </c>
      <c r="I128" s="18">
        <v>16197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204754</v>
      </c>
      <c r="I131" s="18">
        <v>204754</v>
      </c>
    </row>
    <row r="132" spans="1:9" ht="22.15" customHeight="1" x14ac:dyDescent="0.2">
      <c r="A132" s="206" t="s">
        <v>99</v>
      </c>
      <c r="B132" s="206"/>
      <c r="C132" s="206"/>
      <c r="D132" s="206"/>
      <c r="E132" s="206"/>
      <c r="F132" s="206"/>
      <c r="G132" s="11">
        <v>124</v>
      </c>
      <c r="H132" s="18">
        <v>37703</v>
      </c>
      <c r="I132" s="18">
        <v>10061</v>
      </c>
    </row>
    <row r="133" spans="1:9" ht="12.75" customHeight="1" x14ac:dyDescent="0.2">
      <c r="A133" s="192" t="s">
        <v>358</v>
      </c>
      <c r="B133" s="192"/>
      <c r="C133" s="192"/>
      <c r="D133" s="192"/>
      <c r="E133" s="192"/>
      <c r="F133" s="192"/>
      <c r="G133" s="12">
        <v>125</v>
      </c>
      <c r="H133" s="82">
        <f>H75+H98+H105+H117+H132</f>
        <v>7192585</v>
      </c>
      <c r="I133" s="82">
        <f>I75+I98+I105+I117+I132</f>
        <v>6645093</v>
      </c>
    </row>
    <row r="134" spans="1:9" x14ac:dyDescent="0.2">
      <c r="A134" s="206" t="s">
        <v>100</v>
      </c>
      <c r="B134" s="206"/>
      <c r="C134" s="206"/>
      <c r="D134" s="206"/>
      <c r="E134" s="206"/>
      <c r="F134" s="206"/>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7" zoomScale="110" zoomScaleNormal="85" zoomScaleSheetLayoutView="110" workbookViewId="0">
      <selection activeCell="K56" sqref="K5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468</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1368849</v>
      </c>
      <c r="I8" s="48">
        <f>SUM(I9:I13)</f>
        <v>71787</v>
      </c>
      <c r="J8" s="48">
        <f>SUM(J9:J13)</f>
        <v>1576379</v>
      </c>
      <c r="K8" s="48">
        <f>SUM(K9:K13)</f>
        <v>118268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1289128</v>
      </c>
      <c r="I10" s="49">
        <v>69111</v>
      </c>
      <c r="J10" s="49">
        <v>1500004</v>
      </c>
      <c r="K10" s="49">
        <v>108556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79721</v>
      </c>
      <c r="I13" s="49">
        <v>2676</v>
      </c>
      <c r="J13" s="49">
        <v>76375</v>
      </c>
      <c r="K13" s="49">
        <v>9712</v>
      </c>
    </row>
    <row r="14" spans="1:11" ht="12.75" customHeight="1" x14ac:dyDescent="0.2">
      <c r="A14" s="224" t="s">
        <v>360</v>
      </c>
      <c r="B14" s="224"/>
      <c r="C14" s="224"/>
      <c r="D14" s="224"/>
      <c r="E14" s="224"/>
      <c r="F14" s="224"/>
      <c r="G14" s="12">
        <v>7</v>
      </c>
      <c r="H14" s="48">
        <f>H15+H16+H20+H24+H25+H26+H29+H36</f>
        <v>1655976</v>
      </c>
      <c r="I14" s="48">
        <f>I15+I16+I20+I24+I25+I26+I29+I36</f>
        <v>417443</v>
      </c>
      <c r="J14" s="48">
        <f>J15+J16+J20+J24+J25+J26+J29+J36</f>
        <v>2078658</v>
      </c>
      <c r="K14" s="48">
        <f>K15+K16+K20+K24+K25+K26+K29+K36</f>
        <v>621888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447924</v>
      </c>
      <c r="I16" s="48">
        <f>SUM(I17:I19)</f>
        <v>36552</v>
      </c>
      <c r="J16" s="48">
        <f>SUM(J17:J19)</f>
        <v>552498</v>
      </c>
      <c r="K16" s="48">
        <f>SUM(K17:K19)</f>
        <v>91029</v>
      </c>
    </row>
    <row r="17" spans="1:11" ht="12.75" customHeight="1" x14ac:dyDescent="0.2">
      <c r="A17" s="225" t="s">
        <v>120</v>
      </c>
      <c r="B17" s="225"/>
      <c r="C17" s="225"/>
      <c r="D17" s="225"/>
      <c r="E17" s="225"/>
      <c r="F17" s="225"/>
      <c r="G17" s="11">
        <v>10</v>
      </c>
      <c r="H17" s="49">
        <v>359125</v>
      </c>
      <c r="I17" s="49">
        <v>22598</v>
      </c>
      <c r="J17" s="49">
        <v>446820</v>
      </c>
      <c r="K17" s="49">
        <v>77343</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88799</v>
      </c>
      <c r="I19" s="49">
        <v>13954</v>
      </c>
      <c r="J19" s="49">
        <v>105678</v>
      </c>
      <c r="K19" s="49">
        <v>13686</v>
      </c>
    </row>
    <row r="20" spans="1:11" ht="12.75" customHeight="1" x14ac:dyDescent="0.2">
      <c r="A20" s="191" t="s">
        <v>441</v>
      </c>
      <c r="B20" s="191"/>
      <c r="C20" s="191"/>
      <c r="D20" s="191"/>
      <c r="E20" s="191"/>
      <c r="F20" s="191"/>
      <c r="G20" s="12">
        <v>13</v>
      </c>
      <c r="H20" s="48">
        <f>SUM(H21:H23)</f>
        <v>662064</v>
      </c>
      <c r="I20" s="48">
        <f>SUM(I21:I23)</f>
        <v>166023</v>
      </c>
      <c r="J20" s="48">
        <f>SUM(J21:J23)</f>
        <v>766344</v>
      </c>
      <c r="K20" s="48">
        <f>SUM(K21:K23)</f>
        <v>190725</v>
      </c>
    </row>
    <row r="21" spans="1:11" ht="12.75" customHeight="1" x14ac:dyDescent="0.2">
      <c r="A21" s="225" t="s">
        <v>105</v>
      </c>
      <c r="B21" s="225"/>
      <c r="C21" s="225"/>
      <c r="D21" s="225"/>
      <c r="E21" s="225"/>
      <c r="F21" s="225"/>
      <c r="G21" s="11">
        <v>14</v>
      </c>
      <c r="H21" s="49">
        <v>408935</v>
      </c>
      <c r="I21" s="49">
        <v>101646</v>
      </c>
      <c r="J21" s="49">
        <v>481120</v>
      </c>
      <c r="K21" s="49">
        <v>124866</v>
      </c>
    </row>
    <row r="22" spans="1:11" ht="12.75" customHeight="1" x14ac:dyDescent="0.2">
      <c r="A22" s="225" t="s">
        <v>106</v>
      </c>
      <c r="B22" s="225"/>
      <c r="C22" s="225"/>
      <c r="D22" s="225"/>
      <c r="E22" s="225"/>
      <c r="F22" s="225"/>
      <c r="G22" s="11">
        <v>15</v>
      </c>
      <c r="H22" s="49">
        <v>160071</v>
      </c>
      <c r="I22" s="49">
        <v>41110</v>
      </c>
      <c r="J22" s="49">
        <v>187896</v>
      </c>
      <c r="K22" s="49">
        <v>45024</v>
      </c>
    </row>
    <row r="23" spans="1:11" ht="12.75" customHeight="1" x14ac:dyDescent="0.2">
      <c r="A23" s="225" t="s">
        <v>107</v>
      </c>
      <c r="B23" s="225"/>
      <c r="C23" s="225"/>
      <c r="D23" s="225"/>
      <c r="E23" s="225"/>
      <c r="F23" s="225"/>
      <c r="G23" s="11">
        <v>16</v>
      </c>
      <c r="H23" s="49">
        <v>93058</v>
      </c>
      <c r="I23" s="49">
        <v>23267</v>
      </c>
      <c r="J23" s="49">
        <v>97328</v>
      </c>
      <c r="K23" s="49">
        <v>20835</v>
      </c>
    </row>
    <row r="24" spans="1:11" ht="12.75" customHeight="1" x14ac:dyDescent="0.2">
      <c r="A24" s="190" t="s">
        <v>108</v>
      </c>
      <c r="B24" s="190"/>
      <c r="C24" s="190"/>
      <c r="D24" s="190"/>
      <c r="E24" s="190"/>
      <c r="F24" s="190"/>
      <c r="G24" s="11">
        <v>17</v>
      </c>
      <c r="H24" s="49">
        <v>142199</v>
      </c>
      <c r="I24" s="49">
        <v>37255</v>
      </c>
      <c r="J24" s="49">
        <v>225225</v>
      </c>
      <c r="K24" s="49">
        <v>107173</v>
      </c>
    </row>
    <row r="25" spans="1:11" ht="12.75" customHeight="1" x14ac:dyDescent="0.2">
      <c r="A25" s="190" t="s">
        <v>109</v>
      </c>
      <c r="B25" s="190"/>
      <c r="C25" s="190"/>
      <c r="D25" s="190"/>
      <c r="E25" s="190"/>
      <c r="F25" s="190"/>
      <c r="G25" s="11">
        <v>18</v>
      </c>
      <c r="H25" s="49">
        <v>403789</v>
      </c>
      <c r="I25" s="49">
        <v>177613</v>
      </c>
      <c r="J25" s="49">
        <v>534591</v>
      </c>
      <c r="K25" s="49">
        <v>232961</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361</v>
      </c>
      <c r="B37" s="224"/>
      <c r="C37" s="224"/>
      <c r="D37" s="224"/>
      <c r="E37" s="224"/>
      <c r="F37" s="224"/>
      <c r="G37" s="12">
        <v>30</v>
      </c>
      <c r="H37" s="48">
        <f>SUM(H38:H47)</f>
        <v>21846</v>
      </c>
      <c r="I37" s="48">
        <f>SUM(I38:I47)</f>
        <v>14175</v>
      </c>
      <c r="J37" s="48">
        <f>SUM(J38:J47)</f>
        <v>15682</v>
      </c>
      <c r="K37" s="48">
        <f>SUM(K38:K47)</f>
        <v>8356</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12</v>
      </c>
      <c r="I44" s="49">
        <v>5</v>
      </c>
      <c r="J44" s="49">
        <v>7074</v>
      </c>
      <c r="K44" s="49">
        <v>8</v>
      </c>
    </row>
    <row r="45" spans="1:11" ht="12.75" customHeight="1" x14ac:dyDescent="0.2">
      <c r="A45" s="190" t="s">
        <v>138</v>
      </c>
      <c r="B45" s="190"/>
      <c r="C45" s="190"/>
      <c r="D45" s="190"/>
      <c r="E45" s="190"/>
      <c r="F45" s="190"/>
      <c r="G45" s="11">
        <v>38</v>
      </c>
      <c r="H45" s="49">
        <v>1008</v>
      </c>
      <c r="I45" s="49">
        <v>697</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20826</v>
      </c>
      <c r="I47" s="49">
        <v>13473</v>
      </c>
      <c r="J47" s="49">
        <v>8608</v>
      </c>
      <c r="K47" s="49">
        <v>8348</v>
      </c>
    </row>
    <row r="48" spans="1:11" ht="12.75" customHeight="1" x14ac:dyDescent="0.2">
      <c r="A48" s="224" t="s">
        <v>362</v>
      </c>
      <c r="B48" s="224"/>
      <c r="C48" s="224"/>
      <c r="D48" s="224"/>
      <c r="E48" s="224"/>
      <c r="F48" s="224"/>
      <c r="G48" s="12">
        <v>41</v>
      </c>
      <c r="H48" s="48">
        <f>SUM(H49:H55)</f>
        <v>10156</v>
      </c>
      <c r="I48" s="48">
        <f>SUM(I49:I55)</f>
        <v>7858</v>
      </c>
      <c r="J48" s="48">
        <f>SUM(J49:J55)</f>
        <v>6949</v>
      </c>
      <c r="K48" s="48">
        <f>SUM(K49:K55)</f>
        <v>6463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4299</v>
      </c>
      <c r="I51" s="49">
        <v>2929</v>
      </c>
      <c r="J51" s="49">
        <v>4506</v>
      </c>
      <c r="K51" s="49">
        <v>4238</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5857</v>
      </c>
      <c r="I55" s="49">
        <v>4929</v>
      </c>
      <c r="J55" s="49">
        <v>2443</v>
      </c>
      <c r="K55" s="49">
        <v>2225</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1390695</v>
      </c>
      <c r="I60" s="48">
        <f t="shared" ref="I60:K60" si="0">I8+I37+I56+I57</f>
        <v>85962</v>
      </c>
      <c r="J60" s="48">
        <f t="shared" si="0"/>
        <v>1592061</v>
      </c>
      <c r="K60" s="48">
        <f t="shared" si="0"/>
        <v>126624</v>
      </c>
    </row>
    <row r="61" spans="1:11" ht="12.75" customHeight="1" x14ac:dyDescent="0.2">
      <c r="A61" s="224" t="s">
        <v>364</v>
      </c>
      <c r="B61" s="224"/>
      <c r="C61" s="224"/>
      <c r="D61" s="224"/>
      <c r="E61" s="224"/>
      <c r="F61" s="224"/>
      <c r="G61" s="12">
        <v>54</v>
      </c>
      <c r="H61" s="48">
        <f>H14+H48+H58+H59</f>
        <v>1666132</v>
      </c>
      <c r="I61" s="48">
        <f t="shared" ref="I61:K61" si="1">I14+I48+I58+I59</f>
        <v>425301</v>
      </c>
      <c r="J61" s="48">
        <f t="shared" si="1"/>
        <v>2085607</v>
      </c>
      <c r="K61" s="48">
        <f t="shared" si="1"/>
        <v>628351</v>
      </c>
    </row>
    <row r="62" spans="1:11" ht="12.75" customHeight="1" x14ac:dyDescent="0.2">
      <c r="A62" s="224" t="s">
        <v>365</v>
      </c>
      <c r="B62" s="224"/>
      <c r="C62" s="224"/>
      <c r="D62" s="224"/>
      <c r="E62" s="224"/>
      <c r="F62" s="224"/>
      <c r="G62" s="12">
        <v>55</v>
      </c>
      <c r="H62" s="48">
        <f>H60-H61</f>
        <v>-275437</v>
      </c>
      <c r="I62" s="48">
        <f t="shared" ref="I62:K62" si="2">I60-I61</f>
        <v>-339339</v>
      </c>
      <c r="J62" s="48">
        <f t="shared" si="2"/>
        <v>-493546</v>
      </c>
      <c r="K62" s="48">
        <f t="shared" si="2"/>
        <v>-501727</v>
      </c>
    </row>
    <row r="63" spans="1:11" ht="12.75" customHeight="1" x14ac:dyDescent="0.2">
      <c r="A63" s="229" t="s">
        <v>366</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367</v>
      </c>
      <c r="B64" s="229"/>
      <c r="C64" s="229"/>
      <c r="D64" s="229"/>
      <c r="E64" s="229"/>
      <c r="F64" s="229"/>
      <c r="G64" s="12">
        <v>57</v>
      </c>
      <c r="H64" s="48">
        <f>+IF((H60-H61)&lt;0,(H60-H61),0)</f>
        <v>-275437</v>
      </c>
      <c r="I64" s="48">
        <f t="shared" ref="I64:K64" si="4">+IF((I60-I61)&lt;0,(I60-I61),0)</f>
        <v>-339339</v>
      </c>
      <c r="J64" s="48">
        <f t="shared" si="4"/>
        <v>-493546</v>
      </c>
      <c r="K64" s="48">
        <f t="shared" si="4"/>
        <v>-501727</v>
      </c>
    </row>
    <row r="65" spans="1:11" ht="12.75" customHeight="1" x14ac:dyDescent="0.2">
      <c r="A65" s="230" t="s">
        <v>111</v>
      </c>
      <c r="B65" s="230"/>
      <c r="C65" s="230"/>
      <c r="D65" s="230"/>
      <c r="E65" s="230"/>
      <c r="F65" s="230"/>
      <c r="G65" s="11">
        <v>58</v>
      </c>
      <c r="H65" s="49">
        <v>0</v>
      </c>
      <c r="I65" s="49">
        <v>0</v>
      </c>
      <c r="J65" s="49"/>
      <c r="K65" s="49"/>
    </row>
    <row r="66" spans="1:11" ht="12.75" customHeight="1" x14ac:dyDescent="0.2">
      <c r="A66" s="224" t="s">
        <v>368</v>
      </c>
      <c r="B66" s="224"/>
      <c r="C66" s="224"/>
      <c r="D66" s="224"/>
      <c r="E66" s="224"/>
      <c r="F66" s="224"/>
      <c r="G66" s="12">
        <v>59</v>
      </c>
      <c r="H66" s="48">
        <f>H62-H65</f>
        <v>-275437</v>
      </c>
      <c r="I66" s="48">
        <f t="shared" ref="I66:K66" si="5">I62-I65</f>
        <v>-339339</v>
      </c>
      <c r="J66" s="48">
        <f t="shared" si="5"/>
        <v>-493546</v>
      </c>
      <c r="K66" s="48">
        <f t="shared" si="5"/>
        <v>-501727</v>
      </c>
    </row>
    <row r="67" spans="1:11" ht="12.75" customHeight="1" x14ac:dyDescent="0.2">
      <c r="A67" s="229" t="s">
        <v>369</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370</v>
      </c>
      <c r="B68" s="229"/>
      <c r="C68" s="229"/>
      <c r="D68" s="229"/>
      <c r="E68" s="229"/>
      <c r="F68" s="229"/>
      <c r="G68" s="12">
        <v>61</v>
      </c>
      <c r="H68" s="48">
        <f>+IF((H62-H65)&lt;0,(H62-H65),0)</f>
        <v>-275437</v>
      </c>
      <c r="I68" s="48">
        <f t="shared" ref="I68:K68" si="7">+IF((I62-I65)&lt;0,(I62-I65),0)</f>
        <v>-339339</v>
      </c>
      <c r="J68" s="48">
        <f t="shared" si="7"/>
        <v>-493546</v>
      </c>
      <c r="K68" s="48">
        <f t="shared" si="7"/>
        <v>-501727</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c r="K71" s="49"/>
    </row>
    <row r="72" spans="1:11" ht="12.75" customHeight="1" x14ac:dyDescent="0.2">
      <c r="A72" s="228" t="s">
        <v>154</v>
      </c>
      <c r="B72" s="228"/>
      <c r="C72" s="228"/>
      <c r="D72" s="228"/>
      <c r="E72" s="228"/>
      <c r="F72" s="228"/>
      <c r="G72" s="11">
        <v>64</v>
      </c>
      <c r="H72" s="49">
        <v>0</v>
      </c>
      <c r="I72" s="49">
        <v>0</v>
      </c>
      <c r="J72" s="49"/>
      <c r="K72" s="49"/>
    </row>
    <row r="73" spans="1:11" ht="12.75" customHeight="1" x14ac:dyDescent="0.2">
      <c r="A73" s="230" t="s">
        <v>155</v>
      </c>
      <c r="B73" s="230"/>
      <c r="C73" s="230"/>
      <c r="D73" s="230"/>
      <c r="E73" s="230"/>
      <c r="F73" s="230"/>
      <c r="G73" s="11">
        <v>65</v>
      </c>
      <c r="H73" s="49">
        <v>0</v>
      </c>
      <c r="I73" s="49">
        <v>0</v>
      </c>
      <c r="J73" s="49"/>
      <c r="K73" s="49"/>
    </row>
    <row r="74" spans="1:11" ht="12.75" customHeight="1" x14ac:dyDescent="0.2">
      <c r="A74" s="229" t="s">
        <v>372</v>
      </c>
      <c r="B74" s="229"/>
      <c r="C74" s="229"/>
      <c r="D74" s="229"/>
      <c r="E74" s="229"/>
      <c r="F74" s="229"/>
      <c r="G74" s="12">
        <v>66</v>
      </c>
      <c r="H74" s="71">
        <v>0</v>
      </c>
      <c r="I74" s="71">
        <v>0</v>
      </c>
      <c r="J74" s="71"/>
      <c r="K74" s="71"/>
    </row>
    <row r="75" spans="1:11" ht="12.75" customHeight="1" x14ac:dyDescent="0.2">
      <c r="A75" s="229" t="s">
        <v>373</v>
      </c>
      <c r="B75" s="229"/>
      <c r="C75" s="229"/>
      <c r="D75" s="229"/>
      <c r="E75" s="229"/>
      <c r="F75" s="229"/>
      <c r="G75" s="12">
        <v>67</v>
      </c>
      <c r="H75" s="71">
        <v>0</v>
      </c>
      <c r="I75" s="71">
        <v>0</v>
      </c>
      <c r="J75" s="71"/>
      <c r="K75" s="71"/>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c r="K77" s="71"/>
    </row>
    <row r="78" spans="1:11" ht="12.75" customHeight="1" x14ac:dyDescent="0.2">
      <c r="A78" s="234" t="s">
        <v>375</v>
      </c>
      <c r="B78" s="234"/>
      <c r="C78" s="234"/>
      <c r="D78" s="234"/>
      <c r="E78" s="234"/>
      <c r="F78" s="234"/>
      <c r="G78" s="42">
        <v>69</v>
      </c>
      <c r="H78" s="50">
        <v>0</v>
      </c>
      <c r="I78" s="50">
        <v>0</v>
      </c>
      <c r="J78" s="50"/>
      <c r="K78" s="50"/>
    </row>
    <row r="79" spans="1:11" ht="12.75" customHeight="1" x14ac:dyDescent="0.2">
      <c r="A79" s="234" t="s">
        <v>376</v>
      </c>
      <c r="B79" s="234"/>
      <c r="C79" s="234"/>
      <c r="D79" s="234"/>
      <c r="E79" s="234"/>
      <c r="F79" s="234"/>
      <c r="G79" s="42">
        <v>70</v>
      </c>
      <c r="H79" s="50">
        <v>0</v>
      </c>
      <c r="I79" s="50">
        <v>0</v>
      </c>
      <c r="J79" s="50"/>
      <c r="K79" s="50"/>
    </row>
    <row r="80" spans="1:11" ht="12.75" customHeight="1" x14ac:dyDescent="0.2">
      <c r="A80" s="224" t="s">
        <v>377</v>
      </c>
      <c r="B80" s="224"/>
      <c r="C80" s="224"/>
      <c r="D80" s="224"/>
      <c r="E80" s="224"/>
      <c r="F80" s="224"/>
      <c r="G80" s="12">
        <v>71</v>
      </c>
      <c r="H80" s="71">
        <v>0</v>
      </c>
      <c r="I80" s="71">
        <v>0</v>
      </c>
      <c r="J80" s="71"/>
      <c r="K80" s="71"/>
    </row>
    <row r="81" spans="1:11" ht="12.75" customHeight="1" x14ac:dyDescent="0.2">
      <c r="A81" s="224" t="s">
        <v>378</v>
      </c>
      <c r="B81" s="224"/>
      <c r="C81" s="224"/>
      <c r="D81" s="224"/>
      <c r="E81" s="224"/>
      <c r="F81" s="224"/>
      <c r="G81" s="12">
        <v>72</v>
      </c>
      <c r="H81" s="71">
        <v>0</v>
      </c>
      <c r="I81" s="71">
        <v>0</v>
      </c>
      <c r="J81" s="71"/>
      <c r="K81" s="71"/>
    </row>
    <row r="82" spans="1:11" ht="12.75" customHeight="1" x14ac:dyDescent="0.2">
      <c r="A82" s="229" t="s">
        <v>379</v>
      </c>
      <c r="B82" s="229"/>
      <c r="C82" s="229"/>
      <c r="D82" s="229"/>
      <c r="E82" s="229"/>
      <c r="F82" s="229"/>
      <c r="G82" s="12">
        <v>73</v>
      </c>
      <c r="H82" s="71">
        <v>0</v>
      </c>
      <c r="I82" s="71">
        <v>0</v>
      </c>
      <c r="J82" s="71"/>
      <c r="K82" s="71"/>
    </row>
    <row r="83" spans="1:11" ht="12.75" customHeight="1" x14ac:dyDescent="0.2">
      <c r="A83" s="229" t="s">
        <v>380</v>
      </c>
      <c r="B83" s="229"/>
      <c r="C83" s="229"/>
      <c r="D83" s="229"/>
      <c r="E83" s="229"/>
      <c r="F83" s="229"/>
      <c r="G83" s="12">
        <v>74</v>
      </c>
      <c r="H83" s="71">
        <v>0</v>
      </c>
      <c r="I83" s="71">
        <v>0</v>
      </c>
      <c r="J83" s="71"/>
      <c r="K83" s="71"/>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c r="K86" s="52"/>
    </row>
    <row r="87" spans="1:11" ht="12.75" customHeight="1" x14ac:dyDescent="0.2">
      <c r="A87" s="236" t="s">
        <v>158</v>
      </c>
      <c r="B87" s="236"/>
      <c r="C87" s="236"/>
      <c r="D87" s="236"/>
      <c r="E87" s="236"/>
      <c r="F87" s="236"/>
      <c r="G87" s="11">
        <v>77</v>
      </c>
      <c r="H87" s="52">
        <v>0</v>
      </c>
      <c r="I87" s="52">
        <v>0</v>
      </c>
      <c r="J87" s="52"/>
      <c r="K87" s="52"/>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c r="K89" s="52"/>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c r="K92" s="52"/>
    </row>
    <row r="93" spans="1:11" ht="38.25" customHeight="1" x14ac:dyDescent="0.2">
      <c r="A93" s="228" t="s">
        <v>383</v>
      </c>
      <c r="B93" s="228"/>
      <c r="C93" s="228"/>
      <c r="D93" s="228"/>
      <c r="E93" s="228"/>
      <c r="F93" s="228"/>
      <c r="G93" s="12">
        <v>82</v>
      </c>
      <c r="H93" s="52">
        <v>0</v>
      </c>
      <c r="I93" s="52">
        <v>0</v>
      </c>
      <c r="J93" s="52"/>
      <c r="K93" s="52"/>
    </row>
    <row r="94" spans="1:11" ht="38.25" customHeight="1" x14ac:dyDescent="0.2">
      <c r="A94" s="228" t="s">
        <v>384</v>
      </c>
      <c r="B94" s="228"/>
      <c r="C94" s="228"/>
      <c r="D94" s="228"/>
      <c r="E94" s="228"/>
      <c r="F94" s="228"/>
      <c r="G94" s="12">
        <v>83</v>
      </c>
      <c r="H94" s="52">
        <v>0</v>
      </c>
      <c r="I94" s="52">
        <v>0</v>
      </c>
      <c r="J94" s="52"/>
      <c r="K94" s="52"/>
    </row>
    <row r="95" spans="1:11" x14ac:dyDescent="0.2">
      <c r="A95" s="228" t="s">
        <v>385</v>
      </c>
      <c r="B95" s="228"/>
      <c r="C95" s="228"/>
      <c r="D95" s="228"/>
      <c r="E95" s="228"/>
      <c r="F95" s="228"/>
      <c r="G95" s="12">
        <v>84</v>
      </c>
      <c r="H95" s="52">
        <v>0</v>
      </c>
      <c r="I95" s="52">
        <v>0</v>
      </c>
      <c r="J95" s="52"/>
      <c r="K95" s="52"/>
    </row>
    <row r="96" spans="1:11" x14ac:dyDescent="0.2">
      <c r="A96" s="228" t="s">
        <v>386</v>
      </c>
      <c r="B96" s="228"/>
      <c r="C96" s="228"/>
      <c r="D96" s="228"/>
      <c r="E96" s="228"/>
      <c r="F96" s="228"/>
      <c r="G96" s="12">
        <v>85</v>
      </c>
      <c r="H96" s="52">
        <v>0</v>
      </c>
      <c r="I96" s="52">
        <v>0</v>
      </c>
      <c r="J96" s="52"/>
      <c r="K96" s="52"/>
    </row>
    <row r="97" spans="1:11" ht="26.25" customHeight="1" x14ac:dyDescent="0.2">
      <c r="A97" s="228" t="s">
        <v>387</v>
      </c>
      <c r="B97" s="228"/>
      <c r="C97" s="228"/>
      <c r="D97" s="228"/>
      <c r="E97" s="228"/>
      <c r="F97" s="228"/>
      <c r="G97" s="12">
        <v>86</v>
      </c>
      <c r="H97" s="52">
        <v>0</v>
      </c>
      <c r="I97" s="52">
        <v>0</v>
      </c>
      <c r="J97" s="52"/>
      <c r="K97" s="52"/>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c r="K99" s="52"/>
    </row>
    <row r="100" spans="1:11" ht="36" customHeight="1" x14ac:dyDescent="0.2">
      <c r="A100" s="228" t="s">
        <v>388</v>
      </c>
      <c r="B100" s="228"/>
      <c r="C100" s="228"/>
      <c r="D100" s="228"/>
      <c r="E100" s="228"/>
      <c r="F100" s="228"/>
      <c r="G100" s="11">
        <v>89</v>
      </c>
      <c r="H100" s="52">
        <v>0</v>
      </c>
      <c r="I100" s="52">
        <v>0</v>
      </c>
      <c r="J100" s="52"/>
      <c r="K100" s="52"/>
    </row>
    <row r="101" spans="1:11" ht="22.15" customHeight="1" x14ac:dyDescent="0.2">
      <c r="A101" s="240" t="s">
        <v>161</v>
      </c>
      <c r="B101" s="240"/>
      <c r="C101" s="240"/>
      <c r="D101" s="240"/>
      <c r="E101" s="240"/>
      <c r="F101" s="240"/>
      <c r="G101" s="11">
        <v>90</v>
      </c>
      <c r="H101" s="52">
        <v>0</v>
      </c>
      <c r="I101" s="52">
        <v>0</v>
      </c>
      <c r="J101" s="52"/>
      <c r="K101" s="52"/>
    </row>
    <row r="102" spans="1:11" ht="22.15" customHeight="1" x14ac:dyDescent="0.2">
      <c r="A102" s="240" t="s">
        <v>162</v>
      </c>
      <c r="B102" s="240"/>
      <c r="C102" s="240"/>
      <c r="D102" s="240"/>
      <c r="E102" s="240"/>
      <c r="F102" s="240"/>
      <c r="G102" s="11">
        <v>91</v>
      </c>
      <c r="H102" s="52">
        <v>0</v>
      </c>
      <c r="I102" s="52">
        <v>0</v>
      </c>
      <c r="J102" s="52"/>
      <c r="K102" s="52"/>
    </row>
    <row r="103" spans="1:11" ht="22.15" customHeight="1" x14ac:dyDescent="0.2">
      <c r="A103" s="240" t="s">
        <v>163</v>
      </c>
      <c r="B103" s="240"/>
      <c r="C103" s="240"/>
      <c r="D103" s="240"/>
      <c r="E103" s="240"/>
      <c r="F103" s="240"/>
      <c r="G103" s="11">
        <v>92</v>
      </c>
      <c r="H103" s="52">
        <v>0</v>
      </c>
      <c r="I103" s="52">
        <v>0</v>
      </c>
      <c r="J103" s="52"/>
      <c r="K103" s="52"/>
    </row>
    <row r="104" spans="1:11" ht="12.75" customHeight="1" x14ac:dyDescent="0.2">
      <c r="A104" s="228" t="s">
        <v>389</v>
      </c>
      <c r="B104" s="228"/>
      <c r="C104" s="228"/>
      <c r="D104" s="228"/>
      <c r="E104" s="228"/>
      <c r="F104" s="228"/>
      <c r="G104" s="11">
        <v>93</v>
      </c>
      <c r="H104" s="52">
        <v>0</v>
      </c>
      <c r="I104" s="52">
        <v>0</v>
      </c>
      <c r="J104" s="52"/>
      <c r="K104" s="52"/>
    </row>
    <row r="105" spans="1:11" ht="26.25" customHeight="1" x14ac:dyDescent="0.2">
      <c r="A105" s="228" t="s">
        <v>390</v>
      </c>
      <c r="B105" s="228"/>
      <c r="C105" s="228"/>
      <c r="D105" s="228"/>
      <c r="E105" s="228"/>
      <c r="F105" s="228"/>
      <c r="G105" s="11">
        <v>94</v>
      </c>
      <c r="H105" s="52">
        <v>0</v>
      </c>
      <c r="I105" s="52">
        <v>0</v>
      </c>
      <c r="J105" s="52"/>
      <c r="K105" s="52"/>
    </row>
    <row r="106" spans="1:11" x14ac:dyDescent="0.2">
      <c r="A106" s="228" t="s">
        <v>391</v>
      </c>
      <c r="B106" s="228"/>
      <c r="C106" s="228"/>
      <c r="D106" s="228"/>
      <c r="E106" s="228"/>
      <c r="F106" s="228"/>
      <c r="G106" s="11">
        <v>95</v>
      </c>
      <c r="H106" s="52">
        <v>0</v>
      </c>
      <c r="I106" s="52">
        <v>0</v>
      </c>
      <c r="J106" s="52"/>
      <c r="K106" s="52"/>
    </row>
    <row r="107" spans="1:11" ht="24.75" customHeight="1" x14ac:dyDescent="0.2">
      <c r="A107" s="228" t="s">
        <v>392</v>
      </c>
      <c r="B107" s="228"/>
      <c r="C107" s="228"/>
      <c r="D107" s="228"/>
      <c r="E107" s="228"/>
      <c r="F107" s="228"/>
      <c r="G107" s="11">
        <v>96</v>
      </c>
      <c r="H107" s="52">
        <v>0</v>
      </c>
      <c r="I107" s="52">
        <v>0</v>
      </c>
      <c r="J107" s="52"/>
      <c r="K107" s="52"/>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c r="K112" s="52"/>
    </row>
    <row r="113" spans="1:11" ht="12.75" customHeight="1" x14ac:dyDescent="0.2">
      <c r="A113" s="236" t="s">
        <v>165</v>
      </c>
      <c r="B113" s="236"/>
      <c r="C113" s="236"/>
      <c r="D113" s="236"/>
      <c r="E113" s="236"/>
      <c r="F113" s="236"/>
      <c r="G113" s="11">
        <v>101</v>
      </c>
      <c r="H113" s="52">
        <v>0</v>
      </c>
      <c r="I113" s="52">
        <v>0</v>
      </c>
      <c r="J113" s="52"/>
      <c r="K113" s="52"/>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22" sqref="I2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469</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-275438</v>
      </c>
      <c r="I8" s="64">
        <v>-493546</v>
      </c>
    </row>
    <row r="9" spans="1:9" ht="12.75" customHeight="1" x14ac:dyDescent="0.2">
      <c r="A9" s="248" t="s">
        <v>171</v>
      </c>
      <c r="B9" s="248"/>
      <c r="C9" s="248"/>
      <c r="D9" s="248"/>
      <c r="E9" s="248"/>
      <c r="F9" s="248"/>
      <c r="G9" s="65">
        <v>2</v>
      </c>
      <c r="H9" s="66">
        <f>H10+H11+H12+H13+H14+H15+H16+H17</f>
        <v>142199</v>
      </c>
      <c r="I9" s="66">
        <f>I10+I11+I12+I13+I14+I15+I16+I17</f>
        <v>225225</v>
      </c>
    </row>
    <row r="10" spans="1:9" ht="12.75" customHeight="1" x14ac:dyDescent="0.2">
      <c r="A10" s="225" t="s">
        <v>172</v>
      </c>
      <c r="B10" s="225"/>
      <c r="C10" s="225"/>
      <c r="D10" s="225"/>
      <c r="E10" s="225"/>
      <c r="F10" s="225"/>
      <c r="G10" s="63">
        <v>3</v>
      </c>
      <c r="H10" s="64">
        <v>142199</v>
      </c>
      <c r="I10" s="64">
        <v>225225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-133239</v>
      </c>
      <c r="I18" s="66">
        <f>I8+I9</f>
        <v>-268321</v>
      </c>
    </row>
    <row r="19" spans="1:9" ht="12.75" customHeight="1" x14ac:dyDescent="0.2">
      <c r="A19" s="248" t="s">
        <v>180</v>
      </c>
      <c r="B19" s="248"/>
      <c r="C19" s="248"/>
      <c r="D19" s="248"/>
      <c r="E19" s="248"/>
      <c r="F19" s="248"/>
      <c r="G19" s="65">
        <v>12</v>
      </c>
      <c r="H19" s="66">
        <f>H20+H21+H22+H23</f>
        <v>-11941</v>
      </c>
      <c r="I19" s="66">
        <f>I20+I21+I22+I23</f>
        <v>-38039</v>
      </c>
    </row>
    <row r="20" spans="1:9" ht="12.75" customHeight="1" x14ac:dyDescent="0.2">
      <c r="A20" s="225" t="s">
        <v>181</v>
      </c>
      <c r="B20" s="225"/>
      <c r="C20" s="225"/>
      <c r="D20" s="225"/>
      <c r="E20" s="225"/>
      <c r="F20" s="225"/>
      <c r="G20" s="63">
        <v>13</v>
      </c>
      <c r="H20" s="64">
        <v>-7709</v>
      </c>
      <c r="I20" s="64">
        <v>29270</v>
      </c>
    </row>
    <row r="21" spans="1:9" ht="12.75" customHeight="1" x14ac:dyDescent="0.2">
      <c r="A21" s="225" t="s">
        <v>182</v>
      </c>
      <c r="B21" s="225"/>
      <c r="C21" s="225"/>
      <c r="D21" s="225"/>
      <c r="E21" s="225"/>
      <c r="F21" s="225"/>
      <c r="G21" s="63">
        <v>14</v>
      </c>
      <c r="H21" s="64">
        <v>11308</v>
      </c>
      <c r="I21" s="64">
        <v>-69782</v>
      </c>
    </row>
    <row r="22" spans="1:9" ht="12.75" customHeight="1" x14ac:dyDescent="0.2">
      <c r="A22" s="225" t="s">
        <v>183</v>
      </c>
      <c r="B22" s="225"/>
      <c r="C22" s="225"/>
      <c r="D22" s="225"/>
      <c r="E22" s="225"/>
      <c r="F22" s="225"/>
      <c r="G22" s="63">
        <v>15</v>
      </c>
      <c r="H22" s="64">
        <v>-15540</v>
      </c>
      <c r="I22" s="64">
        <v>2473</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-145180</v>
      </c>
      <c r="I24" s="66">
        <f>I18+I19</f>
        <v>-306360</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-145180</v>
      </c>
      <c r="I27" s="66">
        <f>I24+I25+I26</f>
        <v>-306360</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-245497</v>
      </c>
      <c r="I36" s="67">
        <v>-873844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-245497</v>
      </c>
      <c r="I41" s="68">
        <f>I36+I37+I38+I39+I40</f>
        <v>-873844</v>
      </c>
    </row>
    <row r="42" spans="1:9" ht="29.45" customHeight="1" x14ac:dyDescent="0.2">
      <c r="A42" s="252" t="s">
        <v>203</v>
      </c>
      <c r="B42" s="252"/>
      <c r="C42" s="252"/>
      <c r="D42" s="252"/>
      <c r="E42" s="252"/>
      <c r="F42" s="252"/>
      <c r="G42" s="65">
        <v>34</v>
      </c>
      <c r="H42" s="68">
        <f>H35+H41</f>
        <v>-245497</v>
      </c>
      <c r="I42" s="68">
        <f>I35+I41</f>
        <v>-873844</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2057204</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2057204</v>
      </c>
      <c r="I48" s="68">
        <f>I44+I45+I46+I47</f>
        <v>0</v>
      </c>
    </row>
    <row r="49" spans="1:9" ht="24.6" customHeight="1" x14ac:dyDescent="0.2">
      <c r="A49" s="190" t="s">
        <v>305</v>
      </c>
      <c r="B49" s="190"/>
      <c r="C49" s="190"/>
      <c r="D49" s="190"/>
      <c r="E49" s="190"/>
      <c r="F49" s="190"/>
      <c r="G49" s="63">
        <v>40</v>
      </c>
      <c r="H49" s="67">
        <v>-10393</v>
      </c>
      <c r="I49" s="67">
        <v>-55545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-5748</v>
      </c>
      <c r="I51" s="67">
        <v>-5770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-16141</v>
      </c>
      <c r="I54" s="68">
        <f>I49+I50+I51+I52+I53</f>
        <v>-61315</v>
      </c>
    </row>
    <row r="55" spans="1:9" ht="29.45" customHeight="1" x14ac:dyDescent="0.2">
      <c r="A55" s="252" t="s">
        <v>215</v>
      </c>
      <c r="B55" s="252"/>
      <c r="C55" s="252"/>
      <c r="D55" s="252"/>
      <c r="E55" s="252"/>
      <c r="F55" s="252"/>
      <c r="G55" s="65">
        <v>46</v>
      </c>
      <c r="H55" s="68">
        <f>H48+H54</f>
        <v>2041063</v>
      </c>
      <c r="I55" s="68">
        <f>I48+I54</f>
        <v>-61315</v>
      </c>
    </row>
    <row r="56" spans="1:9" x14ac:dyDescent="0.2">
      <c r="A56" s="190" t="s">
        <v>216</v>
      </c>
      <c r="B56" s="190"/>
      <c r="C56" s="190"/>
      <c r="D56" s="190"/>
      <c r="E56" s="190"/>
      <c r="F56" s="190"/>
      <c r="G56" s="63">
        <v>47</v>
      </c>
      <c r="H56" s="67">
        <v>0</v>
      </c>
      <c r="I56" s="67"/>
    </row>
    <row r="57" spans="1:9" ht="26.45" customHeight="1" x14ac:dyDescent="0.2">
      <c r="A57" s="252" t="s">
        <v>217</v>
      </c>
      <c r="B57" s="252"/>
      <c r="C57" s="252"/>
      <c r="D57" s="252"/>
      <c r="E57" s="252"/>
      <c r="F57" s="252"/>
      <c r="G57" s="65">
        <v>48</v>
      </c>
      <c r="H57" s="68">
        <f>H27+H42+H55+H56</f>
        <v>1650386</v>
      </c>
      <c r="I57" s="68">
        <f>I27+I42+I55+I56</f>
        <v>-1241519</v>
      </c>
    </row>
    <row r="58" spans="1:9" x14ac:dyDescent="0.2">
      <c r="A58" s="253" t="s">
        <v>218</v>
      </c>
      <c r="B58" s="253"/>
      <c r="C58" s="253"/>
      <c r="D58" s="253"/>
      <c r="E58" s="253"/>
      <c r="F58" s="253"/>
      <c r="G58" s="63">
        <v>49</v>
      </c>
      <c r="H58" s="67">
        <v>443452</v>
      </c>
      <c r="I58" s="67">
        <v>2098070</v>
      </c>
    </row>
    <row r="59" spans="1:9" ht="31.15" customHeight="1" x14ac:dyDescent="0.2">
      <c r="A59" s="252" t="s">
        <v>219</v>
      </c>
      <c r="B59" s="252"/>
      <c r="C59" s="252"/>
      <c r="D59" s="252"/>
      <c r="E59" s="252"/>
      <c r="F59" s="252"/>
      <c r="G59" s="65">
        <v>50</v>
      </c>
      <c r="H59" s="68">
        <f>H57+H58</f>
        <v>2093838</v>
      </c>
      <c r="I59" s="68">
        <f>I57+I58</f>
        <v>856551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c r="I8" s="23"/>
    </row>
    <row r="9" spans="1:9" x14ac:dyDescent="0.2">
      <c r="A9" s="258" t="s">
        <v>222</v>
      </c>
      <c r="B9" s="258"/>
      <c r="C9" s="258"/>
      <c r="D9" s="258"/>
      <c r="E9" s="258"/>
      <c r="F9" s="258"/>
      <c r="G9" s="17">
        <v>2</v>
      </c>
      <c r="H9" s="24"/>
      <c r="I9" s="24"/>
    </row>
    <row r="10" spans="1:9" x14ac:dyDescent="0.2">
      <c r="A10" s="258" t="s">
        <v>223</v>
      </c>
      <c r="B10" s="258"/>
      <c r="C10" s="258"/>
      <c r="D10" s="258"/>
      <c r="E10" s="258"/>
      <c r="F10" s="258"/>
      <c r="G10" s="17">
        <v>3</v>
      </c>
      <c r="H10" s="24"/>
      <c r="I10" s="24"/>
    </row>
    <row r="11" spans="1:9" x14ac:dyDescent="0.2">
      <c r="A11" s="258" t="s">
        <v>224</v>
      </c>
      <c r="B11" s="258"/>
      <c r="C11" s="258"/>
      <c r="D11" s="258"/>
      <c r="E11" s="258"/>
      <c r="F11" s="258"/>
      <c r="G11" s="17">
        <v>4</v>
      </c>
      <c r="H11" s="24"/>
      <c r="I11" s="24"/>
    </row>
    <row r="12" spans="1:9" x14ac:dyDescent="0.2">
      <c r="A12" s="258" t="s">
        <v>395</v>
      </c>
      <c r="B12" s="258"/>
      <c r="C12" s="258"/>
      <c r="D12" s="258"/>
      <c r="E12" s="258"/>
      <c r="F12" s="258"/>
      <c r="G12" s="17">
        <v>5</v>
      </c>
      <c r="H12" s="24"/>
      <c r="I12" s="24"/>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c r="I14" s="24"/>
    </row>
    <row r="15" spans="1:9" ht="12.75" customHeight="1" x14ac:dyDescent="0.2">
      <c r="A15" s="258" t="s">
        <v>398</v>
      </c>
      <c r="B15" s="258"/>
      <c r="C15" s="258"/>
      <c r="D15" s="258"/>
      <c r="E15" s="258"/>
      <c r="F15" s="258"/>
      <c r="G15" s="17">
        <v>8</v>
      </c>
      <c r="H15" s="24"/>
      <c r="I15" s="24"/>
    </row>
    <row r="16" spans="1:9" ht="12.75" customHeight="1" x14ac:dyDescent="0.2">
      <c r="A16" s="258" t="s">
        <v>399</v>
      </c>
      <c r="B16" s="258"/>
      <c r="C16" s="258"/>
      <c r="D16" s="258"/>
      <c r="E16" s="258"/>
      <c r="F16" s="258"/>
      <c r="G16" s="17">
        <v>9</v>
      </c>
      <c r="H16" s="24"/>
      <c r="I16" s="24"/>
    </row>
    <row r="17" spans="1:9" ht="12.75" customHeight="1" x14ac:dyDescent="0.2">
      <c r="A17" s="258" t="s">
        <v>400</v>
      </c>
      <c r="B17" s="258"/>
      <c r="C17" s="258"/>
      <c r="D17" s="258"/>
      <c r="E17" s="258"/>
      <c r="F17" s="258"/>
      <c r="G17" s="17">
        <v>10</v>
      </c>
      <c r="H17" s="24"/>
      <c r="I17" s="24"/>
    </row>
    <row r="18" spans="1:9" ht="12.75" customHeight="1" x14ac:dyDescent="0.2">
      <c r="A18" s="258" t="s">
        <v>401</v>
      </c>
      <c r="B18" s="258"/>
      <c r="C18" s="258"/>
      <c r="D18" s="258"/>
      <c r="E18" s="258"/>
      <c r="F18" s="258"/>
      <c r="G18" s="17">
        <v>11</v>
      </c>
      <c r="H18" s="24"/>
      <c r="I18" s="24"/>
    </row>
    <row r="19" spans="1:9" ht="12.75" customHeight="1" x14ac:dyDescent="0.2">
      <c r="A19" s="258" t="s">
        <v>402</v>
      </c>
      <c r="B19" s="258"/>
      <c r="C19" s="258"/>
      <c r="D19" s="258"/>
      <c r="E19" s="258"/>
      <c r="F19" s="258"/>
      <c r="G19" s="17">
        <v>12</v>
      </c>
      <c r="H19" s="24"/>
      <c r="I19" s="24"/>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c r="I23" s="23"/>
    </row>
    <row r="24" spans="1:9" ht="12.75" customHeight="1" x14ac:dyDescent="0.2">
      <c r="A24" s="258" t="s">
        <v>226</v>
      </c>
      <c r="B24" s="258"/>
      <c r="C24" s="258"/>
      <c r="D24" s="258"/>
      <c r="E24" s="258"/>
      <c r="F24" s="258"/>
      <c r="G24" s="16">
        <v>16</v>
      </c>
      <c r="H24" s="24"/>
      <c r="I24" s="24"/>
    </row>
    <row r="25" spans="1:9" ht="12.75" customHeight="1" x14ac:dyDescent="0.2">
      <c r="A25" s="258" t="s">
        <v>227</v>
      </c>
      <c r="B25" s="258"/>
      <c r="C25" s="258"/>
      <c r="D25" s="258"/>
      <c r="E25" s="258"/>
      <c r="F25" s="258"/>
      <c r="G25" s="16">
        <v>17</v>
      </c>
      <c r="H25" s="24"/>
      <c r="I25" s="24"/>
    </row>
    <row r="26" spans="1:9" ht="12.75" customHeight="1" x14ac:dyDescent="0.2">
      <c r="A26" s="258" t="s">
        <v>228</v>
      </c>
      <c r="B26" s="258"/>
      <c r="C26" s="258"/>
      <c r="D26" s="258"/>
      <c r="E26" s="258"/>
      <c r="F26" s="258"/>
      <c r="G26" s="16">
        <v>18</v>
      </c>
      <c r="H26" s="24"/>
      <c r="I26" s="24"/>
    </row>
    <row r="27" spans="1:9" ht="12.75" customHeight="1" x14ac:dyDescent="0.2">
      <c r="A27" s="258" t="s">
        <v>229</v>
      </c>
      <c r="B27" s="258"/>
      <c r="C27" s="258"/>
      <c r="D27" s="258"/>
      <c r="E27" s="258"/>
      <c r="F27" s="258"/>
      <c r="G27" s="16">
        <v>19</v>
      </c>
      <c r="H27" s="24"/>
      <c r="I27" s="24"/>
    </row>
    <row r="28" spans="1:9" ht="12.75" customHeight="1" x14ac:dyDescent="0.2">
      <c r="A28" s="258" t="s">
        <v>230</v>
      </c>
      <c r="B28" s="258"/>
      <c r="C28" s="258"/>
      <c r="D28" s="258"/>
      <c r="E28" s="258"/>
      <c r="F28" s="258"/>
      <c r="G28" s="16">
        <v>20</v>
      </c>
      <c r="H28" s="24"/>
      <c r="I28" s="24"/>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c r="I30" s="24"/>
    </row>
    <row r="31" spans="1:9" ht="12.75" customHeight="1" x14ac:dyDescent="0.2">
      <c r="A31" s="258" t="s">
        <v>232</v>
      </c>
      <c r="B31" s="258"/>
      <c r="C31" s="258"/>
      <c r="D31" s="258"/>
      <c r="E31" s="258"/>
      <c r="F31" s="258"/>
      <c r="G31" s="17">
        <v>23</v>
      </c>
      <c r="H31" s="24"/>
      <c r="I31" s="24"/>
    </row>
    <row r="32" spans="1:9" ht="12.75" customHeight="1" x14ac:dyDescent="0.2">
      <c r="A32" s="258" t="s">
        <v>406</v>
      </c>
      <c r="B32" s="258"/>
      <c r="C32" s="258"/>
      <c r="D32" s="258"/>
      <c r="E32" s="258"/>
      <c r="F32" s="258"/>
      <c r="G32" s="17">
        <v>24</v>
      </c>
      <c r="H32" s="24"/>
      <c r="I32" s="24"/>
    </row>
    <row r="33" spans="1:9" ht="12.75" customHeight="1" x14ac:dyDescent="0.2">
      <c r="A33" s="258" t="s">
        <v>233</v>
      </c>
      <c r="B33" s="258"/>
      <c r="C33" s="258"/>
      <c r="D33" s="258"/>
      <c r="E33" s="258"/>
      <c r="F33" s="258"/>
      <c r="G33" s="17">
        <v>25</v>
      </c>
      <c r="H33" s="24"/>
      <c r="I33" s="24"/>
    </row>
    <row r="34" spans="1:9" ht="12.75" customHeight="1" x14ac:dyDescent="0.2">
      <c r="A34" s="258" t="s">
        <v>234</v>
      </c>
      <c r="B34" s="258"/>
      <c r="C34" s="258"/>
      <c r="D34" s="258"/>
      <c r="E34" s="258"/>
      <c r="F34" s="258"/>
      <c r="G34" s="17">
        <v>26</v>
      </c>
      <c r="H34" s="24"/>
      <c r="I34" s="24"/>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c r="I38" s="23"/>
    </row>
    <row r="39" spans="1:9" ht="25.15" customHeight="1" x14ac:dyDescent="0.2">
      <c r="A39" s="257" t="s">
        <v>236</v>
      </c>
      <c r="B39" s="257"/>
      <c r="C39" s="257"/>
      <c r="D39" s="257"/>
      <c r="E39" s="257"/>
      <c r="F39" s="257"/>
      <c r="G39" s="17">
        <v>30</v>
      </c>
      <c r="H39" s="24"/>
      <c r="I39" s="24"/>
    </row>
    <row r="40" spans="1:9" ht="12.75" customHeight="1" x14ac:dyDescent="0.2">
      <c r="A40" s="257" t="s">
        <v>237</v>
      </c>
      <c r="B40" s="257"/>
      <c r="C40" s="257"/>
      <c r="D40" s="257"/>
      <c r="E40" s="257"/>
      <c r="F40" s="257"/>
      <c r="G40" s="17">
        <v>31</v>
      </c>
      <c r="H40" s="24"/>
      <c r="I40" s="24"/>
    </row>
    <row r="41" spans="1:9" ht="12.75" customHeight="1" x14ac:dyDescent="0.2">
      <c r="A41" s="257" t="s">
        <v>238</v>
      </c>
      <c r="B41" s="257"/>
      <c r="C41" s="257"/>
      <c r="D41" s="257"/>
      <c r="E41" s="257"/>
      <c r="F41" s="257"/>
      <c r="G41" s="17">
        <v>32</v>
      </c>
      <c r="H41" s="24"/>
      <c r="I41" s="24"/>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c r="I43" s="24"/>
    </row>
    <row r="44" spans="1:9" ht="12.75" customHeight="1" x14ac:dyDescent="0.2">
      <c r="A44" s="257" t="s">
        <v>240</v>
      </c>
      <c r="B44" s="257"/>
      <c r="C44" s="257"/>
      <c r="D44" s="257"/>
      <c r="E44" s="257"/>
      <c r="F44" s="257"/>
      <c r="G44" s="17">
        <v>35</v>
      </c>
      <c r="H44" s="24"/>
      <c r="I44" s="24"/>
    </row>
    <row r="45" spans="1:9" ht="12.75" customHeight="1" x14ac:dyDescent="0.2">
      <c r="A45" s="257" t="s">
        <v>241</v>
      </c>
      <c r="B45" s="257"/>
      <c r="C45" s="257"/>
      <c r="D45" s="257"/>
      <c r="E45" s="257"/>
      <c r="F45" s="257"/>
      <c r="G45" s="17">
        <v>36</v>
      </c>
      <c r="H45" s="24"/>
      <c r="I45" s="24"/>
    </row>
    <row r="46" spans="1:9" ht="21" customHeight="1" x14ac:dyDescent="0.2">
      <c r="A46" s="257" t="s">
        <v>242</v>
      </c>
      <c r="B46" s="257"/>
      <c r="C46" s="257"/>
      <c r="D46" s="257"/>
      <c r="E46" s="257"/>
      <c r="F46" s="257"/>
      <c r="G46" s="17">
        <v>37</v>
      </c>
      <c r="H46" s="24"/>
      <c r="I46" s="24"/>
    </row>
    <row r="47" spans="1:9" ht="12.75" customHeight="1" x14ac:dyDescent="0.2">
      <c r="A47" s="257" t="s">
        <v>243</v>
      </c>
      <c r="B47" s="257"/>
      <c r="C47" s="257"/>
      <c r="D47" s="257"/>
      <c r="E47" s="257"/>
      <c r="F47" s="257"/>
      <c r="G47" s="17">
        <v>38</v>
      </c>
      <c r="H47" s="24"/>
      <c r="I47" s="24"/>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c r="I50" s="24"/>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c r="I52" s="24"/>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0" zoomScale="80" zoomScaleNormal="100" zoomScaleSheetLayoutView="80" workbookViewId="0">
      <selection activeCell="H62" sqref="H6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45291</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5988342</v>
      </c>
      <c r="I7" s="33">
        <v>0</v>
      </c>
      <c r="J7" s="33">
        <v>0</v>
      </c>
      <c r="K7" s="33">
        <v>0</v>
      </c>
      <c r="L7" s="33">
        <v>0</v>
      </c>
      <c r="M7" s="33">
        <v>0</v>
      </c>
      <c r="N7" s="33">
        <v>152</v>
      </c>
      <c r="O7" s="33">
        <v>0</v>
      </c>
      <c r="P7" s="33">
        <v>0</v>
      </c>
      <c r="Q7" s="33">
        <v>0</v>
      </c>
      <c r="R7" s="33">
        <v>0</v>
      </c>
      <c r="S7" s="33">
        <v>0</v>
      </c>
      <c r="T7" s="33">
        <v>0</v>
      </c>
      <c r="U7" s="33">
        <v>-1320570</v>
      </c>
      <c r="V7" s="33">
        <v>-233840</v>
      </c>
      <c r="W7" s="34">
        <f>H7+I7+J7+K7-L7+M7+N7+O7+P7+Q7+R7+U7+V7+S7+T7</f>
        <v>4434084</v>
      </c>
      <c r="X7" s="33">
        <v>0</v>
      </c>
      <c r="Y7" s="34">
        <f>W7+X7</f>
        <v>4434084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5988342</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-1320570</v>
      </c>
      <c r="V10" s="34">
        <f t="shared" si="2"/>
        <v>-233840</v>
      </c>
      <c r="W10" s="34">
        <f t="shared" si="2"/>
        <v>4434084</v>
      </c>
      <c r="X10" s="34">
        <f t="shared" si="2"/>
        <v>0</v>
      </c>
      <c r="Y10" s="34">
        <f t="shared" si="2"/>
        <v>4434084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2057204</v>
      </c>
      <c r="I25" s="33">
        <v>0</v>
      </c>
      <c r="J25" s="33">
        <v>0</v>
      </c>
      <c r="K25" s="33">
        <v>0</v>
      </c>
      <c r="L25" s="33">
        <v>0</v>
      </c>
      <c r="M25" s="33">
        <v>0</v>
      </c>
      <c r="N25" s="33">
        <v>0</v>
      </c>
      <c r="O25" s="33">
        <v>0</v>
      </c>
      <c r="P25" s="33">
        <v>0</v>
      </c>
      <c r="Q25" s="33">
        <v>0</v>
      </c>
      <c r="R25" s="33">
        <v>0</v>
      </c>
      <c r="S25" s="33">
        <v>0</v>
      </c>
      <c r="T25" s="33">
        <v>0</v>
      </c>
      <c r="U25" s="33">
        <v>0</v>
      </c>
      <c r="V25" s="33">
        <v>0</v>
      </c>
      <c r="W25" s="34">
        <f t="shared" si="3"/>
        <v>2057204</v>
      </c>
      <c r="X25" s="33">
        <v>0</v>
      </c>
      <c r="Y25" s="34">
        <f t="shared" si="4"/>
        <v>2057204</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8045546</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-1320570</v>
      </c>
      <c r="V30" s="36">
        <f t="shared" si="5"/>
        <v>-233840</v>
      </c>
      <c r="W30" s="36">
        <f t="shared" si="5"/>
        <v>6491288</v>
      </c>
      <c r="X30" s="36">
        <f t="shared" si="5"/>
        <v>0</v>
      </c>
      <c r="Y30" s="36">
        <f t="shared" si="5"/>
        <v>6491288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429</v>
      </c>
      <c r="B34" s="300"/>
      <c r="C34" s="300"/>
      <c r="D34" s="300"/>
      <c r="E34" s="300"/>
      <c r="F34" s="300"/>
      <c r="G34" s="8">
        <v>27</v>
      </c>
      <c r="H34" s="36">
        <f>SUM(H21:H29)</f>
        <v>2057204</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2057204</v>
      </c>
      <c r="X34" s="36">
        <f t="shared" si="10"/>
        <v>0</v>
      </c>
      <c r="Y34" s="36">
        <f t="shared" si="10"/>
        <v>2057204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8045545</v>
      </c>
      <c r="I36" s="33">
        <v>0</v>
      </c>
      <c r="J36" s="33">
        <v>0</v>
      </c>
      <c r="K36" s="33">
        <v>0</v>
      </c>
      <c r="L36" s="33">
        <v>0</v>
      </c>
      <c r="M36" s="33">
        <v>0</v>
      </c>
      <c r="N36" s="33">
        <v>152</v>
      </c>
      <c r="O36" s="33">
        <v>0</v>
      </c>
      <c r="P36" s="33">
        <v>0</v>
      </c>
      <c r="Q36" s="33">
        <v>0</v>
      </c>
      <c r="R36" s="33">
        <v>0</v>
      </c>
      <c r="S36" s="33">
        <v>0</v>
      </c>
      <c r="T36" s="33">
        <v>0</v>
      </c>
      <c r="U36" s="33">
        <v>-1596037</v>
      </c>
      <c r="V36" s="33">
        <v>0</v>
      </c>
      <c r="W36" s="37">
        <f>H36+I36+J36+K36-L36+M36+N36+O36+P36+Q36+R36+U36+V36+S36+T36</f>
        <v>6449660</v>
      </c>
      <c r="X36" s="33">
        <v>0</v>
      </c>
      <c r="Y36" s="37">
        <f t="shared" ref="Y36:Y38" si="12">W36+X36</f>
        <v>6449660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-493546</v>
      </c>
      <c r="W38" s="37">
        <f t="shared" si="13"/>
        <v>-493546</v>
      </c>
      <c r="X38" s="33">
        <v>0</v>
      </c>
      <c r="Y38" s="37">
        <f t="shared" si="12"/>
        <v>-493546</v>
      </c>
    </row>
    <row r="39" spans="1:25" ht="25.5" customHeight="1" x14ac:dyDescent="0.2">
      <c r="A39" s="279" t="s">
        <v>430</v>
      </c>
      <c r="B39" s="279"/>
      <c r="C39" s="279"/>
      <c r="D39" s="279"/>
      <c r="E39" s="279"/>
      <c r="F39" s="279"/>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-1596037</v>
      </c>
      <c r="V39" s="34">
        <f t="shared" si="14"/>
        <v>-493546</v>
      </c>
      <c r="W39" s="34">
        <f t="shared" si="14"/>
        <v>5956114</v>
      </c>
      <c r="X39" s="34">
        <f t="shared" si="14"/>
        <v>0</v>
      </c>
      <c r="Y39" s="34">
        <f t="shared" si="14"/>
        <v>5956114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-1596037</v>
      </c>
      <c r="V59" s="36">
        <f t="shared" si="17"/>
        <v>-493546</v>
      </c>
      <c r="W59" s="36">
        <f t="shared" si="17"/>
        <v>5956114</v>
      </c>
      <c r="X59" s="36">
        <f t="shared" si="17"/>
        <v>0</v>
      </c>
      <c r="Y59" s="36">
        <f t="shared" si="17"/>
        <v>5956114</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2024-02-27T07:20:17Z</cp:lastPrinted>
  <dcterms:created xsi:type="dcterms:W3CDTF">2008-10-17T11:51:54Z</dcterms:created>
  <dcterms:modified xsi:type="dcterms:W3CDTF">2024-02-27T08:16:25Z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