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Maja Bradic\Downloads\"/>
    </mc:Choice>
  </mc:AlternateContent>
  <xr:revisionPtr revIDLastSave="0" documentId="13_ncr:1_{9E83642D-80ED-4531-8548-71941080821E}"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 i="18" l="1"/>
  <c r="I13" i="21" l="1"/>
  <c r="I20" i="21"/>
  <c r="H13" i="2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H62" i="26"/>
  <c r="H68" i="26" s="1"/>
  <c r="H64" i="26"/>
  <c r="I51" i="21"/>
  <c r="I53" i="21" s="1"/>
  <c r="H51" i="21"/>
  <c r="H53" i="21" s="1"/>
  <c r="K66" i="26" l="1"/>
  <c r="J67" i="26"/>
  <c r="I67" i="26"/>
  <c r="I68" i="26"/>
  <c r="J66" i="26"/>
  <c r="J68" i="26"/>
  <c r="K67" i="26"/>
  <c r="K68" i="26"/>
  <c r="H66" i="26"/>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133" i="18" l="1"/>
  <c r="V59" i="22"/>
  <c r="H57" i="20"/>
  <c r="H59" i="20" s="1"/>
  <c r="I24" i="20"/>
  <c r="I27" i="20" s="1"/>
  <c r="I55" i="20"/>
  <c r="H72" i="18"/>
  <c r="I44" i="18"/>
  <c r="I75" i="18"/>
  <c r="Y63" i="22"/>
  <c r="W63" i="22"/>
  <c r="I9" i="18"/>
  <c r="I42" i="20"/>
  <c r="Y61" i="22"/>
  <c r="Y62" i="22" s="1"/>
  <c r="W61" i="22"/>
  <c r="W62" i="22" s="1"/>
  <c r="Y32" i="22"/>
  <c r="Y33" i="22" s="1"/>
  <c r="W32" i="22"/>
  <c r="W33" i="22" s="1"/>
  <c r="Y34" i="22"/>
  <c r="W34" i="22"/>
  <c r="Y39" i="22"/>
  <c r="W39" i="22"/>
  <c r="Y10" i="22"/>
  <c r="Y30" i="22" s="1"/>
  <c r="W10" i="22"/>
  <c r="W30" i="22" s="1"/>
  <c r="Y59" i="22" l="1"/>
  <c r="W59" i="22"/>
  <c r="I133" i="18"/>
  <c r="I57" i="20"/>
  <c r="I59" i="20" s="1"/>
  <c r="I72" i="18"/>
</calcChain>
</file>

<file path=xl/sharedStrings.xml><?xml version="1.0" encoding="utf-8"?>
<sst xmlns="http://schemas.openxmlformats.org/spreadsheetml/2006/main" count="608" uniqueCount="529">
  <si>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</si>
  <si>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</si>
  <si>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</si>
  <si>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</si>
  <si>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</si>
  <si>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</si>
  <si>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</si>
  <si>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</si>
  <si>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</si>
  <si>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</si>
  <si>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</si>
  <si>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</si>
  <si>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</si>
  <si>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</si>
  <si>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</si>
  <si>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</si>
  <si>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</si>
  <si>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</si>
  <si>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</si>
  <si>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</si>
  <si>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</si>
  <si>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</si>
  <si>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</si>
  <si>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</si>
  <si>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</si>
  <si>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</si>
  <si>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</si>
  <si>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</si>
  <si>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</si>
  <si>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</si>
  <si>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</si>
  <si>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</si>
  <si>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</si>
  <si>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</si>
  <si>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</si>
  <si>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</si>
  <si>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</si>
  <si>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</si>
  <si>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</si>
  <si>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</si>
  <si>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</si>
  <si>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</si>
  <si>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</si>
  <si>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</si>
  <si>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</si>
  <si>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</si>
  <si>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</si>
  <si>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</si>
  <si>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</si>
  <si>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</si>
  <si>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</si>
  <si>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</si>
  <si>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</si>
  <si>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</si>
  <si>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</si>
  <si>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</si>
  <si>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</si>
  <si>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</si>
  <si>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</si>
  <si>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</si>
  <si>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</si>
  <si>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</si>
  <si>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</si>
  <si>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</si>
  <si>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</si>
  <si>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</si>
  <si>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</si>
  <si>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</si>
  <si>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</si>
  <si>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</si>
  <si>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</si>
  <si>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</si>
  <si>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</si>
  <si>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</si>
  <si>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</si>
  <si>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</si>
  <si>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</si>
  <si>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</si>
  <si>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</si>
  <si>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</si>
  <si>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</si>
  <si>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</si>
  <si>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</si>
  <si>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</si>
  <si>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</si>
  <si>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</si>
  <si>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</si>
  <si>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</si>
  <si>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</si>
  <si>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</si>
  <si>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</si>
  <si>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</si>
  <si>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</si>
  <si>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</si>
  <si>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</si>
  <si>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</si>
  <si>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</si>
  <si>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</si>
  <si>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</si>
  <si>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</si>
  <si>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</si>
  <si>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</si>
  <si>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</si>
  <si>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</si>
  <si>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</si>
  <si>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</si>
  <si>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</si>
  <si>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</si>
  <si>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</si>
  <si>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</si>
  <si>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</si>
  <si>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</si>
  <si>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</si>
  <si>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</si>
  <si>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</si>
  <si>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</si>
  <si>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</si>
  <si>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</si>
  <si>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</si>
  <si>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</si>
  <si>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</si>
  <si>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</si>
  <si>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</si>
  <si>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</si>
  <si>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</si>
  <si>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</si>
  <si>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</si>
  <si>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</si>
  <si>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</si>
  <si>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</si>
  <si>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</si>
  <si>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</si>
  <si>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</si>
  <si>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</si>
  <si>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</si>
  <si>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</si>
  <si>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</si>
  <si>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</si>
  <si>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</si>
  <si>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</si>
  <si>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</si>
  <si>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</si>
  <si>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</si>
  <si>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</si>
  <si>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</si>
  <si>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</si>
  <si>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</si>
  <si>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</si>
  <si>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</si>
  <si>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</si>
  <si>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</si>
  <si>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</si>
  <si>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</si>
  <si>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</si>
  <si>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</si>
  <si>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</si>
  <si>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</si>
  <si>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</si>
  <si>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</si>
  <si>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</si>
  <si>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</si>
  <si>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</si>
  <si>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</si>
  <si>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</si>
  <si>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</si>
  <si>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</si>
  <si>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</si>
  <si>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</si>
  <si>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</si>
  <si>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</si>
  <si>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</si>
  <si>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</si>
  <si>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</si>
  <si>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</si>
  <si>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</si>
  <si>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</si>
  <si>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</si>
  <si>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</si>
  <si>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</si>
  <si>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</si>
  <si>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</si>
  <si>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</si>
  <si>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</si>
  <si>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</si>
  <si>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</si>
  <si>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</si>
  <si>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</si>
  <si>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</si>
  <si>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</si>
  <si>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</si>
  <si>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</si>
  <si>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</si>
  <si>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</si>
  <si>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</si>
  <si>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</si>
  <si>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</si>
  <si>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</si>
  <si>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</si>
  <si>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</si>
  <si>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</si>
  <si>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</si>
  <si>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</si>
  <si>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</si>
  <si>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</si>
  <si>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</si>
  <si>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</si>
  <si>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</si>
  <si>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</si>
  <si>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</si>
  <si>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</si>
  <si>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</si>
  <si>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</si>
  <si>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</si>
  <si>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</si>
  <si>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</si>
  <si>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</si>
  <si>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</si>
  <si>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</si>
  <si>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</si>
  <si>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</si>
  <si>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</si>
  <si>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</si>
  <si>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</si>
  <si>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</si>
  <si>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</si>
  <si>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</si>
  <si>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</si>
  <si>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</si>
  <si>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</si>
  <si>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</si>
  <si>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</si>
  <si>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</si>
  <si>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</si>
  <si>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</si>
  <si>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</si>
  <si>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</si>
  <si>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</si>
  <si>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</si>
  <si>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</si>
  <si>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</si>
  <si>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</si>
  <si>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</si>
  <si>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</si>
  <si>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</si>
  <si>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</si>
  <si>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</si>
  <si>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</si>
  <si>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</si>
  <si>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</si>
  <si>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</si>
  <si>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</si>
  <si>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</si>
  <si>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</si>
  <si>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</si>
  <si>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</si>
  <si>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</si>
  <si>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</si>
  <si>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</si>
  <si>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</si>
  <si>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</si>
  <si>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</si>
  <si>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</si>
  <si>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</si>
  <si>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</si>
  <si>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</si>
  <si>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</si>
  <si>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</si>
  <si>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</si>
  <si>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</si>
  <si>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</si>
  <si>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</si>
  <si>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</si>
  <si>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</si>
  <si>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</si>
  <si>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</si>
  <si>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</si>
  <si>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</si>
  <si>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</si>
  <si>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</si>
  <si>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</si>
  <si>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</si>
  <si>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</si>
  <si>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</si>
  <si>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</si>
  <si>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</si>
  <si>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</si>
  <si>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</si>
  <si>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</si>
  <si>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</si>
  <si>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</si>
  <si>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</si>
  <si>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</si>
  <si>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</si>
  <si>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</si>
  <si>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</si>
  <si>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</si>
  <si>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</si>
  <si>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</si>
  <si>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</si>
  <si>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</si>
  <si>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</si>
  <si>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</si>
  <si>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</si>
  <si>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</si>
  <si>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</si>
  <si>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</si>
  <si>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</si>
  <si>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</si>
  <si>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</si>
  <si>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</si>
  <si>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</si>
  <si>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</si>
  <si>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</si>
  <si>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</si>
  <si>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</si>
  <si>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</si>
  <si>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</si>
  <si>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</si>
  <si>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</si>
  <si>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</si>
  <si>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</si>
  <si>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</si>
  <si>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</si>
  <si>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</si>
  <si>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</si>
  <si>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</si>
  <si>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</si>
  <si>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</si>
  <si>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</si>
  <si>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</si>
  <si>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</si>
  <si>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</si>
  <si>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</si>
  <si>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</si>
  <si>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</si>
  <si>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</si>
  <si>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</si>
  <si>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</si>
  <si>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</si>
  <si>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</si>
  <si>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</si>
  <si>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</si>
  <si>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</si>
  <si>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</si>
  <si>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</si>
  <si>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</si>
  <si>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</si>
  <si>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</si>
  <si>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</si>
  <si>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</si>
  <si>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</si>
  <si>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</si>
  <si>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</si>
  <si>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</si>
  <si>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</si>
  <si>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</si>
  <si>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</si>
  <si>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</si>
  <si>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</si>
  <si>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</si>
  <si>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</si>
  <si>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</si>
  <si>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</si>
  <si>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</si>
  <si>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</si>
  <si>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</si>
  <si>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</si>
  <si>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</si>
  <si>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</si>
  <si>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</si>
  <si>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</si>
  <si>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</si>
  <si>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</si>
  <si>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</si>
  <si>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</si>
  <si>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</si>
  <si>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</si>
  <si>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</si>
  <si>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</si>
  <si>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</si>
  <si>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</si>
  <si>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</si>
  <si>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</si>
  <si>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</si>
  <si>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</si>
  <si>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</si>
  <si>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</si>
  <si>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</si>
  <si>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</si>
  <si>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</si>
  <si>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</si>
  <si>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</si>
  <si>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</si>
  <si>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</si>
  <si>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</si>
  <si>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</si>
  <si>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</si>
  <si>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</si>
  <si>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</si>
  <si>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</si>
  <si>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</si>
  <si>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</si>
  <si>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</si>
  <si>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</si>
  <si>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</si>
  <si>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</si>
  <si>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</si>
  <si>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</si>
  <si>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</si>
  <si>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</si>
  <si>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</si>
  <si>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</si>
  <si>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</si>
  <si>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</si>
  <si>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</si>
  <si>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</si>
  <si>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</si>
  <si>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</si>
  <si>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</si>
  <si>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</si>
  <si>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</si>
  <si>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</si>
  <si>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</si>
  <si>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</si>
  <si>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</si>
  <si>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</si>
  <si>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</si>
  <si>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</si>
  <si>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</si>
  <si>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</si>
  <si>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</si>
  <si>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</si>
  <si>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</si>
  <si>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</si>
  <si>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</si>
  <si>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</si>
  <si>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</si>
  <si>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</si>
  <si>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</si>
  <si>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</si>
  <si>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</si>
  <si>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</si>
  <si>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</si>
  <si>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</si>
  <si>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</si>
  <si>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</si>
  <si>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</si>
  <si>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</si>
  <si>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</si>
  <si>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</si>
  <si>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</si>
  <si>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</si>
  <si>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</si>
  <si>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</si>
  <si>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</si>
  <si>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</si>
  <si>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</si>
  <si>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</si>
  <si>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Kralja Zvonimira 14/IX, 21000 Split</t>
  </si>
  <si>
    <t>Maxilari d.o.o.</t>
  </si>
  <si>
    <t>Obala palih omladinaca 6, 22000 Šibenik</t>
  </si>
  <si>
    <t>05374537</t>
  </si>
  <si>
    <t>Nova nekretnine d.o.o.</t>
  </si>
  <si>
    <t>Hvar Hills Winery d.o.o.</t>
  </si>
  <si>
    <t>Vrbanj 191, 21462 Vrbanj</t>
  </si>
  <si>
    <t>05404754</t>
  </si>
  <si>
    <t>West Vision d.o.o.</t>
  </si>
  <si>
    <t>Obala palih omladinaca 5B, 22000 Šibenik</t>
  </si>
  <si>
    <t>110092085</t>
  </si>
  <si>
    <t>Samoborske vile d.o.o.</t>
  </si>
  <si>
    <t>02096676</t>
  </si>
  <si>
    <t>Hvar hills d.o.o.</t>
  </si>
  <si>
    <t>03769623</t>
  </si>
  <si>
    <t>Local market d.o.o.</t>
  </si>
  <si>
    <t>Matije Gupca 14A, 51000 Rijeka</t>
  </si>
  <si>
    <t>04760255</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</si>
  <si>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</si>
  <si>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</si>
  <si>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</si>
  <si>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</si>
  <si>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</si>
  <si>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</si>
  <si>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</si>
  <si>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</si>
  <si>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</si>
  <si>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</si>
  <si>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</si>
  <si>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</si>
  <si>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</si>
  <si>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</si>
  <si>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</si>
  <si>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</si>
  <si>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</si>
  <si>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</si>
  <si>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Matije Gupca 14A, Rijeka</t>
  </si>
  <si>
    <t>Obala palih omladinaca 6, Šibenik</t>
  </si>
  <si>
    <t>West Vision - 76%</t>
  </si>
  <si>
    <t>Obala palih omladinaca 5B, Šibenik</t>
  </si>
  <si>
    <t>Ostale  informacije:</t>
  </si>
  <si>
    <t>Ne postoje financijske obveze, jamstava ili nepredviđenihizdataci koji nisu uključeni u bilancu.</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</si>
  <si>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</si>
  <si>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</si>
  <si>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</si>
  <si>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</si>
  <si>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 xml:space="preserve">Local market d.o.o. - 100% </t>
  </si>
  <si>
    <t>Obveznik:Stanovi Jadran d.d.</t>
  </si>
  <si>
    <t>Obveznik: Stanovi Jadran d.d.</t>
  </si>
  <si>
    <t>Društvo Stanovi Jadran d.d. je dijelom izloženo sezonalnosti poslovanja obzirom da hotel Armerun i apartman Vinci pojačano rade u razdoblju</t>
  </si>
  <si>
    <t>Maxilari d.o.o. - 100%</t>
  </si>
  <si>
    <t>U srpnju 2023. godine Društvo je dokupilo 30% udjela u društvu Maxilari d.o.o. te time postalo jedini član.</t>
  </si>
  <si>
    <t>U ožujku 2024. godine, Društvo je prodalo poslovnu zgradu u Zagrebu pri čemu je ostvarilo neto dobitak od 945 tisuća EUR</t>
  </si>
  <si>
    <t>Broj zaposlenih na kraju izvještajnog razdoblja:</t>
  </si>
  <si>
    <t>Hvar hills d.o.o. - 100%</t>
  </si>
  <si>
    <t>U srpnju 2024. godine Društvo je dokupilo 1,14% udjela u društvu Hvar Hills d.o.o. te time postalo jedini član.</t>
  </si>
  <si>
    <t>u razdoblju 01.01.2025. do 31.03.2025.</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</si>
  <si>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31.12.2024. su objavljeni na stranicama ZSE.</t>
  </si>
  <si>
    <t>Stanovi Jadran d.d. i društava uključenih u konsolidaciju kao cjeline za razdoblje 01.01.2025 – 31.03.2025. godine.</t>
  </si>
  <si>
    <t>U srpnju 2023. godine Društvo je napravilo usklađenje temeljnog kapitala kako nalaže Zakon o trgovačkim društvima, uslijed čega je smanjen temeljni kapital sa 19.550.309 eur za 401.075 eur na 19.149.234 eur.</t>
  </si>
  <si>
    <t>od 01.06. - 01,10. poslovne godine</t>
  </si>
  <si>
    <t>Društvo nije kapitaliziralo trošak plaća i svi troškovi zaposlenika su priznati izravno u račun dobiti i gubitka.</t>
  </si>
  <si>
    <t>Mladen Maleš</t>
  </si>
  <si>
    <t>068/287-558</t>
  </si>
  <si>
    <t>mladen.males@gmail.com</t>
  </si>
  <si>
    <t>Vadis d.o.o.</t>
  </si>
  <si>
    <t>stanje na dan 30.06.2025</t>
  </si>
  <si>
    <t>u razdoblju 01.01.2025 do 30.06.2025</t>
  </si>
  <si>
    <t>1.1.2025 - 30.06.2025</t>
  </si>
  <si>
    <t>Financijski izvještaji za razdoblje 01.01.2025 – 30.06.2025 nisu revidirani i nije obavljen revizijski uvid.</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</si>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</sst>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4" fillId="0" borderId="0"/>
    <xf numFmtId="0" fontId="2" fillId="0" borderId="0"/>
  </cellStyleXfs>
  <cellXfs count="31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6" fillId="12" borderId="38" xfId="4" quotePrefix="1" applyFont="1" applyFill="1" applyBorder="1" applyAlignment="1" applyProtection="1">
      <alignment horizontal="center" vertical="center"/>
      <protection locked="0"/>
    </xf>
    <xf numFmtId="0" fontId="4" fillId="0" borderId="0" xfId="0" applyFont="1" applyAlignment="1">
      <alignment wrapText="1"/>
    </xf>
    <xf numFmtId="0" fontId="37" fillId="0" borderId="0" xfId="0" applyFont="1" applyAlignment="1">
      <alignment vertical="top"/>
    </xf>
    <xf numFmtId="0" fontId="37" fillId="0" borderId="0" xfId="0" applyFont="1"/>
    <xf numFmtId="0" fontId="4" fillId="0" borderId="0" xfId="0" applyFont="1"/>
    <xf numFmtId="0" fontId="8" fillId="0" borderId="0" xfId="0" applyFont="1"/>
    <xf numFmtId="3" fontId="5" fillId="0" borderId="33" xfId="5" applyNumberFormat="1" applyFont="1" applyBorder="1" applyAlignment="1" applyProtection="1">
      <alignment vertical="center"/>
      <protection locked="0"/>
    </xf>
    <xf numFmtId="3" fontId="5" fillId="0" borderId="33" xfId="5" applyNumberFormat="1" applyFont="1" applyBorder="1" applyAlignment="1" applyProtection="1">
      <alignment vertical="center"/>
      <protection locked="0" hidden="1"/>
    </xf>
    <xf numFmtId="0" fontId="4" fillId="0" borderId="0" xfId="0" applyFont="1" applyAlignment="1">
      <alignment horizontal="left"/>
    </xf>
    <xf numFmtId="0" fontId="37" fillId="0" borderId="0" xfId="0" applyFont="1" applyAlignment="1">
      <alignment horizontal="right"/>
    </xf>
    <xf numFmtId="3" fontId="8" fillId="0" borderId="0" xfId="0" applyNumberFormat="1" applyFont="1"/>
    <xf numFmtId="0" fontId="6" fillId="0" borderId="38" xfId="4" applyFont="1" applyBorder="1" applyAlignment="1" applyProtection="1">
      <alignment horizontal="center" vertical="center"/>
      <protection locked="0"/>
    </xf>
    <xf numFmtId="0" fontId="0" fillId="0" borderId="0" xfId="0" applyAlignment="1">
      <alignment horizontal="left"/>
    </xf>
    <xf numFmtId="0" fontId="1" fillId="0" borderId="0" xfId="0" applyFont="1" applyAlignment="1">
      <alignment horizontal="left"/>
    </xf>
    <xf numFmtId="0" fontId="1" fillId="0" borderId="0" xfId="0" quotePrefix="1" applyFont="1" applyAlignment="1">
      <alignment horizontal="left"/>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31" fillId="11" borderId="0" xfId="4" applyFont="1" applyFill="1" applyProtection="1">
      <protection locked="0"/>
    </xf>
    <xf numFmtId="0" fontId="7"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31" fillId="11" borderId="0" xfId="4" applyFont="1" applyFill="1" applyAlignment="1" applyProtection="1">
      <alignment vertical="top" wrapText="1"/>
      <protection locked="0"/>
    </xf>
    <xf numFmtId="0" fontId="31" fillId="11" borderId="0" xfId="4" applyFont="1" applyFill="1" applyAlignment="1">
      <alignment vertical="top"/>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lignment horizontal="center" vertical="center"/>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7" fillId="11" borderId="0" xfId="4" applyFont="1" applyFill="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2" xr6:uid="{00000000-000C-0000-FFFF-FFFF2D060000}" r="W49" connectionId="0">
    <xmlCellPr id="1" xr6:uid="{00000000-0010-0000-2D06-000001000000}" uniqueName="P1082383">
      <xmlPr mapId="3" xpath="/TFI-IZD-POD/IPK-GFI-IZD-POD-E_1000981/P1082383" xmlDataType="decimal"/>
    </xmlCellPr>
  </singleXmlCell>
  <singleXmlCell id="1593" xr6:uid="{00000000-000C-0000-FFFF-FFFF2E060000}" r="X49" connectionId="0">
    <xmlCellPr id="1" xr6:uid="{00000000-0010-0000-2E06-000001000000}" uniqueName="P1082385">
      <xmlPr mapId="3" xpath="/TFI-IZD-POD/IPK-GFI-IZD-POD-E_1000981/P1082385" xmlDataType="decimal"/>
    </xmlCellPr>
  </singleXmlCell>
  <singleXmlCell id="1594" xr6:uid="{00000000-000C-0000-FFFF-FFFF2F060000}" r="Y49" connectionId="0">
    <xmlCellPr id="1" xr6:uid="{00000000-0010-0000-2F06-000001000000}" uniqueName="P1082388">
      <xmlPr mapId="3" xpath="/TFI-IZD-POD/IPK-GFI-IZD-POD-E_1000981/P1082388" xmlDataType="decimal"/>
    </xmlCellPr>
  </singleXmlCell>
  <singleXmlCell id="1595" xr6:uid="{00000000-000C-0000-FFFF-FFFF30060000}" r="H50" connectionId="0">
    <xmlCellPr id="1" xr6:uid="{00000000-0010-0000-3006-000001000000}" uniqueName="P1080120">
      <xmlPr mapId="3" xpath="/TFI-IZD-POD/IPK-GFI-IZD-POD-E_1000981/P1080120" xmlDataType="decimal"/>
    </xmlCellPr>
  </singleXmlCell>
  <singleXmlCell id="1596" xr6:uid="{00000000-000C-0000-FFFF-FFFF31060000}" r="I50" connectionId="0">
    <xmlCellPr id="1" xr6:uid="{00000000-0010-0000-3106-000001000000}" uniqueName="P1080121">
      <xmlPr mapId="3" xpath="/TFI-IZD-POD/IPK-GFI-IZD-POD-E_1000981/P1080121" xmlDataType="decimal"/>
    </xmlCellPr>
  </singleXmlCell>
  <singleXmlCell id="1597" xr6:uid="{00000000-000C-0000-FFFF-FFFF32060000}" r="J50" connectionId="0">
    <xmlCellPr id="1" xr6:uid="{00000000-0010-0000-3206-000001000000}" uniqueName="P1080122">
      <xmlPr mapId="3" xpath="/TFI-IZD-POD/IPK-GFI-IZD-POD-E_1000981/P1080122" xmlDataType="decimal"/>
    </xmlCellPr>
  </singleXmlCell>
  <singleXmlCell id="1598" xr6:uid="{00000000-000C-0000-FFFF-FFFF33060000}" r="K50" connectionId="0">
    <xmlCellPr id="1" xr6:uid="{00000000-0010-0000-3306-000001000000}" uniqueName="P1080123">
      <xmlPr mapId="3" xpath="/TFI-IZD-POD/IPK-GFI-IZD-POD-E_1000981/P1080123" xmlDataType="decimal"/>
    </xmlCellPr>
  </singleXmlCell>
  <singleXmlCell id="1599" xr6:uid="{00000000-000C-0000-FFFF-FFFF34060000}" r="L50" connectionId="0">
    <xmlCellPr id="1" xr6:uid="{00000000-0010-0000-3406-000001000000}" uniqueName="P1080124">
      <xmlPr mapId="3" xpath="/TFI-IZD-POD/IPK-GFI-IZD-POD-E_1000981/P1080124" xmlDataType="decimal"/>
    </xmlCellPr>
  </singleXmlCell>
  <singleXmlCell id="1600" xr6:uid="{00000000-000C-0000-FFFF-FFFF35060000}" r="M50" connectionId="0">
    <xmlCellPr id="1" xr6:uid="{00000000-0010-0000-3506-000001000000}" uniqueName="P1080125">
      <xmlPr mapId="3" xpath="/TFI-IZD-POD/IPK-GFI-IZD-POD-E_1000981/P1080125" xmlDataType="decimal"/>
    </xmlCellPr>
  </singleXmlCell>
  <singleXmlCell id="1601" xr6:uid="{00000000-000C-0000-FFFF-FFFF36060000}" r="N50" connectionId="0">
    <xmlCellPr id="1" xr6:uid="{00000000-0010-0000-3606-000001000000}" uniqueName="P1080126">
      <xmlPr mapId="3" xpath="/TFI-IZD-POD/IPK-GFI-IZD-POD-E_1000981/P1080126" xmlDataType="decimal"/>
    </xmlCellPr>
  </singleXmlCell>
  <singleXmlCell id="1602" xr6:uid="{00000000-000C-0000-FFFF-FFFF37060000}" r="O50" connectionId="0">
    <xmlCellPr id="1" xr6:uid="{00000000-0010-0000-3706-000001000000}" uniqueName="P1080127">
      <xmlPr mapId="3" xpath="/TFI-IZD-POD/IPK-GFI-IZD-POD-E_1000981/P1080127" xmlDataType="decimal"/>
    </xmlCellPr>
  </singleXmlCell>
  <singleXmlCell id="1603" xr6:uid="{00000000-000C-0000-FFFF-FFFF38060000}" r="P50" connectionId="0">
    <xmlCellPr id="1" xr6:uid="{00000000-0010-0000-3806-000001000000}" uniqueName="P1082390">
      <xmlPr mapId="3" xpath="/TFI-IZD-POD/IPK-GFI-IZD-POD-E_1000981/P1082390" xmlDataType="decimal"/>
    </xmlCellPr>
  </singleXmlCell>
  <singleXmlCell id="1604" xr6:uid="{00000000-000C-0000-FFFF-FFFF39060000}" r="Q50" connectionId="0">
    <xmlCellPr id="1" xr6:uid="{00000000-0010-0000-3906-000001000000}" uniqueName="P1082392">
      <xmlPr mapId="3" xpath="/TFI-IZD-POD/IPK-GFI-IZD-POD-E_1000981/P1082392" xmlDataType="decimal"/>
    </xmlCellPr>
  </singleXmlCell>
  <singleXmlCell id="1605" xr6:uid="{00000000-000C-0000-FFFF-FFFF3A060000}" r="R50" connectionId="0">
    <xmlCellPr id="1" xr6:uid="{00000000-0010-0000-3A06-000001000000}" uniqueName="P1082394">
      <xmlPr mapId="3" xpath="/TFI-IZD-POD/IPK-GFI-IZD-POD-E_1000981/P1082394" xmlDataType="decimal"/>
    </xmlCellPr>
  </singleXmlCell>
  <singleXmlCell id="1606" xr6:uid="{00000000-000C-0000-FFFF-FFFF3B060000}" r="S50" connectionId="0">
    <xmlCellPr id="1" xr6:uid="{00000000-0010-0000-3B06-000001000000}" uniqueName="P1124856">
      <xmlPr mapId="3" xpath="/TFI-IZD-POD/IPK-GFI-IZD-POD-E_1000981/P1124856" xmlDataType="decimal"/>
    </xmlCellPr>
  </singleXmlCell>
  <singleXmlCell id="1607" xr6:uid="{00000000-000C-0000-FFFF-FFFF3C060000}" r="T50" connectionId="0">
    <xmlCellPr id="1" xr6:uid="{00000000-0010-0000-3C06-000001000000}" uniqueName="P1124857">
      <xmlPr mapId="3" xpath="/TFI-IZD-POD/IPK-GFI-IZD-POD-E_1000981/P1124857" xmlDataType="decimal"/>
    </xmlCellPr>
  </singleXmlCell>
  <singleXmlCell id="1608" xr6:uid="{00000000-000C-0000-FFFF-FFFF3D060000}" r="U50" connectionId="0">
    <xmlCellPr id="1" xr6:uid="{00000000-0010-0000-3D06-000001000000}" uniqueName="P1082396">
      <xmlPr mapId="3" xpath="/TFI-IZD-POD/IPK-GFI-IZD-POD-E_1000981/P1082396" xmlDataType="decimal"/>
    </xmlCellPr>
  </singleXmlCell>
  <singleXmlCell id="1609" xr6:uid="{00000000-000C-0000-FFFF-FFFF3E060000}" r="V50" connectionId="0">
    <xmlCellPr id="1" xr6:uid="{00000000-0010-0000-3E06-000001000000}" uniqueName="P1082398">
      <xmlPr mapId="3" xpath="/TFI-IZD-POD/IPK-GFI-IZD-POD-E_1000981/P1082398" xmlDataType="decimal"/>
    </xmlCellPr>
  </singleXmlCell>
  <singleXmlCell id="1610" xr6:uid="{00000000-000C-0000-FFFF-FFFF3F060000}" r="W50" connectionId="0">
    <xmlCellPr id="1" xr6:uid="{00000000-0010-0000-3F06-000001000000}" uniqueName="P1082314">
      <xmlPr mapId="3" xpath="/TFI-IZD-POD/IPK-GFI-IZD-POD-E_1000981/P1082314" xmlDataType="decimal"/>
    </xmlCellPr>
  </singleXmlCell>
  <singleXmlCell id="1611" xr6:uid="{00000000-000C-0000-FFFF-FFFF40060000}" r="X50" connectionId="0">
    <xmlCellPr id="1" xr6:uid="{00000000-0010-0000-4006-000001000000}" uniqueName="P1082401">
      <xmlPr mapId="3" xpath="/TFI-IZD-POD/IPK-GFI-IZD-POD-E_1000981/P1082401" xmlDataType="decimal"/>
    </xmlCellPr>
  </singleXmlCell>
  <singleXmlCell id="1612" xr6:uid="{00000000-000C-0000-FFFF-FFFF41060000}" r="Y50" connectionId="0">
    <xmlCellPr id="1" xr6:uid="{00000000-0010-0000-4106-000001000000}" uniqueName="P1082403">
      <xmlPr mapId="3" xpath="/TFI-IZD-POD/IPK-GFI-IZD-POD-E_1000981/P1082403" xmlDataType="decimal"/>
    </xmlCellPr>
  </singleXmlCell>
  <singleXmlCell id="1613" xr6:uid="{00000000-000C-0000-FFFF-FFFF42060000}" r="H51" connectionId="0">
    <xmlCellPr id="1" xr6:uid="{00000000-0010-0000-4206-000001000000}" uniqueName="P1124914">
      <xmlPr mapId="3" xpath="/TFI-IZD-POD/IPK-GFI-IZD-POD-E_1000981/P1124914" xmlDataType="decimal"/>
    </xmlCellPr>
  </singleXmlCell>
  <singleXmlCell id="1614" xr6:uid="{00000000-000C-0000-FFFF-FFFF43060000}" r="I51" connectionId="0">
    <xmlCellPr id="1" xr6:uid="{00000000-0010-0000-4306-000001000000}" uniqueName="P1124915">
      <xmlPr mapId="3" xpath="/TFI-IZD-POD/IPK-GFI-IZD-POD-E_1000981/P1124915" xmlDataType="decimal"/>
    </xmlCellPr>
  </singleXmlCell>
  <singleXmlCell id="1615" xr6:uid="{00000000-000C-0000-FFFF-FFFF44060000}" r="J51" connectionId="0">
    <xmlCellPr id="1" xr6:uid="{00000000-0010-0000-4406-000001000000}" uniqueName="P1124916">
      <xmlPr mapId="3" xpath="/TFI-IZD-POD/IPK-GFI-IZD-POD-E_1000981/P1124916" xmlDataType="decimal"/>
    </xmlCellPr>
  </singleXmlCell>
  <singleXmlCell id="1616" xr6:uid="{00000000-000C-0000-FFFF-FFFF45060000}" r="K51" connectionId="0">
    <xmlCellPr id="1" xr6:uid="{00000000-0010-0000-4506-000001000000}" uniqueName="P1124917">
      <xmlPr mapId="3" xpath="/TFI-IZD-POD/IPK-GFI-IZD-POD-E_1000981/P1124917" xmlDataType="decimal"/>
    </xmlCellPr>
  </singleXmlCell>
  <singleXmlCell id="1617" xr6:uid="{00000000-000C-0000-FFFF-FFFF46060000}" r="L51" connectionId="0">
    <xmlCellPr id="1" xr6:uid="{00000000-0010-0000-4606-000001000000}" uniqueName="P1124918">
      <xmlPr mapId="3" xpath="/TFI-IZD-POD/IPK-GFI-IZD-POD-E_1000981/P1124918" xmlDataType="decimal"/>
    </xmlCellPr>
  </singleXmlCell>
  <singleXmlCell id="1618" xr6:uid="{00000000-000C-0000-FFFF-FFFF47060000}" r="M51" connectionId="0">
    <xmlCellPr id="1" xr6:uid="{00000000-0010-0000-4706-000001000000}" uniqueName="P1124919">
      <xmlPr mapId="3" xpath="/TFI-IZD-POD/IPK-GFI-IZD-POD-E_1000981/P1124919" xmlDataType="decimal"/>
    </xmlCellPr>
  </singleXmlCell>
  <singleXmlCell id="1619" xr6:uid="{00000000-000C-0000-FFFF-FFFF48060000}" r="N51" connectionId="0">
    <xmlCellPr id="1" xr6:uid="{00000000-0010-0000-4806-000001000000}" uniqueName="P1124926">
      <xmlPr mapId="3" xpath="/TFI-IZD-POD/IPK-GFI-IZD-POD-E_1000981/P1124926" xmlDataType="decimal"/>
    </xmlCellPr>
  </singleXmlCell>
  <singleXmlCell id="1620" xr6:uid="{00000000-000C-0000-FFFF-FFFF49060000}" r="O51" connectionId="0">
    <xmlCellPr id="1" xr6:uid="{00000000-0010-0000-4906-000001000000}" uniqueName="P1124927">
      <xmlPr mapId="3" xpath="/TFI-IZD-POD/IPK-GFI-IZD-POD-E_1000981/P1124927" xmlDataType="decimal"/>
    </xmlCellPr>
  </singleXmlCell>
  <singleXmlCell id="1621" xr6:uid="{00000000-000C-0000-FFFF-FFFF4A060000}" r="P51" connectionId="0">
    <xmlCellPr id="1" xr6:uid="{00000000-0010-0000-4A06-000001000000}" uniqueName="P1124928">
      <xmlPr mapId="3" xpath="/TFI-IZD-POD/IPK-GFI-IZD-POD-E_1000981/P1124928" xmlDataType="decimal"/>
    </xmlCellPr>
  </singleXmlCell>
  <singleXmlCell id="1622" xr6:uid="{00000000-000C-0000-FFFF-FFFF4B060000}" r="Q51" connectionId="0">
    <xmlCellPr id="1" xr6:uid="{00000000-0010-0000-4B06-000001000000}" uniqueName="P1124929">
      <xmlPr mapId="3" xpath="/TFI-IZD-POD/IPK-GFI-IZD-POD-E_1000981/P1124929" xmlDataType="decimal"/>
    </xmlCellPr>
  </singleXmlCell>
  <singleXmlCell id="1623" xr6:uid="{00000000-000C-0000-FFFF-FFFF4C060000}" r="R51" connectionId="0">
    <xmlCellPr id="1" xr6:uid="{00000000-0010-0000-4C06-000001000000}" uniqueName="P1124930">
      <xmlPr mapId="3" xpath="/TFI-IZD-POD/IPK-GFI-IZD-POD-E_1000981/P1124930" xmlDataType="decimal"/>
    </xmlCellPr>
  </singleXmlCell>
  <singleXmlCell id="1624" xr6:uid="{00000000-000C-0000-FFFF-FFFF4D060000}" r="S51" connectionId="0">
    <xmlCellPr id="1" xr6:uid="{00000000-0010-0000-4D06-000001000000}" uniqueName="P1124858">
      <xmlPr mapId="3" xpath="/TFI-IZD-POD/IPK-GFI-IZD-POD-E_1000981/P1124858" xmlDataType="decimal"/>
    </xmlCellPr>
  </singleXmlCell>
  <singleXmlCell id="1625" xr6:uid="{00000000-000C-0000-FFFF-FFFF4E060000}" r="T51" connectionId="0">
    <xmlCellPr id="1" xr6:uid="{00000000-0010-0000-4E06-000001000000}" uniqueName="P1124859">
      <xmlPr mapId="3" xpath="/TFI-IZD-POD/IPK-GFI-IZD-POD-E_1000981/P1124859" xmlDataType="decimal"/>
    </xmlCellPr>
  </singleXmlCell>
  <singleXmlCell id="1626" xr6:uid="{00000000-000C-0000-FFFF-FFFF4F060000}" r="U51" connectionId="0">
    <xmlCellPr id="1" xr6:uid="{00000000-0010-0000-4F06-000001000000}" uniqueName="P1124936">
      <xmlPr mapId="3" xpath="/TFI-IZD-POD/IPK-GFI-IZD-POD-E_1000981/P1124936" xmlDataType="decimal"/>
    </xmlCellPr>
  </singleXmlCell>
  <singleXmlCell id="1627" xr6:uid="{00000000-000C-0000-FFFF-FFFF50060000}" r="V51" connectionId="0">
    <xmlCellPr id="1" xr6:uid="{00000000-0010-0000-5006-000001000000}" uniqueName="P1124937">
      <xmlPr mapId="3" xpath="/TFI-IZD-POD/IPK-GFI-IZD-POD-E_1000981/P1124937" xmlDataType="decimal"/>
    </xmlCellPr>
  </singleXmlCell>
  <singleXmlCell id="1628" xr6:uid="{00000000-000C-0000-FFFF-FFFF51060000}" r="W51" connectionId="0">
    <xmlCellPr id="1" xr6:uid="{00000000-0010-0000-5106-000001000000}" uniqueName="P1124938">
      <xmlPr mapId="3" xpath="/TFI-IZD-POD/IPK-GFI-IZD-POD-E_1000981/P1124938" xmlDataType="decimal"/>
    </xmlCellPr>
  </singleXmlCell>
  <singleXmlCell id="1629" xr6:uid="{00000000-000C-0000-FFFF-FFFF52060000}" r="X51" connectionId="0">
    <xmlCellPr id="1" xr6:uid="{00000000-0010-0000-5206-000001000000}" uniqueName="P1124939">
      <xmlPr mapId="3" xpath="/TFI-IZD-POD/IPK-GFI-IZD-POD-E_1000981/P1124939" xmlDataType="decimal"/>
    </xmlCellPr>
  </singleXmlCell>
  <singleXmlCell id="1630" xr6:uid="{00000000-000C-0000-FFFF-FFFF53060000}" r="Y51" connectionId="0">
    <xmlCellPr id="1" xr6:uid="{00000000-0010-0000-5306-000001000000}" uniqueName="P1124940">
      <xmlPr mapId="3" xpath="/TFI-IZD-POD/IPK-GFI-IZD-POD-E_1000981/P1124940" xmlDataType="decimal"/>
    </xmlCellPr>
  </singleXmlCell>
  <singleXmlCell id="1631" xr6:uid="{00000000-000C-0000-FFFF-FFFF54060000}" r="H52" connectionId="0">
    <xmlCellPr id="1" xr6:uid="{00000000-0010-0000-5406-000001000000}" uniqueName="P1080128">
      <xmlPr mapId="3" xpath="/TFI-IZD-POD/IPK-GFI-IZD-POD-E_1000981/P1080128" xmlDataType="decimal"/>
    </xmlCellPr>
  </singleXmlCell>
  <singleXmlCell id="1632" xr6:uid="{00000000-000C-0000-FFFF-FFFF55060000}" r="I52" connectionId="0">
    <xmlCellPr id="1" xr6:uid="{00000000-0010-0000-5506-000001000000}" uniqueName="P1080129">
      <xmlPr mapId="3" xpath="/TFI-IZD-POD/IPK-GFI-IZD-POD-E_1000981/P1080129" xmlDataType="decimal"/>
    </xmlCellPr>
  </singleXmlCell>
  <singleXmlCell id="1633" xr6:uid="{00000000-000C-0000-FFFF-FFFF56060000}" r="J52" connectionId="0">
    <xmlCellPr id="1" xr6:uid="{00000000-0010-0000-5606-000001000000}" uniqueName="P1080130">
      <xmlPr mapId="3" xpath="/TFI-IZD-POD/IPK-GFI-IZD-POD-E_1000981/P1080130" xmlDataType="decimal"/>
    </xmlCellPr>
  </singleXmlCell>
  <singleXmlCell id="1634" xr6:uid="{00000000-000C-0000-FFFF-FFFF57060000}" r="K52" connectionId="0">
    <xmlCellPr id="1" xr6:uid="{00000000-0010-0000-5706-000001000000}" uniqueName="P1080131">
      <xmlPr mapId="3" xpath="/TFI-IZD-POD/IPK-GFI-IZD-POD-E_1000981/P1080131" xmlDataType="decimal"/>
    </xmlCellPr>
  </singleXmlCell>
  <singleXmlCell id="1635" xr6:uid="{00000000-000C-0000-FFFF-FFFF58060000}" r="L52" connectionId="0">
    <xmlCellPr id="1" xr6:uid="{00000000-0010-0000-5806-000001000000}" uniqueName="P1080132">
      <xmlPr mapId="3" xpath="/TFI-IZD-POD/IPK-GFI-IZD-POD-E_1000981/P1080132" xmlDataType="decimal"/>
    </xmlCellPr>
  </singleXmlCell>
  <singleXmlCell id="1636" xr6:uid="{00000000-000C-0000-FFFF-FFFF59060000}" r="M52" connectionId="0">
    <xmlCellPr id="1" xr6:uid="{00000000-0010-0000-5906-000001000000}" uniqueName="P1080133">
      <xmlPr mapId="3" xpath="/TFI-IZD-POD/IPK-GFI-IZD-POD-E_1000981/P1080133" xmlDataType="decimal"/>
    </xmlCellPr>
  </singleXmlCell>
  <singleXmlCell id="1637" xr6:uid="{00000000-000C-0000-FFFF-FFFF5A060000}" r="N52" connectionId="0">
    <xmlCellPr id="1" xr6:uid="{00000000-0010-0000-5A06-000001000000}" uniqueName="P1080134">
      <xmlPr mapId="3" xpath="/TFI-IZD-POD/IPK-GFI-IZD-POD-E_1000981/P1080134" xmlDataType="decimal"/>
    </xmlCellPr>
  </singleXmlCell>
  <singleXmlCell id="1638" xr6:uid="{00000000-000C-0000-FFFF-FFFF5B060000}" r="O52" connectionId="0">
    <xmlCellPr id="1" xr6:uid="{00000000-0010-0000-5B06-000001000000}" uniqueName="P1080135">
      <xmlPr mapId="3" xpath="/TFI-IZD-POD/IPK-GFI-IZD-POD-E_1000981/P1080135" xmlDataType="decimal"/>
    </xmlCellPr>
  </singleXmlCell>
  <singleXmlCell id="1639" xr6:uid="{00000000-000C-0000-FFFF-FFFF5C060000}" r="P52" connectionId="0">
    <xmlCellPr id="1" xr6:uid="{00000000-0010-0000-5C06-000001000000}" uniqueName="P1082406">
      <xmlPr mapId="3" xpath="/TFI-IZD-POD/IPK-GFI-IZD-POD-E_1000981/P1082406" xmlDataType="decimal"/>
    </xmlCellPr>
  </singleXmlCell>
  <singleXmlCell id="1640" xr6:uid="{00000000-000C-0000-FFFF-FFFF5D060000}" r="Q52" connectionId="0">
    <xmlCellPr id="1" xr6:uid="{00000000-0010-0000-5D06-000001000000}" uniqueName="P1082408">
      <xmlPr mapId="3" xpath="/TFI-IZD-POD/IPK-GFI-IZD-POD-E_1000981/P1082408" xmlDataType="decimal"/>
    </xmlCellPr>
  </singleXmlCell>
  <singleXmlCell id="1641" xr6:uid="{00000000-000C-0000-FFFF-FFFF5E060000}" r="R52" connectionId="0">
    <xmlCellPr id="1" xr6:uid="{00000000-0010-0000-5E06-000001000000}" uniqueName="P1082410">
      <xmlPr mapId="3" xpath="/TFI-IZD-POD/IPK-GFI-IZD-POD-E_1000981/P1082410" xmlDataType="decimal"/>
    </xmlCellPr>
  </singleXmlCell>
  <singleXmlCell id="1642" xr6:uid="{00000000-000C-0000-FFFF-FFFF5F060000}" r="S52" connectionId="0">
    <xmlCellPr id="1" xr6:uid="{00000000-0010-0000-5F06-000001000000}" uniqueName="P1124860">
      <xmlPr mapId="3" xpath="/TFI-IZD-POD/IPK-GFI-IZD-POD-E_1000981/P1124860" xmlDataType="decimal"/>
    </xmlCellPr>
  </singleXmlCell>
  <singleXmlCell id="1643" xr6:uid="{00000000-000C-0000-FFFF-FFFF60060000}" r="T52" connectionId="0">
    <xmlCellPr id="1" xr6:uid="{00000000-0010-0000-6006-000001000000}" uniqueName="P1124861">
      <xmlPr mapId="3" xpath="/TFI-IZD-POD/IPK-GFI-IZD-POD-E_1000981/P1124861" xmlDataType="decimal"/>
    </xmlCellPr>
  </singleXmlCell>
  <singleXmlCell id="1644" xr6:uid="{00000000-000C-0000-FFFF-FFFF61060000}" r="U52" connectionId="0">
    <xmlCellPr id="1" xr6:uid="{00000000-0010-0000-6106-000001000000}" uniqueName="P1082412">
      <xmlPr mapId="3" xpath="/TFI-IZD-POD/IPK-GFI-IZD-POD-E_1000981/P1082412" xmlDataType="decimal"/>
    </xmlCellPr>
  </singleXmlCell>
  <singleXmlCell id="1645" xr6:uid="{00000000-000C-0000-FFFF-FFFF62060000}" r="V52" connectionId="0">
    <xmlCellPr id="1" xr6:uid="{00000000-0010-0000-6206-000001000000}" uniqueName="P1082415">
      <xmlPr mapId="3" xpath="/TFI-IZD-POD/IPK-GFI-IZD-POD-E_1000981/P1082415" xmlDataType="decimal"/>
    </xmlCellPr>
  </singleXmlCell>
  <singleXmlCell id="1646" xr6:uid="{00000000-000C-0000-FFFF-FFFF63060000}" r="W52" connectionId="0">
    <xmlCellPr id="1" xr6:uid="{00000000-0010-0000-6306-000001000000}" uniqueName="P1082416">
      <xmlPr mapId="3" xpath="/TFI-IZD-POD/IPK-GFI-IZD-POD-E_1000981/P1082416" xmlDataType="decimal"/>
    </xmlCellPr>
  </singleXmlCell>
  <singleXmlCell id="1647" xr6:uid="{00000000-000C-0000-FFFF-FFFF64060000}" r="X52" connectionId="0">
    <xmlCellPr id="1" xr6:uid="{00000000-0010-0000-6406-000001000000}" uniqueName="P1082317">
      <xmlPr mapId="3" xpath="/TFI-IZD-POD/IPK-GFI-IZD-POD-E_1000981/P1082317" xmlDataType="decimal"/>
    </xmlCellPr>
  </singleXmlCell>
  <singleXmlCell id="1648" xr6:uid="{00000000-000C-0000-FFFF-FFFF65060000}" r="Y52" connectionId="0">
    <xmlCellPr id="1" xr6:uid="{00000000-0010-0000-6506-000001000000}" uniqueName="P1082417">
      <xmlPr mapId="3" xpath="/TFI-IZD-POD/IPK-GFI-IZD-POD-E_1000981/P1082417" xmlDataType="decimal"/>
    </xmlCellPr>
  </singleXmlCell>
  <singleXmlCell id="1649" xr6:uid="{00000000-000C-0000-FFFF-FFFF66060000}" r="H53" connectionId="0">
    <xmlCellPr id="1" xr6:uid="{00000000-0010-0000-6606-000001000000}" uniqueName="P1080144">
      <xmlPr mapId="3" xpath="/TFI-IZD-POD/IPK-GFI-IZD-POD-E_1000981/P1080144" xmlDataType="decimal"/>
    </xmlCellPr>
  </singleXmlCell>
  <singleXmlCell id="1650" xr6:uid="{00000000-000C-0000-FFFF-FFFF67060000}" r="I53" connectionId="0">
    <xmlCellPr id="1" xr6:uid="{00000000-0010-0000-6706-000001000000}" uniqueName="P1080145">
      <xmlPr mapId="3" xpath="/TFI-IZD-POD/IPK-GFI-IZD-POD-E_1000981/P1080145" xmlDataType="decimal"/>
    </xmlCellPr>
  </singleXmlCell>
  <singleXmlCell id="1651" xr6:uid="{00000000-000C-0000-FFFF-FFFF68060000}" r="J53" connectionId="0">
    <xmlCellPr id="1" xr6:uid="{00000000-0010-0000-6806-000001000000}" uniqueName="P1080146">
      <xmlPr mapId="3" xpath="/TFI-IZD-POD/IPK-GFI-IZD-POD-E_1000981/P1080146" xmlDataType="decimal"/>
    </xmlCellPr>
  </singleXmlCell>
  <singleXmlCell id="1652" xr6:uid="{00000000-000C-0000-FFFF-FFFF69060000}" r="K53" connectionId="0">
    <xmlCellPr id="1" xr6:uid="{00000000-0010-0000-6906-000001000000}" uniqueName="P1080147">
      <xmlPr mapId="3" xpath="/TFI-IZD-POD/IPK-GFI-IZD-POD-E_1000981/P1080147" xmlDataType="decimal"/>
    </xmlCellPr>
  </singleXmlCell>
  <singleXmlCell id="1653" xr6:uid="{00000000-000C-0000-FFFF-FFFF6A060000}" r="L53" connectionId="0">
    <xmlCellPr id="1" xr6:uid="{00000000-0010-0000-6A06-000001000000}" uniqueName="P1080148">
      <xmlPr mapId="3" xpath="/TFI-IZD-POD/IPK-GFI-IZD-POD-E_1000981/P1080148" xmlDataType="decimal"/>
    </xmlCellPr>
  </singleXmlCell>
  <singleXmlCell id="1654" xr6:uid="{00000000-000C-0000-FFFF-FFFF6B060000}" r="M53" connectionId="0">
    <xmlCellPr id="1" xr6:uid="{00000000-0010-0000-6B06-000001000000}" uniqueName="P1080149">
      <xmlPr mapId="3" xpath="/TFI-IZD-POD/IPK-GFI-IZD-POD-E_1000981/P1080149" xmlDataType="decimal"/>
    </xmlCellPr>
  </singleXmlCell>
  <singleXmlCell id="1655" xr6:uid="{00000000-000C-0000-FFFF-FFFF6C060000}" r="N53" connectionId="0">
    <xmlCellPr id="1" xr6:uid="{00000000-0010-0000-6C06-000001000000}" uniqueName="P1080150">
      <xmlPr mapId="3" xpath="/TFI-IZD-POD/IPK-GFI-IZD-POD-E_1000981/P1080150" xmlDataType="decimal"/>
    </xmlCellPr>
  </singleXmlCell>
  <singleXmlCell id="1656" xr6:uid="{00000000-000C-0000-FFFF-FFFF6D060000}" r="O53" connectionId="0">
    <xmlCellPr id="1" xr6:uid="{00000000-0010-0000-6D06-000001000000}" uniqueName="P1080397">
      <xmlPr mapId="3" xpath="/TFI-IZD-POD/IPK-GFI-IZD-POD-E_1000981/P1080397" xmlDataType="decimal"/>
    </xmlCellPr>
  </singleXmlCell>
  <singleXmlCell id="1657" xr6:uid="{00000000-000C-0000-FFFF-FFFF6E060000}" r="P53" connectionId="0">
    <xmlCellPr id="1" xr6:uid="{00000000-0010-0000-6E06-000001000000}" uniqueName="P1082429">
      <xmlPr mapId="3" xpath="/TFI-IZD-POD/IPK-GFI-IZD-POD-E_1000981/P1082429" xmlDataType="decimal"/>
    </xmlCellPr>
  </singleXmlCell>
  <singleXmlCell id="1658" xr6:uid="{00000000-000C-0000-FFFF-FFFF6F060000}" r="Q53" connectionId="0">
    <xmlCellPr id="1" xr6:uid="{00000000-0010-0000-6F06-000001000000}" uniqueName="P1082447">
      <xmlPr mapId="3" xpath="/TFI-IZD-POD/IPK-GFI-IZD-POD-E_1000981/P1082447" xmlDataType="decimal"/>
    </xmlCellPr>
  </singleXmlCell>
  <singleXmlCell id="1659" xr6:uid="{00000000-000C-0000-FFFF-FFFF70060000}" r="R53" connectionId="0">
    <xmlCellPr id="1" xr6:uid="{00000000-0010-0000-7006-000001000000}" uniqueName="P1082450">
      <xmlPr mapId="3" xpath="/TFI-IZD-POD/IPK-GFI-IZD-POD-E_1000981/P1082450" xmlDataType="decimal"/>
    </xmlCellPr>
  </singleXmlCell>
  <singleXmlCell id="1660" xr6:uid="{00000000-000C-0000-FFFF-FFFF71060000}" r="S53" connectionId="0">
    <xmlCellPr id="1" xr6:uid="{00000000-0010-0000-7106-000001000000}" uniqueName="P1124862">
      <xmlPr mapId="3" xpath="/TFI-IZD-POD/IPK-GFI-IZD-POD-E_1000981/P1124862" xmlDataType="decimal"/>
    </xmlCellPr>
  </singleXmlCell>
  <singleXmlCell id="1661" xr6:uid="{00000000-000C-0000-FFFF-FFFF72060000}" r="T53" connectionId="0">
    <xmlCellPr id="1" xr6:uid="{00000000-0010-0000-7206-000001000000}" uniqueName="P1124863">
      <xmlPr mapId="3" xpath="/TFI-IZD-POD/IPK-GFI-IZD-POD-E_1000981/P1124863" xmlDataType="decimal"/>
    </xmlCellPr>
  </singleXmlCell>
  <singleXmlCell id="1662" xr6:uid="{00000000-000C-0000-FFFF-FFFF73060000}" r="U53" connectionId="0">
    <xmlCellPr id="1" xr6:uid="{00000000-0010-0000-7306-000001000000}" uniqueName="P1082453">
      <xmlPr mapId="3" xpath="/TFI-IZD-POD/IPK-GFI-IZD-POD-E_1000981/P1082453" xmlDataType="decimal"/>
    </xmlCellPr>
  </singleXmlCell>
  <singleXmlCell id="1663" xr6:uid="{00000000-000C-0000-FFFF-FFFF74060000}" r="V53" connectionId="0">
    <xmlCellPr id="1" xr6:uid="{00000000-0010-0000-7406-000001000000}" uniqueName="P1082455">
      <xmlPr mapId="3" xpath="/TFI-IZD-POD/IPK-GFI-IZD-POD-E_1000981/P1082455" xmlDataType="decimal"/>
    </xmlCellPr>
  </singleXmlCell>
  <singleXmlCell id="1664" xr6:uid="{00000000-000C-0000-FFFF-FFFF75060000}" r="W53" connectionId="0">
    <xmlCellPr id="1" xr6:uid="{00000000-0010-0000-7506-000001000000}" uniqueName="P1082458">
      <xmlPr mapId="3" xpath="/TFI-IZD-POD/IPK-GFI-IZD-POD-E_1000981/P1082458" xmlDataType="decimal"/>
    </xmlCellPr>
  </singleXmlCell>
  <singleXmlCell id="1665" xr6:uid="{00000000-000C-0000-FFFF-FFFF76060000}" r="X53" connectionId="0">
    <xmlCellPr id="1" xr6:uid="{00000000-0010-0000-7606-000001000000}" uniqueName="P1082460">
      <xmlPr mapId="3" xpath="/TFI-IZD-POD/IPK-GFI-IZD-POD-E_1000981/P1082460" xmlDataType="decimal"/>
    </xmlCellPr>
  </singleXmlCell>
  <singleXmlCell id="1666" xr6:uid="{00000000-000C-0000-FFFF-FFFF77060000}" r="Y53" connectionId="0">
    <xmlCellPr id="1" xr6:uid="{00000000-0010-0000-7706-000001000000}" uniqueName="P1082461">
      <xmlPr mapId="3" xpath="/TFI-IZD-POD/IPK-GFI-IZD-POD-E_1000981/P1082461" xmlDataType="decimal"/>
    </xmlCellPr>
  </singleXmlCell>
  <singleXmlCell id="1667" xr6:uid="{00000000-000C-0000-FFFF-FFFF78060000}" r="H54" connectionId="0">
    <xmlCellPr id="1" xr6:uid="{00000000-0010-0000-7806-000001000000}" uniqueName="P1124920">
      <xmlPr mapId="3" xpath="/TFI-IZD-POD/IPK-GFI-IZD-POD-E_1000981/P1124920" xmlDataType="decimal"/>
    </xmlCellPr>
  </singleXmlCell>
  <singleXmlCell id="1668" xr6:uid="{00000000-000C-0000-FFFF-FFFF79060000}" r="I54" connectionId="0">
    <xmlCellPr id="1" xr6:uid="{00000000-0010-0000-7906-000001000000}" uniqueName="P1124921">
      <xmlPr mapId="3" xpath="/TFI-IZD-POD/IPK-GFI-IZD-POD-E_1000981/P1124921" xmlDataType="decimal"/>
    </xmlCellPr>
  </singleXmlCell>
  <singleXmlCell id="1669" xr6:uid="{00000000-000C-0000-FFFF-FFFF7A060000}" r="J54" connectionId="0">
    <xmlCellPr id="1" xr6:uid="{00000000-0010-0000-7A06-000001000000}" uniqueName="P1124922">
      <xmlPr mapId="3" xpath="/TFI-IZD-POD/IPK-GFI-IZD-POD-E_1000981/P1124922" xmlDataType="decimal"/>
    </xmlCellPr>
  </singleXmlCell>
  <singleXmlCell id="1670" xr6:uid="{00000000-000C-0000-FFFF-FFFF7B060000}" r="K54" connectionId="0">
    <xmlCellPr id="1" xr6:uid="{00000000-0010-0000-7B06-000001000000}" uniqueName="P1124923">
      <xmlPr mapId="3" xpath="/TFI-IZD-POD/IPK-GFI-IZD-POD-E_1000981/P1124923" xmlDataType="decimal"/>
    </xmlCellPr>
  </singleXmlCell>
  <singleXmlCell id="1671" xr6:uid="{00000000-000C-0000-FFFF-FFFF7C060000}" r="L54" connectionId="0">
    <xmlCellPr id="1" xr6:uid="{00000000-0010-0000-7C06-000001000000}" uniqueName="P1124924">
      <xmlPr mapId="3" xpath="/TFI-IZD-POD/IPK-GFI-IZD-POD-E_1000981/P1124924" xmlDataType="decimal"/>
    </xmlCellPr>
  </singleXmlCell>
  <singleXmlCell id="1672" xr6:uid="{00000000-000C-0000-FFFF-FFFF7D060000}" r="M54" connectionId="0">
    <xmlCellPr id="1" xr6:uid="{00000000-0010-0000-7D06-000001000000}" uniqueName="P1124925">
      <xmlPr mapId="3" xpath="/TFI-IZD-POD/IPK-GFI-IZD-POD-E_1000981/P1124925" xmlDataType="decimal"/>
    </xmlCellPr>
  </singleXmlCell>
  <singleXmlCell id="1673" xr6:uid="{00000000-000C-0000-FFFF-FFFF7E060000}" r="N54" connectionId="0">
    <xmlCellPr id="1" xr6:uid="{00000000-0010-0000-7E06-000001000000}" uniqueName="P1124931">
      <xmlPr mapId="3" xpath="/TFI-IZD-POD/IPK-GFI-IZD-POD-E_1000981/P1124931" xmlDataType="decimal"/>
    </xmlCellPr>
  </singleXmlCell>
  <singleXmlCell id="1674" xr6:uid="{00000000-000C-0000-FFFF-FFFF7F060000}" r="O54" connectionId="0">
    <xmlCellPr id="1" xr6:uid="{00000000-0010-0000-7F06-000001000000}" uniqueName="P1124932">
      <xmlPr mapId="3" xpath="/TFI-IZD-POD/IPK-GFI-IZD-POD-E_1000981/P1124932" xmlDataType="decimal"/>
    </xmlCellPr>
  </singleXmlCell>
  <singleXmlCell id="1675" xr6:uid="{00000000-000C-0000-FFFF-FFFF80060000}" r="P54" connectionId="0">
    <xmlCellPr id="1" xr6:uid="{00000000-0010-0000-8006-000001000000}" uniqueName="P1124933">
      <xmlPr mapId="3" xpath="/TFI-IZD-POD/IPK-GFI-IZD-POD-E_1000981/P1124933" xmlDataType="decimal"/>
    </xmlCellPr>
  </singleXmlCell>
  <singleXmlCell id="1676" xr6:uid="{00000000-000C-0000-FFFF-FFFF81060000}" r="Q54" connectionId="0">
    <xmlCellPr id="1" xr6:uid="{00000000-0010-0000-8106-000001000000}" uniqueName="P1124934">
      <xmlPr mapId="3" xpath="/TFI-IZD-POD/IPK-GFI-IZD-POD-E_1000981/P1124934" xmlDataType="decimal"/>
    </xmlCellPr>
  </singleXmlCell>
  <singleXmlCell id="1677" xr6:uid="{00000000-000C-0000-FFFF-FFFF82060000}" r="R54" connectionId="0">
    <xmlCellPr id="1" xr6:uid="{00000000-0010-0000-8206-000001000000}" uniqueName="P1124935">
      <xmlPr mapId="3" xpath="/TFI-IZD-POD/IPK-GFI-IZD-POD-E_1000981/P1124935" xmlDataType="decimal"/>
    </xmlCellPr>
  </singleXmlCell>
  <singleXmlCell id="1678" xr6:uid="{00000000-000C-0000-FFFF-FFFF83060000}" r="S54" connectionId="0">
    <xmlCellPr id="1" xr6:uid="{00000000-0010-0000-8306-000001000000}" uniqueName="P1124864">
      <xmlPr mapId="3" xpath="/TFI-IZD-POD/IPK-GFI-IZD-POD-E_1000981/P1124864" xmlDataType="decimal"/>
    </xmlCellPr>
  </singleXmlCell>
  <singleXmlCell id="1679" xr6:uid="{00000000-000C-0000-FFFF-FFFF84060000}" r="T54" connectionId="0">
    <xmlCellPr id="1" xr6:uid="{00000000-0010-0000-8406-000001000000}" uniqueName="P1124865">
      <xmlPr mapId="3" xpath="/TFI-IZD-POD/IPK-GFI-IZD-POD-E_1000981/P1124865" xmlDataType="decimal"/>
    </xmlCellPr>
  </singleXmlCell>
  <singleXmlCell id="1680" xr6:uid="{00000000-000C-0000-FFFF-FFFF85060000}" r="U54" connectionId="0">
    <xmlCellPr id="1" xr6:uid="{00000000-0010-0000-8506-000001000000}" uniqueName="P1124941">
      <xmlPr mapId="3" xpath="/TFI-IZD-POD/IPK-GFI-IZD-POD-E_1000981/P1124941" xmlDataType="decimal"/>
    </xmlCellPr>
  </singleXmlCell>
  <singleXmlCell id="1681" xr6:uid="{00000000-000C-0000-FFFF-FFFF86060000}" r="V54" connectionId="0">
    <xmlCellPr id="1" xr6:uid="{00000000-0010-0000-8606-000001000000}" uniqueName="P1124942">
      <xmlPr mapId="3" xpath="/TFI-IZD-POD/IPK-GFI-IZD-POD-E_1000981/P1124942" xmlDataType="decimal"/>
    </xmlCellPr>
  </singleXmlCell>
  <singleXmlCell id="1682" xr6:uid="{00000000-000C-0000-FFFF-FFFF87060000}" r="W54" connectionId="0">
    <xmlCellPr id="1" xr6:uid="{00000000-0010-0000-8706-000001000000}" uniqueName="P1124943">
      <xmlPr mapId="3" xpath="/TFI-IZD-POD/IPK-GFI-IZD-POD-E_1000981/P1124943" xmlDataType="decimal"/>
    </xmlCellPr>
  </singleXmlCell>
  <singleXmlCell id="1683" xr6:uid="{00000000-000C-0000-FFFF-FFFF88060000}" r="X54" connectionId="0">
    <xmlCellPr id="1" xr6:uid="{00000000-0010-0000-8806-000001000000}" uniqueName="P1124944">
      <xmlPr mapId="3" xpath="/TFI-IZD-POD/IPK-GFI-IZD-POD-E_1000981/P1124944" xmlDataType="decimal"/>
    </xmlCellPr>
  </singleXmlCell>
  <singleXmlCell id="1684" xr6:uid="{00000000-000C-0000-FFFF-FFFF89060000}" r="Y54" connectionId="0">
    <xmlCellPr id="1" xr6:uid="{00000000-0010-0000-8906-000001000000}" uniqueName="P1124945">
      <xmlPr mapId="3" xpath="/TFI-IZD-POD/IPK-GFI-IZD-POD-E_1000981/P1124945" xmlDataType="decimal"/>
    </xmlCellPr>
  </singleXmlCell>
  <singleXmlCell id="1685" xr6:uid="{00000000-000C-0000-FFFF-FFFF8A060000}" r="H55" connectionId="0">
    <xmlCellPr id="1" xr6:uid="{00000000-0010-0000-8A06-000001000000}" uniqueName="P1080398">
      <xmlPr mapId="3" xpath="/TFI-IZD-POD/IPK-GFI-IZD-POD-E_1000981/P1080398" xmlDataType="decimal"/>
    </xmlCellPr>
  </singleXmlCell>
  <singleXmlCell id="1686" xr6:uid="{00000000-000C-0000-FFFF-FFFF8B060000}" r="I55" connectionId="0">
    <xmlCellPr id="1" xr6:uid="{00000000-0010-0000-8B06-000001000000}" uniqueName="P1080399">
      <xmlPr mapId="3" xpath="/TFI-IZD-POD/IPK-GFI-IZD-POD-E_1000981/P1080399" xmlDataType="decimal"/>
    </xmlCellPr>
  </singleXmlCell>
  <singleXmlCell id="1687" xr6:uid="{00000000-000C-0000-FFFF-FFFF8C060000}" r="J55" connectionId="0">
    <xmlCellPr id="1" xr6:uid="{00000000-0010-0000-8C06-000001000000}" uniqueName="P1080586">
      <xmlPr mapId="3" xpath="/TFI-IZD-POD/IPK-GFI-IZD-POD-E_1000981/P1080586" xmlDataType="decimal"/>
    </xmlCellPr>
  </singleXmlCell>
  <singleXmlCell id="1688" xr6:uid="{00000000-000C-0000-FFFF-FFFF8D060000}" r="K55" connectionId="0">
    <xmlCellPr id="1" xr6:uid="{00000000-0010-0000-8D06-000001000000}" uniqueName="P1080587">
      <xmlPr mapId="3" xpath="/TFI-IZD-POD/IPK-GFI-IZD-POD-E_1000981/P1080587" xmlDataType="decimal"/>
    </xmlCellPr>
  </singleXmlCell>
  <singleXmlCell id="1689" xr6:uid="{00000000-000C-0000-FFFF-FFFF8E060000}" r="L55" connectionId="0">
    <xmlCellPr id="1" xr6:uid="{00000000-0010-0000-8E06-000001000000}" uniqueName="P1080588">
      <xmlPr mapId="3" xpath="/TFI-IZD-POD/IPK-GFI-IZD-POD-E_1000981/P1080588" xmlDataType="decimal"/>
    </xmlCellPr>
  </singleXmlCell>
  <singleXmlCell id="1690" xr6:uid="{00000000-000C-0000-FFFF-FFFF8F060000}" r="M55" connectionId="0">
    <xmlCellPr id="1" xr6:uid="{00000000-0010-0000-8F06-000001000000}" uniqueName="P1080589">
      <xmlPr mapId="3" xpath="/TFI-IZD-POD/IPK-GFI-IZD-POD-E_1000981/P1080589" xmlDataType="decimal"/>
    </xmlCellPr>
  </singleXmlCell>
  <singleXmlCell id="1691" xr6:uid="{00000000-000C-0000-FFFF-FFFF90060000}" r="N55" connectionId="0">
    <xmlCellPr id="1" xr6:uid="{00000000-0010-0000-9006-000001000000}" uniqueName="P1080590">
      <xmlPr mapId="3" xpath="/TFI-IZD-POD/IPK-GFI-IZD-POD-E_1000981/P1080590" xmlDataType="decimal"/>
    </xmlCellPr>
  </singleXmlCell>
  <singleXmlCell id="1692" xr6:uid="{00000000-000C-0000-FFFF-FFFF91060000}" r="O55" connectionId="0">
    <xmlCellPr id="1" xr6:uid="{00000000-0010-0000-9106-000001000000}" uniqueName="P1080591">
      <xmlPr mapId="3" xpath="/TFI-IZD-POD/IPK-GFI-IZD-POD-E_1000981/P1080591" xmlDataType="decimal"/>
    </xmlCellPr>
  </singleXmlCell>
  <singleXmlCell id="1693" xr6:uid="{00000000-000C-0000-FFFF-FFFF92060000}" r="P55" connectionId="0">
    <xmlCellPr id="1" xr6:uid="{00000000-0010-0000-9206-000001000000}" uniqueName="P1082462">
      <xmlPr mapId="3" xpath="/TFI-IZD-POD/IPK-GFI-IZD-POD-E_1000981/P1082462" xmlDataType="decimal"/>
    </xmlCellPr>
  </singleXmlCell>
  <singleXmlCell id="1694" xr6:uid="{00000000-000C-0000-FFFF-FFFF93060000}" r="Q55" connectionId="0">
    <xmlCellPr id="1" xr6:uid="{00000000-0010-0000-9306-000001000000}" uniqueName="P1082430">
      <xmlPr mapId="3" xpath="/TFI-IZD-POD/IPK-GFI-IZD-POD-E_1000981/P1082430" xmlDataType="decimal"/>
    </xmlCellPr>
  </singleXmlCell>
  <singleXmlCell id="1695" xr6:uid="{00000000-000C-0000-FFFF-FFFF94060000}" r="R55" connectionId="0">
    <xmlCellPr id="1" xr6:uid="{00000000-0010-0000-9406-000001000000}" uniqueName="P1082463">
      <xmlPr mapId="3" xpath="/TFI-IZD-POD/IPK-GFI-IZD-POD-E_1000981/P1082463" xmlDataType="decimal"/>
    </xmlCellPr>
  </singleXmlCell>
  <singleXmlCell id="1696" xr6:uid="{00000000-000C-0000-FFFF-FFFF95060000}" r="S55" connectionId="0">
    <xmlCellPr id="1" xr6:uid="{00000000-0010-0000-9506-000001000000}" uniqueName="P1124866">
      <xmlPr mapId="3" xpath="/TFI-IZD-POD/IPK-GFI-IZD-POD-E_1000981/P1124866" xmlDataType="decimal"/>
    </xmlCellPr>
  </singleXmlCell>
  <singleXmlCell id="1697" xr6:uid="{00000000-000C-0000-FFFF-FFFF96060000}" r="T55" connectionId="0">
    <xmlCellPr id="1" xr6:uid="{00000000-0010-0000-9606-000001000000}" uniqueName="P1124867">
      <xmlPr mapId="3" xpath="/TFI-IZD-POD/IPK-GFI-IZD-POD-E_1000981/P1124867" xmlDataType="decimal"/>
    </xmlCellPr>
  </singleXmlCell>
  <singleXmlCell id="1698" xr6:uid="{00000000-000C-0000-FFFF-FFFF97060000}" r="U55" connectionId="0">
    <xmlCellPr id="1" xr6:uid="{00000000-0010-0000-9706-000001000000}" uniqueName="P1082464">
      <xmlPr mapId="3" xpath="/TFI-IZD-POD/IPK-GFI-IZD-POD-E_1000981/P1082464" xmlDataType="decimal"/>
    </xmlCellPr>
  </singleXmlCell>
  <singleXmlCell id="1699" xr6:uid="{00000000-000C-0000-FFFF-FFFF98060000}" r="V55" connectionId="0">
    <xmlCellPr id="1" xr6:uid="{00000000-0010-0000-9806-000001000000}" uniqueName="P1082465">
      <xmlPr mapId="3" xpath="/TFI-IZD-POD/IPK-GFI-IZD-POD-E_1000981/P1082465" xmlDataType="decimal"/>
    </xmlCellPr>
  </singleXmlCell>
  <singleXmlCell id="1700" xr6:uid="{00000000-000C-0000-FFFF-FFFF99060000}" r="W55" connectionId="0">
    <xmlCellPr id="1" xr6:uid="{00000000-0010-0000-9906-000001000000}" uniqueName="P1082466">
      <xmlPr mapId="3" xpath="/TFI-IZD-POD/IPK-GFI-IZD-POD-E_1000981/P1082466" xmlDataType="decimal"/>
    </xmlCellPr>
  </singleXmlCell>
  <singleXmlCell id="1701" xr6:uid="{00000000-000C-0000-FFFF-FFFF9A060000}" r="X55" connectionId="0">
    <xmlCellPr id="1" xr6:uid="{00000000-0010-0000-9A06-000001000000}" uniqueName="P1082467">
      <xmlPr mapId="3" xpath="/TFI-IZD-POD/IPK-GFI-IZD-POD-E_1000981/P1082467" xmlDataType="decimal"/>
    </xmlCellPr>
  </singleXmlCell>
  <singleXmlCell id="1702" xr6:uid="{00000000-000C-0000-FFFF-FFFF9B060000}" r="Y55" connectionId="0">
    <xmlCellPr id="1" xr6:uid="{00000000-0010-0000-9B06-000001000000}" uniqueName="P1082468">
      <xmlPr mapId="3" xpath="/TFI-IZD-POD/IPK-GFI-IZD-POD-E_1000981/P1082468" xmlDataType="decimal"/>
    </xmlCellPr>
  </singleXmlCell>
  <singleXmlCell id="1703" xr6:uid="{00000000-000C-0000-FFFF-FFFF9C060000}" r="H56" connectionId="0">
    <xmlCellPr id="1" xr6:uid="{00000000-0010-0000-9C06-000001000000}" uniqueName="P1080692">
      <xmlPr mapId="3" xpath="/TFI-IZD-POD/IPK-GFI-IZD-POD-E_1000981/P1080692" xmlDataType="decimal"/>
    </xmlCellPr>
  </singleXmlCell>
  <singleXmlCell id="1704" xr6:uid="{00000000-000C-0000-FFFF-FFFF9D060000}" r="I56" connectionId="0">
    <xmlCellPr id="1" xr6:uid="{00000000-0010-0000-9D06-000001000000}" uniqueName="P1080693">
      <xmlPr mapId="3" xpath="/TFI-IZD-POD/IPK-GFI-IZD-POD-E_1000981/P1080693" xmlDataType="decimal"/>
    </xmlCellPr>
  </singleXmlCell>
  <singleXmlCell id="1705" xr6:uid="{00000000-000C-0000-FFFF-FFFF9E060000}" r="J56" connectionId="0">
    <xmlCellPr id="1" xr6:uid="{00000000-0010-0000-9E06-000001000000}" uniqueName="P1080694">
      <xmlPr mapId="3" xpath="/TFI-IZD-POD/IPK-GFI-IZD-POD-E_1000981/P1080694" xmlDataType="decimal"/>
    </xmlCellPr>
  </singleXmlCell>
  <singleXmlCell id="1706" xr6:uid="{00000000-000C-0000-FFFF-FFFF9F060000}" r="K56" connectionId="0">
    <xmlCellPr id="1" xr6:uid="{00000000-0010-0000-9F06-000001000000}" uniqueName="P1080779">
      <xmlPr mapId="3" xpath="/TFI-IZD-POD/IPK-GFI-IZD-POD-E_1000981/P1080779" xmlDataType="decimal"/>
    </xmlCellPr>
  </singleXmlCell>
  <singleXmlCell id="1707" xr6:uid="{00000000-000C-0000-FFFF-FFFFA0060000}" r="L56" connectionId="0">
    <xmlCellPr id="1" xr6:uid="{00000000-0010-0000-A006-000001000000}" uniqueName="P1080780">
      <xmlPr mapId="3" xpath="/TFI-IZD-POD/IPK-GFI-IZD-POD-E_1000981/P1080780" xmlDataType="decimal"/>
    </xmlCellPr>
  </singleXmlCell>
  <singleXmlCell id="1708" xr6:uid="{00000000-000C-0000-FFFF-FFFFA1060000}" r="M56" connectionId="0">
    <xmlCellPr id="1" xr6:uid="{00000000-0010-0000-A106-000001000000}" uniqueName="P1080781">
      <xmlPr mapId="3" xpath="/TFI-IZD-POD/IPK-GFI-IZD-POD-E_1000981/P1080781" xmlDataType="decimal"/>
    </xmlCellPr>
  </singleXmlCell>
  <singleXmlCell id="1709" xr6:uid="{00000000-000C-0000-FFFF-FFFFA2060000}" r="N56" connectionId="0">
    <xmlCellPr id="1" xr6:uid="{00000000-0010-0000-A206-000001000000}" uniqueName="P1080782">
      <xmlPr mapId="3" xpath="/TFI-IZD-POD/IPK-GFI-IZD-POD-E_1000981/P1080782" xmlDataType="decimal"/>
    </xmlCellPr>
  </singleXmlCell>
  <singleXmlCell id="1710" xr6:uid="{00000000-000C-0000-FFFF-FFFFA3060000}" r="O56" connectionId="0">
    <xmlCellPr id="1" xr6:uid="{00000000-0010-0000-A306-000001000000}" uniqueName="P1080783">
      <xmlPr mapId="3" xpath="/TFI-IZD-POD/IPK-GFI-IZD-POD-E_1000981/P1080783" xmlDataType="decimal"/>
    </xmlCellPr>
  </singleXmlCell>
  <singleXmlCell id="1711" xr6:uid="{00000000-000C-0000-FFFF-FFFFA4060000}" r="P56" connectionId="0">
    <xmlCellPr id="1" xr6:uid="{00000000-0010-0000-A406-000001000000}" uniqueName="P1082469">
      <xmlPr mapId="3" xpath="/TFI-IZD-POD/IPK-GFI-IZD-POD-E_1000981/P1082469" xmlDataType="decimal"/>
    </xmlCellPr>
  </singleXmlCell>
  <singleXmlCell id="1712" xr6:uid="{00000000-000C-0000-FFFF-FFFFA5060000}" r="Q56" connectionId="0">
    <xmlCellPr id="1" xr6:uid="{00000000-0010-0000-A506-000001000000}" uniqueName="P1082470">
      <xmlPr mapId="3" xpath="/TFI-IZD-POD/IPK-GFI-IZD-POD-E_1000981/P1082470" xmlDataType="decimal"/>
    </xmlCellPr>
  </singleXmlCell>
  <singleXmlCell id="1713" xr6:uid="{00000000-000C-0000-FFFF-FFFFA6060000}" r="R56" connectionId="0">
    <xmlCellPr id="1" xr6:uid="{00000000-0010-0000-A606-000001000000}" uniqueName="P1082433">
      <xmlPr mapId="3" xpath="/TFI-IZD-POD/IPK-GFI-IZD-POD-E_1000981/P1082433" xmlDataType="decimal"/>
    </xmlCellPr>
  </singleXmlCell>
  <singleXmlCell id="1714" xr6:uid="{00000000-000C-0000-FFFF-FFFFA7060000}" r="S56" connectionId="0">
    <xmlCellPr id="1" xr6:uid="{00000000-0010-0000-A706-000001000000}" uniqueName="P1124868">
      <xmlPr mapId="3" xpath="/TFI-IZD-POD/IPK-GFI-IZD-POD-E_1000981/P1124868" xmlDataType="decimal"/>
    </xmlCellPr>
  </singleXmlCell>
  <singleXmlCell id="1715" xr6:uid="{00000000-000C-0000-FFFF-FFFFA8060000}" r="T56" connectionId="0">
    <xmlCellPr id="1" xr6:uid="{00000000-0010-0000-A806-000001000000}" uniqueName="P1124869">
      <xmlPr mapId="3" xpath="/TFI-IZD-POD/IPK-GFI-IZD-POD-E_1000981/P1124869" xmlDataType="decimal"/>
    </xmlCellPr>
  </singleXmlCell>
  <singleXmlCell id="1716" xr6:uid="{00000000-000C-0000-FFFF-FFFFA9060000}" r="U56" connectionId="0">
    <xmlCellPr id="1" xr6:uid="{00000000-0010-0000-A906-000001000000}" uniqueName="P1082471">
      <xmlPr mapId="3" xpath="/TFI-IZD-POD/IPK-GFI-IZD-POD-E_1000981/P1082471" xmlDataType="decimal"/>
    </xmlCellPr>
  </singleXmlCell>
  <singleXmlCell id="1717" xr6:uid="{00000000-000C-0000-FFFF-FFFFAA060000}" r="V56" connectionId="0">
    <xmlCellPr id="1" xr6:uid="{00000000-0010-0000-AA06-000001000000}" uniqueName="P1082472">
      <xmlPr mapId="3" xpath="/TFI-IZD-POD/IPK-GFI-IZD-POD-E_1000981/P1082472" xmlDataType="decimal"/>
    </xmlCellPr>
  </singleXmlCell>
  <singleXmlCell id="1718" xr6:uid="{00000000-000C-0000-FFFF-FFFFAB060000}" r="W56" connectionId="0">
    <xmlCellPr id="1" xr6:uid="{00000000-0010-0000-AB06-000001000000}" uniqueName="P1082473">
      <xmlPr mapId="3" xpath="/TFI-IZD-POD/IPK-GFI-IZD-POD-E_1000981/P1082473" xmlDataType="decimal"/>
    </xmlCellPr>
  </singleXmlCell>
  <singleXmlCell id="1719" xr6:uid="{00000000-000C-0000-FFFF-FFFFAC060000}" r="X56" connectionId="0">
    <xmlCellPr id="1" xr6:uid="{00000000-0010-0000-AC06-000001000000}" uniqueName="P1082474">
      <xmlPr mapId="3" xpath="/TFI-IZD-POD/IPK-GFI-IZD-POD-E_1000981/P1082474" xmlDataType="decimal"/>
    </xmlCellPr>
  </singleXmlCell>
  <singleXmlCell id="1720" xr6:uid="{00000000-000C-0000-FFFF-FFFFAD060000}" r="Y56" connectionId="0">
    <xmlCellPr id="1" xr6:uid="{00000000-0010-0000-AD06-000001000000}" uniqueName="P1082475">
      <xmlPr mapId="3" xpath="/TFI-IZD-POD/IPK-GFI-IZD-POD-E_1000981/P1082475" xmlDataType="decimal"/>
    </xmlCellPr>
  </singleXmlCell>
  <singleXmlCell id="1721" xr6:uid="{00000000-000C-0000-FFFF-FFFFAE060000}" r="H57" connectionId="0">
    <xmlCellPr id="1" xr6:uid="{00000000-0010-0000-AE06-000001000000}" uniqueName="P1080784">
      <xmlPr mapId="3" xpath="/TFI-IZD-POD/IPK-GFI-IZD-POD-E_1000981/P1080784" xmlDataType="decimal"/>
    </xmlCellPr>
  </singleXmlCell>
  <singleXmlCell id="1722" xr6:uid="{00000000-000C-0000-FFFF-FFFFAF060000}" r="I57" connectionId="0">
    <xmlCellPr id="1" xr6:uid="{00000000-0010-0000-AF06-000001000000}" uniqueName="P1080785">
      <xmlPr mapId="3" xpath="/TFI-IZD-POD/IPK-GFI-IZD-POD-E_1000981/P1080785" xmlDataType="decimal"/>
    </xmlCellPr>
  </singleXmlCell>
  <singleXmlCell id="1723" xr6:uid="{00000000-000C-0000-FFFF-FFFFB0060000}" r="J57" connectionId="0">
    <xmlCellPr id="1" xr6:uid="{00000000-0010-0000-B006-000001000000}" uniqueName="P1080786">
      <xmlPr mapId="3" xpath="/TFI-IZD-POD/IPK-GFI-IZD-POD-E_1000981/P1080786" xmlDataType="decimal"/>
    </xmlCellPr>
  </singleXmlCell>
  <singleXmlCell id="1724" xr6:uid="{00000000-000C-0000-FFFF-FFFFB1060000}" r="K57" connectionId="0">
    <xmlCellPr id="1" xr6:uid="{00000000-0010-0000-B106-000001000000}" uniqueName="P1081033">
      <xmlPr mapId="3" xpath="/TFI-IZD-POD/IPK-GFI-IZD-POD-E_1000981/P1081033" xmlDataType="decimal"/>
    </xmlCellPr>
  </singleXmlCell>
  <singleXmlCell id="1725" xr6:uid="{00000000-000C-0000-FFFF-FFFFB2060000}" r="L57" connectionId="0">
    <xmlCellPr id="1" xr6:uid="{00000000-0010-0000-B206-000001000000}" uniqueName="P1081034">
      <xmlPr mapId="3" xpath="/TFI-IZD-POD/IPK-GFI-IZD-POD-E_1000981/P1081034" xmlDataType="decimal"/>
    </xmlCellPr>
  </singleXmlCell>
  <singleXmlCell id="1726" xr6:uid="{00000000-000C-0000-FFFF-FFFFB3060000}" r="M57" connectionId="0">
    <xmlCellPr id="1" xr6:uid="{00000000-0010-0000-B306-000001000000}" uniqueName="P1081035">
      <xmlPr mapId="3" xpath="/TFI-IZD-POD/IPK-GFI-IZD-POD-E_1000981/P1081035" xmlDataType="decimal"/>
    </xmlCellPr>
  </singleXmlCell>
  <singleXmlCell id="1727" xr6:uid="{00000000-000C-0000-FFFF-FFFFB4060000}" r="N57" connectionId="0">
    <xmlCellPr id="1" xr6:uid="{00000000-0010-0000-B406-000001000000}" uniqueName="P1081222">
      <xmlPr mapId="3" xpath="/TFI-IZD-POD/IPK-GFI-IZD-POD-E_1000981/P1081222" xmlDataType="decimal"/>
    </xmlCellPr>
  </singleXmlCell>
  <singleXmlCell id="1728" xr6:uid="{00000000-000C-0000-FFFF-FFFFB5060000}" r="O57" connectionId="0">
    <xmlCellPr id="1" xr6:uid="{00000000-0010-0000-B506-000001000000}" uniqueName="P1081223">
      <xmlPr mapId="3" xpath="/TFI-IZD-POD/IPK-GFI-IZD-POD-E_1000981/P1081223" xmlDataType="decimal"/>
    </xmlCellPr>
  </singleXmlCell>
  <singleXmlCell id="1729" xr6:uid="{00000000-000C-0000-FFFF-FFFFB6060000}" r="P57" connectionId="0">
    <xmlCellPr id="1" xr6:uid="{00000000-0010-0000-B606-000001000000}" uniqueName="P1082477">
      <xmlPr mapId="3" xpath="/TFI-IZD-POD/IPK-GFI-IZD-POD-E_1000981/P1082477" xmlDataType="decimal"/>
    </xmlCellPr>
  </singleXmlCell>
  <singleXmlCell id="1730" xr6:uid="{00000000-000C-0000-FFFF-FFFFB7060000}" r="Q57" connectionId="0">
    <xmlCellPr id="1" xr6:uid="{00000000-0010-0000-B706-000001000000}" uniqueName="P1082480">
      <xmlPr mapId="3" xpath="/TFI-IZD-POD/IPK-GFI-IZD-POD-E_1000981/P1082480" xmlDataType="decimal"/>
    </xmlCellPr>
  </singleXmlCell>
  <singleXmlCell id="1731" xr6:uid="{00000000-000C-0000-FFFF-FFFFB8060000}" r="R57" connectionId="0">
    <xmlCellPr id="1" xr6:uid="{00000000-0010-0000-B806-000001000000}" uniqueName="P1082482">
      <xmlPr mapId="3" xpath="/TFI-IZD-POD/IPK-GFI-IZD-POD-E_1000981/P1082482" xmlDataType="decimal"/>
    </xmlCellPr>
  </singleXmlCell>
  <singleXmlCell id="1732" xr6:uid="{00000000-000C-0000-FFFF-FFFFB9060000}" r="S57" connectionId="0">
    <xmlCellPr id="1" xr6:uid="{00000000-0010-0000-B906-000001000000}" uniqueName="P1124870">
      <xmlPr mapId="3" xpath="/TFI-IZD-POD/IPK-GFI-IZD-POD-E_1000981/P1124870" xmlDataType="decimal"/>
    </xmlCellPr>
  </singleXmlCell>
  <singleXmlCell id="1733" xr6:uid="{00000000-000C-0000-FFFF-FFFFBA060000}" r="T57" connectionId="0">
    <xmlCellPr id="1" xr6:uid="{00000000-0010-0000-BA06-000001000000}" uniqueName="P1124871">
      <xmlPr mapId="3" xpath="/TFI-IZD-POD/IPK-GFI-IZD-POD-E_1000981/P1124871" xmlDataType="decimal"/>
    </xmlCellPr>
  </singleXmlCell>
  <singleXmlCell id="1734" xr6:uid="{00000000-000C-0000-FFFF-FFFFBB060000}" r="U57" connectionId="0">
    <xmlCellPr id="1" xr6:uid="{00000000-0010-0000-BB06-000001000000}" uniqueName="P1082435">
      <xmlPr mapId="3" xpath="/TFI-IZD-POD/IPK-GFI-IZD-POD-E_1000981/P1082435" xmlDataType="decimal"/>
    </xmlCellPr>
  </singleXmlCell>
  <singleXmlCell id="1735" xr6:uid="{00000000-000C-0000-FFFF-FFFFBC060000}" r="V57" connectionId="0">
    <xmlCellPr id="1" xr6:uid="{00000000-0010-0000-BC06-000001000000}" uniqueName="P1082484">
      <xmlPr mapId="3" xpath="/TFI-IZD-POD/IPK-GFI-IZD-POD-E_1000981/P1082484" xmlDataType="decimal"/>
    </xmlCellPr>
  </singleXmlCell>
  <singleXmlCell id="1736" xr6:uid="{00000000-000C-0000-FFFF-FFFFBD060000}" r="W57" connectionId="0">
    <xmlCellPr id="1" xr6:uid="{00000000-0010-0000-BD06-000001000000}" uniqueName="P1082487">
      <xmlPr mapId="3" xpath="/TFI-IZD-POD/IPK-GFI-IZD-POD-E_1000981/P1082487" xmlDataType="decimal"/>
    </xmlCellPr>
  </singleXmlCell>
  <singleXmlCell id="1737" xr6:uid="{00000000-000C-0000-FFFF-FFFFBE060000}" r="X57" connectionId="0">
    <xmlCellPr id="1" xr6:uid="{00000000-0010-0000-BE06-000001000000}" uniqueName="P1082488">
      <xmlPr mapId="3" xpath="/TFI-IZD-POD/IPK-GFI-IZD-POD-E_1000981/P1082488" xmlDataType="decimal"/>
    </xmlCellPr>
  </singleXmlCell>
  <singleXmlCell id="1738" xr6:uid="{00000000-000C-0000-FFFF-FFFFBF060000}" r="Y57" connectionId="0">
    <xmlCellPr id="1" xr6:uid="{00000000-0010-0000-BF06-000001000000}" uniqueName="P1082490">
      <xmlPr mapId="3" xpath="/TFI-IZD-POD/IPK-GFI-IZD-POD-E_1000981/P1082490" xmlDataType="decimal"/>
    </xmlCellPr>
  </singleXmlCell>
  <singleXmlCell id="1739" xr6:uid="{00000000-000C-0000-FFFF-FFFFC0060000}" r="H58" connectionId="0">
    <xmlCellPr id="1" xr6:uid="{00000000-0010-0000-C006-000001000000}" uniqueName="P1081224">
      <xmlPr mapId="3" xpath="/TFI-IZD-POD/IPK-GFI-IZD-POD-E_1000981/P1081224" xmlDataType="decimal"/>
    </xmlCellPr>
  </singleXmlCell>
  <singleXmlCell id="1740" xr6:uid="{00000000-000C-0000-FFFF-FFFFC1060000}" r="I58" connectionId="0">
    <xmlCellPr id="1" xr6:uid="{00000000-0010-0000-C106-000001000000}" uniqueName="P1081225">
      <xmlPr mapId="3" xpath="/TFI-IZD-POD/IPK-GFI-IZD-POD-E_1000981/P1081225" xmlDataType="decimal"/>
    </xmlCellPr>
  </singleXmlCell>
  <singleXmlCell id="1741" xr6:uid="{00000000-000C-0000-FFFF-FFFFC2060000}" r="J58" connectionId="0">
    <xmlCellPr id="1" xr6:uid="{00000000-0010-0000-C206-000001000000}" uniqueName="P1081326">
      <xmlPr mapId="3" xpath="/TFI-IZD-POD/IPK-GFI-IZD-POD-E_1000981/P1081326" xmlDataType="decimal"/>
    </xmlCellPr>
  </singleXmlCell>
  <singleXmlCell id="1742" xr6:uid="{00000000-000C-0000-FFFF-FFFFC3060000}" r="K58" connectionId="0">
    <xmlCellPr id="1" xr6:uid="{00000000-0010-0000-C306-000001000000}" uniqueName="P1081327">
      <xmlPr mapId="3" xpath="/TFI-IZD-POD/IPK-GFI-IZD-POD-E_1000981/P1081327" xmlDataType="decimal"/>
    </xmlCellPr>
  </singleXmlCell>
  <singleXmlCell id="1743" xr6:uid="{00000000-000C-0000-FFFF-FFFFC4060000}" r="L58" connectionId="0">
    <xmlCellPr id="1" xr6:uid="{00000000-0010-0000-C406-000001000000}" uniqueName="P1081328">
      <xmlPr mapId="3" xpath="/TFI-IZD-POD/IPK-GFI-IZD-POD-E_1000981/P1081328" xmlDataType="decimal"/>
    </xmlCellPr>
  </singleXmlCell>
  <singleXmlCell id="1744" xr6:uid="{00000000-000C-0000-FFFF-FFFFC5060000}" r="M58" connectionId="0">
    <xmlCellPr id="1" xr6:uid="{00000000-0010-0000-C506-000001000000}" uniqueName="P1081413">
      <xmlPr mapId="3" xpath="/TFI-IZD-POD/IPK-GFI-IZD-POD-E_1000981/P1081413" xmlDataType="decimal"/>
    </xmlCellPr>
  </singleXmlCell>
  <singleXmlCell id="1745" xr6:uid="{00000000-000C-0000-FFFF-FFFFC6060000}" r="N58" connectionId="0">
    <xmlCellPr id="1" xr6:uid="{00000000-0010-0000-C606-000001000000}" uniqueName="P1081414">
      <xmlPr mapId="3" xpath="/TFI-IZD-POD/IPK-GFI-IZD-POD-E_1000981/P1081414" xmlDataType="decimal"/>
    </xmlCellPr>
  </singleXmlCell>
  <singleXmlCell id="1746" xr6:uid="{00000000-000C-0000-FFFF-FFFFC7060000}" r="O58" connectionId="0">
    <xmlCellPr id="1" xr6:uid="{00000000-0010-0000-C706-000001000000}" uniqueName="P1081415">
      <xmlPr mapId="3" xpath="/TFI-IZD-POD/IPK-GFI-IZD-POD-E_1000981/P1081415" xmlDataType="decimal"/>
    </xmlCellPr>
  </singleXmlCell>
  <singleXmlCell id="1747" xr6:uid="{00000000-000C-0000-FFFF-FFFFC8060000}" r="P58" connectionId="0">
    <xmlCellPr id="1" xr6:uid="{00000000-0010-0000-C806-000001000000}" uniqueName="P1082493">
      <xmlPr mapId="3" xpath="/TFI-IZD-POD/IPK-GFI-IZD-POD-E_1000981/P1082493" xmlDataType="decimal"/>
    </xmlCellPr>
  </singleXmlCell>
  <singleXmlCell id="1748" xr6:uid="{00000000-000C-0000-FFFF-FFFFC9060000}" r="Q58" connectionId="0">
    <xmlCellPr id="1" xr6:uid="{00000000-0010-0000-C906-000001000000}" uniqueName="P1082497">
      <xmlPr mapId="3" xpath="/TFI-IZD-POD/IPK-GFI-IZD-POD-E_1000981/P1082497" xmlDataType="decimal"/>
    </xmlCellPr>
  </singleXmlCell>
  <singleXmlCell id="1749" xr6:uid="{00000000-000C-0000-FFFF-FFFFCA060000}" r="R58" connectionId="0">
    <xmlCellPr id="1" xr6:uid="{00000000-0010-0000-CA06-000001000000}" uniqueName="P1082498">
      <xmlPr mapId="3" xpath="/TFI-IZD-POD/IPK-GFI-IZD-POD-E_1000981/P1082498" xmlDataType="decimal"/>
    </xmlCellPr>
  </singleXmlCell>
  <singleXmlCell id="1750" xr6:uid="{00000000-000C-0000-FFFF-FFFFCB060000}" r="S58" connectionId="0">
    <xmlCellPr id="1" xr6:uid="{00000000-0010-0000-CB06-000001000000}" uniqueName="P1124872">
      <xmlPr mapId="3" xpath="/TFI-IZD-POD/IPK-GFI-IZD-POD-E_1000981/P1124872" xmlDataType="decimal"/>
    </xmlCellPr>
  </singleXmlCell>
  <singleXmlCell id="1751" xr6:uid="{00000000-000C-0000-FFFF-FFFFCC060000}" r="T58" connectionId="0">
    <xmlCellPr id="1" xr6:uid="{00000000-0010-0000-CC06-000001000000}" uniqueName="P1124873">
      <xmlPr mapId="3" xpath="/TFI-IZD-POD/IPK-GFI-IZD-POD-E_1000981/P1124873" xmlDataType="decimal"/>
    </xmlCellPr>
  </singleXmlCell>
  <singleXmlCell id="1752" xr6:uid="{00000000-000C-0000-FFFF-FFFFCD060000}" r="U58" connectionId="0">
    <xmlCellPr id="1" xr6:uid="{00000000-0010-0000-CD06-000001000000}" uniqueName="P1082501">
      <xmlPr mapId="3" xpath="/TFI-IZD-POD/IPK-GFI-IZD-POD-E_1000981/P1082501" xmlDataType="decimal"/>
    </xmlCellPr>
  </singleXmlCell>
  <singleXmlCell id="1753" xr6:uid="{00000000-000C-0000-FFFF-FFFFCE060000}" r="V58" connectionId="0">
    <xmlCellPr id="1" xr6:uid="{00000000-0010-0000-CE06-000001000000}" uniqueName="P1082437">
      <xmlPr mapId="3" xpath="/TFI-IZD-POD/IPK-GFI-IZD-POD-E_1000981/P1082437" xmlDataType="decimal"/>
    </xmlCellPr>
  </singleXmlCell>
  <singleXmlCell id="1754" xr6:uid="{00000000-000C-0000-FFFF-FFFFCF060000}" r="W58" connectionId="0">
    <xmlCellPr id="1" xr6:uid="{00000000-0010-0000-CF06-000001000000}" uniqueName="P1082503">
      <xmlPr mapId="3" xpath="/TFI-IZD-POD/IPK-GFI-IZD-POD-E_1000981/P1082503" xmlDataType="decimal"/>
    </xmlCellPr>
  </singleXmlCell>
  <singleXmlCell id="1755" xr6:uid="{00000000-000C-0000-FFFF-FFFFD0060000}" r="X58" connectionId="0">
    <xmlCellPr id="1" xr6:uid="{00000000-0010-0000-D006-000001000000}" uniqueName="P1082505">
      <xmlPr mapId="3" xpath="/TFI-IZD-POD/IPK-GFI-IZD-POD-E_1000981/P1082505" xmlDataType="decimal"/>
    </xmlCellPr>
  </singleXmlCell>
  <singleXmlCell id="1756" xr6:uid="{00000000-000C-0000-FFFF-FFFFD1060000}" r="Y58" connectionId="0">
    <xmlCellPr id="1" xr6:uid="{00000000-0010-0000-D106-000001000000}" uniqueName="P1082507">
      <xmlPr mapId="3" xpath="/TFI-IZD-POD/IPK-GFI-IZD-POD-E_1000981/P1082507" xmlDataType="decimal"/>
    </xmlCellPr>
  </singleXmlCell>
  <singleXmlCell id="1757" xr6:uid="{00000000-000C-0000-FFFF-FFFFD2060000}" r="H59" connectionId="0">
    <xmlCellPr id="1" xr6:uid="{00000000-0010-0000-D206-000001000000}" uniqueName="P1081416">
      <xmlPr mapId="3" xpath="/TFI-IZD-POD/IPK-GFI-IZD-POD-E_1000981/P1081416" xmlDataType="decimal"/>
    </xmlCellPr>
  </singleXmlCell>
  <singleXmlCell id="1758" xr6:uid="{00000000-000C-0000-FFFF-FFFFD3060000}" r="I59" connectionId="0">
    <xmlCellPr id="1" xr6:uid="{00000000-0010-0000-D306-000001000000}" uniqueName="P1081501">
      <xmlPr mapId="3" xpath="/TFI-IZD-POD/IPK-GFI-IZD-POD-E_1000981/P1081501" xmlDataType="decimal"/>
    </xmlCellPr>
  </singleXmlCell>
  <singleXmlCell id="1759" xr6:uid="{00000000-000C-0000-FFFF-FFFFD4060000}" r="J59" connectionId="0">
    <xmlCellPr id="1" xr6:uid="{00000000-0010-0000-D406-000001000000}" uniqueName="P1081502">
      <xmlPr mapId="3" xpath="/TFI-IZD-POD/IPK-GFI-IZD-POD-E_1000981/P1081502" xmlDataType="decimal"/>
    </xmlCellPr>
  </singleXmlCell>
  <singleXmlCell id="1760" xr6:uid="{00000000-000C-0000-FFFF-FFFFD5060000}" r="K59" connectionId="0">
    <xmlCellPr id="1" xr6:uid="{00000000-0010-0000-D506-000001000000}" uniqueName="P1081503">
      <xmlPr mapId="3" xpath="/TFI-IZD-POD/IPK-GFI-IZD-POD-E_1000981/P1081503" xmlDataType="decimal"/>
    </xmlCellPr>
  </singleXmlCell>
  <singleXmlCell id="1761" xr6:uid="{00000000-000C-0000-FFFF-FFFFD6060000}" r="L59" connectionId="0">
    <xmlCellPr id="1" xr6:uid="{00000000-0010-0000-D606-000001000000}" uniqueName="P1081504">
      <xmlPr mapId="3" xpath="/TFI-IZD-POD/IPK-GFI-IZD-POD-E_1000981/P1081504" xmlDataType="decimal"/>
    </xmlCellPr>
  </singleXmlCell>
  <singleXmlCell id="1762" xr6:uid="{00000000-000C-0000-FFFF-FFFFD7060000}" r="M59" connectionId="0">
    <xmlCellPr id="1" xr6:uid="{00000000-0010-0000-D706-000001000000}" uniqueName="P1081505">
      <xmlPr mapId="3" xpath="/TFI-IZD-POD/IPK-GFI-IZD-POD-E_1000981/P1081505" xmlDataType="decimal"/>
    </xmlCellPr>
  </singleXmlCell>
  <singleXmlCell id="1763" xr6:uid="{00000000-000C-0000-FFFF-FFFFD8060000}" r="N59" connectionId="0">
    <xmlCellPr id="1" xr6:uid="{00000000-0010-0000-D806-000001000000}" uniqueName="P1081506">
      <xmlPr mapId="3" xpath="/TFI-IZD-POD/IPK-GFI-IZD-POD-E_1000981/P1081506" xmlDataType="decimal"/>
    </xmlCellPr>
  </singleXmlCell>
  <singleXmlCell id="1764" xr6:uid="{00000000-000C-0000-FFFF-FFFFD9060000}" r="O59" connectionId="0">
    <xmlCellPr id="1" xr6:uid="{00000000-0010-0000-D906-000001000000}" uniqueName="P1081507">
      <xmlPr mapId="3" xpath="/TFI-IZD-POD/IPK-GFI-IZD-POD-E_1000981/P1081507" xmlDataType="decimal"/>
    </xmlCellPr>
  </singleXmlCell>
  <singleXmlCell id="1765" xr6:uid="{00000000-000C-0000-FFFF-FFFFDA060000}" r="P59" connectionId="0">
    <xmlCellPr id="1" xr6:uid="{00000000-0010-0000-DA06-000001000000}" uniqueName="P1082510">
      <xmlPr mapId="3" xpath="/TFI-IZD-POD/IPK-GFI-IZD-POD-E_1000981/P1082510" xmlDataType="decimal"/>
    </xmlCellPr>
  </singleXmlCell>
  <singleXmlCell id="1766" xr6:uid="{00000000-000C-0000-FFFF-FFFFDB060000}" r="Q59" connectionId="0">
    <xmlCellPr id="1" xr6:uid="{00000000-0010-0000-DB06-000001000000}" uniqueName="P1082512">
      <xmlPr mapId="3" xpath="/TFI-IZD-POD/IPK-GFI-IZD-POD-E_1000981/P1082512" xmlDataType="decimal"/>
    </xmlCellPr>
  </singleXmlCell>
  <singleXmlCell id="1767" xr6:uid="{00000000-000C-0000-FFFF-FFFFDC060000}" r="R59" connectionId="0">
    <xmlCellPr id="1" xr6:uid="{00000000-0010-0000-DC06-000001000000}" uniqueName="P1082514">
      <xmlPr mapId="3" xpath="/TFI-IZD-POD/IPK-GFI-IZD-POD-E_1000981/P1082514" xmlDataType="decimal"/>
    </xmlCellPr>
  </singleXmlCell>
  <singleXmlCell id="1768" xr6:uid="{00000000-000C-0000-FFFF-FFFFDD060000}" r="S59" connectionId="0">
    <xmlCellPr id="1" xr6:uid="{00000000-0010-0000-DD06-000001000000}" uniqueName="P1124874">
      <xmlPr mapId="3" xpath="/TFI-IZD-POD/IPK-GFI-IZD-POD-E_1000981/P1124874" xmlDataType="decimal"/>
    </xmlCellPr>
  </singleXmlCell>
  <singleXmlCell id="1769" xr6:uid="{00000000-000C-0000-FFFF-FFFFDE060000}" r="T59" connectionId="0">
    <xmlCellPr id="1" xr6:uid="{00000000-0010-0000-DE06-000001000000}" uniqueName="P1124875">
      <xmlPr mapId="3" xpath="/TFI-IZD-POD/IPK-GFI-IZD-POD-E_1000981/P1124875" xmlDataType="decimal"/>
    </xmlCellPr>
  </singleXmlCell>
  <singleXmlCell id="1770" xr6:uid="{00000000-000C-0000-FFFF-FFFFDF060000}" r="U59" connectionId="0">
    <xmlCellPr id="1" xr6:uid="{00000000-0010-0000-DF06-000001000000}" uniqueName="P1082516">
      <xmlPr mapId="3" xpath="/TFI-IZD-POD/IPK-GFI-IZD-POD-E_1000981/P1082516" xmlDataType="decimal"/>
    </xmlCellPr>
  </singleXmlCell>
  <singleXmlCell id="1771" xr6:uid="{00000000-000C-0000-FFFF-FFFFE0060000}" r="V59" connectionId="0">
    <xmlCellPr id="1" xr6:uid="{00000000-0010-0000-E006-000001000000}" uniqueName="P1082519">
      <xmlPr mapId="3" xpath="/TFI-IZD-POD/IPK-GFI-IZD-POD-E_1000981/P1082519" xmlDataType="decimal"/>
    </xmlCellPr>
  </singleXmlCell>
  <singleXmlCell id="1772" xr6:uid="{00000000-000C-0000-FFFF-FFFFE1060000}" r="W59" connectionId="0">
    <xmlCellPr id="1" xr6:uid="{00000000-0010-0000-E106-000001000000}" uniqueName="P1082440">
      <xmlPr mapId="3" xpath="/TFI-IZD-POD/IPK-GFI-IZD-POD-E_1000981/P1082440" xmlDataType="decimal"/>
    </xmlCellPr>
  </singleXmlCell>
  <singleXmlCell id="1773" xr6:uid="{00000000-000C-0000-FFFF-FFFFE2060000}" r="X59" connectionId="0">
    <xmlCellPr id="1" xr6:uid="{00000000-0010-0000-E206-000001000000}" uniqueName="P1082521">
      <xmlPr mapId="3" xpath="/TFI-IZD-POD/IPK-GFI-IZD-POD-E_1000981/P1082521" xmlDataType="decimal"/>
    </xmlCellPr>
  </singleXmlCell>
  <singleXmlCell id="1774" xr6:uid="{00000000-000C-0000-FFFF-FFFFE3060000}" r="Y59" connectionId="0">
    <xmlCellPr id="1" xr6:uid="{00000000-0010-0000-E306-000001000000}" uniqueName="P1082523">
      <xmlPr mapId="3" xpath="/TFI-IZD-POD/IPK-GFI-IZD-POD-E_1000981/P1082523" xmlDataType="decimal"/>
    </xmlCellPr>
  </singleXmlCell>
  <singleXmlCell id="1775" xr6:uid="{00000000-000C-0000-FFFF-FFFFE4060000}" r="H61" connectionId="0">
    <xmlCellPr id="1" xr6:uid="{00000000-0010-0000-E406-000001000000}" uniqueName="P1081508">
      <xmlPr mapId="3" xpath="/TFI-IZD-POD/IPK-GFI-IZD-POD-E_1000981/P1081508" xmlDataType="decimal"/>
    </xmlCellPr>
  </singleXmlCell>
  <singleXmlCell id="1776" xr6:uid="{00000000-000C-0000-FFFF-FFFFE5060000}" r="I61" connectionId="0">
    <xmlCellPr id="1" xr6:uid="{00000000-0010-0000-E506-000001000000}" uniqueName="P1081509">
      <xmlPr mapId="3" xpath="/TFI-IZD-POD/IPK-GFI-IZD-POD-E_1000981/P1081509" xmlDataType="decimal"/>
    </xmlCellPr>
  </singleXmlCell>
  <singleXmlCell id="1777" xr6:uid="{00000000-000C-0000-FFFF-FFFFE6060000}" r="J61" connectionId="0">
    <xmlCellPr id="1" xr6:uid="{00000000-0010-0000-E606-000001000000}" uniqueName="P1081510">
      <xmlPr mapId="3" xpath="/TFI-IZD-POD/IPK-GFI-IZD-POD-E_1000981/P1081510" xmlDataType="decimal"/>
    </xmlCellPr>
  </singleXmlCell>
  <singleXmlCell id="1778" xr6:uid="{00000000-000C-0000-FFFF-FFFFE7060000}" r="K61" connectionId="0">
    <xmlCellPr id="1" xr6:uid="{00000000-0010-0000-E706-000001000000}" uniqueName="P1081511">
      <xmlPr mapId="3" xpath="/TFI-IZD-POD/IPK-GFI-IZD-POD-E_1000981/P1081511" xmlDataType="decimal"/>
    </xmlCellPr>
  </singleXmlCell>
  <singleXmlCell id="1779" xr6:uid="{00000000-000C-0000-FFFF-FFFFE8060000}" r="L61" connectionId="0">
    <xmlCellPr id="1" xr6:uid="{00000000-0010-0000-E806-000001000000}" uniqueName="P1081512">
      <xmlPr mapId="3" xpath="/TFI-IZD-POD/IPK-GFI-IZD-POD-E_1000981/P1081512" xmlDataType="decimal"/>
    </xmlCellPr>
  </singleXmlCell>
  <singleXmlCell id="1780" xr6:uid="{00000000-000C-0000-FFFF-FFFFE9060000}" r="M61" connectionId="0">
    <xmlCellPr id="1" xr6:uid="{00000000-0010-0000-E906-000001000000}" uniqueName="P1081513">
      <xmlPr mapId="3" xpath="/TFI-IZD-POD/IPK-GFI-IZD-POD-E_1000981/P1081513" xmlDataType="decimal"/>
    </xmlCellPr>
  </singleXmlCell>
  <singleXmlCell id="1781" xr6:uid="{00000000-000C-0000-FFFF-FFFFEA060000}" r="N61" connectionId="0">
    <xmlCellPr id="1" xr6:uid="{00000000-0010-0000-EA06-000001000000}" uniqueName="P1081514">
      <xmlPr mapId="3" xpath="/TFI-IZD-POD/IPK-GFI-IZD-POD-E_1000981/P1081514" xmlDataType="decimal"/>
    </xmlCellPr>
  </singleXmlCell>
  <singleXmlCell id="1782" xr6:uid="{00000000-000C-0000-FFFF-FFFFEB060000}" r="O61" connectionId="0">
    <xmlCellPr id="1" xr6:uid="{00000000-0010-0000-EB06-000001000000}" uniqueName="P1081515">
      <xmlPr mapId="3" xpath="/TFI-IZD-POD/IPK-GFI-IZD-POD-E_1000981/P1081515" xmlDataType="decimal"/>
    </xmlCellPr>
  </singleXmlCell>
  <singleXmlCell id="1783" xr6:uid="{00000000-000C-0000-FFFF-FFFFEC060000}" r="P61" connectionId="0">
    <xmlCellPr id="1" xr6:uid="{00000000-0010-0000-EC06-000001000000}" uniqueName="P1082525">
      <xmlPr mapId="3" xpath="/TFI-IZD-POD/IPK-GFI-IZD-POD-E_1000981/P1082525" xmlDataType="decimal"/>
    </xmlCellPr>
  </singleXmlCell>
  <singleXmlCell id="1784" xr6:uid="{00000000-000C-0000-FFFF-FFFFED060000}" r="Q61" connectionId="0">
    <xmlCellPr id="1" xr6:uid="{00000000-0010-0000-ED06-000001000000}" uniqueName="P1082527">
      <xmlPr mapId="3" xpath="/TFI-IZD-POD/IPK-GFI-IZD-POD-E_1000981/P1082527" xmlDataType="decimal"/>
    </xmlCellPr>
  </singleXmlCell>
  <singleXmlCell id="1785" xr6:uid="{00000000-000C-0000-FFFF-FFFFEE060000}" r="R61" connectionId="0">
    <xmlCellPr id="1" xr6:uid="{00000000-0010-0000-EE06-000001000000}" uniqueName="P1082528">
      <xmlPr mapId="3" xpath="/TFI-IZD-POD/IPK-GFI-IZD-POD-E_1000981/P1082528" xmlDataType="decimal"/>
    </xmlCellPr>
  </singleXmlCell>
  <singleXmlCell id="1786" xr6:uid="{00000000-000C-0000-FFFF-FFFFEF060000}" r="S61" connectionId="0">
    <xmlCellPr id="1" xr6:uid="{00000000-0010-0000-EF06-000001000000}" uniqueName="P1124876">
      <xmlPr mapId="3" xpath="/TFI-IZD-POD/IPK-GFI-IZD-POD-E_1000981/P1124876" xmlDataType="decimal"/>
    </xmlCellPr>
  </singleXmlCell>
  <singleXmlCell id="1787" xr6:uid="{00000000-000C-0000-FFFF-FFFFF0060000}" r="T61" connectionId="0">
    <xmlCellPr id="1" xr6:uid="{00000000-0010-0000-F006-000001000000}" uniqueName="P1124877">
      <xmlPr mapId="3" xpath="/TFI-IZD-POD/IPK-GFI-IZD-POD-E_1000981/P1124877" xmlDataType="decimal"/>
    </xmlCellPr>
  </singleXmlCell>
  <singleXmlCell id="1788" xr6:uid="{00000000-000C-0000-FFFF-FFFFF1060000}" r="U61" connectionId="0">
    <xmlCellPr id="1" xr6:uid="{00000000-0010-0000-F106-000001000000}" uniqueName="P1082529">
      <xmlPr mapId="3" xpath="/TFI-IZD-POD/IPK-GFI-IZD-POD-E_1000981/P1082529" xmlDataType="decimal"/>
    </xmlCellPr>
  </singleXmlCell>
  <singleXmlCell id="1789" xr6:uid="{00000000-000C-0000-FFFF-FFFFF2060000}" r="V61" connectionId="0">
    <xmlCellPr id="1" xr6:uid="{00000000-0010-0000-F206-000001000000}" uniqueName="P1082530">
      <xmlPr mapId="3" xpath="/TFI-IZD-POD/IPK-GFI-IZD-POD-E_1000981/P1082530" xmlDataType="decimal"/>
    </xmlCellPr>
  </singleXmlCell>
  <singleXmlCell id="1790" xr6:uid="{00000000-000C-0000-FFFF-FFFFF3060000}" r="W61" connectionId="0">
    <xmlCellPr id="1" xr6:uid="{00000000-0010-0000-F306-000001000000}" uniqueName="P1082532">
      <xmlPr mapId="3" xpath="/TFI-IZD-POD/IPK-GFI-IZD-POD-E_1000981/P1082532" xmlDataType="decimal"/>
    </xmlCellPr>
  </singleXmlCell>
  <singleXmlCell id="1791" xr6:uid="{00000000-000C-0000-FFFF-FFFFF4060000}" r="X61" connectionId="0">
    <xmlCellPr id="1" xr6:uid="{00000000-0010-0000-F406-000001000000}" uniqueName="P1082442">
      <xmlPr mapId="3" xpath="/TFI-IZD-POD/IPK-GFI-IZD-POD-E_1000981/P1082442" xmlDataType="decimal"/>
    </xmlCellPr>
  </singleXmlCell>
  <singleXmlCell id="1792" xr6:uid="{00000000-000C-0000-FFFF-FFFFF5060000}" r="Y61" connectionId="0">
    <xmlCellPr id="1" xr6:uid="{00000000-0010-0000-F506-000001000000}" uniqueName="P1082533">
      <xmlPr mapId="3" xpath="/TFI-IZD-POD/IPK-GFI-IZD-POD-E_1000981/P1082533" xmlDataType="decimal"/>
    </xmlCellPr>
  </singleXmlCell>
  <singleXmlCell id="1793" xr6:uid="{00000000-000C-0000-FFFF-FFFFF6060000}" r="H62" connectionId="0">
    <xmlCellPr id="1" xr6:uid="{00000000-0010-0000-F606-000001000000}" uniqueName="P1081516">
      <xmlPr mapId="3" xpath="/TFI-IZD-POD/IPK-GFI-IZD-POD-E_1000981/P1081516" xmlDataType="decimal"/>
    </xmlCellPr>
  </singleXmlCell>
  <singleXmlCell id="1794" xr6:uid="{00000000-000C-0000-FFFF-FFFFF7060000}" r="I62" connectionId="0">
    <xmlCellPr id="1" xr6:uid="{00000000-0010-0000-F706-000001000000}" uniqueName="P1081517">
      <xmlPr mapId="3" xpath="/TFI-IZD-POD/IPK-GFI-IZD-POD-E_1000981/P1081517" xmlDataType="decimal"/>
    </xmlCellPr>
  </singleXmlCell>
  <singleXmlCell id="1795" xr6:uid="{00000000-000C-0000-FFFF-FFFFF8060000}" r="J62" connectionId="0">
    <xmlCellPr id="1" xr6:uid="{00000000-0010-0000-F806-000001000000}" uniqueName="P1081518">
      <xmlPr mapId="3" xpath="/TFI-IZD-POD/IPK-GFI-IZD-POD-E_1000981/P1081518" xmlDataType="decimal"/>
    </xmlCellPr>
  </singleXmlCell>
  <singleXmlCell id="1796" xr6:uid="{00000000-000C-0000-FFFF-FFFFF9060000}" r="K62" connectionId="0">
    <xmlCellPr id="1" xr6:uid="{00000000-0010-0000-F906-000001000000}" uniqueName="P1081519">
      <xmlPr mapId="3" xpath="/TFI-IZD-POD/IPK-GFI-IZD-POD-E_1000981/P1081519" xmlDataType="decimal"/>
    </xmlCellPr>
  </singleXmlCell>
  <singleXmlCell id="1797" xr6:uid="{00000000-000C-0000-FFFF-FFFFFA060000}" r="L62" connectionId="0">
    <xmlCellPr id="1" xr6:uid="{00000000-0010-0000-FA06-000001000000}" uniqueName="P1081520">
      <xmlPr mapId="3" xpath="/TFI-IZD-POD/IPK-GFI-IZD-POD-E_1000981/P1081520" xmlDataType="decimal"/>
    </xmlCellPr>
  </singleXmlCell>
  <singleXmlCell id="1798" xr6:uid="{00000000-000C-0000-FFFF-FFFFFB060000}" r="M62" connectionId="0">
    <xmlCellPr id="1" xr6:uid="{00000000-0010-0000-FB06-000001000000}" uniqueName="P1081521">
      <xmlPr mapId="3" xpath="/TFI-IZD-POD/IPK-GFI-IZD-POD-E_1000981/P1081521" xmlDataType="decimal"/>
    </xmlCellPr>
  </singleXmlCell>
  <singleXmlCell id="1799" xr6:uid="{00000000-000C-0000-FFFF-FFFFFC060000}" r="N62" connectionId="0">
    <xmlCellPr id="1" xr6:uid="{00000000-0010-0000-FC06-000001000000}" uniqueName="P1081522">
      <xmlPr mapId="3" xpath="/TFI-IZD-POD/IPK-GFI-IZD-POD-E_1000981/P1081522" xmlDataType="decimal"/>
    </xmlCellPr>
  </singleXmlCell>
  <singleXmlCell id="1800" xr6:uid="{00000000-000C-0000-FFFF-FFFFFD060000}" r="O62" connectionId="0">
    <xmlCellPr id="1" xr6:uid="{00000000-0010-0000-FD06-000001000000}" uniqueName="P1081523">
      <xmlPr mapId="3" xpath="/TFI-IZD-POD/IPK-GFI-IZD-POD-E_1000981/P1081523" xmlDataType="decimal"/>
    </xmlCellPr>
  </singleXmlCell>
  <singleXmlCell id="1801" xr6:uid="{00000000-000C-0000-FFFF-FFFFFE060000}" r="P62" connectionId="0">
    <xmlCellPr id="1" xr6:uid="{00000000-0010-0000-FE06-000001000000}" uniqueName="P1082550">
      <xmlPr mapId="3" xpath="/TFI-IZD-POD/IPK-GFI-IZD-POD-E_1000981/P1082550" xmlDataType="decimal"/>
    </xmlCellPr>
  </singleXmlCell>
  <singleXmlCell id="1802" xr6:uid="{00000000-000C-0000-FFFF-FFFFFF060000}" r="Q62" connectionId="0">
    <xmlCellPr id="1" xr6:uid="{00000000-0010-0000-FF06-000001000000}" uniqueName="P1082552">
      <xmlPr mapId="3" xpath="/TFI-IZD-POD/IPK-GFI-IZD-POD-E_1000981/P1082552" xmlDataType="decimal"/>
    </xmlCellPr>
  </singleXmlCell>
  <singleXmlCell id="1803" xr6:uid="{00000000-000C-0000-FFFF-FFFF00070000}" r="R62" connectionId="0">
    <xmlCellPr id="1" xr6:uid="{00000000-0010-0000-0007-000001000000}" uniqueName="P1082554">
      <xmlPr mapId="3" xpath="/TFI-IZD-POD/IPK-GFI-IZD-POD-E_1000981/P1082554" xmlDataType="decimal"/>
    </xmlCellPr>
  </singleXmlCell>
  <singleXmlCell id="1804" xr6:uid="{00000000-000C-0000-FFFF-FFFF01070000}" r="S62" connectionId="0">
    <xmlCellPr id="1" xr6:uid="{00000000-0010-0000-0107-000001000000}" uniqueName="P1124878">
      <xmlPr mapId="3" xpath="/TFI-IZD-POD/IPK-GFI-IZD-POD-E_1000981/P1124878" xmlDataType="decimal"/>
    </xmlCellPr>
  </singleXmlCell>
  <singleXmlCell id="1805" xr6:uid="{00000000-000C-0000-FFFF-FFFF02070000}" r="T62" connectionId="0">
    <xmlCellPr id="1" xr6:uid="{00000000-0010-0000-0207-000001000000}" uniqueName="P1124879">
      <xmlPr mapId="3" xpath="/TFI-IZD-POD/IPK-GFI-IZD-POD-E_1000981/P1124879" xmlDataType="decimal"/>
    </xmlCellPr>
  </singleXmlCell>
  <singleXmlCell id="1806" xr6:uid="{00000000-000C-0000-FFFF-FFFF03070000}" r="U62" connectionId="0">
    <xmlCellPr id="1" xr6:uid="{00000000-0010-0000-0307-000001000000}" uniqueName="P1082558">
      <xmlPr mapId="3" xpath="/TFI-IZD-POD/IPK-GFI-IZD-POD-E_1000981/P1082558" xmlDataType="decimal"/>
    </xmlCellPr>
  </singleXmlCell>
  <singleXmlCell id="1807" xr6:uid="{00000000-000C-0000-FFFF-FFFF04070000}" r="V62" connectionId="0">
    <xmlCellPr id="1" xr6:uid="{00000000-0010-0000-0407-000001000000}" uniqueName="P1082562">
      <xmlPr mapId="3" xpath="/TFI-IZD-POD/IPK-GFI-IZD-POD-E_1000981/P1082562" xmlDataType="decimal"/>
    </xmlCellPr>
  </singleXmlCell>
  <singleXmlCell id="1808" xr6:uid="{00000000-000C-0000-FFFF-FFFF05070000}" r="W62" connectionId="0">
    <xmlCellPr id="1" xr6:uid="{00000000-0010-0000-0507-000001000000}" uniqueName="P1082564">
      <xmlPr mapId="3" xpath="/TFI-IZD-POD/IPK-GFI-IZD-POD-E_1000981/P1082564" xmlDataType="decimal"/>
    </xmlCellPr>
  </singleXmlCell>
  <singleXmlCell id="1809" xr6:uid="{00000000-000C-0000-FFFF-FFFF06070000}" r="X62" connectionId="0">
    <xmlCellPr id="1" xr6:uid="{00000000-0010-0000-0607-000001000000}" uniqueName="P1082566">
      <xmlPr mapId="3" xpath="/TFI-IZD-POD/IPK-GFI-IZD-POD-E_1000981/P1082566" xmlDataType="decimal"/>
    </xmlCellPr>
  </singleXmlCell>
  <singleXmlCell id="1810" xr6:uid="{00000000-000C-0000-FFFF-FFFF07070000}" r="Y62" connectionId="0">
    <xmlCellPr id="1" xr6:uid="{00000000-0010-0000-0707-000001000000}" uniqueName="P1082445">
      <xmlPr mapId="3" xpath="/TFI-IZD-POD/IPK-GFI-IZD-POD-E_1000981/P1082445" xmlDataType="decimal"/>
    </xmlCellPr>
  </singleXmlCell>
  <singleXmlCell id="1811" xr6:uid="{00000000-000C-0000-FFFF-FFFF08070000}" r="H63" connectionId="0">
    <xmlCellPr id="1" xr6:uid="{00000000-0010-0000-0807-000001000000}" uniqueName="P1081524">
      <xmlPr mapId="3" xpath="/TFI-IZD-POD/IPK-GFI-IZD-POD-E_1000981/P1081524" xmlDataType="decimal"/>
    </xmlCellPr>
  </singleXmlCell>
  <singleXmlCell id="1812" xr6:uid="{00000000-000C-0000-FFFF-FFFF09070000}" r="I63" connectionId="0">
    <xmlCellPr id="1" xr6:uid="{00000000-0010-0000-0907-000001000000}" uniqueName="P1081525">
      <xmlPr mapId="3" xpath="/TFI-IZD-POD/IPK-GFI-IZD-POD-E_1000981/P1081525" xmlDataType="decimal"/>
    </xmlCellPr>
  </singleXmlCell>
  <singleXmlCell id="1813" xr6:uid="{00000000-000C-0000-FFFF-FFFF0A070000}" r="J63" connectionId="0">
    <xmlCellPr id="1" xr6:uid="{00000000-0010-0000-0A07-000001000000}" uniqueName="P1081526">
      <xmlPr mapId="3" xpath="/TFI-IZD-POD/IPK-GFI-IZD-POD-E_1000981/P1081526" xmlDataType="decimal"/>
    </xmlCellPr>
  </singleXmlCell>
  <singleXmlCell id="1814" xr6:uid="{00000000-000C-0000-FFFF-FFFF0B070000}" r="K63" connectionId="0">
    <xmlCellPr id="1" xr6:uid="{00000000-0010-0000-0B07-000001000000}" uniqueName="P1081527">
      <xmlPr mapId="3" xpath="/TFI-IZD-POD/IPK-GFI-IZD-POD-E_1000981/P1081527" xmlDataType="decimal"/>
    </xmlCellPr>
  </singleXmlCell>
  <singleXmlCell id="1815" xr6:uid="{00000000-000C-0000-FFFF-FFFF0C070000}" r="L63" connectionId="0">
    <xmlCellPr id="1" xr6:uid="{00000000-0010-0000-0C07-000001000000}" uniqueName="P1081528">
      <xmlPr mapId="3" xpath="/TFI-IZD-POD/IPK-GFI-IZD-POD-E_1000981/P1081528" xmlDataType="decimal"/>
    </xmlCellPr>
  </singleXmlCell>
  <singleXmlCell id="1816" xr6:uid="{00000000-000C-0000-FFFF-FFFF0D070000}" r="M63" connectionId="0">
    <xmlCellPr id="1" xr6:uid="{00000000-0010-0000-0D07-000001000000}" uniqueName="P1081529">
      <xmlPr mapId="3" xpath="/TFI-IZD-POD/IPK-GFI-IZD-POD-E_1000981/P1081529" xmlDataType="decimal"/>
    </xmlCellPr>
  </singleXmlCell>
  <singleXmlCell id="1817" xr6:uid="{00000000-000C-0000-FFFF-FFFF0E070000}" r="N63" connectionId="0">
    <xmlCellPr id="1" xr6:uid="{00000000-0010-0000-0E07-000001000000}" uniqueName="P1081530">
      <xmlPr mapId="3" xpath="/TFI-IZD-POD/IPK-GFI-IZD-POD-E_1000981/P1081530" xmlDataType="decimal"/>
    </xmlCellPr>
  </singleXmlCell>
  <singleXmlCell id="1818" xr6:uid="{00000000-000C-0000-FFFF-FFFF0F070000}" r="O63" connectionId="0">
    <xmlCellPr id="1" xr6:uid="{00000000-0010-0000-0F07-000001000000}" uniqueName="P1081531">
      <xmlPr mapId="3" xpath="/TFI-IZD-POD/IPK-GFI-IZD-POD-E_1000981/P1081531" xmlDataType="decimal"/>
    </xmlCellPr>
  </singleXmlCell>
  <singleXmlCell id="1819" xr6:uid="{00000000-000C-0000-FFFF-FFFF10070000}" r="P63" connectionId="0">
    <xmlCellPr id="1" xr6:uid="{00000000-0010-0000-1007-000001000000}" uniqueName="P1082568">
      <xmlPr mapId="3" xpath="/TFI-IZD-POD/IPK-GFI-IZD-POD-E_1000981/P1082568" xmlDataType="decimal"/>
    </xmlCellPr>
  </singleXmlCell>
  <singleXmlCell id="1820" xr6:uid="{00000000-000C-0000-FFFF-FFFF11070000}" r="Q63" connectionId="0">
    <xmlCellPr id="1" xr6:uid="{00000000-0010-0000-1107-000001000000}" uniqueName="P1082570">
      <xmlPr mapId="3" xpath="/TFI-IZD-POD/IPK-GFI-IZD-POD-E_1000981/P1082570" xmlDataType="decimal"/>
    </xmlCellPr>
  </singleXmlCell>
  <singleXmlCell id="1821" xr6:uid="{00000000-000C-0000-FFFF-FFFF12070000}" r="R63" connectionId="0">
    <xmlCellPr id="1" xr6:uid="{00000000-0010-0000-1207-000001000000}" uniqueName="P1082573">
      <xmlPr mapId="3" xpath="/TFI-IZD-POD/IPK-GFI-IZD-POD-E_1000981/P1082573" xmlDataType="decimal"/>
    </xmlCellPr>
  </singleXmlCell>
  <singleXmlCell id="1822" xr6:uid="{00000000-000C-0000-FFFF-FFFF13070000}" r="S63" connectionId="0">
    <xmlCellPr id="1" xr6:uid="{00000000-0010-0000-1307-000001000000}" uniqueName="P1124880">
      <xmlPr mapId="3" xpath="/TFI-IZD-POD/IPK-GFI-IZD-POD-E_1000981/P1124880" xmlDataType="decimal"/>
    </xmlCellPr>
  </singleXmlCell>
  <singleXmlCell id="1823" xr6:uid="{00000000-000C-0000-FFFF-FFFF14070000}" r="T63" connectionId="0">
    <xmlCellPr id="1" xr6:uid="{00000000-0010-0000-1407-000001000000}" uniqueName="P1124881">
      <xmlPr mapId="3" xpath="/TFI-IZD-POD/IPK-GFI-IZD-POD-E_1000981/P1124881" xmlDataType="decimal"/>
    </xmlCellPr>
  </singleXmlCell>
  <singleXmlCell id="1824" xr6:uid="{00000000-000C-0000-FFFF-FFFF15070000}" r="U63" connectionId="0">
    <xmlCellPr id="1" xr6:uid="{00000000-0010-0000-1507-000001000000}" uniqueName="P1082576">
      <xmlPr mapId="3" xpath="/TFI-IZD-POD/IPK-GFI-IZD-POD-E_1000981/P1082576" xmlDataType="decimal"/>
    </xmlCellPr>
  </singleXmlCell>
  <singleXmlCell id="1825" xr6:uid="{00000000-000C-0000-FFFF-FFFF16070000}" r="V63" connectionId="0">
    <xmlCellPr id="1" xr6:uid="{00000000-0010-0000-1607-000001000000}" uniqueName="P1082578">
      <xmlPr mapId="3" xpath="/TFI-IZD-POD/IPK-GFI-IZD-POD-E_1000981/P1082578" xmlDataType="decimal"/>
    </xmlCellPr>
  </singleXmlCell>
  <singleXmlCell id="1826" xr6:uid="{00000000-000C-0000-FFFF-FFFF17070000}" r="W63" connectionId="0">
    <xmlCellPr id="1" xr6:uid="{00000000-0010-0000-1707-000001000000}" uniqueName="P1082580">
      <xmlPr mapId="3" xpath="/TFI-IZD-POD/IPK-GFI-IZD-POD-E_1000981/P1082580" xmlDataType="decimal"/>
    </xmlCellPr>
  </singleXmlCell>
  <singleXmlCell id="1827" xr6:uid="{00000000-000C-0000-FFFF-FFFF18070000}" r="X63" connectionId="0">
    <xmlCellPr id="1" xr6:uid="{00000000-0010-0000-1807-000001000000}" uniqueName="P1082582">
      <xmlPr mapId="3" xpath="/TFI-IZD-POD/IPK-GFI-IZD-POD-E_1000981/P1082582" xmlDataType="decimal"/>
    </xmlCellPr>
  </singleXmlCell>
  <singleXmlCell id="1828" xr6:uid="{00000000-000C-0000-FFFF-FFFF19070000}" r="Y63" connectionId="0">
    <xmlCellPr id="1" xr6:uid="{00000000-0010-0000-1907-000001000000}" uniqueName="P1082584">
      <xmlPr mapId="3" xpath="/TFI-IZD-POD/IPK-GFI-IZD-POD-E_1000981/P1082584" xmlDataType="decimal"/>
    </xmlCellPr>
  </singleXmlCell>
  <singleXmlCell id="1590" xr6:uid="{00000000-000C-0000-FFFF-FFFF1A070000}" r="U49" connectionId="0">
    <xmlCellPr id="1" xr6:uid="{00000000-0010-0000-1A07-000001000000}" uniqueName="P1082381">
      <xmlPr mapId="3" xpath="/TFI-IZD-POD/IPK-GFI-IZD-POD-E_1000981/P1082381" xmlDataType="decimal"/>
    </xmlCellPr>
  </singleXmlCell>
  <singleXmlCell id="1591" xr6:uid="{00000000-000C-0000-FFFF-FFFF1B070000}" r="V49" connectionId="0">
    <xmlCellPr id="1" xr6:uid="{00000000-0010-0000-1B07-000001000000}" uniqueName="P1082312">
      <xmlPr mapId="3" xpath="/TFI-IZD-POD/IPK-GFI-IZD-POD-E_1000981/P108231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4"/>
  <sheetViews>
    <sheetView tabSelected="1" view="pageBreakPreview" topLeftCell="A22" zoomScaleNormal="100" zoomScaleSheetLayoutView="100" workbookViewId="0">
      <selection activeCell="C31" sqref="C31"/>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48" t="s">
        <v>307</v>
      </c>
      <c r="B1" s="149"/>
      <c r="C1" s="149"/>
      <c r="D1" s="91"/>
      <c r="E1" s="91"/>
      <c r="F1" s="91"/>
      <c r="G1" s="91"/>
      <c r="H1" s="91"/>
      <c r="I1" s="91"/>
      <c r="J1" s="92"/>
    </row>
    <row r="2" spans="1:20" ht="14.4" customHeight="1" x14ac:dyDescent="0.3">
      <c r="A2" s="150" t="s">
        <v>323</v>
      </c>
      <c r="B2" s="151"/>
      <c r="C2" s="151"/>
      <c r="D2" s="151"/>
      <c r="E2" s="151"/>
      <c r="F2" s="151"/>
      <c r="G2" s="151"/>
      <c r="H2" s="151"/>
      <c r="I2" s="151"/>
      <c r="J2" s="152"/>
      <c r="N2" s="73">
        <v>1</v>
      </c>
    </row>
    <row r="3" spans="1:20" x14ac:dyDescent="0.3">
      <c r="A3" s="93"/>
      <c r="B3" s="94"/>
      <c r="C3" s="94"/>
      <c r="D3" s="94"/>
      <c r="E3" s="94"/>
      <c r="F3" s="94"/>
      <c r="G3" s="94"/>
      <c r="H3" s="94"/>
      <c r="I3" s="94"/>
      <c r="J3" s="95"/>
      <c r="N3" s="73">
        <v>2</v>
      </c>
    </row>
    <row r="4" spans="1:20" ht="33.6" customHeight="1" x14ac:dyDescent="0.3">
      <c r="A4" s="153" t="s">
        <v>308</v>
      </c>
      <c r="B4" s="154"/>
      <c r="C4" s="154"/>
      <c r="D4" s="154"/>
      <c r="E4" s="155">
        <v>45658</v>
      </c>
      <c r="F4" s="156"/>
      <c r="G4" s="98" t="s">
        <v>0</v>
      </c>
      <c r="H4" s="155">
        <v>45838</v>
      </c>
      <c r="I4" s="156"/>
      <c r="J4" s="99"/>
      <c r="N4" s="73">
        <v>3</v>
      </c>
    </row>
    <row r="5" spans="1:20" s="72" customFormat="1" ht="10.199999999999999" customHeight="1" x14ac:dyDescent="0.3">
      <c r="A5" s="157"/>
      <c r="B5" s="158"/>
      <c r="C5" s="158"/>
      <c r="D5" s="158"/>
      <c r="E5" s="158"/>
      <c r="F5" s="158"/>
      <c r="G5" s="158"/>
      <c r="H5" s="158"/>
      <c r="I5" s="158"/>
      <c r="J5" s="159"/>
      <c r="N5" s="73">
        <v>4</v>
      </c>
    </row>
    <row r="6" spans="1:20" ht="20.399999999999999" customHeight="1" x14ac:dyDescent="0.3">
      <c r="A6" s="96"/>
      <c r="B6" s="100" t="s">
        <v>328</v>
      </c>
      <c r="C6" s="97"/>
      <c r="D6" s="97"/>
      <c r="E6" s="39">
        <v>2025</v>
      </c>
      <c r="F6" s="101"/>
      <c r="G6" s="98"/>
      <c r="H6" s="101"/>
      <c r="I6" s="102"/>
      <c r="J6" s="103"/>
    </row>
    <row r="7" spans="1:20" s="77" customFormat="1" ht="10.95" customHeight="1" x14ac:dyDescent="0.3">
      <c r="A7" s="96"/>
      <c r="B7" s="97"/>
      <c r="C7" s="97"/>
      <c r="D7" s="97"/>
      <c r="E7" s="104"/>
      <c r="F7" s="104"/>
      <c r="G7" s="98"/>
      <c r="H7" s="101"/>
      <c r="I7" s="102"/>
      <c r="J7" s="103"/>
      <c r="K7" s="75"/>
      <c r="L7" s="75"/>
      <c r="M7" s="75"/>
      <c r="N7" s="76"/>
      <c r="O7" s="75"/>
      <c r="P7" s="75"/>
      <c r="Q7" s="75"/>
      <c r="R7" s="75"/>
      <c r="S7" s="75"/>
      <c r="T7" s="75"/>
    </row>
    <row r="8" spans="1:20" ht="20.399999999999999" customHeight="1" x14ac:dyDescent="0.3">
      <c r="A8" s="96"/>
      <c r="B8" s="100" t="s">
        <v>329</v>
      </c>
      <c r="C8" s="97"/>
      <c r="D8" s="97"/>
      <c r="E8" s="39">
        <v>2</v>
      </c>
      <c r="F8" s="101"/>
      <c r="G8" s="98"/>
      <c r="H8" s="101"/>
      <c r="I8" s="102"/>
      <c r="J8" s="103"/>
    </row>
    <row r="9" spans="1:20" s="77" customFormat="1" ht="10.95" customHeight="1" x14ac:dyDescent="0.3">
      <c r="A9" s="96"/>
      <c r="B9" s="97"/>
      <c r="C9" s="97"/>
      <c r="D9" s="97"/>
      <c r="E9" s="104"/>
      <c r="F9" s="104"/>
      <c r="G9" s="98"/>
      <c r="H9" s="104"/>
      <c r="I9" s="105"/>
      <c r="J9" s="103"/>
      <c r="K9" s="75"/>
      <c r="L9" s="75"/>
      <c r="M9" s="75"/>
      <c r="N9" s="76"/>
      <c r="O9" s="75"/>
      <c r="P9" s="75"/>
      <c r="Q9" s="75"/>
      <c r="R9" s="75"/>
      <c r="S9" s="75"/>
      <c r="T9" s="75"/>
    </row>
    <row r="10" spans="1:20" ht="37.950000000000003" customHeight="1" x14ac:dyDescent="0.3">
      <c r="A10" s="167" t="s">
        <v>330</v>
      </c>
      <c r="B10" s="168"/>
      <c r="C10" s="168"/>
      <c r="D10" s="168"/>
      <c r="E10" s="168"/>
      <c r="F10" s="168"/>
      <c r="G10" s="168"/>
      <c r="H10" s="168"/>
      <c r="I10" s="168"/>
      <c r="J10" s="106"/>
    </row>
    <row r="11" spans="1:20" ht="24.6" customHeight="1" x14ac:dyDescent="0.3">
      <c r="A11" s="169" t="s">
        <v>309</v>
      </c>
      <c r="B11" s="170"/>
      <c r="C11" s="162" t="s">
        <v>447</v>
      </c>
      <c r="D11" s="163"/>
      <c r="E11" s="107"/>
      <c r="F11" s="171" t="s">
        <v>331</v>
      </c>
      <c r="G11" s="161"/>
      <c r="H11" s="172" t="s">
        <v>448</v>
      </c>
      <c r="I11" s="173"/>
      <c r="J11" s="109"/>
    </row>
    <row r="12" spans="1:20" ht="14.4" customHeight="1" x14ac:dyDescent="0.3">
      <c r="A12" s="110"/>
      <c r="B12" s="111"/>
      <c r="C12" s="111"/>
      <c r="D12" s="111"/>
      <c r="E12" s="165"/>
      <c r="F12" s="165"/>
      <c r="G12" s="165"/>
      <c r="H12" s="165"/>
      <c r="I12" s="112"/>
      <c r="J12" s="109"/>
    </row>
    <row r="13" spans="1:20" ht="21" customHeight="1" x14ac:dyDescent="0.3">
      <c r="A13" s="160" t="s">
        <v>324</v>
      </c>
      <c r="B13" s="161"/>
      <c r="C13" s="162" t="s">
        <v>450</v>
      </c>
      <c r="D13" s="163"/>
      <c r="E13" s="164"/>
      <c r="F13" s="165"/>
      <c r="G13" s="165"/>
      <c r="H13" s="165"/>
      <c r="I13" s="112"/>
      <c r="J13" s="109"/>
    </row>
    <row r="14" spans="1:20" ht="10.95" customHeight="1" x14ac:dyDescent="0.3">
      <c r="A14" s="107"/>
      <c r="B14" s="112"/>
      <c r="C14" s="88"/>
      <c r="D14" s="88"/>
      <c r="E14" s="166"/>
      <c r="F14" s="166"/>
      <c r="G14" s="166"/>
      <c r="H14" s="166"/>
      <c r="I14" s="111"/>
      <c r="J14" s="114"/>
    </row>
    <row r="15" spans="1:20" ht="22.95" customHeight="1" x14ac:dyDescent="0.3">
      <c r="A15" s="160" t="s">
        <v>310</v>
      </c>
      <c r="B15" s="161"/>
      <c r="C15" s="162" t="s">
        <v>451</v>
      </c>
      <c r="D15" s="163"/>
      <c r="E15" s="180"/>
      <c r="F15" s="181"/>
      <c r="G15" s="108" t="s">
        <v>332</v>
      </c>
      <c r="H15" s="172" t="s">
        <v>449</v>
      </c>
      <c r="I15" s="173"/>
      <c r="J15" s="116"/>
    </row>
    <row r="16" spans="1:20" ht="10.95" customHeight="1" x14ac:dyDescent="0.3">
      <c r="A16" s="107"/>
      <c r="B16" s="112"/>
      <c r="C16" s="111"/>
      <c r="D16" s="111"/>
      <c r="E16" s="166"/>
      <c r="F16" s="166"/>
      <c r="G16" s="182"/>
      <c r="H16" s="182"/>
      <c r="I16" s="111"/>
      <c r="J16" s="114"/>
    </row>
    <row r="17" spans="1:10" ht="22.95" customHeight="1" x14ac:dyDescent="0.3">
      <c r="A17" s="113"/>
      <c r="B17" s="108" t="s">
        <v>333</v>
      </c>
      <c r="C17" s="162" t="s">
        <v>452</v>
      </c>
      <c r="D17" s="163"/>
      <c r="E17" s="115"/>
      <c r="F17" s="115"/>
      <c r="G17" s="115"/>
      <c r="H17" s="115"/>
      <c r="I17" s="115"/>
      <c r="J17" s="116"/>
    </row>
    <row r="18" spans="1:10" x14ac:dyDescent="0.3">
      <c r="A18" s="174"/>
      <c r="B18" s="175"/>
      <c r="C18" s="166"/>
      <c r="D18" s="166"/>
      <c r="E18" s="166"/>
      <c r="F18" s="166"/>
      <c r="G18" s="166"/>
      <c r="H18" s="166"/>
      <c r="I18" s="111"/>
      <c r="J18" s="114"/>
    </row>
    <row r="19" spans="1:10" x14ac:dyDescent="0.3">
      <c r="A19" s="169" t="s">
        <v>311</v>
      </c>
      <c r="B19" s="176"/>
      <c r="C19" s="177" t="s">
        <v>453</v>
      </c>
      <c r="D19" s="178"/>
      <c r="E19" s="178"/>
      <c r="F19" s="178"/>
      <c r="G19" s="178"/>
      <c r="H19" s="178"/>
      <c r="I19" s="178"/>
      <c r="J19" s="179"/>
    </row>
    <row r="20" spans="1:10" x14ac:dyDescent="0.3">
      <c r="A20" s="110"/>
      <c r="B20" s="111"/>
      <c r="C20" s="117"/>
      <c r="D20" s="111"/>
      <c r="E20" s="166"/>
      <c r="F20" s="166"/>
      <c r="G20" s="166"/>
      <c r="H20" s="166"/>
      <c r="I20" s="111"/>
      <c r="J20" s="114"/>
    </row>
    <row r="21" spans="1:10" x14ac:dyDescent="0.3">
      <c r="A21" s="169" t="s">
        <v>312</v>
      </c>
      <c r="B21" s="176"/>
      <c r="C21" s="172">
        <v>21000</v>
      </c>
      <c r="D21" s="173"/>
      <c r="E21" s="166"/>
      <c r="F21" s="166"/>
      <c r="G21" s="177" t="s">
        <v>454</v>
      </c>
      <c r="H21" s="178"/>
      <c r="I21" s="178"/>
      <c r="J21" s="179"/>
    </row>
    <row r="22" spans="1:10" x14ac:dyDescent="0.3">
      <c r="A22" s="110"/>
      <c r="B22" s="111"/>
      <c r="C22" s="111"/>
      <c r="D22" s="111"/>
      <c r="E22" s="166"/>
      <c r="F22" s="166"/>
      <c r="G22" s="166"/>
      <c r="H22" s="166"/>
      <c r="I22" s="111"/>
      <c r="J22" s="114"/>
    </row>
    <row r="23" spans="1:10" x14ac:dyDescent="0.3">
      <c r="A23" s="169" t="s">
        <v>313</v>
      </c>
      <c r="B23" s="176"/>
      <c r="C23" s="177" t="s">
        <v>455</v>
      </c>
      <c r="D23" s="178"/>
      <c r="E23" s="178"/>
      <c r="F23" s="178"/>
      <c r="G23" s="178"/>
      <c r="H23" s="178"/>
      <c r="I23" s="178"/>
      <c r="J23" s="179"/>
    </row>
    <row r="24" spans="1:10" x14ac:dyDescent="0.3">
      <c r="A24" s="110"/>
      <c r="B24" s="111"/>
      <c r="C24" s="88"/>
      <c r="D24" s="111"/>
      <c r="E24" s="166"/>
      <c r="F24" s="166"/>
      <c r="G24" s="166"/>
      <c r="H24" s="166"/>
      <c r="I24" s="111"/>
      <c r="J24" s="114"/>
    </row>
    <row r="25" spans="1:10" x14ac:dyDescent="0.3">
      <c r="A25" s="169" t="s">
        <v>314</v>
      </c>
      <c r="B25" s="176"/>
      <c r="C25" s="184" t="s">
        <v>456</v>
      </c>
      <c r="D25" s="185"/>
      <c r="E25" s="185"/>
      <c r="F25" s="185"/>
      <c r="G25" s="185"/>
      <c r="H25" s="185"/>
      <c r="I25" s="185"/>
      <c r="J25" s="186"/>
    </row>
    <row r="26" spans="1:10" x14ac:dyDescent="0.3">
      <c r="A26" s="110"/>
      <c r="B26" s="111"/>
      <c r="C26" s="117"/>
      <c r="D26" s="111"/>
      <c r="E26" s="166"/>
      <c r="F26" s="166"/>
      <c r="G26" s="166"/>
      <c r="H26" s="166"/>
      <c r="I26" s="111"/>
      <c r="J26" s="114"/>
    </row>
    <row r="27" spans="1:10" x14ac:dyDescent="0.3">
      <c r="A27" s="169" t="s">
        <v>315</v>
      </c>
      <c r="B27" s="176"/>
      <c r="C27" s="184" t="s">
        <v>457</v>
      </c>
      <c r="D27" s="185"/>
      <c r="E27" s="185"/>
      <c r="F27" s="185"/>
      <c r="G27" s="185"/>
      <c r="H27" s="185"/>
      <c r="I27" s="185"/>
      <c r="J27" s="186"/>
    </row>
    <row r="28" spans="1:10" ht="13.95" customHeight="1" x14ac:dyDescent="0.3">
      <c r="A28" s="110"/>
      <c r="B28" s="111"/>
      <c r="C28" s="117"/>
      <c r="D28" s="111"/>
      <c r="E28" s="166"/>
      <c r="F28" s="166"/>
      <c r="G28" s="166"/>
      <c r="H28" s="166"/>
      <c r="I28" s="111"/>
      <c r="J28" s="114"/>
    </row>
    <row r="29" spans="1:10" ht="22.95" customHeight="1" x14ac:dyDescent="0.3">
      <c r="A29" s="160" t="s">
        <v>325</v>
      </c>
      <c r="B29" s="176"/>
      <c r="C29" s="144">
        <v>58</v>
      </c>
      <c r="D29" s="118"/>
      <c r="E29" s="183"/>
      <c r="F29" s="183"/>
      <c r="G29" s="183"/>
      <c r="H29" s="183"/>
      <c r="I29" s="119"/>
      <c r="J29" s="120"/>
    </row>
    <row r="30" spans="1:10" x14ac:dyDescent="0.3">
      <c r="A30" s="110"/>
      <c r="B30" s="111"/>
      <c r="C30" s="111"/>
      <c r="D30" s="111"/>
      <c r="E30" s="166"/>
      <c r="F30" s="166"/>
      <c r="G30" s="166"/>
      <c r="H30" s="166"/>
      <c r="I30" s="119"/>
      <c r="J30" s="120"/>
    </row>
    <row r="31" spans="1:10" x14ac:dyDescent="0.3">
      <c r="A31" s="169" t="s">
        <v>316</v>
      </c>
      <c r="B31" s="176"/>
      <c r="C31" s="41" t="s">
        <v>336</v>
      </c>
      <c r="D31" s="187" t="s">
        <v>334</v>
      </c>
      <c r="E31" s="188"/>
      <c r="F31" s="188"/>
      <c r="G31" s="188"/>
      <c r="H31" s="111"/>
      <c r="I31" s="121" t="s">
        <v>335</v>
      </c>
      <c r="J31" s="122" t="s">
        <v>336</v>
      </c>
    </row>
    <row r="32" spans="1:10" x14ac:dyDescent="0.3">
      <c r="A32" s="169"/>
      <c r="B32" s="176"/>
      <c r="C32" s="123"/>
      <c r="D32" s="98"/>
      <c r="E32" s="181"/>
      <c r="F32" s="181"/>
      <c r="G32" s="181"/>
      <c r="H32" s="181"/>
      <c r="I32" s="119"/>
      <c r="J32" s="120"/>
    </row>
    <row r="33" spans="1:10" x14ac:dyDescent="0.3">
      <c r="A33" s="169" t="s">
        <v>326</v>
      </c>
      <c r="B33" s="176"/>
      <c r="C33" s="40" t="s">
        <v>338</v>
      </c>
      <c r="D33" s="187" t="s">
        <v>337</v>
      </c>
      <c r="E33" s="188"/>
      <c r="F33" s="188"/>
      <c r="G33" s="188"/>
      <c r="H33" s="115"/>
      <c r="I33" s="121" t="s">
        <v>338</v>
      </c>
      <c r="J33" s="122" t="s">
        <v>339</v>
      </c>
    </row>
    <row r="34" spans="1:10" x14ac:dyDescent="0.3">
      <c r="A34" s="110"/>
      <c r="B34" s="111"/>
      <c r="C34" s="111"/>
      <c r="D34" s="111"/>
      <c r="E34" s="166"/>
      <c r="F34" s="166"/>
      <c r="G34" s="166"/>
      <c r="H34" s="166"/>
      <c r="I34" s="111"/>
      <c r="J34" s="114"/>
    </row>
    <row r="35" spans="1:10" x14ac:dyDescent="0.3">
      <c r="A35" s="187" t="s">
        <v>327</v>
      </c>
      <c r="B35" s="188"/>
      <c r="C35" s="188"/>
      <c r="D35" s="188"/>
      <c r="E35" s="188" t="s">
        <v>317</v>
      </c>
      <c r="F35" s="188"/>
      <c r="G35" s="188"/>
      <c r="H35" s="188"/>
      <c r="I35" s="188"/>
      <c r="J35" s="124" t="s">
        <v>318</v>
      </c>
    </row>
    <row r="36" spans="1:10" x14ac:dyDescent="0.3">
      <c r="A36" s="110"/>
      <c r="B36" s="111"/>
      <c r="C36" s="111"/>
      <c r="D36" s="111"/>
      <c r="E36" s="166"/>
      <c r="F36" s="166"/>
      <c r="G36" s="166"/>
      <c r="H36" s="166"/>
      <c r="I36" s="111"/>
      <c r="J36" s="120"/>
    </row>
    <row r="37" spans="1:10" x14ac:dyDescent="0.3">
      <c r="A37" s="177" t="s">
        <v>459</v>
      </c>
      <c r="B37" s="178"/>
      <c r="C37" s="178"/>
      <c r="D37" s="179"/>
      <c r="E37" s="177" t="s">
        <v>460</v>
      </c>
      <c r="F37" s="178"/>
      <c r="G37" s="178"/>
      <c r="H37" s="178"/>
      <c r="I37" s="179"/>
      <c r="J37" s="133" t="s">
        <v>461</v>
      </c>
    </row>
    <row r="38" spans="1:10" x14ac:dyDescent="0.3">
      <c r="A38" s="78"/>
      <c r="B38" s="88"/>
      <c r="C38" s="90"/>
      <c r="D38" s="189"/>
      <c r="E38" s="189"/>
      <c r="F38" s="189"/>
      <c r="G38" s="189"/>
      <c r="H38" s="189"/>
      <c r="I38" s="189"/>
      <c r="J38" s="79"/>
    </row>
    <row r="39" spans="1:10" x14ac:dyDescent="0.3">
      <c r="A39" s="177" t="s">
        <v>462</v>
      </c>
      <c r="B39" s="178"/>
      <c r="C39" s="178"/>
      <c r="D39" s="179"/>
      <c r="E39" s="177" t="s">
        <v>458</v>
      </c>
      <c r="F39" s="178"/>
      <c r="G39" s="178"/>
      <c r="H39" s="178"/>
      <c r="I39" s="179"/>
      <c r="J39" s="40">
        <v>90019408</v>
      </c>
    </row>
    <row r="40" spans="1:10" x14ac:dyDescent="0.3">
      <c r="A40" s="78"/>
      <c r="B40" s="88"/>
      <c r="C40" s="90"/>
      <c r="D40" s="89"/>
      <c r="E40" s="189"/>
      <c r="F40" s="189"/>
      <c r="G40" s="189"/>
      <c r="H40" s="189"/>
      <c r="I40" s="87"/>
      <c r="J40" s="79"/>
    </row>
    <row r="41" spans="1:10" x14ac:dyDescent="0.3">
      <c r="A41" s="177" t="s">
        <v>463</v>
      </c>
      <c r="B41" s="178"/>
      <c r="C41" s="178"/>
      <c r="D41" s="179"/>
      <c r="E41" s="177" t="s">
        <v>464</v>
      </c>
      <c r="F41" s="178"/>
      <c r="G41" s="178"/>
      <c r="H41" s="178"/>
      <c r="I41" s="179"/>
      <c r="J41" s="133" t="s">
        <v>465</v>
      </c>
    </row>
    <row r="42" spans="1:10" x14ac:dyDescent="0.3">
      <c r="A42" s="78"/>
      <c r="B42" s="88"/>
      <c r="C42" s="90"/>
      <c r="D42" s="89"/>
      <c r="E42" s="189"/>
      <c r="F42" s="189"/>
      <c r="G42" s="189"/>
      <c r="H42" s="189"/>
      <c r="I42" s="87"/>
      <c r="J42" s="79"/>
    </row>
    <row r="43" spans="1:10" x14ac:dyDescent="0.3">
      <c r="A43" s="177" t="s">
        <v>466</v>
      </c>
      <c r="B43" s="178"/>
      <c r="C43" s="178"/>
      <c r="D43" s="179"/>
      <c r="E43" s="177" t="s">
        <v>467</v>
      </c>
      <c r="F43" s="178"/>
      <c r="G43" s="178"/>
      <c r="H43" s="178"/>
      <c r="I43" s="179"/>
      <c r="J43" s="133" t="s">
        <v>468</v>
      </c>
    </row>
    <row r="44" spans="1:10" x14ac:dyDescent="0.3">
      <c r="A44" s="80"/>
      <c r="B44" s="90"/>
      <c r="C44" s="191"/>
      <c r="D44" s="191"/>
      <c r="E44" s="182"/>
      <c r="F44" s="182"/>
      <c r="G44" s="191"/>
      <c r="H44" s="191"/>
      <c r="I44" s="191"/>
      <c r="J44" s="79"/>
    </row>
    <row r="45" spans="1:10" x14ac:dyDescent="0.3">
      <c r="A45" s="177" t="s">
        <v>469</v>
      </c>
      <c r="B45" s="178"/>
      <c r="C45" s="178"/>
      <c r="D45" s="179"/>
      <c r="E45" s="177" t="s">
        <v>458</v>
      </c>
      <c r="F45" s="178"/>
      <c r="G45" s="178"/>
      <c r="H45" s="178"/>
      <c r="I45" s="179"/>
      <c r="J45" s="133" t="s">
        <v>470</v>
      </c>
    </row>
    <row r="46" spans="1:10" x14ac:dyDescent="0.3">
      <c r="A46" s="80"/>
      <c r="B46" s="90"/>
      <c r="C46" s="90"/>
      <c r="D46" s="88"/>
      <c r="E46" s="182"/>
      <c r="F46" s="182"/>
      <c r="G46" s="191"/>
      <c r="H46" s="191"/>
      <c r="I46" s="88"/>
      <c r="J46" s="79"/>
    </row>
    <row r="47" spans="1:10" x14ac:dyDescent="0.3">
      <c r="A47" s="177" t="s">
        <v>471</v>
      </c>
      <c r="B47" s="178"/>
      <c r="C47" s="178"/>
      <c r="D47" s="179"/>
      <c r="E47" s="177" t="s">
        <v>464</v>
      </c>
      <c r="F47" s="178"/>
      <c r="G47" s="178"/>
      <c r="H47" s="178"/>
      <c r="I47" s="179"/>
      <c r="J47" s="133" t="s">
        <v>472</v>
      </c>
    </row>
    <row r="48" spans="1:10" x14ac:dyDescent="0.3">
      <c r="A48" s="80"/>
      <c r="B48" s="90"/>
      <c r="C48" s="90"/>
      <c r="D48" s="88"/>
      <c r="E48" s="88"/>
      <c r="F48" s="88"/>
      <c r="G48" s="90"/>
      <c r="H48" s="90"/>
      <c r="I48" s="88"/>
      <c r="J48" s="79"/>
    </row>
    <row r="49" spans="1:10" x14ac:dyDescent="0.3">
      <c r="A49" s="130" t="s">
        <v>473</v>
      </c>
      <c r="B49" s="131"/>
      <c r="C49" s="131"/>
      <c r="D49" s="132"/>
      <c r="E49" s="130" t="s">
        <v>474</v>
      </c>
      <c r="F49" s="131"/>
      <c r="G49" s="131"/>
      <c r="H49" s="131"/>
      <c r="I49" s="132"/>
      <c r="J49" s="133" t="s">
        <v>475</v>
      </c>
    </row>
    <row r="50" spans="1:10" x14ac:dyDescent="0.3">
      <c r="A50" s="125"/>
      <c r="B50" s="117"/>
      <c r="C50" s="117"/>
      <c r="D50" s="111"/>
      <c r="E50" s="166"/>
      <c r="F50" s="166"/>
      <c r="G50" s="190"/>
      <c r="H50" s="190"/>
      <c r="I50" s="111"/>
      <c r="J50" s="126" t="s">
        <v>340</v>
      </c>
    </row>
    <row r="51" spans="1:10" x14ac:dyDescent="0.3">
      <c r="A51" s="125"/>
      <c r="B51" s="117"/>
      <c r="C51" s="117"/>
      <c r="D51" s="111"/>
      <c r="E51" s="166"/>
      <c r="F51" s="166"/>
      <c r="G51" s="190"/>
      <c r="H51" s="190"/>
      <c r="I51" s="111"/>
      <c r="J51" s="126" t="s">
        <v>341</v>
      </c>
    </row>
    <row r="52" spans="1:10" ht="14.4" customHeight="1" x14ac:dyDescent="0.3">
      <c r="A52" s="160" t="s">
        <v>319</v>
      </c>
      <c r="B52" s="171"/>
      <c r="C52" s="172" t="s">
        <v>340</v>
      </c>
      <c r="D52" s="173"/>
      <c r="E52" s="196" t="s">
        <v>342</v>
      </c>
      <c r="F52" s="197"/>
      <c r="G52" s="177" t="s">
        <v>523</v>
      </c>
      <c r="H52" s="178"/>
      <c r="I52" s="178"/>
      <c r="J52" s="179"/>
    </row>
    <row r="53" spans="1:10" x14ac:dyDescent="0.3">
      <c r="A53" s="125"/>
      <c r="B53" s="117"/>
      <c r="C53" s="190"/>
      <c r="D53" s="190"/>
      <c r="E53" s="166"/>
      <c r="F53" s="166"/>
      <c r="G53" s="198" t="s">
        <v>343</v>
      </c>
      <c r="H53" s="198"/>
      <c r="I53" s="198"/>
      <c r="J53" s="103"/>
    </row>
    <row r="54" spans="1:10" ht="13.95" customHeight="1" x14ac:dyDescent="0.3">
      <c r="A54" s="160" t="s">
        <v>320</v>
      </c>
      <c r="B54" s="171"/>
      <c r="C54" s="177" t="s">
        <v>520</v>
      </c>
      <c r="D54" s="178"/>
      <c r="E54" s="178"/>
      <c r="F54" s="178"/>
      <c r="G54" s="178"/>
      <c r="H54" s="178"/>
      <c r="I54" s="178"/>
      <c r="J54" s="179"/>
    </row>
    <row r="55" spans="1:10" x14ac:dyDescent="0.3">
      <c r="A55" s="110"/>
      <c r="B55" s="111"/>
      <c r="C55" s="183" t="s">
        <v>321</v>
      </c>
      <c r="D55" s="183"/>
      <c r="E55" s="183"/>
      <c r="F55" s="183"/>
      <c r="G55" s="183"/>
      <c r="H55" s="183"/>
      <c r="I55" s="183"/>
      <c r="J55" s="114"/>
    </row>
    <row r="56" spans="1:10" x14ac:dyDescent="0.3">
      <c r="A56" s="160" t="s">
        <v>322</v>
      </c>
      <c r="B56" s="171"/>
      <c r="C56" s="192" t="s">
        <v>521</v>
      </c>
      <c r="D56" s="193"/>
      <c r="E56" s="194"/>
      <c r="F56" s="166"/>
      <c r="G56" s="166"/>
      <c r="H56" s="188"/>
      <c r="I56" s="188"/>
      <c r="J56" s="195"/>
    </row>
    <row r="57" spans="1:10" x14ac:dyDescent="0.3">
      <c r="A57" s="110"/>
      <c r="B57" s="111"/>
      <c r="C57" s="117"/>
      <c r="D57" s="111"/>
      <c r="E57" s="166"/>
      <c r="F57" s="166"/>
      <c r="G57" s="166"/>
      <c r="H57" s="166"/>
      <c r="I57" s="111"/>
      <c r="J57" s="114"/>
    </row>
    <row r="58" spans="1:10" ht="14.4" customHeight="1" x14ac:dyDescent="0.3">
      <c r="A58" s="160" t="s">
        <v>314</v>
      </c>
      <c r="B58" s="171"/>
      <c r="C58" s="199" t="s">
        <v>522</v>
      </c>
      <c r="D58" s="200"/>
      <c r="E58" s="200"/>
      <c r="F58" s="200"/>
      <c r="G58" s="200"/>
      <c r="H58" s="200"/>
      <c r="I58" s="200"/>
      <c r="J58" s="201"/>
    </row>
    <row r="59" spans="1:10" x14ac:dyDescent="0.3">
      <c r="A59" s="110"/>
      <c r="B59" s="111"/>
      <c r="C59" s="111"/>
      <c r="D59" s="111"/>
      <c r="E59" s="166"/>
      <c r="F59" s="166"/>
      <c r="G59" s="166"/>
      <c r="H59" s="166"/>
      <c r="I59" s="111"/>
      <c r="J59" s="114"/>
    </row>
    <row r="60" spans="1:10" x14ac:dyDescent="0.3">
      <c r="A60" s="160" t="s">
        <v>344</v>
      </c>
      <c r="B60" s="171"/>
      <c r="C60" s="199" t="s">
        <v>476</v>
      </c>
      <c r="D60" s="200"/>
      <c r="E60" s="200"/>
      <c r="F60" s="200"/>
      <c r="G60" s="200"/>
      <c r="H60" s="200"/>
      <c r="I60" s="200"/>
      <c r="J60" s="201"/>
    </row>
    <row r="61" spans="1:10" ht="14.4" customHeight="1" x14ac:dyDescent="0.3">
      <c r="A61" s="110"/>
      <c r="B61" s="111"/>
      <c r="C61" s="202" t="s">
        <v>345</v>
      </c>
      <c r="D61" s="202"/>
      <c r="E61" s="202"/>
      <c r="F61" s="202"/>
      <c r="G61" s="111"/>
      <c r="H61" s="111"/>
      <c r="I61" s="111"/>
      <c r="J61" s="114"/>
    </row>
    <row r="62" spans="1:10" x14ac:dyDescent="0.3">
      <c r="A62" s="160" t="s">
        <v>346</v>
      </c>
      <c r="B62" s="171"/>
      <c r="C62" s="199" t="s">
        <v>477</v>
      </c>
      <c r="D62" s="200"/>
      <c r="E62" s="200"/>
      <c r="F62" s="200"/>
      <c r="G62" s="200"/>
      <c r="H62" s="200"/>
      <c r="I62" s="200"/>
      <c r="J62" s="201"/>
    </row>
    <row r="63" spans="1:10" ht="14.4" customHeight="1" x14ac:dyDescent="0.3">
      <c r="A63" s="127"/>
      <c r="B63" s="128"/>
      <c r="C63" s="203" t="s">
        <v>347</v>
      </c>
      <c r="D63" s="203"/>
      <c r="E63" s="203"/>
      <c r="F63" s="203"/>
      <c r="G63" s="203"/>
      <c r="H63" s="128"/>
      <c r="I63" s="128"/>
      <c r="J63" s="129"/>
    </row>
    <row r="70" ht="27" customHeight="1" x14ac:dyDescent="0.3"/>
    <row r="74"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60:B60"/>
    <mergeCell ref="C60:J60"/>
    <mergeCell ref="C61:F61"/>
    <mergeCell ref="A62:B62"/>
    <mergeCell ref="C62:J62"/>
    <mergeCell ref="C63:G63"/>
    <mergeCell ref="E57:F57"/>
    <mergeCell ref="G57:H57"/>
    <mergeCell ref="A58:B58"/>
    <mergeCell ref="C58:J58"/>
    <mergeCell ref="E59:F59"/>
    <mergeCell ref="G59:H59"/>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47:D47"/>
    <mergeCell ref="E47:I47"/>
    <mergeCell ref="E50:F50"/>
    <mergeCell ref="G50:H50"/>
    <mergeCell ref="E51:F51"/>
    <mergeCell ref="G51:H51"/>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topLeftCell="A37" zoomScaleNormal="100" zoomScaleSheetLayoutView="110" workbookViewId="0">
      <selection activeCell="H131" sqref="H131"/>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7" t="s">
        <v>1</v>
      </c>
      <c r="B1" s="208"/>
      <c r="C1" s="208"/>
      <c r="D1" s="208"/>
      <c r="E1" s="208"/>
      <c r="F1" s="208"/>
      <c r="G1" s="208"/>
      <c r="H1" s="208"/>
      <c r="I1" s="208"/>
    </row>
    <row r="2" spans="1:9" x14ac:dyDescent="0.25">
      <c r="A2" s="209" t="s">
        <v>524</v>
      </c>
      <c r="B2" s="210"/>
      <c r="C2" s="210"/>
      <c r="D2" s="210"/>
      <c r="E2" s="210"/>
      <c r="F2" s="210"/>
      <c r="G2" s="210"/>
      <c r="H2" s="210"/>
      <c r="I2" s="210"/>
    </row>
    <row r="3" spans="1:9" x14ac:dyDescent="0.25">
      <c r="A3" s="211" t="s">
        <v>446</v>
      </c>
      <c r="B3" s="211"/>
      <c r="C3" s="211"/>
      <c r="D3" s="211"/>
      <c r="E3" s="211"/>
      <c r="F3" s="211"/>
      <c r="G3" s="211"/>
      <c r="H3" s="211"/>
      <c r="I3" s="211"/>
    </row>
    <row r="4" spans="1:9" x14ac:dyDescent="0.25">
      <c r="A4" s="212" t="s">
        <v>505</v>
      </c>
      <c r="B4" s="213"/>
      <c r="C4" s="213"/>
      <c r="D4" s="213"/>
      <c r="E4" s="213"/>
      <c r="F4" s="213"/>
      <c r="G4" s="213"/>
      <c r="H4" s="213"/>
      <c r="I4" s="214"/>
    </row>
    <row r="5" spans="1:9" ht="30.6" x14ac:dyDescent="0.25">
      <c r="A5" s="217" t="s">
        <v>2</v>
      </c>
      <c r="B5" s="218"/>
      <c r="C5" s="218"/>
      <c r="D5" s="218"/>
      <c r="E5" s="218"/>
      <c r="F5" s="218"/>
      <c r="G5" s="86" t="s">
        <v>101</v>
      </c>
      <c r="H5" s="10" t="s">
        <v>296</v>
      </c>
      <c r="I5" s="10" t="s">
        <v>297</v>
      </c>
    </row>
    <row r="6" spans="1:9" x14ac:dyDescent="0.25">
      <c r="A6" s="215">
        <v>1</v>
      </c>
      <c r="B6" s="216"/>
      <c r="C6" s="216"/>
      <c r="D6" s="216"/>
      <c r="E6" s="216"/>
      <c r="F6" s="216"/>
      <c r="G6" s="85">
        <v>2</v>
      </c>
      <c r="H6" s="10">
        <v>3</v>
      </c>
      <c r="I6" s="10">
        <v>4</v>
      </c>
    </row>
    <row r="7" spans="1:9" x14ac:dyDescent="0.25">
      <c r="A7" s="219"/>
      <c r="B7" s="219"/>
      <c r="C7" s="219"/>
      <c r="D7" s="219"/>
      <c r="E7" s="219"/>
      <c r="F7" s="219"/>
      <c r="G7" s="219"/>
      <c r="H7" s="219"/>
      <c r="I7" s="219"/>
    </row>
    <row r="8" spans="1:9" ht="12.75" customHeight="1" x14ac:dyDescent="0.25">
      <c r="A8" s="220" t="s">
        <v>4</v>
      </c>
      <c r="B8" s="220"/>
      <c r="C8" s="220"/>
      <c r="D8" s="220"/>
      <c r="E8" s="220"/>
      <c r="F8" s="220"/>
      <c r="G8" s="11">
        <v>1</v>
      </c>
      <c r="H8" s="18">
        <v>0</v>
      </c>
      <c r="I8" s="18">
        <v>0</v>
      </c>
    </row>
    <row r="9" spans="1:9" ht="12.75" customHeight="1" x14ac:dyDescent="0.25">
      <c r="A9" s="206" t="s">
        <v>302</v>
      </c>
      <c r="B9" s="206"/>
      <c r="C9" s="206"/>
      <c r="D9" s="206"/>
      <c r="E9" s="206"/>
      <c r="F9" s="206"/>
      <c r="G9" s="12">
        <v>2</v>
      </c>
      <c r="H9" s="82">
        <f>H10+H17+H27+H38+H43</f>
        <v>22646190</v>
      </c>
      <c r="I9" s="82">
        <f>I10+I17+I27+I38+I43</f>
        <v>22942532</v>
      </c>
    </row>
    <row r="10" spans="1:9" ht="12.75" customHeight="1" x14ac:dyDescent="0.25">
      <c r="A10" s="205" t="s">
        <v>5</v>
      </c>
      <c r="B10" s="205"/>
      <c r="C10" s="205"/>
      <c r="D10" s="205"/>
      <c r="E10" s="205"/>
      <c r="F10" s="205"/>
      <c r="G10" s="12">
        <v>3</v>
      </c>
      <c r="H10" s="82">
        <f>H11+H12+H13+H14+H15+H16</f>
        <v>774349</v>
      </c>
      <c r="I10" s="82">
        <f>I11+I12+I13+I14+I15+I16</f>
        <v>376598</v>
      </c>
    </row>
    <row r="11" spans="1:9" ht="12.75" customHeight="1" x14ac:dyDescent="0.25">
      <c r="A11" s="204" t="s">
        <v>6</v>
      </c>
      <c r="B11" s="204"/>
      <c r="C11" s="204"/>
      <c r="D11" s="204"/>
      <c r="E11" s="204"/>
      <c r="F11" s="204"/>
      <c r="G11" s="11">
        <v>4</v>
      </c>
      <c r="H11" s="18">
        <v>0</v>
      </c>
      <c r="I11" s="18">
        <v>0</v>
      </c>
    </row>
    <row r="12" spans="1:9" ht="22.95" customHeight="1" x14ac:dyDescent="0.25">
      <c r="A12" s="204" t="s">
        <v>7</v>
      </c>
      <c r="B12" s="204"/>
      <c r="C12" s="204"/>
      <c r="D12" s="204"/>
      <c r="E12" s="204"/>
      <c r="F12" s="204"/>
      <c r="G12" s="11">
        <v>5</v>
      </c>
      <c r="H12" s="18">
        <v>137013</v>
      </c>
      <c r="I12" s="18">
        <v>132424</v>
      </c>
    </row>
    <row r="13" spans="1:9" ht="12.75" customHeight="1" x14ac:dyDescent="0.25">
      <c r="A13" s="204" t="s">
        <v>8</v>
      </c>
      <c r="B13" s="204"/>
      <c r="C13" s="204"/>
      <c r="D13" s="204"/>
      <c r="E13" s="204"/>
      <c r="F13" s="204"/>
      <c r="G13" s="11">
        <v>6</v>
      </c>
      <c r="H13" s="18">
        <v>244102</v>
      </c>
      <c r="I13" s="18">
        <v>244102</v>
      </c>
    </row>
    <row r="14" spans="1:9" ht="12.75" customHeight="1" x14ac:dyDescent="0.25">
      <c r="A14" s="204" t="s">
        <v>9</v>
      </c>
      <c r="B14" s="204"/>
      <c r="C14" s="204"/>
      <c r="D14" s="204"/>
      <c r="E14" s="204"/>
      <c r="F14" s="204"/>
      <c r="G14" s="11">
        <v>7</v>
      </c>
      <c r="H14" s="18">
        <v>72</v>
      </c>
      <c r="I14" s="18">
        <v>72</v>
      </c>
    </row>
    <row r="15" spans="1:9" ht="12.75" customHeight="1" x14ac:dyDescent="0.25">
      <c r="A15" s="204" t="s">
        <v>10</v>
      </c>
      <c r="B15" s="204"/>
      <c r="C15" s="204"/>
      <c r="D15" s="204"/>
      <c r="E15" s="204"/>
      <c r="F15" s="204"/>
      <c r="G15" s="11">
        <v>8</v>
      </c>
      <c r="H15" s="18">
        <v>0</v>
      </c>
      <c r="I15" s="18">
        <v>0</v>
      </c>
    </row>
    <row r="16" spans="1:9" ht="12.75" customHeight="1" x14ac:dyDescent="0.25">
      <c r="A16" s="204" t="s">
        <v>11</v>
      </c>
      <c r="B16" s="204"/>
      <c r="C16" s="204"/>
      <c r="D16" s="204"/>
      <c r="E16" s="204"/>
      <c r="F16" s="204"/>
      <c r="G16" s="11">
        <v>9</v>
      </c>
      <c r="H16" s="18">
        <v>393162</v>
      </c>
      <c r="I16" s="18">
        <v>0</v>
      </c>
    </row>
    <row r="17" spans="1:9" ht="12.75" customHeight="1" x14ac:dyDescent="0.25">
      <c r="A17" s="205" t="s">
        <v>12</v>
      </c>
      <c r="B17" s="205"/>
      <c r="C17" s="205"/>
      <c r="D17" s="205"/>
      <c r="E17" s="205"/>
      <c r="F17" s="205"/>
      <c r="G17" s="12">
        <v>10</v>
      </c>
      <c r="H17" s="82">
        <f>H18+H19+H20+H21+H22+H23+H24+H25+H26</f>
        <v>19885152</v>
      </c>
      <c r="I17" s="82">
        <f>I18+I19+I20+I21+I22+I23+I24+I25+I26</f>
        <v>20710686</v>
      </c>
    </row>
    <row r="18" spans="1:9" ht="12.75" customHeight="1" x14ac:dyDescent="0.25">
      <c r="A18" s="204" t="s">
        <v>13</v>
      </c>
      <c r="B18" s="204"/>
      <c r="C18" s="204"/>
      <c r="D18" s="204"/>
      <c r="E18" s="204"/>
      <c r="F18" s="204"/>
      <c r="G18" s="11">
        <v>11</v>
      </c>
      <c r="H18" s="49">
        <v>486683</v>
      </c>
      <c r="I18" s="18">
        <v>951418</v>
      </c>
    </row>
    <row r="19" spans="1:9" ht="12.75" customHeight="1" x14ac:dyDescent="0.25">
      <c r="A19" s="204" t="s">
        <v>14</v>
      </c>
      <c r="B19" s="204"/>
      <c r="C19" s="204"/>
      <c r="D19" s="204"/>
      <c r="E19" s="204"/>
      <c r="F19" s="204"/>
      <c r="G19" s="11">
        <v>12</v>
      </c>
      <c r="H19" s="49">
        <v>0</v>
      </c>
      <c r="I19" s="18">
        <v>0</v>
      </c>
    </row>
    <row r="20" spans="1:9" ht="12.75" customHeight="1" x14ac:dyDescent="0.25">
      <c r="A20" s="204" t="s">
        <v>15</v>
      </c>
      <c r="B20" s="204"/>
      <c r="C20" s="204"/>
      <c r="D20" s="204"/>
      <c r="E20" s="204"/>
      <c r="F20" s="204"/>
      <c r="G20" s="11">
        <v>13</v>
      </c>
      <c r="H20" s="49">
        <v>818164</v>
      </c>
      <c r="I20" s="18">
        <v>724517</v>
      </c>
    </row>
    <row r="21" spans="1:9" ht="12.75" customHeight="1" x14ac:dyDescent="0.25">
      <c r="A21" s="204" t="s">
        <v>16</v>
      </c>
      <c r="B21" s="204"/>
      <c r="C21" s="204"/>
      <c r="D21" s="204"/>
      <c r="E21" s="204"/>
      <c r="F21" s="204"/>
      <c r="G21" s="11">
        <v>14</v>
      </c>
      <c r="H21" s="49">
        <v>32752</v>
      </c>
      <c r="I21" s="18">
        <v>34765</v>
      </c>
    </row>
    <row r="22" spans="1:9" ht="12.75" customHeight="1" x14ac:dyDescent="0.25">
      <c r="A22" s="204" t="s">
        <v>17</v>
      </c>
      <c r="B22" s="204"/>
      <c r="C22" s="204"/>
      <c r="D22" s="204"/>
      <c r="E22" s="204"/>
      <c r="F22" s="204"/>
      <c r="G22" s="11">
        <v>15</v>
      </c>
      <c r="H22" s="49">
        <v>1029055</v>
      </c>
      <c r="I22" s="18">
        <v>1610038</v>
      </c>
    </row>
    <row r="23" spans="1:9" ht="12.75" customHeight="1" x14ac:dyDescent="0.25">
      <c r="A23" s="204" t="s">
        <v>18</v>
      </c>
      <c r="B23" s="204"/>
      <c r="C23" s="204"/>
      <c r="D23" s="204"/>
      <c r="E23" s="204"/>
      <c r="F23" s="204"/>
      <c r="G23" s="11">
        <v>16</v>
      </c>
      <c r="H23" s="49">
        <v>430793</v>
      </c>
      <c r="I23" s="18">
        <v>480793</v>
      </c>
    </row>
    <row r="24" spans="1:9" ht="12.75" customHeight="1" x14ac:dyDescent="0.25">
      <c r="A24" s="204" t="s">
        <v>19</v>
      </c>
      <c r="B24" s="204"/>
      <c r="C24" s="204"/>
      <c r="D24" s="204"/>
      <c r="E24" s="204"/>
      <c r="F24" s="204"/>
      <c r="G24" s="11">
        <v>17</v>
      </c>
      <c r="H24" s="49">
        <v>65247</v>
      </c>
      <c r="I24" s="18">
        <v>65247</v>
      </c>
    </row>
    <row r="25" spans="1:9" ht="12.75" customHeight="1" x14ac:dyDescent="0.25">
      <c r="A25" s="204" t="s">
        <v>20</v>
      </c>
      <c r="B25" s="204"/>
      <c r="C25" s="204"/>
      <c r="D25" s="204"/>
      <c r="E25" s="204"/>
      <c r="F25" s="204"/>
      <c r="G25" s="11">
        <v>18</v>
      </c>
      <c r="H25" s="49">
        <v>0</v>
      </c>
      <c r="I25" s="18">
        <v>0</v>
      </c>
    </row>
    <row r="26" spans="1:9" ht="12.75" customHeight="1" x14ac:dyDescent="0.25">
      <c r="A26" s="204" t="s">
        <v>21</v>
      </c>
      <c r="B26" s="204"/>
      <c r="C26" s="204"/>
      <c r="D26" s="204"/>
      <c r="E26" s="204"/>
      <c r="F26" s="204"/>
      <c r="G26" s="11">
        <v>19</v>
      </c>
      <c r="H26" s="49">
        <v>17022458</v>
      </c>
      <c r="I26" s="18">
        <v>16843908</v>
      </c>
    </row>
    <row r="27" spans="1:9" ht="12.75" customHeight="1" x14ac:dyDescent="0.25">
      <c r="A27" s="205" t="s">
        <v>22</v>
      </c>
      <c r="B27" s="205"/>
      <c r="C27" s="205"/>
      <c r="D27" s="205"/>
      <c r="E27" s="205"/>
      <c r="F27" s="205"/>
      <c r="G27" s="12">
        <v>20</v>
      </c>
      <c r="H27" s="82">
        <f>SUM(H28:H37)</f>
        <v>1446267</v>
      </c>
      <c r="I27" s="82">
        <f>SUM(I28:I37)</f>
        <v>1314826</v>
      </c>
    </row>
    <row r="28" spans="1:9" ht="12.75" customHeight="1" x14ac:dyDescent="0.25">
      <c r="A28" s="204" t="s">
        <v>23</v>
      </c>
      <c r="B28" s="204"/>
      <c r="C28" s="204"/>
      <c r="D28" s="204"/>
      <c r="E28" s="204"/>
      <c r="F28" s="204"/>
      <c r="G28" s="11">
        <v>21</v>
      </c>
      <c r="H28" s="49">
        <v>0</v>
      </c>
      <c r="I28" s="18">
        <v>0</v>
      </c>
    </row>
    <row r="29" spans="1:9" ht="12.75" customHeight="1" x14ac:dyDescent="0.25">
      <c r="A29" s="204" t="s">
        <v>24</v>
      </c>
      <c r="B29" s="204"/>
      <c r="C29" s="204"/>
      <c r="D29" s="204"/>
      <c r="E29" s="204"/>
      <c r="F29" s="204"/>
      <c r="G29" s="11">
        <v>22</v>
      </c>
      <c r="H29" s="49">
        <v>0</v>
      </c>
      <c r="I29" s="18">
        <v>0</v>
      </c>
    </row>
    <row r="30" spans="1:9" ht="12.75" customHeight="1" x14ac:dyDescent="0.25">
      <c r="A30" s="204" t="s">
        <v>25</v>
      </c>
      <c r="B30" s="204"/>
      <c r="C30" s="204"/>
      <c r="D30" s="204"/>
      <c r="E30" s="204"/>
      <c r="F30" s="204"/>
      <c r="G30" s="11">
        <v>23</v>
      </c>
      <c r="H30" s="49">
        <v>0</v>
      </c>
      <c r="I30" s="18">
        <v>0</v>
      </c>
    </row>
    <row r="31" spans="1:9" ht="24" customHeight="1" x14ac:dyDescent="0.25">
      <c r="A31" s="204" t="s">
        <v>26</v>
      </c>
      <c r="B31" s="204"/>
      <c r="C31" s="204"/>
      <c r="D31" s="204"/>
      <c r="E31" s="204"/>
      <c r="F31" s="204"/>
      <c r="G31" s="11">
        <v>24</v>
      </c>
      <c r="H31" s="49">
        <v>0</v>
      </c>
      <c r="I31" s="18">
        <v>0</v>
      </c>
    </row>
    <row r="32" spans="1:9" ht="23.4" customHeight="1" x14ac:dyDescent="0.25">
      <c r="A32" s="204" t="s">
        <v>27</v>
      </c>
      <c r="B32" s="204"/>
      <c r="C32" s="204"/>
      <c r="D32" s="204"/>
      <c r="E32" s="204"/>
      <c r="F32" s="204"/>
      <c r="G32" s="11">
        <v>25</v>
      </c>
      <c r="H32" s="49">
        <v>0</v>
      </c>
      <c r="I32" s="18">
        <v>0</v>
      </c>
    </row>
    <row r="33" spans="1:9" ht="21.6" customHeight="1" x14ac:dyDescent="0.25">
      <c r="A33" s="204" t="s">
        <v>28</v>
      </c>
      <c r="B33" s="204"/>
      <c r="C33" s="204"/>
      <c r="D33" s="204"/>
      <c r="E33" s="204"/>
      <c r="F33" s="204"/>
      <c r="G33" s="11">
        <v>26</v>
      </c>
      <c r="H33" s="49">
        <v>0</v>
      </c>
      <c r="I33" s="18">
        <v>0</v>
      </c>
    </row>
    <row r="34" spans="1:9" ht="12.75" customHeight="1" x14ac:dyDescent="0.25">
      <c r="A34" s="204" t="s">
        <v>29</v>
      </c>
      <c r="B34" s="204"/>
      <c r="C34" s="204"/>
      <c r="D34" s="204"/>
      <c r="E34" s="204"/>
      <c r="F34" s="204"/>
      <c r="G34" s="11">
        <v>27</v>
      </c>
      <c r="H34" s="49">
        <v>1395389</v>
      </c>
      <c r="I34" s="18">
        <v>1292651</v>
      </c>
    </row>
    <row r="35" spans="1:9" ht="12.75" customHeight="1" x14ac:dyDescent="0.25">
      <c r="A35" s="204" t="s">
        <v>30</v>
      </c>
      <c r="B35" s="204"/>
      <c r="C35" s="204"/>
      <c r="D35" s="204"/>
      <c r="E35" s="204"/>
      <c r="F35" s="204"/>
      <c r="G35" s="11">
        <v>28</v>
      </c>
      <c r="H35" s="49">
        <v>50878</v>
      </c>
      <c r="I35" s="18">
        <v>22175</v>
      </c>
    </row>
    <row r="36" spans="1:9" ht="12.75" customHeight="1" x14ac:dyDescent="0.25">
      <c r="A36" s="204" t="s">
        <v>31</v>
      </c>
      <c r="B36" s="204"/>
      <c r="C36" s="204"/>
      <c r="D36" s="204"/>
      <c r="E36" s="204"/>
      <c r="F36" s="204"/>
      <c r="G36" s="11">
        <v>29</v>
      </c>
      <c r="H36" s="49">
        <v>0</v>
      </c>
      <c r="I36" s="18">
        <v>0</v>
      </c>
    </row>
    <row r="37" spans="1:9" ht="12.75" customHeight="1" x14ac:dyDescent="0.25">
      <c r="A37" s="204" t="s">
        <v>32</v>
      </c>
      <c r="B37" s="204"/>
      <c r="C37" s="204"/>
      <c r="D37" s="204"/>
      <c r="E37" s="204"/>
      <c r="F37" s="204"/>
      <c r="G37" s="11">
        <v>30</v>
      </c>
      <c r="H37" s="49">
        <v>0</v>
      </c>
      <c r="I37" s="18">
        <v>0</v>
      </c>
    </row>
    <row r="38" spans="1:9" ht="12.75" customHeight="1" x14ac:dyDescent="0.25">
      <c r="A38" s="205" t="s">
        <v>33</v>
      </c>
      <c r="B38" s="205"/>
      <c r="C38" s="205"/>
      <c r="D38" s="205"/>
      <c r="E38" s="205"/>
      <c r="F38" s="205"/>
      <c r="G38" s="12">
        <v>31</v>
      </c>
      <c r="H38" s="82">
        <f>H39+H40+H41+H42</f>
        <v>540422</v>
      </c>
      <c r="I38" s="82">
        <f>I39+I40+I41+I42</f>
        <v>540422</v>
      </c>
    </row>
    <row r="39" spans="1:9" ht="12.75" customHeight="1" x14ac:dyDescent="0.25">
      <c r="A39" s="204" t="s">
        <v>34</v>
      </c>
      <c r="B39" s="204"/>
      <c r="C39" s="204"/>
      <c r="D39" s="204"/>
      <c r="E39" s="204"/>
      <c r="F39" s="204"/>
      <c r="G39" s="11">
        <v>32</v>
      </c>
      <c r="H39" s="49">
        <v>0</v>
      </c>
      <c r="I39" s="18">
        <v>0</v>
      </c>
    </row>
    <row r="40" spans="1:9" ht="12.75" customHeight="1" x14ac:dyDescent="0.25">
      <c r="A40" s="204" t="s">
        <v>35</v>
      </c>
      <c r="B40" s="204"/>
      <c r="C40" s="204"/>
      <c r="D40" s="204"/>
      <c r="E40" s="204"/>
      <c r="F40" s="204"/>
      <c r="G40" s="11">
        <v>33</v>
      </c>
      <c r="H40" s="49">
        <v>0</v>
      </c>
      <c r="I40" s="18">
        <v>0</v>
      </c>
    </row>
    <row r="41" spans="1:9" ht="12.75" customHeight="1" x14ac:dyDescent="0.25">
      <c r="A41" s="204" t="s">
        <v>36</v>
      </c>
      <c r="B41" s="204"/>
      <c r="C41" s="204"/>
      <c r="D41" s="204"/>
      <c r="E41" s="204"/>
      <c r="F41" s="204"/>
      <c r="G41" s="11">
        <v>34</v>
      </c>
      <c r="H41" s="49">
        <v>540422</v>
      </c>
      <c r="I41" s="18">
        <v>540422</v>
      </c>
    </row>
    <row r="42" spans="1:9" ht="12.75" customHeight="1" x14ac:dyDescent="0.25">
      <c r="A42" s="204" t="s">
        <v>37</v>
      </c>
      <c r="B42" s="204"/>
      <c r="C42" s="204"/>
      <c r="D42" s="204"/>
      <c r="E42" s="204"/>
      <c r="F42" s="204"/>
      <c r="G42" s="11">
        <v>35</v>
      </c>
      <c r="H42" s="49">
        <v>0</v>
      </c>
      <c r="I42" s="18">
        <v>0</v>
      </c>
    </row>
    <row r="43" spans="1:9" ht="12.75" customHeight="1" x14ac:dyDescent="0.25">
      <c r="A43" s="204" t="s">
        <v>38</v>
      </c>
      <c r="B43" s="204"/>
      <c r="C43" s="204"/>
      <c r="D43" s="204"/>
      <c r="E43" s="204"/>
      <c r="F43" s="204"/>
      <c r="G43" s="11">
        <v>36</v>
      </c>
      <c r="H43" s="49">
        <v>0</v>
      </c>
      <c r="I43" s="18">
        <v>0</v>
      </c>
    </row>
    <row r="44" spans="1:9" ht="12.75" customHeight="1" x14ac:dyDescent="0.25">
      <c r="A44" s="206" t="s">
        <v>303</v>
      </c>
      <c r="B44" s="206"/>
      <c r="C44" s="206"/>
      <c r="D44" s="206"/>
      <c r="E44" s="206"/>
      <c r="F44" s="206"/>
      <c r="G44" s="12">
        <v>37</v>
      </c>
      <c r="H44" s="82">
        <f>H45+H53+H60+H70</f>
        <v>6322001.0099999998</v>
      </c>
      <c r="I44" s="82">
        <f>I45+I53+I60+I70</f>
        <v>6832825</v>
      </c>
    </row>
    <row r="45" spans="1:9" ht="12.75" customHeight="1" x14ac:dyDescent="0.25">
      <c r="A45" s="205" t="s">
        <v>39</v>
      </c>
      <c r="B45" s="205"/>
      <c r="C45" s="205"/>
      <c r="D45" s="205"/>
      <c r="E45" s="205"/>
      <c r="F45" s="205"/>
      <c r="G45" s="12">
        <v>38</v>
      </c>
      <c r="H45" s="82">
        <f>SUM(H46:H52)</f>
        <v>637803</v>
      </c>
      <c r="I45" s="82">
        <f>SUM(I46:I52)</f>
        <v>661206</v>
      </c>
    </row>
    <row r="46" spans="1:9" ht="12.75" customHeight="1" x14ac:dyDescent="0.25">
      <c r="A46" s="204" t="s">
        <v>40</v>
      </c>
      <c r="B46" s="204"/>
      <c r="C46" s="204"/>
      <c r="D46" s="204"/>
      <c r="E46" s="204"/>
      <c r="F46" s="204"/>
      <c r="G46" s="11">
        <v>39</v>
      </c>
      <c r="H46" s="49">
        <v>125562</v>
      </c>
      <c r="I46" s="18">
        <v>189831</v>
      </c>
    </row>
    <row r="47" spans="1:9" ht="12.75" customHeight="1" x14ac:dyDescent="0.25">
      <c r="A47" s="204" t="s">
        <v>41</v>
      </c>
      <c r="B47" s="204"/>
      <c r="C47" s="204"/>
      <c r="D47" s="204"/>
      <c r="E47" s="204"/>
      <c r="F47" s="204"/>
      <c r="G47" s="11">
        <v>40</v>
      </c>
      <c r="H47" s="49">
        <v>383524</v>
      </c>
      <c r="I47" s="18">
        <v>356702</v>
      </c>
    </row>
    <row r="48" spans="1:9" ht="12.75" customHeight="1" x14ac:dyDescent="0.25">
      <c r="A48" s="204" t="s">
        <v>42</v>
      </c>
      <c r="B48" s="204"/>
      <c r="C48" s="204"/>
      <c r="D48" s="204"/>
      <c r="E48" s="204"/>
      <c r="F48" s="204"/>
      <c r="G48" s="11">
        <v>41</v>
      </c>
      <c r="H48" s="49">
        <v>124006</v>
      </c>
      <c r="I48" s="18">
        <v>109244</v>
      </c>
    </row>
    <row r="49" spans="1:9" ht="12.75" customHeight="1" x14ac:dyDescent="0.25">
      <c r="A49" s="204" t="s">
        <v>43</v>
      </c>
      <c r="B49" s="204"/>
      <c r="C49" s="204"/>
      <c r="D49" s="204"/>
      <c r="E49" s="204"/>
      <c r="F49" s="204"/>
      <c r="G49" s="11">
        <v>42</v>
      </c>
      <c r="H49" s="49">
        <v>4642</v>
      </c>
      <c r="I49" s="18">
        <v>5360</v>
      </c>
    </row>
    <row r="50" spans="1:9" ht="12.75" customHeight="1" x14ac:dyDescent="0.25">
      <c r="A50" s="204" t="s">
        <v>44</v>
      </c>
      <c r="B50" s="204"/>
      <c r="C50" s="204"/>
      <c r="D50" s="204"/>
      <c r="E50" s="204"/>
      <c r="F50" s="204"/>
      <c r="G50" s="11">
        <v>43</v>
      </c>
      <c r="H50" s="49">
        <v>69</v>
      </c>
      <c r="I50" s="18">
        <v>69</v>
      </c>
    </row>
    <row r="51" spans="1:9" ht="12.75" customHeight="1" x14ac:dyDescent="0.25">
      <c r="A51" s="204" t="s">
        <v>45</v>
      </c>
      <c r="B51" s="204"/>
      <c r="C51" s="204"/>
      <c r="D51" s="204"/>
      <c r="E51" s="204"/>
      <c r="F51" s="204"/>
      <c r="G51" s="11">
        <v>44</v>
      </c>
      <c r="H51" s="49">
        <v>0</v>
      </c>
      <c r="I51" s="18">
        <v>0</v>
      </c>
    </row>
    <row r="52" spans="1:9" ht="12.75" customHeight="1" x14ac:dyDescent="0.25">
      <c r="A52" s="204" t="s">
        <v>46</v>
      </c>
      <c r="B52" s="204"/>
      <c r="C52" s="204"/>
      <c r="D52" s="204"/>
      <c r="E52" s="204"/>
      <c r="F52" s="204"/>
      <c r="G52" s="11">
        <v>45</v>
      </c>
      <c r="H52" s="49">
        <v>0</v>
      </c>
      <c r="I52" s="18">
        <v>0</v>
      </c>
    </row>
    <row r="53" spans="1:9" ht="12.75" customHeight="1" x14ac:dyDescent="0.25">
      <c r="A53" s="205" t="s">
        <v>47</v>
      </c>
      <c r="B53" s="205"/>
      <c r="C53" s="205"/>
      <c r="D53" s="205"/>
      <c r="E53" s="205"/>
      <c r="F53" s="205"/>
      <c r="G53" s="12">
        <v>46</v>
      </c>
      <c r="H53" s="82">
        <f>SUM(H54:H59)</f>
        <v>1882254</v>
      </c>
      <c r="I53" s="82">
        <f>SUM(I54:I59)</f>
        <v>2208218</v>
      </c>
    </row>
    <row r="54" spans="1:9" ht="12.75" customHeight="1" x14ac:dyDescent="0.25">
      <c r="A54" s="204" t="s">
        <v>48</v>
      </c>
      <c r="B54" s="204"/>
      <c r="C54" s="204"/>
      <c r="D54" s="204"/>
      <c r="E54" s="204"/>
      <c r="F54" s="204"/>
      <c r="G54" s="11">
        <v>47</v>
      </c>
      <c r="H54" s="49">
        <v>0</v>
      </c>
      <c r="I54" s="18">
        <v>0</v>
      </c>
    </row>
    <row r="55" spans="1:9" ht="12.75" customHeight="1" x14ac:dyDescent="0.25">
      <c r="A55" s="204" t="s">
        <v>49</v>
      </c>
      <c r="B55" s="204"/>
      <c r="C55" s="204"/>
      <c r="D55" s="204"/>
      <c r="E55" s="204"/>
      <c r="F55" s="204"/>
      <c r="G55" s="11">
        <v>48</v>
      </c>
      <c r="H55" s="49">
        <v>0</v>
      </c>
      <c r="I55" s="18">
        <v>0</v>
      </c>
    </row>
    <row r="56" spans="1:9" ht="12.75" customHeight="1" x14ac:dyDescent="0.25">
      <c r="A56" s="204" t="s">
        <v>50</v>
      </c>
      <c r="B56" s="204"/>
      <c r="C56" s="204"/>
      <c r="D56" s="204"/>
      <c r="E56" s="204"/>
      <c r="F56" s="204"/>
      <c r="G56" s="11">
        <v>49</v>
      </c>
      <c r="H56" s="49">
        <v>381285</v>
      </c>
      <c r="I56" s="18">
        <v>512709</v>
      </c>
    </row>
    <row r="57" spans="1:9" ht="12.75" customHeight="1" x14ac:dyDescent="0.25">
      <c r="A57" s="204" t="s">
        <v>51</v>
      </c>
      <c r="B57" s="204"/>
      <c r="C57" s="204"/>
      <c r="D57" s="204"/>
      <c r="E57" s="204"/>
      <c r="F57" s="204"/>
      <c r="G57" s="11">
        <v>50</v>
      </c>
      <c r="H57" s="49">
        <v>3246</v>
      </c>
      <c r="I57" s="18">
        <v>3313</v>
      </c>
    </row>
    <row r="58" spans="1:9" ht="12.75" customHeight="1" x14ac:dyDescent="0.25">
      <c r="A58" s="204" t="s">
        <v>52</v>
      </c>
      <c r="B58" s="204"/>
      <c r="C58" s="204"/>
      <c r="D58" s="204"/>
      <c r="E58" s="204"/>
      <c r="F58" s="204"/>
      <c r="G58" s="11">
        <v>51</v>
      </c>
      <c r="H58" s="49">
        <v>58234</v>
      </c>
      <c r="I58" s="18">
        <v>168896</v>
      </c>
    </row>
    <row r="59" spans="1:9" ht="12.75" customHeight="1" x14ac:dyDescent="0.25">
      <c r="A59" s="204" t="s">
        <v>53</v>
      </c>
      <c r="B59" s="204"/>
      <c r="C59" s="204"/>
      <c r="D59" s="204"/>
      <c r="E59" s="204"/>
      <c r="F59" s="204"/>
      <c r="G59" s="11">
        <v>52</v>
      </c>
      <c r="H59" s="49">
        <v>1439489</v>
      </c>
      <c r="I59" s="18">
        <v>1523300</v>
      </c>
    </row>
    <row r="60" spans="1:9" ht="12.75" customHeight="1" x14ac:dyDescent="0.25">
      <c r="A60" s="205" t="s">
        <v>54</v>
      </c>
      <c r="B60" s="205"/>
      <c r="C60" s="205"/>
      <c r="D60" s="205"/>
      <c r="E60" s="205"/>
      <c r="F60" s="205"/>
      <c r="G60" s="12">
        <v>53</v>
      </c>
      <c r="H60" s="82">
        <f>SUM(H61:H69)</f>
        <v>3556163.01</v>
      </c>
      <c r="I60" s="82">
        <f>SUM(I61:I69)</f>
        <v>3848171</v>
      </c>
    </row>
    <row r="61" spans="1:9" ht="12.75" customHeight="1" x14ac:dyDescent="0.25">
      <c r="A61" s="204" t="s">
        <v>23</v>
      </c>
      <c r="B61" s="204"/>
      <c r="C61" s="204"/>
      <c r="D61" s="204"/>
      <c r="E61" s="204"/>
      <c r="F61" s="204"/>
      <c r="G61" s="11">
        <v>54</v>
      </c>
      <c r="H61" s="49">
        <v>0</v>
      </c>
      <c r="I61" s="18">
        <v>0</v>
      </c>
    </row>
    <row r="62" spans="1:9" ht="27.6" customHeight="1" x14ac:dyDescent="0.25">
      <c r="A62" s="204" t="s">
        <v>24</v>
      </c>
      <c r="B62" s="204"/>
      <c r="C62" s="204"/>
      <c r="D62" s="204"/>
      <c r="E62" s="204"/>
      <c r="F62" s="204"/>
      <c r="G62" s="11">
        <v>55</v>
      </c>
      <c r="H62" s="49">
        <v>0</v>
      </c>
      <c r="I62" s="18">
        <v>0</v>
      </c>
    </row>
    <row r="63" spans="1:9" ht="12.75" customHeight="1" x14ac:dyDescent="0.25">
      <c r="A63" s="204" t="s">
        <v>25</v>
      </c>
      <c r="B63" s="204"/>
      <c r="C63" s="204"/>
      <c r="D63" s="204"/>
      <c r="E63" s="204"/>
      <c r="F63" s="204"/>
      <c r="G63" s="11">
        <v>56</v>
      </c>
      <c r="H63" s="49">
        <v>0</v>
      </c>
      <c r="I63" s="18">
        <v>0</v>
      </c>
    </row>
    <row r="64" spans="1:9" ht="25.95" customHeight="1" x14ac:dyDescent="0.25">
      <c r="A64" s="204" t="s">
        <v>55</v>
      </c>
      <c r="B64" s="204"/>
      <c r="C64" s="204"/>
      <c r="D64" s="204"/>
      <c r="E64" s="204"/>
      <c r="F64" s="204"/>
      <c r="G64" s="11">
        <v>57</v>
      </c>
      <c r="H64" s="49">
        <v>0</v>
      </c>
      <c r="I64" s="18">
        <v>0</v>
      </c>
    </row>
    <row r="65" spans="1:9" ht="21.6" customHeight="1" x14ac:dyDescent="0.25">
      <c r="A65" s="204" t="s">
        <v>27</v>
      </c>
      <c r="B65" s="204"/>
      <c r="C65" s="204"/>
      <c r="D65" s="204"/>
      <c r="E65" s="204"/>
      <c r="F65" s="204"/>
      <c r="G65" s="11">
        <v>58</v>
      </c>
      <c r="H65" s="49">
        <v>0</v>
      </c>
      <c r="I65" s="18">
        <v>0</v>
      </c>
    </row>
    <row r="66" spans="1:9" ht="21.6" customHeight="1" x14ac:dyDescent="0.25">
      <c r="A66" s="204" t="s">
        <v>28</v>
      </c>
      <c r="B66" s="204"/>
      <c r="C66" s="204"/>
      <c r="D66" s="204"/>
      <c r="E66" s="204"/>
      <c r="F66" s="204"/>
      <c r="G66" s="11">
        <v>59</v>
      </c>
      <c r="H66" s="49">
        <v>0</v>
      </c>
      <c r="I66" s="18">
        <v>0</v>
      </c>
    </row>
    <row r="67" spans="1:9" ht="12.75" customHeight="1" x14ac:dyDescent="0.25">
      <c r="A67" s="204" t="s">
        <v>29</v>
      </c>
      <c r="B67" s="204"/>
      <c r="C67" s="204"/>
      <c r="D67" s="204"/>
      <c r="E67" s="204"/>
      <c r="F67" s="204"/>
      <c r="G67" s="11">
        <v>60</v>
      </c>
      <c r="H67" s="49">
        <v>0</v>
      </c>
      <c r="I67" s="18">
        <v>0</v>
      </c>
    </row>
    <row r="68" spans="1:9" ht="12.75" customHeight="1" x14ac:dyDescent="0.25">
      <c r="A68" s="204" t="s">
        <v>30</v>
      </c>
      <c r="B68" s="204"/>
      <c r="C68" s="204"/>
      <c r="D68" s="204"/>
      <c r="E68" s="204"/>
      <c r="F68" s="204"/>
      <c r="G68" s="11">
        <v>61</v>
      </c>
      <c r="H68" s="49">
        <v>3556163</v>
      </c>
      <c r="I68" s="18">
        <v>3848162</v>
      </c>
    </row>
    <row r="69" spans="1:9" ht="12.75" customHeight="1" x14ac:dyDescent="0.25">
      <c r="A69" s="204" t="s">
        <v>56</v>
      </c>
      <c r="B69" s="204"/>
      <c r="C69" s="204"/>
      <c r="D69" s="204"/>
      <c r="E69" s="204"/>
      <c r="F69" s="204"/>
      <c r="G69" s="11">
        <v>62</v>
      </c>
      <c r="H69" s="49">
        <v>0.01</v>
      </c>
      <c r="I69" s="18">
        <v>9</v>
      </c>
    </row>
    <row r="70" spans="1:9" ht="12.75" customHeight="1" x14ac:dyDescent="0.25">
      <c r="A70" s="204" t="s">
        <v>57</v>
      </c>
      <c r="B70" s="204"/>
      <c r="C70" s="204"/>
      <c r="D70" s="204"/>
      <c r="E70" s="204"/>
      <c r="F70" s="204"/>
      <c r="G70" s="11">
        <v>63</v>
      </c>
      <c r="H70" s="49">
        <v>245781</v>
      </c>
      <c r="I70" s="18">
        <v>115230</v>
      </c>
    </row>
    <row r="71" spans="1:9" ht="12.75" customHeight="1" x14ac:dyDescent="0.25">
      <c r="A71" s="220" t="s">
        <v>58</v>
      </c>
      <c r="B71" s="220"/>
      <c r="C71" s="220"/>
      <c r="D71" s="220"/>
      <c r="E71" s="220"/>
      <c r="F71" s="220"/>
      <c r="G71" s="11">
        <v>64</v>
      </c>
      <c r="H71" s="49">
        <v>165518</v>
      </c>
      <c r="I71" s="18">
        <v>21048</v>
      </c>
    </row>
    <row r="72" spans="1:9" ht="12.75" customHeight="1" x14ac:dyDescent="0.25">
      <c r="A72" s="206" t="s">
        <v>304</v>
      </c>
      <c r="B72" s="206"/>
      <c r="C72" s="206"/>
      <c r="D72" s="206"/>
      <c r="E72" s="206"/>
      <c r="F72" s="206"/>
      <c r="G72" s="12">
        <v>65</v>
      </c>
      <c r="H72" s="82">
        <f>H8+H9+H44+H71</f>
        <v>29133709.009999998</v>
      </c>
      <c r="I72" s="82">
        <f>I8+I9+I44+I71</f>
        <v>29796405</v>
      </c>
    </row>
    <row r="73" spans="1:9" ht="12.75" customHeight="1" x14ac:dyDescent="0.25">
      <c r="A73" s="220" t="s">
        <v>59</v>
      </c>
      <c r="B73" s="220"/>
      <c r="C73" s="220"/>
      <c r="D73" s="220"/>
      <c r="E73" s="220"/>
      <c r="F73" s="220"/>
      <c r="G73" s="11">
        <v>66</v>
      </c>
      <c r="H73" s="49">
        <v>24777</v>
      </c>
      <c r="I73" s="18">
        <v>24777</v>
      </c>
    </row>
    <row r="74" spans="1:9" x14ac:dyDescent="0.25">
      <c r="A74" s="222" t="s">
        <v>60</v>
      </c>
      <c r="B74" s="223"/>
      <c r="C74" s="223"/>
      <c r="D74" s="223"/>
      <c r="E74" s="223"/>
      <c r="F74" s="223"/>
      <c r="G74" s="223"/>
      <c r="H74" s="223"/>
      <c r="I74" s="223"/>
    </row>
    <row r="75" spans="1:9" ht="12.75" customHeight="1" x14ac:dyDescent="0.25">
      <c r="A75" s="206" t="s">
        <v>352</v>
      </c>
      <c r="B75" s="206"/>
      <c r="C75" s="206"/>
      <c r="D75" s="206"/>
      <c r="E75" s="206"/>
      <c r="F75" s="206"/>
      <c r="G75" s="12">
        <v>67</v>
      </c>
      <c r="H75" s="83">
        <f>H76+H77+H78+H84+H85+H91+H94+H97</f>
        <v>23631726</v>
      </c>
      <c r="I75" s="83">
        <f>I76+I77+I78+I84+I85+I91+I94+I97</f>
        <v>24026815.719999999</v>
      </c>
    </row>
    <row r="76" spans="1:9" ht="12.75" customHeight="1" x14ac:dyDescent="0.25">
      <c r="A76" s="204" t="s">
        <v>61</v>
      </c>
      <c r="B76" s="204"/>
      <c r="C76" s="204"/>
      <c r="D76" s="204"/>
      <c r="E76" s="204"/>
      <c r="F76" s="204"/>
      <c r="G76" s="11">
        <v>68</v>
      </c>
      <c r="H76" s="139">
        <v>19149234</v>
      </c>
      <c r="I76" s="18">
        <v>19149234</v>
      </c>
    </row>
    <row r="77" spans="1:9" ht="12.75" customHeight="1" x14ac:dyDescent="0.25">
      <c r="A77" s="204" t="s">
        <v>62</v>
      </c>
      <c r="B77" s="204"/>
      <c r="C77" s="204"/>
      <c r="D77" s="204"/>
      <c r="E77" s="204"/>
      <c r="F77" s="204"/>
      <c r="G77" s="11">
        <v>69</v>
      </c>
      <c r="H77" s="139">
        <v>3883317</v>
      </c>
      <c r="I77" s="18">
        <v>3883316.6800000006</v>
      </c>
    </row>
    <row r="78" spans="1:9" ht="12.75" customHeight="1" x14ac:dyDescent="0.25">
      <c r="A78" s="205" t="s">
        <v>63</v>
      </c>
      <c r="B78" s="205"/>
      <c r="C78" s="205"/>
      <c r="D78" s="205"/>
      <c r="E78" s="205"/>
      <c r="F78" s="205"/>
      <c r="G78" s="12">
        <v>70</v>
      </c>
      <c r="H78" s="83">
        <f>SUM(H79:H83)</f>
        <v>385335</v>
      </c>
      <c r="I78" s="83">
        <f>SUM(I79:I83)</f>
        <v>1132236.42</v>
      </c>
    </row>
    <row r="79" spans="1:9" ht="12.75" customHeight="1" x14ac:dyDescent="0.25">
      <c r="A79" s="204" t="s">
        <v>64</v>
      </c>
      <c r="B79" s="204"/>
      <c r="C79" s="204"/>
      <c r="D79" s="204"/>
      <c r="E79" s="204"/>
      <c r="F79" s="204"/>
      <c r="G79" s="11">
        <v>71</v>
      </c>
      <c r="H79" s="139">
        <v>385335</v>
      </c>
      <c r="I79" s="18">
        <v>957460.84</v>
      </c>
    </row>
    <row r="80" spans="1:9" ht="12.75" customHeight="1" x14ac:dyDescent="0.25">
      <c r="A80" s="204" t="s">
        <v>65</v>
      </c>
      <c r="B80" s="204"/>
      <c r="C80" s="204"/>
      <c r="D80" s="204"/>
      <c r="E80" s="204"/>
      <c r="F80" s="204"/>
      <c r="G80" s="11">
        <v>72</v>
      </c>
      <c r="H80" s="139">
        <v>0</v>
      </c>
      <c r="I80" s="18">
        <v>174775.58</v>
      </c>
    </row>
    <row r="81" spans="1:9" ht="12.75" customHeight="1" x14ac:dyDescent="0.25">
      <c r="A81" s="204" t="s">
        <v>66</v>
      </c>
      <c r="B81" s="204"/>
      <c r="C81" s="204"/>
      <c r="D81" s="204"/>
      <c r="E81" s="204"/>
      <c r="F81" s="204"/>
      <c r="G81" s="11">
        <v>73</v>
      </c>
      <c r="H81" s="139">
        <v>0</v>
      </c>
      <c r="I81" s="18">
        <v>0</v>
      </c>
    </row>
    <row r="82" spans="1:9" ht="12.75" customHeight="1" x14ac:dyDescent="0.25">
      <c r="A82" s="204" t="s">
        <v>67</v>
      </c>
      <c r="B82" s="204"/>
      <c r="C82" s="204"/>
      <c r="D82" s="204"/>
      <c r="E82" s="204"/>
      <c r="F82" s="204"/>
      <c r="G82" s="11">
        <v>74</v>
      </c>
      <c r="H82" s="139">
        <v>0</v>
      </c>
      <c r="I82" s="18">
        <v>0</v>
      </c>
    </row>
    <row r="83" spans="1:9" ht="12.75" customHeight="1" x14ac:dyDescent="0.25">
      <c r="A83" s="204" t="s">
        <v>68</v>
      </c>
      <c r="B83" s="204"/>
      <c r="C83" s="204"/>
      <c r="D83" s="204"/>
      <c r="E83" s="204"/>
      <c r="F83" s="204"/>
      <c r="G83" s="11">
        <v>75</v>
      </c>
      <c r="H83" s="139">
        <v>0</v>
      </c>
      <c r="I83" s="18">
        <v>0</v>
      </c>
    </row>
    <row r="84" spans="1:9" ht="12.75" customHeight="1" x14ac:dyDescent="0.25">
      <c r="A84" s="221" t="s">
        <v>69</v>
      </c>
      <c r="B84" s="221"/>
      <c r="C84" s="221"/>
      <c r="D84" s="221"/>
      <c r="E84" s="221"/>
      <c r="F84" s="221"/>
      <c r="G84" s="42">
        <v>76</v>
      </c>
      <c r="H84" s="139">
        <v>0</v>
      </c>
      <c r="I84" s="43">
        <v>0</v>
      </c>
    </row>
    <row r="85" spans="1:9" ht="12.75" customHeight="1" x14ac:dyDescent="0.25">
      <c r="A85" s="205" t="s">
        <v>444</v>
      </c>
      <c r="B85" s="205"/>
      <c r="C85" s="205"/>
      <c r="D85" s="205"/>
      <c r="E85" s="205"/>
      <c r="F85" s="205"/>
      <c r="G85" s="12">
        <v>77</v>
      </c>
      <c r="H85" s="82">
        <f>H86+H87+H88+H89+H90</f>
        <v>0</v>
      </c>
      <c r="I85" s="82">
        <f>I86+I87+I88+I89+I90</f>
        <v>0</v>
      </c>
    </row>
    <row r="86" spans="1:9" ht="25.5" customHeight="1" x14ac:dyDescent="0.25">
      <c r="A86" s="204" t="s">
        <v>445</v>
      </c>
      <c r="B86" s="204"/>
      <c r="C86" s="204"/>
      <c r="D86" s="204"/>
      <c r="E86" s="204"/>
      <c r="F86" s="204"/>
      <c r="G86" s="11">
        <v>78</v>
      </c>
      <c r="H86" s="49">
        <v>0</v>
      </c>
      <c r="I86" s="18">
        <v>0</v>
      </c>
    </row>
    <row r="87" spans="1:9" ht="12.75" customHeight="1" x14ac:dyDescent="0.25">
      <c r="A87" s="204" t="s">
        <v>70</v>
      </c>
      <c r="B87" s="204"/>
      <c r="C87" s="204"/>
      <c r="D87" s="204"/>
      <c r="E87" s="204"/>
      <c r="F87" s="204"/>
      <c r="G87" s="11">
        <v>79</v>
      </c>
      <c r="H87" s="49">
        <v>0</v>
      </c>
      <c r="I87" s="18">
        <v>0</v>
      </c>
    </row>
    <row r="88" spans="1:9" ht="12.75" customHeight="1" x14ac:dyDescent="0.25">
      <c r="A88" s="204" t="s">
        <v>71</v>
      </c>
      <c r="B88" s="204"/>
      <c r="C88" s="204"/>
      <c r="D88" s="204"/>
      <c r="E88" s="204"/>
      <c r="F88" s="204"/>
      <c r="G88" s="11">
        <v>80</v>
      </c>
      <c r="H88" s="49">
        <v>0</v>
      </c>
      <c r="I88" s="18">
        <v>0</v>
      </c>
    </row>
    <row r="89" spans="1:9" ht="12.75" customHeight="1" x14ac:dyDescent="0.25">
      <c r="A89" s="204" t="s">
        <v>348</v>
      </c>
      <c r="B89" s="204"/>
      <c r="C89" s="204"/>
      <c r="D89" s="204"/>
      <c r="E89" s="204"/>
      <c r="F89" s="204"/>
      <c r="G89" s="11">
        <v>81</v>
      </c>
      <c r="H89" s="49">
        <v>0</v>
      </c>
      <c r="I89" s="18">
        <v>0</v>
      </c>
    </row>
    <row r="90" spans="1:9" ht="12.75" customHeight="1" x14ac:dyDescent="0.25">
      <c r="A90" s="204" t="s">
        <v>349</v>
      </c>
      <c r="B90" s="204"/>
      <c r="C90" s="204"/>
      <c r="D90" s="204"/>
      <c r="E90" s="204"/>
      <c r="F90" s="204"/>
      <c r="G90" s="11">
        <v>82</v>
      </c>
      <c r="H90" s="49">
        <v>0</v>
      </c>
      <c r="I90" s="18">
        <v>0</v>
      </c>
    </row>
    <row r="91" spans="1:9" ht="12.75" customHeight="1" x14ac:dyDescent="0.25">
      <c r="A91" s="205" t="s">
        <v>350</v>
      </c>
      <c r="B91" s="205"/>
      <c r="C91" s="205"/>
      <c r="D91" s="205"/>
      <c r="E91" s="205"/>
      <c r="F91" s="205"/>
      <c r="G91" s="12">
        <v>83</v>
      </c>
      <c r="H91" s="82">
        <f>H92-H93</f>
        <v>-758044</v>
      </c>
      <c r="I91" s="82">
        <f>I92-I93</f>
        <v>-281523.03000000003</v>
      </c>
    </row>
    <row r="92" spans="1:9" ht="12.75" customHeight="1" x14ac:dyDescent="0.25">
      <c r="A92" s="204" t="s">
        <v>72</v>
      </c>
      <c r="B92" s="204"/>
      <c r="C92" s="204"/>
      <c r="D92" s="204"/>
      <c r="E92" s="204"/>
      <c r="F92" s="204"/>
      <c r="G92" s="11">
        <v>84</v>
      </c>
      <c r="H92" s="139">
        <v>0</v>
      </c>
      <c r="I92" s="18">
        <v>0</v>
      </c>
    </row>
    <row r="93" spans="1:9" ht="12.75" customHeight="1" x14ac:dyDescent="0.25">
      <c r="A93" s="204" t="s">
        <v>73</v>
      </c>
      <c r="B93" s="204"/>
      <c r="C93" s="204"/>
      <c r="D93" s="204"/>
      <c r="E93" s="204"/>
      <c r="F93" s="204"/>
      <c r="G93" s="11">
        <v>85</v>
      </c>
      <c r="H93" s="139">
        <v>758044</v>
      </c>
      <c r="I93" s="18">
        <v>281523.03000000003</v>
      </c>
    </row>
    <row r="94" spans="1:9" ht="12.75" customHeight="1" x14ac:dyDescent="0.25">
      <c r="A94" s="205" t="s">
        <v>351</v>
      </c>
      <c r="B94" s="205"/>
      <c r="C94" s="205"/>
      <c r="D94" s="205"/>
      <c r="E94" s="205"/>
      <c r="F94" s="205"/>
      <c r="G94" s="12">
        <v>86</v>
      </c>
      <c r="H94" s="82">
        <f>H95-H96</f>
        <v>719418</v>
      </c>
      <c r="I94" s="82">
        <f>I95-I96</f>
        <v>-147833.98000000001</v>
      </c>
    </row>
    <row r="95" spans="1:9" ht="12.75" customHeight="1" x14ac:dyDescent="0.25">
      <c r="A95" s="204" t="s">
        <v>74</v>
      </c>
      <c r="B95" s="204"/>
      <c r="C95" s="204"/>
      <c r="D95" s="204"/>
      <c r="E95" s="204"/>
      <c r="F95" s="204"/>
      <c r="G95" s="11">
        <v>87</v>
      </c>
      <c r="H95" s="139">
        <v>719418</v>
      </c>
      <c r="I95" s="18">
        <v>0</v>
      </c>
    </row>
    <row r="96" spans="1:9" ht="12.75" customHeight="1" x14ac:dyDescent="0.25">
      <c r="A96" s="204" t="s">
        <v>75</v>
      </c>
      <c r="B96" s="204"/>
      <c r="C96" s="204"/>
      <c r="D96" s="204"/>
      <c r="E96" s="204"/>
      <c r="F96" s="204"/>
      <c r="G96" s="11">
        <v>88</v>
      </c>
      <c r="H96" s="139">
        <v>0</v>
      </c>
      <c r="I96" s="18">
        <v>147833.98000000001</v>
      </c>
    </row>
    <row r="97" spans="1:9" ht="12.75" customHeight="1" x14ac:dyDescent="0.25">
      <c r="A97" s="204" t="s">
        <v>76</v>
      </c>
      <c r="B97" s="204"/>
      <c r="C97" s="204"/>
      <c r="D97" s="204"/>
      <c r="E97" s="204"/>
      <c r="F97" s="204"/>
      <c r="G97" s="11">
        <v>89</v>
      </c>
      <c r="H97" s="139">
        <v>252466</v>
      </c>
      <c r="I97" s="18">
        <v>291385.63</v>
      </c>
    </row>
    <row r="98" spans="1:9" ht="12.75" customHeight="1" x14ac:dyDescent="0.25">
      <c r="A98" s="206" t="s">
        <v>353</v>
      </c>
      <c r="B98" s="206"/>
      <c r="C98" s="206"/>
      <c r="D98" s="206"/>
      <c r="E98" s="206"/>
      <c r="F98" s="206"/>
      <c r="G98" s="12">
        <v>90</v>
      </c>
      <c r="H98" s="82">
        <f>SUM(H99:H104)</f>
        <v>0</v>
      </c>
      <c r="I98" s="82">
        <f>SUM(I99:I104)</f>
        <v>0</v>
      </c>
    </row>
    <row r="99" spans="1:9" ht="12.75" customHeight="1" x14ac:dyDescent="0.25">
      <c r="A99" s="204" t="s">
        <v>77</v>
      </c>
      <c r="B99" s="204"/>
      <c r="C99" s="204"/>
      <c r="D99" s="204"/>
      <c r="E99" s="204"/>
      <c r="F99" s="204"/>
      <c r="G99" s="11">
        <v>91</v>
      </c>
      <c r="H99" s="139">
        <v>0</v>
      </c>
      <c r="I99" s="18">
        <v>0</v>
      </c>
    </row>
    <row r="100" spans="1:9" ht="12.75" customHeight="1" x14ac:dyDescent="0.25">
      <c r="A100" s="204" t="s">
        <v>78</v>
      </c>
      <c r="B100" s="204"/>
      <c r="C100" s="204"/>
      <c r="D100" s="204"/>
      <c r="E100" s="204"/>
      <c r="F100" s="204"/>
      <c r="G100" s="11">
        <v>92</v>
      </c>
      <c r="H100" s="139">
        <v>0</v>
      </c>
      <c r="I100" s="18">
        <v>0</v>
      </c>
    </row>
    <row r="101" spans="1:9" ht="12.75" customHeight="1" x14ac:dyDescent="0.25">
      <c r="A101" s="204" t="s">
        <v>79</v>
      </c>
      <c r="B101" s="204"/>
      <c r="C101" s="204"/>
      <c r="D101" s="204"/>
      <c r="E101" s="204"/>
      <c r="F101" s="204"/>
      <c r="G101" s="11">
        <v>93</v>
      </c>
      <c r="H101" s="139">
        <v>0</v>
      </c>
      <c r="I101" s="18">
        <v>0</v>
      </c>
    </row>
    <row r="102" spans="1:9" ht="12.75" customHeight="1" x14ac:dyDescent="0.25">
      <c r="A102" s="204" t="s">
        <v>80</v>
      </c>
      <c r="B102" s="204"/>
      <c r="C102" s="204"/>
      <c r="D102" s="204"/>
      <c r="E102" s="204"/>
      <c r="F102" s="204"/>
      <c r="G102" s="11">
        <v>94</v>
      </c>
      <c r="H102" s="49">
        <v>0</v>
      </c>
      <c r="I102" s="18">
        <v>0</v>
      </c>
    </row>
    <row r="103" spans="1:9" ht="12.75" customHeight="1" x14ac:dyDescent="0.25">
      <c r="A103" s="204" t="s">
        <v>81</v>
      </c>
      <c r="B103" s="204"/>
      <c r="C103" s="204"/>
      <c r="D103" s="204"/>
      <c r="E103" s="204"/>
      <c r="F103" s="204"/>
      <c r="G103" s="11">
        <v>95</v>
      </c>
      <c r="H103" s="49">
        <v>0</v>
      </c>
      <c r="I103" s="18">
        <v>0</v>
      </c>
    </row>
    <row r="104" spans="1:9" ht="12.75" customHeight="1" x14ac:dyDescent="0.25">
      <c r="A104" s="204" t="s">
        <v>82</v>
      </c>
      <c r="B104" s="204"/>
      <c r="C104" s="204"/>
      <c r="D104" s="204"/>
      <c r="E104" s="204"/>
      <c r="F104" s="204"/>
      <c r="G104" s="11">
        <v>96</v>
      </c>
      <c r="H104" s="49">
        <v>0</v>
      </c>
      <c r="I104" s="18">
        <v>0</v>
      </c>
    </row>
    <row r="105" spans="1:9" ht="12.75" customHeight="1" x14ac:dyDescent="0.25">
      <c r="A105" s="206" t="s">
        <v>354</v>
      </c>
      <c r="B105" s="206"/>
      <c r="C105" s="206"/>
      <c r="D105" s="206"/>
      <c r="E105" s="206"/>
      <c r="F105" s="206"/>
      <c r="G105" s="12">
        <v>97</v>
      </c>
      <c r="H105" s="82">
        <f>SUM(H106:H116)</f>
        <v>3462804</v>
      </c>
      <c r="I105" s="82">
        <f>SUM(I106:I116)</f>
        <v>3531731.4</v>
      </c>
    </row>
    <row r="106" spans="1:9" ht="12.75" customHeight="1" x14ac:dyDescent="0.25">
      <c r="A106" s="204" t="s">
        <v>83</v>
      </c>
      <c r="B106" s="204"/>
      <c r="C106" s="204"/>
      <c r="D106" s="204"/>
      <c r="E106" s="204"/>
      <c r="F106" s="204"/>
      <c r="G106" s="11">
        <v>98</v>
      </c>
      <c r="H106" s="140">
        <v>0</v>
      </c>
      <c r="I106" s="18">
        <v>0</v>
      </c>
    </row>
    <row r="107" spans="1:9" ht="24.6" customHeight="1" x14ac:dyDescent="0.25">
      <c r="A107" s="204" t="s">
        <v>84</v>
      </c>
      <c r="B107" s="204"/>
      <c r="C107" s="204"/>
      <c r="D107" s="204"/>
      <c r="E107" s="204"/>
      <c r="F107" s="204"/>
      <c r="G107" s="11">
        <v>99</v>
      </c>
      <c r="H107" s="139">
        <v>0</v>
      </c>
      <c r="I107" s="18">
        <v>0</v>
      </c>
    </row>
    <row r="108" spans="1:9" ht="12.75" customHeight="1" x14ac:dyDescent="0.25">
      <c r="A108" s="204" t="s">
        <v>85</v>
      </c>
      <c r="B108" s="204"/>
      <c r="C108" s="204"/>
      <c r="D108" s="204"/>
      <c r="E108" s="204"/>
      <c r="F108" s="204"/>
      <c r="G108" s="11">
        <v>100</v>
      </c>
      <c r="H108" s="139">
        <v>0</v>
      </c>
      <c r="I108" s="18">
        <v>0</v>
      </c>
    </row>
    <row r="109" spans="1:9" ht="21.6" customHeight="1" x14ac:dyDescent="0.25">
      <c r="A109" s="204" t="s">
        <v>86</v>
      </c>
      <c r="B109" s="204"/>
      <c r="C109" s="204"/>
      <c r="D109" s="204"/>
      <c r="E109" s="204"/>
      <c r="F109" s="204"/>
      <c r="G109" s="11">
        <v>101</v>
      </c>
      <c r="H109" s="139">
        <v>0</v>
      </c>
      <c r="I109" s="18">
        <v>0</v>
      </c>
    </row>
    <row r="110" spans="1:9" ht="12.75" customHeight="1" x14ac:dyDescent="0.25">
      <c r="A110" s="204" t="s">
        <v>87</v>
      </c>
      <c r="B110" s="204"/>
      <c r="C110" s="204"/>
      <c r="D110" s="204"/>
      <c r="E110" s="204"/>
      <c r="F110" s="204"/>
      <c r="G110" s="11">
        <v>102</v>
      </c>
      <c r="H110" s="139">
        <v>0</v>
      </c>
      <c r="I110" s="18">
        <v>0</v>
      </c>
    </row>
    <row r="111" spans="1:9" ht="12.75" customHeight="1" x14ac:dyDescent="0.25">
      <c r="A111" s="204" t="s">
        <v>88</v>
      </c>
      <c r="B111" s="204"/>
      <c r="C111" s="204"/>
      <c r="D111" s="204"/>
      <c r="E111" s="204"/>
      <c r="F111" s="204"/>
      <c r="G111" s="11">
        <v>103</v>
      </c>
      <c r="H111" s="139">
        <v>3051785</v>
      </c>
      <c r="I111" s="18">
        <v>3454552.42</v>
      </c>
    </row>
    <row r="112" spans="1:9" ht="12.75" customHeight="1" x14ac:dyDescent="0.25">
      <c r="A112" s="204" t="s">
        <v>89</v>
      </c>
      <c r="B112" s="204"/>
      <c r="C112" s="204"/>
      <c r="D112" s="204"/>
      <c r="E112" s="204"/>
      <c r="F112" s="204"/>
      <c r="G112" s="11">
        <v>104</v>
      </c>
      <c r="H112" s="139">
        <v>0</v>
      </c>
      <c r="I112" s="18">
        <v>0</v>
      </c>
    </row>
    <row r="113" spans="1:9" ht="12.75" customHeight="1" x14ac:dyDescent="0.25">
      <c r="A113" s="204" t="s">
        <v>90</v>
      </c>
      <c r="B113" s="204"/>
      <c r="C113" s="204"/>
      <c r="D113" s="204"/>
      <c r="E113" s="204"/>
      <c r="F113" s="204"/>
      <c r="G113" s="11">
        <v>105</v>
      </c>
      <c r="H113" s="140">
        <v>0</v>
      </c>
      <c r="I113" s="18">
        <v>0</v>
      </c>
    </row>
    <row r="114" spans="1:9" ht="12.75" customHeight="1" x14ac:dyDescent="0.25">
      <c r="A114" s="204" t="s">
        <v>91</v>
      </c>
      <c r="B114" s="204"/>
      <c r="C114" s="204"/>
      <c r="D114" s="204"/>
      <c r="E114" s="204"/>
      <c r="F114" s="204"/>
      <c r="G114" s="11">
        <v>106</v>
      </c>
      <c r="H114" s="139">
        <v>0</v>
      </c>
      <c r="I114" s="18">
        <v>0</v>
      </c>
    </row>
    <row r="115" spans="1:9" ht="12.75" customHeight="1" x14ac:dyDescent="0.25">
      <c r="A115" s="204" t="s">
        <v>92</v>
      </c>
      <c r="B115" s="204"/>
      <c r="C115" s="204"/>
      <c r="D115" s="204"/>
      <c r="E115" s="204"/>
      <c r="F115" s="204"/>
      <c r="G115" s="11">
        <v>107</v>
      </c>
      <c r="H115" s="49">
        <v>329323</v>
      </c>
      <c r="I115" s="18">
        <v>0</v>
      </c>
    </row>
    <row r="116" spans="1:9" ht="12.75" customHeight="1" x14ac:dyDescent="0.25">
      <c r="A116" s="204" t="s">
        <v>93</v>
      </c>
      <c r="B116" s="204"/>
      <c r="C116" s="204"/>
      <c r="D116" s="204"/>
      <c r="E116" s="204"/>
      <c r="F116" s="204"/>
      <c r="G116" s="11">
        <v>108</v>
      </c>
      <c r="H116" s="49">
        <v>81696</v>
      </c>
      <c r="I116" s="18">
        <v>77178.98</v>
      </c>
    </row>
    <row r="117" spans="1:9" ht="12.75" customHeight="1" x14ac:dyDescent="0.25">
      <c r="A117" s="206" t="s">
        <v>355</v>
      </c>
      <c r="B117" s="206"/>
      <c r="C117" s="206"/>
      <c r="D117" s="206"/>
      <c r="E117" s="206"/>
      <c r="F117" s="206"/>
      <c r="G117" s="12">
        <v>109</v>
      </c>
      <c r="H117" s="82">
        <f>SUM(H118:H131)</f>
        <v>1982328</v>
      </c>
      <c r="I117" s="82">
        <f>SUM(I118:I131)</f>
        <v>2145116.64</v>
      </c>
    </row>
    <row r="118" spans="1:9" ht="12.75" customHeight="1" x14ac:dyDescent="0.25">
      <c r="A118" s="204" t="s">
        <v>83</v>
      </c>
      <c r="B118" s="204"/>
      <c r="C118" s="204"/>
      <c r="D118" s="204"/>
      <c r="E118" s="204"/>
      <c r="F118" s="204"/>
      <c r="G118" s="11">
        <v>110</v>
      </c>
      <c r="H118" s="139">
        <v>79</v>
      </c>
      <c r="I118" s="18">
        <v>0</v>
      </c>
    </row>
    <row r="119" spans="1:9" ht="22.2" customHeight="1" x14ac:dyDescent="0.25">
      <c r="A119" s="204" t="s">
        <v>84</v>
      </c>
      <c r="B119" s="204"/>
      <c r="C119" s="204"/>
      <c r="D119" s="204"/>
      <c r="E119" s="204"/>
      <c r="F119" s="204"/>
      <c r="G119" s="11">
        <v>111</v>
      </c>
      <c r="H119" s="139">
        <v>0</v>
      </c>
      <c r="I119" s="18">
        <v>0</v>
      </c>
    </row>
    <row r="120" spans="1:9" ht="12.75" customHeight="1" x14ac:dyDescent="0.25">
      <c r="A120" s="204" t="s">
        <v>85</v>
      </c>
      <c r="B120" s="204"/>
      <c r="C120" s="204"/>
      <c r="D120" s="204"/>
      <c r="E120" s="204"/>
      <c r="F120" s="204"/>
      <c r="G120" s="11">
        <v>112</v>
      </c>
      <c r="H120" s="139">
        <v>0</v>
      </c>
      <c r="I120" s="18">
        <v>0</v>
      </c>
    </row>
    <row r="121" spans="1:9" ht="23.4" customHeight="1" x14ac:dyDescent="0.25">
      <c r="A121" s="204" t="s">
        <v>86</v>
      </c>
      <c r="B121" s="204"/>
      <c r="C121" s="204"/>
      <c r="D121" s="204"/>
      <c r="E121" s="204"/>
      <c r="F121" s="204"/>
      <c r="G121" s="11">
        <v>113</v>
      </c>
      <c r="H121" s="139">
        <v>0</v>
      </c>
      <c r="I121" s="18">
        <v>0</v>
      </c>
    </row>
    <row r="122" spans="1:9" ht="12.75" customHeight="1" x14ac:dyDescent="0.25">
      <c r="A122" s="204" t="s">
        <v>87</v>
      </c>
      <c r="B122" s="204"/>
      <c r="C122" s="204"/>
      <c r="D122" s="204"/>
      <c r="E122" s="204"/>
      <c r="F122" s="204"/>
      <c r="G122" s="11">
        <v>114</v>
      </c>
      <c r="H122" s="139">
        <v>401166</v>
      </c>
      <c r="I122" s="18">
        <v>394216.85</v>
      </c>
    </row>
    <row r="123" spans="1:9" ht="12.75" customHeight="1" x14ac:dyDescent="0.25">
      <c r="A123" s="204" t="s">
        <v>88</v>
      </c>
      <c r="B123" s="204"/>
      <c r="C123" s="204"/>
      <c r="D123" s="204"/>
      <c r="E123" s="204"/>
      <c r="F123" s="204"/>
      <c r="G123" s="11">
        <v>115</v>
      </c>
      <c r="H123" s="139">
        <v>580385</v>
      </c>
      <c r="I123" s="18">
        <v>563043.64</v>
      </c>
    </row>
    <row r="124" spans="1:9" ht="12.75" customHeight="1" x14ac:dyDescent="0.25">
      <c r="A124" s="204" t="s">
        <v>89</v>
      </c>
      <c r="B124" s="204"/>
      <c r="C124" s="204"/>
      <c r="D124" s="204"/>
      <c r="E124" s="204"/>
      <c r="F124" s="204"/>
      <c r="G124" s="11">
        <v>116</v>
      </c>
      <c r="H124" s="139">
        <v>48133</v>
      </c>
      <c r="I124" s="18">
        <v>98210.83</v>
      </c>
    </row>
    <row r="125" spans="1:9" ht="12.75" customHeight="1" x14ac:dyDescent="0.25">
      <c r="A125" s="204" t="s">
        <v>90</v>
      </c>
      <c r="B125" s="204"/>
      <c r="C125" s="204"/>
      <c r="D125" s="204"/>
      <c r="E125" s="204"/>
      <c r="F125" s="204"/>
      <c r="G125" s="11">
        <v>117</v>
      </c>
      <c r="H125" s="139">
        <v>499212</v>
      </c>
      <c r="I125" s="18">
        <v>738339.26</v>
      </c>
    </row>
    <row r="126" spans="1:9" x14ac:dyDescent="0.25">
      <c r="A126" s="204" t="s">
        <v>91</v>
      </c>
      <c r="B126" s="204"/>
      <c r="C126" s="204"/>
      <c r="D126" s="204"/>
      <c r="E126" s="204"/>
      <c r="F126" s="204"/>
      <c r="G126" s="11">
        <v>118</v>
      </c>
      <c r="H126" s="139">
        <v>0</v>
      </c>
      <c r="I126" s="18">
        <v>0</v>
      </c>
    </row>
    <row r="127" spans="1:9" x14ac:dyDescent="0.25">
      <c r="A127" s="204" t="s">
        <v>94</v>
      </c>
      <c r="B127" s="204"/>
      <c r="C127" s="204"/>
      <c r="D127" s="204"/>
      <c r="E127" s="204"/>
      <c r="F127" s="204"/>
      <c r="G127" s="11">
        <v>119</v>
      </c>
      <c r="H127" s="139">
        <v>96642</v>
      </c>
      <c r="I127" s="18">
        <v>98406.95</v>
      </c>
    </row>
    <row r="128" spans="1:9" x14ac:dyDescent="0.25">
      <c r="A128" s="204" t="s">
        <v>95</v>
      </c>
      <c r="B128" s="204"/>
      <c r="C128" s="204"/>
      <c r="D128" s="204"/>
      <c r="E128" s="204"/>
      <c r="F128" s="204"/>
      <c r="G128" s="11">
        <v>120</v>
      </c>
      <c r="H128" s="139">
        <v>237857</v>
      </c>
      <c r="I128" s="18">
        <v>175294.26</v>
      </c>
    </row>
    <row r="129" spans="1:9" x14ac:dyDescent="0.25">
      <c r="A129" s="204" t="s">
        <v>96</v>
      </c>
      <c r="B129" s="204"/>
      <c r="C129" s="204"/>
      <c r="D129" s="204"/>
      <c r="E129" s="204"/>
      <c r="F129" s="204"/>
      <c r="G129" s="11">
        <v>121</v>
      </c>
      <c r="H129" s="139">
        <v>0</v>
      </c>
      <c r="I129" s="18">
        <v>73650.899999999994</v>
      </c>
    </row>
    <row r="130" spans="1:9" x14ac:dyDescent="0.25">
      <c r="A130" s="204" t="s">
        <v>97</v>
      </c>
      <c r="B130" s="204"/>
      <c r="C130" s="204"/>
      <c r="D130" s="204"/>
      <c r="E130" s="204"/>
      <c r="F130" s="204"/>
      <c r="G130" s="11">
        <v>122</v>
      </c>
      <c r="H130" s="49">
        <v>0</v>
      </c>
      <c r="I130" s="18">
        <v>0</v>
      </c>
    </row>
    <row r="131" spans="1:9" x14ac:dyDescent="0.25">
      <c r="A131" s="204" t="s">
        <v>98</v>
      </c>
      <c r="B131" s="204"/>
      <c r="C131" s="204"/>
      <c r="D131" s="204"/>
      <c r="E131" s="204"/>
      <c r="F131" s="204"/>
      <c r="G131" s="11">
        <v>123</v>
      </c>
      <c r="H131" s="49">
        <v>118854</v>
      </c>
      <c r="I131" s="18">
        <v>3953.9500000000003</v>
      </c>
    </row>
    <row r="132" spans="1:9" ht="22.2" customHeight="1" x14ac:dyDescent="0.25">
      <c r="A132" s="220" t="s">
        <v>99</v>
      </c>
      <c r="B132" s="220"/>
      <c r="C132" s="220"/>
      <c r="D132" s="220"/>
      <c r="E132" s="220"/>
      <c r="F132" s="220"/>
      <c r="G132" s="11">
        <v>124</v>
      </c>
      <c r="H132" s="49">
        <v>56851</v>
      </c>
      <c r="I132" s="18">
        <v>92741.35</v>
      </c>
    </row>
    <row r="133" spans="1:9" ht="12.75" customHeight="1" x14ac:dyDescent="0.25">
      <c r="A133" s="206" t="s">
        <v>356</v>
      </c>
      <c r="B133" s="206"/>
      <c r="C133" s="206"/>
      <c r="D133" s="206"/>
      <c r="E133" s="206"/>
      <c r="F133" s="206"/>
      <c r="G133" s="12">
        <v>125</v>
      </c>
      <c r="H133" s="82">
        <f>H75+H98+H105+H117+H132</f>
        <v>29133709</v>
      </c>
      <c r="I133" s="82">
        <f>I75+I98+I105+I117+I132</f>
        <v>29796405.109999999</v>
      </c>
    </row>
    <row r="134" spans="1:9" x14ac:dyDescent="0.25">
      <c r="A134" s="220" t="s">
        <v>100</v>
      </c>
      <c r="B134" s="220"/>
      <c r="C134" s="220"/>
      <c r="D134" s="220"/>
      <c r="E134" s="220"/>
      <c r="F134" s="220"/>
      <c r="G134" s="11">
        <v>126</v>
      </c>
      <c r="H134" s="49">
        <v>24777</v>
      </c>
      <c r="I134" s="18">
        <v>24777.27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topLeftCell="D40" zoomScale="110" zoomScaleNormal="110" zoomScaleSheetLayoutView="110" workbookViewId="0">
      <selection activeCell="I48" sqref="I48"/>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4" t="s">
        <v>102</v>
      </c>
      <c r="B1" s="225"/>
      <c r="C1" s="225"/>
      <c r="D1" s="225"/>
      <c r="E1" s="225"/>
      <c r="F1" s="225"/>
      <c r="G1" s="225"/>
      <c r="H1" s="225"/>
      <c r="I1" s="225"/>
    </row>
    <row r="2" spans="1:11" x14ac:dyDescent="0.25">
      <c r="A2" s="226" t="s">
        <v>525</v>
      </c>
      <c r="B2" s="227"/>
      <c r="C2" s="227"/>
      <c r="D2" s="227"/>
      <c r="E2" s="227"/>
      <c r="F2" s="227"/>
      <c r="G2" s="227"/>
      <c r="H2" s="227"/>
      <c r="I2" s="227"/>
    </row>
    <row r="3" spans="1:11" x14ac:dyDescent="0.25">
      <c r="A3" s="228" t="s">
        <v>446</v>
      </c>
      <c r="B3" s="229"/>
      <c r="C3" s="229"/>
      <c r="D3" s="229"/>
      <c r="E3" s="229"/>
      <c r="F3" s="229"/>
      <c r="G3" s="229"/>
      <c r="H3" s="229"/>
      <c r="I3" s="229"/>
      <c r="J3" s="230"/>
      <c r="K3" s="230"/>
    </row>
    <row r="4" spans="1:11" x14ac:dyDescent="0.25">
      <c r="A4" s="231" t="s">
        <v>506</v>
      </c>
      <c r="B4" s="232"/>
      <c r="C4" s="232"/>
      <c r="D4" s="232"/>
      <c r="E4" s="232"/>
      <c r="F4" s="232"/>
      <c r="G4" s="232"/>
      <c r="H4" s="232"/>
      <c r="I4" s="232"/>
      <c r="J4" s="233"/>
      <c r="K4" s="233"/>
    </row>
    <row r="5" spans="1:11" ht="22.2" customHeight="1" x14ac:dyDescent="0.25">
      <c r="A5" s="234" t="s">
        <v>2</v>
      </c>
      <c r="B5" s="235"/>
      <c r="C5" s="235"/>
      <c r="D5" s="235"/>
      <c r="E5" s="235"/>
      <c r="F5" s="235"/>
      <c r="G5" s="234" t="s">
        <v>103</v>
      </c>
      <c r="H5" s="236" t="s">
        <v>301</v>
      </c>
      <c r="I5" s="237"/>
      <c r="J5" s="236" t="s">
        <v>279</v>
      </c>
      <c r="K5" s="237"/>
    </row>
    <row r="6" spans="1:11" x14ac:dyDescent="0.25">
      <c r="A6" s="235"/>
      <c r="B6" s="235"/>
      <c r="C6" s="235"/>
      <c r="D6" s="235"/>
      <c r="E6" s="235"/>
      <c r="F6" s="235"/>
      <c r="G6" s="235"/>
      <c r="H6" s="46" t="s">
        <v>294</v>
      </c>
      <c r="I6" s="46" t="s">
        <v>295</v>
      </c>
      <c r="J6" s="46" t="s">
        <v>294</v>
      </c>
      <c r="K6" s="46" t="s">
        <v>295</v>
      </c>
    </row>
    <row r="7" spans="1:11" x14ac:dyDescent="0.25">
      <c r="A7" s="240">
        <v>1</v>
      </c>
      <c r="B7" s="241"/>
      <c r="C7" s="241"/>
      <c r="D7" s="241"/>
      <c r="E7" s="241"/>
      <c r="F7" s="241"/>
      <c r="G7" s="47">
        <v>2</v>
      </c>
      <c r="H7" s="46">
        <v>3</v>
      </c>
      <c r="I7" s="46">
        <v>4</v>
      </c>
      <c r="J7" s="46">
        <v>5</v>
      </c>
      <c r="K7" s="46">
        <v>6</v>
      </c>
    </row>
    <row r="8" spans="1:11" ht="12.75" customHeight="1" x14ac:dyDescent="0.25">
      <c r="A8" s="238" t="s">
        <v>357</v>
      </c>
      <c r="B8" s="238"/>
      <c r="C8" s="238"/>
      <c r="D8" s="238"/>
      <c r="E8" s="238"/>
      <c r="F8" s="238"/>
      <c r="G8" s="12">
        <v>1</v>
      </c>
      <c r="H8" s="48">
        <f>SUM(H9:H13)</f>
        <v>2517997</v>
      </c>
      <c r="I8" s="48">
        <f>SUM(I9:I13)</f>
        <v>1092111</v>
      </c>
      <c r="J8" s="48">
        <f>SUM(J9:J13)</f>
        <v>1647545</v>
      </c>
      <c r="K8" s="48">
        <f>SUM(K9:K13)</f>
        <v>1209404</v>
      </c>
    </row>
    <row r="9" spans="1:11" ht="12.75" customHeight="1" x14ac:dyDescent="0.25">
      <c r="A9" s="204" t="s">
        <v>115</v>
      </c>
      <c r="B9" s="204"/>
      <c r="C9" s="204"/>
      <c r="D9" s="204"/>
      <c r="E9" s="204"/>
      <c r="F9" s="204"/>
      <c r="G9" s="11">
        <v>2</v>
      </c>
      <c r="H9" s="49">
        <v>0</v>
      </c>
      <c r="I9" s="49">
        <v>0</v>
      </c>
      <c r="J9" s="49">
        <v>0</v>
      </c>
      <c r="K9" s="49">
        <v>0</v>
      </c>
    </row>
    <row r="10" spans="1:11" ht="12.75" customHeight="1" x14ac:dyDescent="0.25">
      <c r="A10" s="204" t="s">
        <v>116</v>
      </c>
      <c r="B10" s="204"/>
      <c r="C10" s="204"/>
      <c r="D10" s="204"/>
      <c r="E10" s="204"/>
      <c r="F10" s="204"/>
      <c r="G10" s="11">
        <v>3</v>
      </c>
      <c r="H10" s="49">
        <v>1495764</v>
      </c>
      <c r="I10" s="49">
        <v>1062963</v>
      </c>
      <c r="J10" s="49">
        <v>1581970</v>
      </c>
      <c r="K10" s="49">
        <v>1154128</v>
      </c>
    </row>
    <row r="11" spans="1:11" ht="12.75" customHeight="1" x14ac:dyDescent="0.25">
      <c r="A11" s="204" t="s">
        <v>117</v>
      </c>
      <c r="B11" s="204"/>
      <c r="C11" s="204"/>
      <c r="D11" s="204"/>
      <c r="E11" s="204"/>
      <c r="F11" s="204"/>
      <c r="G11" s="11">
        <v>4</v>
      </c>
      <c r="H11" s="49">
        <v>6</v>
      </c>
      <c r="I11" s="49">
        <v>6</v>
      </c>
      <c r="J11" s="49">
        <v>0</v>
      </c>
      <c r="K11" s="49">
        <v>0</v>
      </c>
    </row>
    <row r="12" spans="1:11" ht="12.75" customHeight="1" x14ac:dyDescent="0.25">
      <c r="A12" s="204" t="s">
        <v>118</v>
      </c>
      <c r="B12" s="204"/>
      <c r="C12" s="204"/>
      <c r="D12" s="204"/>
      <c r="E12" s="204"/>
      <c r="F12" s="204"/>
      <c r="G12" s="11">
        <v>5</v>
      </c>
      <c r="H12" s="49">
        <v>0</v>
      </c>
      <c r="I12" s="49">
        <v>0</v>
      </c>
      <c r="J12" s="49">
        <v>0</v>
      </c>
      <c r="K12" s="49">
        <v>0</v>
      </c>
    </row>
    <row r="13" spans="1:11" ht="12.75" customHeight="1" x14ac:dyDescent="0.25">
      <c r="A13" s="204" t="s">
        <v>119</v>
      </c>
      <c r="B13" s="204"/>
      <c r="C13" s="204"/>
      <c r="D13" s="204"/>
      <c r="E13" s="204"/>
      <c r="F13" s="204"/>
      <c r="G13" s="11">
        <v>6</v>
      </c>
      <c r="H13" s="49">
        <v>1022227</v>
      </c>
      <c r="I13" s="49">
        <v>29142</v>
      </c>
      <c r="J13" s="49">
        <v>65575</v>
      </c>
      <c r="K13" s="49">
        <v>55276</v>
      </c>
    </row>
    <row r="14" spans="1:11" ht="12.75" customHeight="1" x14ac:dyDescent="0.25">
      <c r="A14" s="238" t="s">
        <v>358</v>
      </c>
      <c r="B14" s="238"/>
      <c r="C14" s="238"/>
      <c r="D14" s="238"/>
      <c r="E14" s="238"/>
      <c r="F14" s="238"/>
      <c r="G14" s="12">
        <v>7</v>
      </c>
      <c r="H14" s="48">
        <f>H15+H16+H20+H24+H25+H26+H29+H36</f>
        <v>1903172</v>
      </c>
      <c r="I14" s="48">
        <f>I15+I16+I20+I24+I25+I26+I29+I36</f>
        <v>1138004</v>
      </c>
      <c r="J14" s="48">
        <f>J15+J16+J20+J24+J25+J26+J29+J36</f>
        <v>1755120</v>
      </c>
      <c r="K14" s="48">
        <f>K15+K16+K20+K24+K25+K26+K29+K36</f>
        <v>1219541</v>
      </c>
    </row>
    <row r="15" spans="1:11" ht="12.75" customHeight="1" x14ac:dyDescent="0.25">
      <c r="A15" s="204" t="s">
        <v>104</v>
      </c>
      <c r="B15" s="204"/>
      <c r="C15" s="204"/>
      <c r="D15" s="204"/>
      <c r="E15" s="204"/>
      <c r="F15" s="204"/>
      <c r="G15" s="11">
        <v>8</v>
      </c>
      <c r="H15" s="49">
        <v>-2170</v>
      </c>
      <c r="I15" s="49">
        <v>-1857</v>
      </c>
      <c r="J15" s="49">
        <v>41582</v>
      </c>
      <c r="K15" s="49">
        <v>77466</v>
      </c>
    </row>
    <row r="16" spans="1:11" ht="12.75" customHeight="1" x14ac:dyDescent="0.25">
      <c r="A16" s="205" t="s">
        <v>438</v>
      </c>
      <c r="B16" s="205"/>
      <c r="C16" s="205"/>
      <c r="D16" s="205"/>
      <c r="E16" s="205"/>
      <c r="F16" s="205"/>
      <c r="G16" s="12">
        <v>9</v>
      </c>
      <c r="H16" s="48">
        <f>SUM(H17:H19)</f>
        <v>983408</v>
      </c>
      <c r="I16" s="48">
        <f>SUM(I17:I19)</f>
        <v>666193</v>
      </c>
      <c r="J16" s="48">
        <f>SUM(J17:J19)</f>
        <v>814964</v>
      </c>
      <c r="K16" s="48">
        <f>SUM(K17:K19)</f>
        <v>636226</v>
      </c>
    </row>
    <row r="17" spans="1:11" ht="12.75" customHeight="1" x14ac:dyDescent="0.25">
      <c r="A17" s="239" t="s">
        <v>120</v>
      </c>
      <c r="B17" s="239"/>
      <c r="C17" s="239"/>
      <c r="D17" s="239"/>
      <c r="E17" s="239"/>
      <c r="F17" s="239"/>
      <c r="G17" s="11">
        <v>10</v>
      </c>
      <c r="H17" s="49">
        <v>472407</v>
      </c>
      <c r="I17" s="49">
        <v>311280</v>
      </c>
      <c r="J17" s="49">
        <v>509015</v>
      </c>
      <c r="K17" s="49">
        <v>408608</v>
      </c>
    </row>
    <row r="18" spans="1:11" ht="12.75" customHeight="1" x14ac:dyDescent="0.25">
      <c r="A18" s="239" t="s">
        <v>121</v>
      </c>
      <c r="B18" s="239"/>
      <c r="C18" s="239"/>
      <c r="D18" s="239"/>
      <c r="E18" s="239"/>
      <c r="F18" s="239"/>
      <c r="G18" s="11">
        <v>11</v>
      </c>
      <c r="H18" s="49">
        <v>56234</v>
      </c>
      <c r="I18" s="49">
        <v>47438</v>
      </c>
      <c r="J18" s="49">
        <v>32081</v>
      </c>
      <c r="K18" s="49">
        <v>26833</v>
      </c>
    </row>
    <row r="19" spans="1:11" ht="12.75" customHeight="1" x14ac:dyDescent="0.25">
      <c r="A19" s="239" t="s">
        <v>122</v>
      </c>
      <c r="B19" s="239"/>
      <c r="C19" s="239"/>
      <c r="D19" s="239"/>
      <c r="E19" s="239"/>
      <c r="F19" s="239"/>
      <c r="G19" s="11">
        <v>12</v>
      </c>
      <c r="H19" s="49">
        <v>454767</v>
      </c>
      <c r="I19" s="49">
        <v>307475</v>
      </c>
      <c r="J19" s="49">
        <v>273868</v>
      </c>
      <c r="K19" s="49">
        <v>200785</v>
      </c>
    </row>
    <row r="20" spans="1:11" ht="12.75" customHeight="1" x14ac:dyDescent="0.25">
      <c r="A20" s="205" t="s">
        <v>439</v>
      </c>
      <c r="B20" s="205"/>
      <c r="C20" s="205"/>
      <c r="D20" s="205"/>
      <c r="E20" s="205"/>
      <c r="F20" s="205"/>
      <c r="G20" s="12">
        <v>13</v>
      </c>
      <c r="H20" s="48">
        <f>SUM(H21:H23)</f>
        <v>397471</v>
      </c>
      <c r="I20" s="48">
        <f>SUM(I21:I23)</f>
        <v>213712</v>
      </c>
      <c r="J20" s="48">
        <f>SUM(J21:J23)</f>
        <v>440780</v>
      </c>
      <c r="K20" s="48">
        <f>SUM(K21:K23)</f>
        <v>265914</v>
      </c>
    </row>
    <row r="21" spans="1:11" ht="12.75" customHeight="1" x14ac:dyDescent="0.25">
      <c r="A21" s="239" t="s">
        <v>105</v>
      </c>
      <c r="B21" s="239"/>
      <c r="C21" s="239"/>
      <c r="D21" s="239"/>
      <c r="E21" s="239"/>
      <c r="F21" s="239"/>
      <c r="G21" s="11">
        <v>14</v>
      </c>
      <c r="H21" s="49">
        <v>278641</v>
      </c>
      <c r="I21" s="49">
        <v>148274</v>
      </c>
      <c r="J21" s="49">
        <v>295826</v>
      </c>
      <c r="K21" s="49">
        <v>177726</v>
      </c>
    </row>
    <row r="22" spans="1:11" ht="12.75" customHeight="1" x14ac:dyDescent="0.25">
      <c r="A22" s="239" t="s">
        <v>106</v>
      </c>
      <c r="B22" s="239"/>
      <c r="C22" s="239"/>
      <c r="D22" s="239"/>
      <c r="E22" s="239"/>
      <c r="F22" s="239"/>
      <c r="G22" s="11">
        <v>15</v>
      </c>
      <c r="H22" s="49">
        <v>83272</v>
      </c>
      <c r="I22" s="49">
        <v>45396</v>
      </c>
      <c r="J22" s="49">
        <v>96439</v>
      </c>
      <c r="K22" s="49">
        <v>58586</v>
      </c>
    </row>
    <row r="23" spans="1:11" ht="12.75" customHeight="1" x14ac:dyDescent="0.25">
      <c r="A23" s="239" t="s">
        <v>107</v>
      </c>
      <c r="B23" s="239"/>
      <c r="C23" s="239"/>
      <c r="D23" s="239"/>
      <c r="E23" s="239"/>
      <c r="F23" s="239"/>
      <c r="G23" s="11">
        <v>16</v>
      </c>
      <c r="H23" s="49">
        <v>35558</v>
      </c>
      <c r="I23" s="49">
        <v>20042</v>
      </c>
      <c r="J23" s="49">
        <v>48515</v>
      </c>
      <c r="K23" s="49">
        <v>29602</v>
      </c>
    </row>
    <row r="24" spans="1:11" ht="12.75" customHeight="1" x14ac:dyDescent="0.25">
      <c r="A24" s="204" t="s">
        <v>108</v>
      </c>
      <c r="B24" s="204"/>
      <c r="C24" s="204"/>
      <c r="D24" s="204"/>
      <c r="E24" s="204"/>
      <c r="F24" s="204"/>
      <c r="G24" s="11">
        <v>17</v>
      </c>
      <c r="H24" s="49">
        <v>396221</v>
      </c>
      <c r="I24" s="49">
        <v>191916</v>
      </c>
      <c r="J24" s="49">
        <v>290815</v>
      </c>
      <c r="K24" s="49">
        <v>148064</v>
      </c>
    </row>
    <row r="25" spans="1:11" ht="12.75" customHeight="1" x14ac:dyDescent="0.25">
      <c r="A25" s="204" t="s">
        <v>109</v>
      </c>
      <c r="B25" s="204"/>
      <c r="C25" s="204"/>
      <c r="D25" s="204"/>
      <c r="E25" s="204"/>
      <c r="F25" s="204"/>
      <c r="G25" s="11">
        <v>18</v>
      </c>
      <c r="H25" s="49">
        <v>128163</v>
      </c>
      <c r="I25" s="49">
        <v>67961</v>
      </c>
      <c r="J25" s="49">
        <v>141150</v>
      </c>
      <c r="K25" s="49">
        <v>69317</v>
      </c>
    </row>
    <row r="26" spans="1:11" ht="12.75" customHeight="1" x14ac:dyDescent="0.25">
      <c r="A26" s="205" t="s">
        <v>440</v>
      </c>
      <c r="B26" s="205"/>
      <c r="C26" s="205"/>
      <c r="D26" s="205"/>
      <c r="E26" s="205"/>
      <c r="F26" s="205"/>
      <c r="G26" s="12">
        <v>19</v>
      </c>
      <c r="H26" s="48">
        <f>H27+H28</f>
        <v>0</v>
      </c>
      <c r="I26" s="48">
        <f>I27+I28</f>
        <v>0</v>
      </c>
      <c r="J26" s="48">
        <f>J27+J28</f>
        <v>0</v>
      </c>
      <c r="K26" s="48">
        <f>K27+K28</f>
        <v>0</v>
      </c>
    </row>
    <row r="27" spans="1:11" ht="12.75" customHeight="1" x14ac:dyDescent="0.25">
      <c r="A27" s="239" t="s">
        <v>123</v>
      </c>
      <c r="B27" s="239"/>
      <c r="C27" s="239"/>
      <c r="D27" s="239"/>
      <c r="E27" s="239"/>
      <c r="F27" s="239"/>
      <c r="G27" s="11">
        <v>20</v>
      </c>
      <c r="H27" s="49">
        <v>0</v>
      </c>
      <c r="I27" s="49">
        <v>0</v>
      </c>
      <c r="J27" s="49">
        <v>0</v>
      </c>
      <c r="K27" s="49">
        <v>0</v>
      </c>
    </row>
    <row r="28" spans="1:11" ht="12.75" customHeight="1" x14ac:dyDescent="0.25">
      <c r="A28" s="239" t="s">
        <v>124</v>
      </c>
      <c r="B28" s="239"/>
      <c r="C28" s="239"/>
      <c r="D28" s="239"/>
      <c r="E28" s="239"/>
      <c r="F28" s="239"/>
      <c r="G28" s="11">
        <v>21</v>
      </c>
      <c r="H28" s="49">
        <v>0</v>
      </c>
      <c r="I28" s="49">
        <v>0</v>
      </c>
      <c r="J28" s="49">
        <v>0</v>
      </c>
      <c r="K28" s="49">
        <v>0</v>
      </c>
    </row>
    <row r="29" spans="1:11" ht="12.75" customHeight="1" x14ac:dyDescent="0.25">
      <c r="A29" s="205" t="s">
        <v>441</v>
      </c>
      <c r="B29" s="205"/>
      <c r="C29" s="205"/>
      <c r="D29" s="205"/>
      <c r="E29" s="205"/>
      <c r="F29" s="205"/>
      <c r="G29" s="12">
        <v>22</v>
      </c>
      <c r="H29" s="48">
        <f>SUM(H30:H35)</f>
        <v>0</v>
      </c>
      <c r="I29" s="48">
        <f>SUM(I30:I35)</f>
        <v>0</v>
      </c>
      <c r="J29" s="48">
        <f>SUM(J30:J35)</f>
        <v>0</v>
      </c>
      <c r="K29" s="48">
        <f>SUM(K30:K35)</f>
        <v>0</v>
      </c>
    </row>
    <row r="30" spans="1:11" ht="12.75" customHeight="1" x14ac:dyDescent="0.25">
      <c r="A30" s="239" t="s">
        <v>125</v>
      </c>
      <c r="B30" s="239"/>
      <c r="C30" s="239"/>
      <c r="D30" s="239"/>
      <c r="E30" s="239"/>
      <c r="F30" s="239"/>
      <c r="G30" s="11">
        <v>23</v>
      </c>
      <c r="H30" s="49">
        <v>0</v>
      </c>
      <c r="I30" s="49">
        <v>0</v>
      </c>
      <c r="J30" s="49">
        <v>0</v>
      </c>
      <c r="K30" s="49">
        <v>0</v>
      </c>
    </row>
    <row r="31" spans="1:11" ht="12.75" customHeight="1" x14ac:dyDescent="0.25">
      <c r="A31" s="239" t="s">
        <v>126</v>
      </c>
      <c r="B31" s="239"/>
      <c r="C31" s="239"/>
      <c r="D31" s="239"/>
      <c r="E31" s="239"/>
      <c r="F31" s="239"/>
      <c r="G31" s="11">
        <v>24</v>
      </c>
      <c r="H31" s="49">
        <v>0</v>
      </c>
      <c r="I31" s="49">
        <v>0</v>
      </c>
      <c r="J31" s="49">
        <v>0</v>
      </c>
      <c r="K31" s="49">
        <v>0</v>
      </c>
    </row>
    <row r="32" spans="1:11" ht="12.75" customHeight="1" x14ac:dyDescent="0.25">
      <c r="A32" s="239" t="s">
        <v>127</v>
      </c>
      <c r="B32" s="239"/>
      <c r="C32" s="239"/>
      <c r="D32" s="239"/>
      <c r="E32" s="239"/>
      <c r="F32" s="239"/>
      <c r="G32" s="11">
        <v>25</v>
      </c>
      <c r="H32" s="49">
        <v>0</v>
      </c>
      <c r="I32" s="49">
        <v>0</v>
      </c>
      <c r="J32" s="49">
        <v>0</v>
      </c>
      <c r="K32" s="49">
        <v>0</v>
      </c>
    </row>
    <row r="33" spans="1:11" ht="12.75" customHeight="1" x14ac:dyDescent="0.25">
      <c r="A33" s="239" t="s">
        <v>128</v>
      </c>
      <c r="B33" s="239"/>
      <c r="C33" s="239"/>
      <c r="D33" s="239"/>
      <c r="E33" s="239"/>
      <c r="F33" s="239"/>
      <c r="G33" s="11">
        <v>26</v>
      </c>
      <c r="H33" s="49">
        <v>0</v>
      </c>
      <c r="I33" s="49">
        <v>0</v>
      </c>
      <c r="J33" s="49">
        <v>0</v>
      </c>
      <c r="K33" s="49">
        <v>0</v>
      </c>
    </row>
    <row r="34" spans="1:11" ht="12.75" customHeight="1" x14ac:dyDescent="0.25">
      <c r="A34" s="239" t="s">
        <v>129</v>
      </c>
      <c r="B34" s="239"/>
      <c r="C34" s="239"/>
      <c r="D34" s="239"/>
      <c r="E34" s="239"/>
      <c r="F34" s="239"/>
      <c r="G34" s="11">
        <v>27</v>
      </c>
      <c r="H34" s="49">
        <v>0</v>
      </c>
      <c r="I34" s="49">
        <v>0</v>
      </c>
      <c r="J34" s="49">
        <v>0</v>
      </c>
      <c r="K34" s="49">
        <v>0</v>
      </c>
    </row>
    <row r="35" spans="1:11" ht="12.75" customHeight="1" x14ac:dyDescent="0.25">
      <c r="A35" s="239" t="s">
        <v>130</v>
      </c>
      <c r="B35" s="239"/>
      <c r="C35" s="239"/>
      <c r="D35" s="239"/>
      <c r="E35" s="239"/>
      <c r="F35" s="239"/>
      <c r="G35" s="11">
        <v>28</v>
      </c>
      <c r="H35" s="49">
        <v>0</v>
      </c>
      <c r="I35" s="49">
        <v>0</v>
      </c>
      <c r="J35" s="49">
        <v>0</v>
      </c>
      <c r="K35" s="49">
        <v>0</v>
      </c>
    </row>
    <row r="36" spans="1:11" ht="12.75" customHeight="1" x14ac:dyDescent="0.25">
      <c r="A36" s="204" t="s">
        <v>110</v>
      </c>
      <c r="B36" s="204"/>
      <c r="C36" s="204"/>
      <c r="D36" s="204"/>
      <c r="E36" s="204"/>
      <c r="F36" s="204"/>
      <c r="G36" s="11">
        <v>29</v>
      </c>
      <c r="H36" s="49">
        <v>79</v>
      </c>
      <c r="I36" s="49">
        <v>79</v>
      </c>
      <c r="J36" s="49">
        <v>25829</v>
      </c>
      <c r="K36" s="49">
        <v>22554</v>
      </c>
    </row>
    <row r="37" spans="1:11" ht="12.75" customHeight="1" x14ac:dyDescent="0.25">
      <c r="A37" s="238" t="s">
        <v>359</v>
      </c>
      <c r="B37" s="238"/>
      <c r="C37" s="238"/>
      <c r="D37" s="238"/>
      <c r="E37" s="238"/>
      <c r="F37" s="238"/>
      <c r="G37" s="12">
        <v>30</v>
      </c>
      <c r="H37" s="48">
        <f>SUM(H38:H47)</f>
        <v>121421</v>
      </c>
      <c r="I37" s="48">
        <f>SUM(I38:I47)</f>
        <v>57557</v>
      </c>
      <c r="J37" s="48">
        <f>SUM(J38:J47)</f>
        <v>134266</v>
      </c>
      <c r="K37" s="48">
        <f>SUM(K38:K47)</f>
        <v>41345</v>
      </c>
    </row>
    <row r="38" spans="1:11" ht="12.75" customHeight="1" x14ac:dyDescent="0.25">
      <c r="A38" s="204" t="s">
        <v>131</v>
      </c>
      <c r="B38" s="204"/>
      <c r="C38" s="204"/>
      <c r="D38" s="204"/>
      <c r="E38" s="204"/>
      <c r="F38" s="204"/>
      <c r="G38" s="11">
        <v>31</v>
      </c>
      <c r="H38" s="49">
        <v>0</v>
      </c>
      <c r="I38" s="49">
        <v>0</v>
      </c>
      <c r="J38" s="49">
        <v>0</v>
      </c>
      <c r="K38" s="49">
        <v>0</v>
      </c>
    </row>
    <row r="39" spans="1:11" ht="25.2" customHeight="1" x14ac:dyDescent="0.25">
      <c r="A39" s="204" t="s">
        <v>132</v>
      </c>
      <c r="B39" s="204"/>
      <c r="C39" s="204"/>
      <c r="D39" s="204"/>
      <c r="E39" s="204"/>
      <c r="F39" s="204"/>
      <c r="G39" s="11">
        <v>32</v>
      </c>
      <c r="H39" s="49">
        <v>0</v>
      </c>
      <c r="I39" s="49">
        <v>0</v>
      </c>
      <c r="J39" s="49">
        <v>0</v>
      </c>
      <c r="K39" s="49">
        <v>0</v>
      </c>
    </row>
    <row r="40" spans="1:11" ht="25.2" customHeight="1" x14ac:dyDescent="0.25">
      <c r="A40" s="204" t="s">
        <v>133</v>
      </c>
      <c r="B40" s="204"/>
      <c r="C40" s="204"/>
      <c r="D40" s="204"/>
      <c r="E40" s="204"/>
      <c r="F40" s="204"/>
      <c r="G40" s="11">
        <v>33</v>
      </c>
      <c r="H40" s="49">
        <v>0</v>
      </c>
      <c r="I40" s="49">
        <v>0</v>
      </c>
      <c r="J40" s="49">
        <v>0</v>
      </c>
      <c r="K40" s="49">
        <v>0</v>
      </c>
    </row>
    <row r="41" spans="1:11" ht="25.2" customHeight="1" x14ac:dyDescent="0.25">
      <c r="A41" s="204" t="s">
        <v>134</v>
      </c>
      <c r="B41" s="204"/>
      <c r="C41" s="204"/>
      <c r="D41" s="204"/>
      <c r="E41" s="204"/>
      <c r="F41" s="204"/>
      <c r="G41" s="11">
        <v>34</v>
      </c>
      <c r="H41" s="49">
        <v>0</v>
      </c>
      <c r="I41" s="49">
        <v>0</v>
      </c>
      <c r="J41" s="49">
        <v>0</v>
      </c>
      <c r="K41" s="49">
        <v>0</v>
      </c>
    </row>
    <row r="42" spans="1:11" ht="25.2" customHeight="1" x14ac:dyDescent="0.25">
      <c r="A42" s="204" t="s">
        <v>135</v>
      </c>
      <c r="B42" s="204"/>
      <c r="C42" s="204"/>
      <c r="D42" s="204"/>
      <c r="E42" s="204"/>
      <c r="F42" s="204"/>
      <c r="G42" s="11">
        <v>35</v>
      </c>
      <c r="H42" s="49">
        <v>0</v>
      </c>
      <c r="I42" s="49">
        <v>0</v>
      </c>
      <c r="J42" s="49">
        <v>0</v>
      </c>
      <c r="K42" s="49">
        <v>0</v>
      </c>
    </row>
    <row r="43" spans="1:11" ht="12.75" customHeight="1" x14ac:dyDescent="0.25">
      <c r="A43" s="204" t="s">
        <v>136</v>
      </c>
      <c r="B43" s="204"/>
      <c r="C43" s="204"/>
      <c r="D43" s="204"/>
      <c r="E43" s="204"/>
      <c r="F43" s="204"/>
      <c r="G43" s="11">
        <v>36</v>
      </c>
      <c r="H43" s="49">
        <v>0</v>
      </c>
      <c r="I43" s="49">
        <v>0</v>
      </c>
      <c r="J43" s="49">
        <v>13332</v>
      </c>
      <c r="K43" s="49">
        <v>13332</v>
      </c>
    </row>
    <row r="44" spans="1:11" ht="12.75" customHeight="1" x14ac:dyDescent="0.25">
      <c r="A44" s="204" t="s">
        <v>137</v>
      </c>
      <c r="B44" s="204"/>
      <c r="C44" s="204"/>
      <c r="D44" s="204"/>
      <c r="E44" s="204"/>
      <c r="F44" s="204"/>
      <c r="G44" s="11">
        <v>37</v>
      </c>
      <c r="H44" s="49">
        <v>58542</v>
      </c>
      <c r="I44" s="49">
        <v>32813</v>
      </c>
      <c r="J44" s="49">
        <v>75540</v>
      </c>
      <c r="K44" s="49">
        <v>20603</v>
      </c>
    </row>
    <row r="45" spans="1:11" ht="12.75" customHeight="1" x14ac:dyDescent="0.25">
      <c r="A45" s="204" t="s">
        <v>138</v>
      </c>
      <c r="B45" s="204"/>
      <c r="C45" s="204"/>
      <c r="D45" s="204"/>
      <c r="E45" s="204"/>
      <c r="F45" s="204"/>
      <c r="G45" s="11">
        <v>38</v>
      </c>
      <c r="H45" s="49">
        <v>37888</v>
      </c>
      <c r="I45" s="49">
        <v>51</v>
      </c>
      <c r="J45" s="49">
        <v>40014</v>
      </c>
      <c r="K45" s="49">
        <v>2177</v>
      </c>
    </row>
    <row r="46" spans="1:11" ht="12.75" customHeight="1" x14ac:dyDescent="0.25">
      <c r="A46" s="204" t="s">
        <v>139</v>
      </c>
      <c r="B46" s="204"/>
      <c r="C46" s="204"/>
      <c r="D46" s="204"/>
      <c r="E46" s="204"/>
      <c r="F46" s="204"/>
      <c r="G46" s="11">
        <v>39</v>
      </c>
      <c r="H46" s="49">
        <v>24991</v>
      </c>
      <c r="I46" s="49">
        <v>24693</v>
      </c>
      <c r="J46" s="49">
        <v>147</v>
      </c>
      <c r="K46" s="49">
        <v>0</v>
      </c>
    </row>
    <row r="47" spans="1:11" ht="12.75" customHeight="1" x14ac:dyDescent="0.25">
      <c r="A47" s="204" t="s">
        <v>140</v>
      </c>
      <c r="B47" s="204"/>
      <c r="C47" s="204"/>
      <c r="D47" s="204"/>
      <c r="E47" s="204"/>
      <c r="F47" s="204"/>
      <c r="G47" s="11">
        <v>40</v>
      </c>
      <c r="H47" s="49">
        <v>0</v>
      </c>
      <c r="I47" s="49">
        <v>0</v>
      </c>
      <c r="J47" s="49">
        <v>5233</v>
      </c>
      <c r="K47" s="49">
        <v>5233</v>
      </c>
    </row>
    <row r="48" spans="1:11" ht="12.75" customHeight="1" x14ac:dyDescent="0.25">
      <c r="A48" s="238" t="s">
        <v>360</v>
      </c>
      <c r="B48" s="238"/>
      <c r="C48" s="238"/>
      <c r="D48" s="238"/>
      <c r="E48" s="238"/>
      <c r="F48" s="238"/>
      <c r="G48" s="12">
        <v>41</v>
      </c>
      <c r="H48" s="48">
        <f>SUM(H49:H55)</f>
        <v>57474</v>
      </c>
      <c r="I48" s="48">
        <f>SUM(I49:I55)</f>
        <v>-205359</v>
      </c>
      <c r="J48" s="48">
        <f>SUM(J49:J55)</f>
        <v>174517</v>
      </c>
      <c r="K48" s="48">
        <f>SUM(K49:K55)</f>
        <v>69936</v>
      </c>
    </row>
    <row r="49" spans="1:11" ht="25.2" customHeight="1" x14ac:dyDescent="0.25">
      <c r="A49" s="204" t="s">
        <v>141</v>
      </c>
      <c r="B49" s="204"/>
      <c r="C49" s="204"/>
      <c r="D49" s="204"/>
      <c r="E49" s="204"/>
      <c r="F49" s="204"/>
      <c r="G49" s="11">
        <v>42</v>
      </c>
      <c r="H49" s="49">
        <v>0</v>
      </c>
      <c r="I49" s="49">
        <v>0</v>
      </c>
      <c r="J49" s="49">
        <v>0</v>
      </c>
      <c r="K49" s="49">
        <v>0</v>
      </c>
    </row>
    <row r="50" spans="1:11" ht="12.75" customHeight="1" x14ac:dyDescent="0.25">
      <c r="A50" s="242" t="s">
        <v>142</v>
      </c>
      <c r="B50" s="242"/>
      <c r="C50" s="242"/>
      <c r="D50" s="242"/>
      <c r="E50" s="242"/>
      <c r="F50" s="242"/>
      <c r="G50" s="11">
        <v>43</v>
      </c>
      <c r="H50" s="49">
        <v>0</v>
      </c>
      <c r="I50" s="49">
        <v>0</v>
      </c>
      <c r="J50" s="49">
        <v>0</v>
      </c>
      <c r="K50" s="49">
        <v>0</v>
      </c>
    </row>
    <row r="51" spans="1:11" ht="12.75" customHeight="1" x14ac:dyDescent="0.25">
      <c r="A51" s="242" t="s">
        <v>143</v>
      </c>
      <c r="B51" s="242"/>
      <c r="C51" s="242"/>
      <c r="D51" s="242"/>
      <c r="E51" s="242"/>
      <c r="F51" s="242"/>
      <c r="G51" s="11">
        <v>44</v>
      </c>
      <c r="H51" s="49">
        <v>56710</v>
      </c>
      <c r="I51" s="49">
        <v>27832</v>
      </c>
      <c r="J51" s="49">
        <v>69742</v>
      </c>
      <c r="K51" s="49">
        <v>40781</v>
      </c>
    </row>
    <row r="52" spans="1:11" ht="12.75" customHeight="1" x14ac:dyDescent="0.25">
      <c r="A52" s="242" t="s">
        <v>144</v>
      </c>
      <c r="B52" s="242"/>
      <c r="C52" s="242"/>
      <c r="D52" s="242"/>
      <c r="E52" s="242"/>
      <c r="F52" s="242"/>
      <c r="G52" s="11">
        <v>45</v>
      </c>
      <c r="H52" s="49">
        <v>55</v>
      </c>
      <c r="I52" s="49">
        <v>11</v>
      </c>
      <c r="J52" s="49">
        <v>4</v>
      </c>
      <c r="K52" s="49">
        <v>3</v>
      </c>
    </row>
    <row r="53" spans="1:11" ht="12.75" customHeight="1" x14ac:dyDescent="0.25">
      <c r="A53" s="242" t="s">
        <v>145</v>
      </c>
      <c r="B53" s="242"/>
      <c r="C53" s="242"/>
      <c r="D53" s="242"/>
      <c r="E53" s="242"/>
      <c r="F53" s="242"/>
      <c r="G53" s="11">
        <v>46</v>
      </c>
      <c r="H53" s="49">
        <v>379</v>
      </c>
      <c r="I53" s="49">
        <v>-233532</v>
      </c>
      <c r="J53" s="49">
        <v>98253</v>
      </c>
      <c r="K53" s="49">
        <v>27634</v>
      </c>
    </row>
    <row r="54" spans="1:11" ht="12.75" customHeight="1" x14ac:dyDescent="0.25">
      <c r="A54" s="242" t="s">
        <v>146</v>
      </c>
      <c r="B54" s="242"/>
      <c r="C54" s="242"/>
      <c r="D54" s="242"/>
      <c r="E54" s="242"/>
      <c r="F54" s="242"/>
      <c r="G54" s="11">
        <v>47</v>
      </c>
      <c r="H54" s="49">
        <v>0</v>
      </c>
      <c r="I54" s="49">
        <v>0</v>
      </c>
      <c r="J54" s="49">
        <v>0</v>
      </c>
      <c r="K54" s="49">
        <v>0</v>
      </c>
    </row>
    <row r="55" spans="1:11" ht="12.75" customHeight="1" x14ac:dyDescent="0.25">
      <c r="A55" s="242" t="s">
        <v>147</v>
      </c>
      <c r="B55" s="242"/>
      <c r="C55" s="242"/>
      <c r="D55" s="242"/>
      <c r="E55" s="242"/>
      <c r="F55" s="242"/>
      <c r="G55" s="11">
        <v>48</v>
      </c>
      <c r="H55" s="49">
        <v>330</v>
      </c>
      <c r="I55" s="49">
        <v>330</v>
      </c>
      <c r="J55" s="49">
        <v>6518</v>
      </c>
      <c r="K55" s="49">
        <v>1518</v>
      </c>
    </row>
    <row r="56" spans="1:11" ht="22.2" customHeight="1" x14ac:dyDescent="0.25">
      <c r="A56" s="244" t="s">
        <v>148</v>
      </c>
      <c r="B56" s="244"/>
      <c r="C56" s="244"/>
      <c r="D56" s="244"/>
      <c r="E56" s="244"/>
      <c r="F56" s="244"/>
      <c r="G56" s="11">
        <v>49</v>
      </c>
      <c r="H56" s="49">
        <v>0</v>
      </c>
      <c r="I56" s="49">
        <v>0</v>
      </c>
      <c r="J56" s="49">
        <v>0</v>
      </c>
      <c r="K56" s="49">
        <v>0</v>
      </c>
    </row>
    <row r="57" spans="1:11" ht="12.75" customHeight="1" x14ac:dyDescent="0.25">
      <c r="A57" s="244" t="s">
        <v>149</v>
      </c>
      <c r="B57" s="244"/>
      <c r="C57" s="244"/>
      <c r="D57" s="244"/>
      <c r="E57" s="244"/>
      <c r="F57" s="244"/>
      <c r="G57" s="11">
        <v>50</v>
      </c>
      <c r="H57" s="49">
        <v>0</v>
      </c>
      <c r="I57" s="49">
        <v>0</v>
      </c>
      <c r="J57" s="49">
        <v>0</v>
      </c>
      <c r="K57" s="49">
        <v>0</v>
      </c>
    </row>
    <row r="58" spans="1:11" ht="24.6" customHeight="1" x14ac:dyDescent="0.25">
      <c r="A58" s="244" t="s">
        <v>150</v>
      </c>
      <c r="B58" s="244"/>
      <c r="C58" s="244"/>
      <c r="D58" s="244"/>
      <c r="E58" s="244"/>
      <c r="F58" s="244"/>
      <c r="G58" s="11">
        <v>51</v>
      </c>
      <c r="H58" s="49">
        <v>0</v>
      </c>
      <c r="I58" s="49">
        <v>0</v>
      </c>
      <c r="J58" s="49">
        <v>0</v>
      </c>
      <c r="K58" s="49">
        <v>0</v>
      </c>
    </row>
    <row r="59" spans="1:11" ht="12.75" customHeight="1" x14ac:dyDescent="0.25">
      <c r="A59" s="244" t="s">
        <v>151</v>
      </c>
      <c r="B59" s="244"/>
      <c r="C59" s="244"/>
      <c r="D59" s="244"/>
      <c r="E59" s="244"/>
      <c r="F59" s="244"/>
      <c r="G59" s="11">
        <v>52</v>
      </c>
      <c r="H59" s="49">
        <v>0</v>
      </c>
      <c r="I59" s="49">
        <v>0</v>
      </c>
      <c r="J59" s="49">
        <v>0</v>
      </c>
      <c r="K59" s="49">
        <v>0</v>
      </c>
    </row>
    <row r="60" spans="1:11" ht="12.75" customHeight="1" x14ac:dyDescent="0.25">
      <c r="A60" s="238" t="s">
        <v>361</v>
      </c>
      <c r="B60" s="238"/>
      <c r="C60" s="238"/>
      <c r="D60" s="238"/>
      <c r="E60" s="238"/>
      <c r="F60" s="238"/>
      <c r="G60" s="12">
        <v>53</v>
      </c>
      <c r="H60" s="48">
        <f>H8+H37+H56+H57</f>
        <v>2639418</v>
      </c>
      <c r="I60" s="48">
        <f t="shared" ref="I60:K60" si="0">I8+I37+I56+I57</f>
        <v>1149668</v>
      </c>
      <c r="J60" s="48">
        <f t="shared" si="0"/>
        <v>1781811</v>
      </c>
      <c r="K60" s="48">
        <f t="shared" si="0"/>
        <v>1250749</v>
      </c>
    </row>
    <row r="61" spans="1:11" ht="12.75" customHeight="1" x14ac:dyDescent="0.25">
      <c r="A61" s="238" t="s">
        <v>362</v>
      </c>
      <c r="B61" s="238"/>
      <c r="C61" s="238"/>
      <c r="D61" s="238"/>
      <c r="E61" s="238"/>
      <c r="F61" s="238"/>
      <c r="G61" s="12">
        <v>54</v>
      </c>
      <c r="H61" s="48">
        <f>H14+H48+H58+H59</f>
        <v>1960646</v>
      </c>
      <c r="I61" s="48">
        <f t="shared" ref="I61:K61" si="1">I14+I48+I58+I59</f>
        <v>932645</v>
      </c>
      <c r="J61" s="48">
        <f t="shared" si="1"/>
        <v>1929637</v>
      </c>
      <c r="K61" s="48">
        <f t="shared" si="1"/>
        <v>1289477</v>
      </c>
    </row>
    <row r="62" spans="1:11" ht="12.75" customHeight="1" x14ac:dyDescent="0.25">
      <c r="A62" s="238" t="s">
        <v>363</v>
      </c>
      <c r="B62" s="238"/>
      <c r="C62" s="238"/>
      <c r="D62" s="238"/>
      <c r="E62" s="238"/>
      <c r="F62" s="238"/>
      <c r="G62" s="12">
        <v>55</v>
      </c>
      <c r="H62" s="48">
        <f>H60-H61</f>
        <v>678772</v>
      </c>
      <c r="I62" s="48">
        <f t="shared" ref="I62:K62" si="2">I60-I61</f>
        <v>217023</v>
      </c>
      <c r="J62" s="48">
        <f t="shared" si="2"/>
        <v>-147826</v>
      </c>
      <c r="K62" s="48">
        <f t="shared" si="2"/>
        <v>-38728</v>
      </c>
    </row>
    <row r="63" spans="1:11" ht="12.75" customHeight="1" x14ac:dyDescent="0.25">
      <c r="A63" s="243" t="s">
        <v>364</v>
      </c>
      <c r="B63" s="243"/>
      <c r="C63" s="243"/>
      <c r="D63" s="243"/>
      <c r="E63" s="243"/>
      <c r="F63" s="243"/>
      <c r="G63" s="12">
        <v>56</v>
      </c>
      <c r="H63" s="48">
        <f>+IF((H60-H61)&gt;0,(H60-H61),0)</f>
        <v>678772</v>
      </c>
      <c r="I63" s="48">
        <f t="shared" ref="I63:K63" si="3">+IF((I60-I61)&gt;0,(I60-I61),0)</f>
        <v>217023</v>
      </c>
      <c r="J63" s="48">
        <f t="shared" si="3"/>
        <v>0</v>
      </c>
      <c r="K63" s="48">
        <f t="shared" si="3"/>
        <v>0</v>
      </c>
    </row>
    <row r="64" spans="1:11" ht="12.75" customHeight="1" x14ac:dyDescent="0.25">
      <c r="A64" s="243" t="s">
        <v>365</v>
      </c>
      <c r="B64" s="243"/>
      <c r="C64" s="243"/>
      <c r="D64" s="243"/>
      <c r="E64" s="243"/>
      <c r="F64" s="243"/>
      <c r="G64" s="12">
        <v>57</v>
      </c>
      <c r="H64" s="48">
        <f>+IF((H60-H61)&lt;0,(H60-H61),0)</f>
        <v>0</v>
      </c>
      <c r="I64" s="48">
        <f t="shared" ref="I64:K64" si="4">+IF((I60-I61)&lt;0,(I60-I61),0)</f>
        <v>0</v>
      </c>
      <c r="J64" s="48">
        <f t="shared" si="4"/>
        <v>-147826</v>
      </c>
      <c r="K64" s="48">
        <f t="shared" si="4"/>
        <v>-38728</v>
      </c>
    </row>
    <row r="65" spans="1:11" ht="12.75" customHeight="1" x14ac:dyDescent="0.25">
      <c r="A65" s="244" t="s">
        <v>111</v>
      </c>
      <c r="B65" s="244"/>
      <c r="C65" s="244"/>
      <c r="D65" s="244"/>
      <c r="E65" s="244"/>
      <c r="F65" s="244"/>
      <c r="G65" s="11">
        <v>58</v>
      </c>
      <c r="H65" s="49">
        <v>0</v>
      </c>
      <c r="I65" s="49">
        <v>0</v>
      </c>
      <c r="J65" s="49">
        <v>11800</v>
      </c>
      <c r="K65" s="49">
        <v>11800</v>
      </c>
    </row>
    <row r="66" spans="1:11" ht="12.75" customHeight="1" x14ac:dyDescent="0.25">
      <c r="A66" s="238" t="s">
        <v>366</v>
      </c>
      <c r="B66" s="238"/>
      <c r="C66" s="238"/>
      <c r="D66" s="238"/>
      <c r="E66" s="238"/>
      <c r="F66" s="238"/>
      <c r="G66" s="12">
        <v>59</v>
      </c>
      <c r="H66" s="48">
        <f>H62-H65</f>
        <v>678772</v>
      </c>
      <c r="I66" s="48">
        <f t="shared" ref="I66:K66" si="5">I62-I65</f>
        <v>217023</v>
      </c>
      <c r="J66" s="48">
        <f t="shared" si="5"/>
        <v>-159626</v>
      </c>
      <c r="K66" s="48">
        <f t="shared" si="5"/>
        <v>-50528</v>
      </c>
    </row>
    <row r="67" spans="1:11" ht="12.75" customHeight="1" x14ac:dyDescent="0.25">
      <c r="A67" s="243" t="s">
        <v>367</v>
      </c>
      <c r="B67" s="243"/>
      <c r="C67" s="243"/>
      <c r="D67" s="243"/>
      <c r="E67" s="243"/>
      <c r="F67" s="243"/>
      <c r="G67" s="12">
        <v>60</v>
      </c>
      <c r="H67" s="48">
        <f>+IF((H62-H65)&gt;0,(H62-H65),0)</f>
        <v>678772</v>
      </c>
      <c r="I67" s="48">
        <f t="shared" ref="I67:K67" si="6">+IF((I62-I65)&gt;0,(I62-I65),0)</f>
        <v>217023</v>
      </c>
      <c r="J67" s="48">
        <f t="shared" si="6"/>
        <v>0</v>
      </c>
      <c r="K67" s="48">
        <f t="shared" si="6"/>
        <v>0</v>
      </c>
    </row>
    <row r="68" spans="1:11" ht="12.75" customHeight="1" x14ac:dyDescent="0.25">
      <c r="A68" s="243" t="s">
        <v>368</v>
      </c>
      <c r="B68" s="243"/>
      <c r="C68" s="243"/>
      <c r="D68" s="243"/>
      <c r="E68" s="243"/>
      <c r="F68" s="243"/>
      <c r="G68" s="12">
        <v>61</v>
      </c>
      <c r="H68" s="48">
        <f>+IF((H62-H65)&lt;0,(H62-H65),0)</f>
        <v>0</v>
      </c>
      <c r="I68" s="48">
        <f t="shared" ref="I68:K68" si="7">+IF((I62-I65)&lt;0,(I62-I65),0)</f>
        <v>0</v>
      </c>
      <c r="J68" s="48">
        <f t="shared" si="7"/>
        <v>-159626</v>
      </c>
      <c r="K68" s="48">
        <f t="shared" si="7"/>
        <v>-50528</v>
      </c>
    </row>
    <row r="69" spans="1:11" x14ac:dyDescent="0.25">
      <c r="A69" s="245" t="s">
        <v>152</v>
      </c>
      <c r="B69" s="245"/>
      <c r="C69" s="245"/>
      <c r="D69" s="245"/>
      <c r="E69" s="245"/>
      <c r="F69" s="245"/>
      <c r="G69" s="246"/>
      <c r="H69" s="246"/>
      <c r="I69" s="246"/>
      <c r="J69" s="247"/>
      <c r="K69" s="247"/>
    </row>
    <row r="70" spans="1:11" ht="22.2" customHeight="1" x14ac:dyDescent="0.25">
      <c r="A70" s="238" t="s">
        <v>369</v>
      </c>
      <c r="B70" s="238"/>
      <c r="C70" s="238"/>
      <c r="D70" s="238"/>
      <c r="E70" s="238"/>
      <c r="F70" s="238"/>
      <c r="G70" s="12">
        <v>62</v>
      </c>
      <c r="H70" s="48">
        <f>H71-H72</f>
        <v>0</v>
      </c>
      <c r="I70" s="48">
        <f>I71-I72</f>
        <v>0</v>
      </c>
      <c r="J70" s="48">
        <f>J71-J72</f>
        <v>0</v>
      </c>
      <c r="K70" s="48">
        <f>K71-K72</f>
        <v>0</v>
      </c>
    </row>
    <row r="71" spans="1:11" ht="12.75" customHeight="1" x14ac:dyDescent="0.25">
      <c r="A71" s="242" t="s">
        <v>153</v>
      </c>
      <c r="B71" s="242"/>
      <c r="C71" s="242"/>
      <c r="D71" s="242"/>
      <c r="E71" s="242"/>
      <c r="F71" s="242"/>
      <c r="G71" s="11">
        <v>63</v>
      </c>
      <c r="H71" s="49">
        <v>0</v>
      </c>
      <c r="I71" s="49">
        <v>0</v>
      </c>
      <c r="J71" s="49">
        <v>0</v>
      </c>
      <c r="K71" s="49">
        <v>0</v>
      </c>
    </row>
    <row r="72" spans="1:11" ht="12.75" customHeight="1" x14ac:dyDescent="0.25">
      <c r="A72" s="242" t="s">
        <v>154</v>
      </c>
      <c r="B72" s="242"/>
      <c r="C72" s="242"/>
      <c r="D72" s="242"/>
      <c r="E72" s="242"/>
      <c r="F72" s="242"/>
      <c r="G72" s="11">
        <v>64</v>
      </c>
      <c r="H72" s="49">
        <v>0</v>
      </c>
      <c r="I72" s="49">
        <v>0</v>
      </c>
      <c r="J72" s="49">
        <v>0</v>
      </c>
      <c r="K72" s="49">
        <v>0</v>
      </c>
    </row>
    <row r="73" spans="1:11" ht="12.75" customHeight="1" x14ac:dyDescent="0.25">
      <c r="A73" s="244" t="s">
        <v>155</v>
      </c>
      <c r="B73" s="244"/>
      <c r="C73" s="244"/>
      <c r="D73" s="244"/>
      <c r="E73" s="244"/>
      <c r="F73" s="244"/>
      <c r="G73" s="11">
        <v>65</v>
      </c>
      <c r="H73" s="49">
        <v>0</v>
      </c>
      <c r="I73" s="49">
        <v>0</v>
      </c>
      <c r="J73" s="49">
        <v>0</v>
      </c>
      <c r="K73" s="49">
        <v>0</v>
      </c>
    </row>
    <row r="74" spans="1:11" ht="12.75" customHeight="1" x14ac:dyDescent="0.25">
      <c r="A74" s="243" t="s">
        <v>370</v>
      </c>
      <c r="B74" s="243"/>
      <c r="C74" s="243"/>
      <c r="D74" s="243"/>
      <c r="E74" s="243"/>
      <c r="F74" s="243"/>
      <c r="G74" s="12">
        <v>66</v>
      </c>
      <c r="H74" s="71">
        <v>0</v>
      </c>
      <c r="I74" s="71">
        <v>0</v>
      </c>
      <c r="J74" s="71">
        <v>0</v>
      </c>
      <c r="K74" s="71">
        <v>0</v>
      </c>
    </row>
    <row r="75" spans="1:11" ht="12.75" customHeight="1" x14ac:dyDescent="0.25">
      <c r="A75" s="243" t="s">
        <v>371</v>
      </c>
      <c r="B75" s="243"/>
      <c r="C75" s="243"/>
      <c r="D75" s="243"/>
      <c r="E75" s="243"/>
      <c r="F75" s="243"/>
      <c r="G75" s="12">
        <v>67</v>
      </c>
      <c r="H75" s="71">
        <v>0</v>
      </c>
      <c r="I75" s="71">
        <v>0</v>
      </c>
      <c r="J75" s="71">
        <v>0</v>
      </c>
      <c r="K75" s="71">
        <v>0</v>
      </c>
    </row>
    <row r="76" spans="1:11" x14ac:dyDescent="0.25">
      <c r="A76" s="245" t="s">
        <v>156</v>
      </c>
      <c r="B76" s="245"/>
      <c r="C76" s="245"/>
      <c r="D76" s="245"/>
      <c r="E76" s="245"/>
      <c r="F76" s="245"/>
      <c r="G76" s="246"/>
      <c r="H76" s="246"/>
      <c r="I76" s="246"/>
      <c r="J76" s="247"/>
      <c r="K76" s="247"/>
    </row>
    <row r="77" spans="1:11" ht="12.75" customHeight="1" x14ac:dyDescent="0.25">
      <c r="A77" s="238" t="s">
        <v>372</v>
      </c>
      <c r="B77" s="238"/>
      <c r="C77" s="238"/>
      <c r="D77" s="238"/>
      <c r="E77" s="238"/>
      <c r="F77" s="238"/>
      <c r="G77" s="12">
        <v>68</v>
      </c>
      <c r="H77" s="71">
        <v>0</v>
      </c>
      <c r="I77" s="71">
        <v>0</v>
      </c>
      <c r="J77" s="71">
        <v>0</v>
      </c>
      <c r="K77" s="71">
        <v>0</v>
      </c>
    </row>
    <row r="78" spans="1:11" ht="12.75" customHeight="1" x14ac:dyDescent="0.25">
      <c r="A78" s="248" t="s">
        <v>373</v>
      </c>
      <c r="B78" s="248"/>
      <c r="C78" s="248"/>
      <c r="D78" s="248"/>
      <c r="E78" s="248"/>
      <c r="F78" s="248"/>
      <c r="G78" s="42">
        <v>69</v>
      </c>
      <c r="H78" s="50">
        <v>0</v>
      </c>
      <c r="I78" s="50">
        <v>0</v>
      </c>
      <c r="J78" s="50">
        <v>0</v>
      </c>
      <c r="K78" s="50">
        <v>0</v>
      </c>
    </row>
    <row r="79" spans="1:11" ht="12.75" customHeight="1" x14ac:dyDescent="0.25">
      <c r="A79" s="248" t="s">
        <v>374</v>
      </c>
      <c r="B79" s="248"/>
      <c r="C79" s="248"/>
      <c r="D79" s="248"/>
      <c r="E79" s="248"/>
      <c r="F79" s="248"/>
      <c r="G79" s="42">
        <v>70</v>
      </c>
      <c r="H79" s="50">
        <v>0</v>
      </c>
      <c r="I79" s="50">
        <v>0</v>
      </c>
      <c r="J79" s="50">
        <v>0</v>
      </c>
      <c r="K79" s="50">
        <v>0</v>
      </c>
    </row>
    <row r="80" spans="1:11" ht="12.75" customHeight="1" x14ac:dyDescent="0.25">
      <c r="A80" s="238" t="s">
        <v>375</v>
      </c>
      <c r="B80" s="238"/>
      <c r="C80" s="238"/>
      <c r="D80" s="238"/>
      <c r="E80" s="238"/>
      <c r="F80" s="238"/>
      <c r="G80" s="12">
        <v>71</v>
      </c>
      <c r="H80" s="71">
        <v>0</v>
      </c>
      <c r="I80" s="71">
        <v>0</v>
      </c>
      <c r="J80" s="71">
        <v>0</v>
      </c>
      <c r="K80" s="71">
        <v>0</v>
      </c>
    </row>
    <row r="81" spans="1:11" ht="12.75" customHeight="1" x14ac:dyDescent="0.25">
      <c r="A81" s="238" t="s">
        <v>376</v>
      </c>
      <c r="B81" s="238"/>
      <c r="C81" s="238"/>
      <c r="D81" s="238"/>
      <c r="E81" s="238"/>
      <c r="F81" s="238"/>
      <c r="G81" s="12">
        <v>72</v>
      </c>
      <c r="H81" s="71">
        <v>0</v>
      </c>
      <c r="I81" s="71">
        <v>0</v>
      </c>
      <c r="J81" s="71">
        <v>0</v>
      </c>
      <c r="K81" s="71">
        <v>0</v>
      </c>
    </row>
    <row r="82" spans="1:11" ht="12.75" customHeight="1" x14ac:dyDescent="0.25">
      <c r="A82" s="243" t="s">
        <v>377</v>
      </c>
      <c r="B82" s="243"/>
      <c r="C82" s="243"/>
      <c r="D82" s="243"/>
      <c r="E82" s="243"/>
      <c r="F82" s="243"/>
      <c r="G82" s="12">
        <v>73</v>
      </c>
      <c r="H82" s="71">
        <v>0</v>
      </c>
      <c r="I82" s="71">
        <v>0</v>
      </c>
      <c r="J82" s="71">
        <v>0</v>
      </c>
      <c r="K82" s="71">
        <v>0</v>
      </c>
    </row>
    <row r="83" spans="1:11" ht="12.75" customHeight="1" x14ac:dyDescent="0.25">
      <c r="A83" s="243" t="s">
        <v>378</v>
      </c>
      <c r="B83" s="243"/>
      <c r="C83" s="243"/>
      <c r="D83" s="243"/>
      <c r="E83" s="243"/>
      <c r="F83" s="243"/>
      <c r="G83" s="12">
        <v>74</v>
      </c>
      <c r="H83" s="71">
        <v>0</v>
      </c>
      <c r="I83" s="71">
        <v>0</v>
      </c>
      <c r="J83" s="71">
        <v>0</v>
      </c>
      <c r="K83" s="71">
        <v>0</v>
      </c>
    </row>
    <row r="84" spans="1:11" x14ac:dyDescent="0.25">
      <c r="A84" s="245" t="s">
        <v>112</v>
      </c>
      <c r="B84" s="245"/>
      <c r="C84" s="245"/>
      <c r="D84" s="245"/>
      <c r="E84" s="245"/>
      <c r="F84" s="245"/>
      <c r="G84" s="246"/>
      <c r="H84" s="246"/>
      <c r="I84" s="246"/>
      <c r="J84" s="247"/>
      <c r="K84" s="247"/>
    </row>
    <row r="85" spans="1:11" ht="12.75" customHeight="1" x14ac:dyDescent="0.25">
      <c r="A85" s="249" t="s">
        <v>379</v>
      </c>
      <c r="B85" s="249"/>
      <c r="C85" s="249"/>
      <c r="D85" s="249"/>
      <c r="E85" s="249"/>
      <c r="F85" s="249"/>
      <c r="G85" s="12">
        <v>75</v>
      </c>
      <c r="H85" s="51">
        <f>H86+H87</f>
        <v>678772</v>
      </c>
      <c r="I85" s="51">
        <f>I86+I87</f>
        <v>217021</v>
      </c>
      <c r="J85" s="51">
        <f>J86+J87</f>
        <v>-159626</v>
      </c>
      <c r="K85" s="51">
        <f>K86+K87</f>
        <v>-50528</v>
      </c>
    </row>
    <row r="86" spans="1:11" ht="12.75" customHeight="1" x14ac:dyDescent="0.25">
      <c r="A86" s="250" t="s">
        <v>157</v>
      </c>
      <c r="B86" s="250"/>
      <c r="C86" s="250"/>
      <c r="D86" s="250"/>
      <c r="E86" s="250"/>
      <c r="F86" s="250"/>
      <c r="G86" s="11">
        <v>76</v>
      </c>
      <c r="H86" s="52">
        <v>681081</v>
      </c>
      <c r="I86" s="52">
        <v>192018</v>
      </c>
      <c r="J86" s="52">
        <v>-198546</v>
      </c>
      <c r="K86" s="52">
        <v>-104437</v>
      </c>
    </row>
    <row r="87" spans="1:11" ht="12.75" customHeight="1" x14ac:dyDescent="0.25">
      <c r="A87" s="250" t="s">
        <v>158</v>
      </c>
      <c r="B87" s="250"/>
      <c r="C87" s="250"/>
      <c r="D87" s="250"/>
      <c r="E87" s="250"/>
      <c r="F87" s="250"/>
      <c r="G87" s="11">
        <v>77</v>
      </c>
      <c r="H87" s="52">
        <v>-2309</v>
      </c>
      <c r="I87" s="52">
        <v>25003</v>
      </c>
      <c r="J87" s="52">
        <v>38920</v>
      </c>
      <c r="K87" s="52">
        <v>53909</v>
      </c>
    </row>
    <row r="88" spans="1:11" x14ac:dyDescent="0.25">
      <c r="A88" s="251" t="s">
        <v>114</v>
      </c>
      <c r="B88" s="251"/>
      <c r="C88" s="251"/>
      <c r="D88" s="251"/>
      <c r="E88" s="251"/>
      <c r="F88" s="251"/>
      <c r="G88" s="252"/>
      <c r="H88" s="252"/>
      <c r="I88" s="252"/>
      <c r="J88" s="247"/>
      <c r="K88" s="247"/>
    </row>
    <row r="89" spans="1:11" ht="12.75" customHeight="1" x14ac:dyDescent="0.25">
      <c r="A89" s="220" t="s">
        <v>159</v>
      </c>
      <c r="B89" s="220"/>
      <c r="C89" s="220"/>
      <c r="D89" s="220"/>
      <c r="E89" s="220"/>
      <c r="F89" s="220"/>
      <c r="G89" s="11">
        <v>78</v>
      </c>
      <c r="H89" s="52">
        <v>678771</v>
      </c>
      <c r="I89" s="52">
        <v>217020</v>
      </c>
      <c r="J89" s="52">
        <v>-159627</v>
      </c>
      <c r="K89" s="52">
        <v>-50529</v>
      </c>
    </row>
    <row r="90" spans="1:11" ht="24" customHeight="1" x14ac:dyDescent="0.25">
      <c r="A90" s="206" t="s">
        <v>435</v>
      </c>
      <c r="B90" s="206"/>
      <c r="C90" s="206"/>
      <c r="D90" s="206"/>
      <c r="E90" s="206"/>
      <c r="F90" s="206"/>
      <c r="G90" s="12">
        <v>79</v>
      </c>
      <c r="H90" s="69">
        <f>H91+H98</f>
        <v>0</v>
      </c>
      <c r="I90" s="69">
        <f>I91+I98</f>
        <v>0</v>
      </c>
      <c r="J90" s="69">
        <f t="shared" ref="J90:K90" si="8">J91+J98</f>
        <v>0</v>
      </c>
      <c r="K90" s="69">
        <f t="shared" si="8"/>
        <v>0</v>
      </c>
    </row>
    <row r="91" spans="1:11" ht="24" customHeight="1" x14ac:dyDescent="0.25">
      <c r="A91" s="253" t="s">
        <v>442</v>
      </c>
      <c r="B91" s="253"/>
      <c r="C91" s="253"/>
      <c r="D91" s="253"/>
      <c r="E91" s="253"/>
      <c r="F91" s="253"/>
      <c r="G91" s="12">
        <v>80</v>
      </c>
      <c r="H91" s="69">
        <f>SUM(H92:H96)</f>
        <v>0</v>
      </c>
      <c r="I91" s="69">
        <f>SUM(I92:I96)</f>
        <v>0</v>
      </c>
      <c r="J91" s="69">
        <f t="shared" ref="J91:K91" si="9">SUM(J92:J96)</f>
        <v>0</v>
      </c>
      <c r="K91" s="69">
        <f t="shared" si="9"/>
        <v>0</v>
      </c>
    </row>
    <row r="92" spans="1:11" ht="25.5" customHeight="1" x14ac:dyDescent="0.25">
      <c r="A92" s="242" t="s">
        <v>380</v>
      </c>
      <c r="B92" s="242"/>
      <c r="C92" s="242"/>
      <c r="D92" s="242"/>
      <c r="E92" s="242"/>
      <c r="F92" s="242"/>
      <c r="G92" s="12">
        <v>81</v>
      </c>
      <c r="H92" s="52">
        <v>0</v>
      </c>
      <c r="I92" s="52">
        <v>0</v>
      </c>
      <c r="J92" s="52">
        <v>0</v>
      </c>
      <c r="K92" s="52">
        <v>0</v>
      </c>
    </row>
    <row r="93" spans="1:11" ht="38.25" customHeight="1" x14ac:dyDescent="0.25">
      <c r="A93" s="242" t="s">
        <v>381</v>
      </c>
      <c r="B93" s="242"/>
      <c r="C93" s="242"/>
      <c r="D93" s="242"/>
      <c r="E93" s="242"/>
      <c r="F93" s="242"/>
      <c r="G93" s="12">
        <v>82</v>
      </c>
      <c r="H93" s="52">
        <v>0</v>
      </c>
      <c r="I93" s="52">
        <v>0</v>
      </c>
      <c r="J93" s="52">
        <v>0</v>
      </c>
      <c r="K93" s="52">
        <v>0</v>
      </c>
    </row>
    <row r="94" spans="1:11" ht="38.25" customHeight="1" x14ac:dyDescent="0.25">
      <c r="A94" s="242" t="s">
        <v>382</v>
      </c>
      <c r="B94" s="242"/>
      <c r="C94" s="242"/>
      <c r="D94" s="242"/>
      <c r="E94" s="242"/>
      <c r="F94" s="242"/>
      <c r="G94" s="12">
        <v>83</v>
      </c>
      <c r="H94" s="52">
        <v>0</v>
      </c>
      <c r="I94" s="52">
        <v>0</v>
      </c>
      <c r="J94" s="52">
        <v>0</v>
      </c>
      <c r="K94" s="52">
        <v>0</v>
      </c>
    </row>
    <row r="95" spans="1:11" x14ac:dyDescent="0.25">
      <c r="A95" s="242" t="s">
        <v>383</v>
      </c>
      <c r="B95" s="242"/>
      <c r="C95" s="242"/>
      <c r="D95" s="242"/>
      <c r="E95" s="242"/>
      <c r="F95" s="242"/>
      <c r="G95" s="12">
        <v>84</v>
      </c>
      <c r="H95" s="52">
        <v>0</v>
      </c>
      <c r="I95" s="52">
        <v>0</v>
      </c>
      <c r="J95" s="52">
        <v>0</v>
      </c>
      <c r="K95" s="52">
        <v>0</v>
      </c>
    </row>
    <row r="96" spans="1:11" x14ac:dyDescent="0.25">
      <c r="A96" s="242" t="s">
        <v>384</v>
      </c>
      <c r="B96" s="242"/>
      <c r="C96" s="242"/>
      <c r="D96" s="242"/>
      <c r="E96" s="242"/>
      <c r="F96" s="242"/>
      <c r="G96" s="12">
        <v>85</v>
      </c>
      <c r="H96" s="52">
        <v>0</v>
      </c>
      <c r="I96" s="52">
        <v>0</v>
      </c>
      <c r="J96" s="52">
        <v>0</v>
      </c>
      <c r="K96" s="52">
        <v>0</v>
      </c>
    </row>
    <row r="97" spans="1:11" ht="26.25" customHeight="1" x14ac:dyDescent="0.25">
      <c r="A97" s="242" t="s">
        <v>385</v>
      </c>
      <c r="B97" s="242"/>
      <c r="C97" s="242"/>
      <c r="D97" s="242"/>
      <c r="E97" s="242"/>
      <c r="F97" s="242"/>
      <c r="G97" s="12">
        <v>86</v>
      </c>
      <c r="H97" s="52">
        <v>0</v>
      </c>
      <c r="I97" s="52">
        <v>0</v>
      </c>
      <c r="J97" s="52">
        <v>0</v>
      </c>
      <c r="K97" s="52">
        <v>0</v>
      </c>
    </row>
    <row r="98" spans="1:11" ht="25.5" customHeight="1" x14ac:dyDescent="0.25">
      <c r="A98" s="253" t="s">
        <v>436</v>
      </c>
      <c r="B98" s="253"/>
      <c r="C98" s="253"/>
      <c r="D98" s="253"/>
      <c r="E98" s="253"/>
      <c r="F98" s="253"/>
      <c r="G98" s="12">
        <v>87</v>
      </c>
      <c r="H98" s="69">
        <f>SUM(H99:H106)</f>
        <v>0</v>
      </c>
      <c r="I98" s="69">
        <f>SUM(I99:I106)</f>
        <v>0</v>
      </c>
      <c r="J98" s="69">
        <f t="shared" ref="J98:K98" si="10">SUM(J99:J106)</f>
        <v>0</v>
      </c>
      <c r="K98" s="69">
        <f t="shared" si="10"/>
        <v>0</v>
      </c>
    </row>
    <row r="99" spans="1:11" x14ac:dyDescent="0.25">
      <c r="A99" s="254" t="s">
        <v>160</v>
      </c>
      <c r="B99" s="254"/>
      <c r="C99" s="254"/>
      <c r="D99" s="254"/>
      <c r="E99" s="254"/>
      <c r="F99" s="254"/>
      <c r="G99" s="11">
        <v>88</v>
      </c>
      <c r="H99" s="52">
        <v>0</v>
      </c>
      <c r="I99" s="52">
        <v>0</v>
      </c>
      <c r="J99" s="52">
        <v>0</v>
      </c>
      <c r="K99" s="52">
        <v>0</v>
      </c>
    </row>
    <row r="100" spans="1:11" ht="36" customHeight="1" x14ac:dyDescent="0.25">
      <c r="A100" s="242" t="s">
        <v>386</v>
      </c>
      <c r="B100" s="242"/>
      <c r="C100" s="242"/>
      <c r="D100" s="242"/>
      <c r="E100" s="242"/>
      <c r="F100" s="242"/>
      <c r="G100" s="11">
        <v>89</v>
      </c>
      <c r="H100" s="52">
        <v>0</v>
      </c>
      <c r="I100" s="52">
        <v>0</v>
      </c>
      <c r="J100" s="52">
        <v>0</v>
      </c>
      <c r="K100" s="52">
        <v>0</v>
      </c>
    </row>
    <row r="101" spans="1:11" ht="22.2" customHeight="1" x14ac:dyDescent="0.25">
      <c r="A101" s="254" t="s">
        <v>161</v>
      </c>
      <c r="B101" s="254"/>
      <c r="C101" s="254"/>
      <c r="D101" s="254"/>
      <c r="E101" s="254"/>
      <c r="F101" s="254"/>
      <c r="G101" s="11">
        <v>90</v>
      </c>
      <c r="H101" s="52">
        <v>0</v>
      </c>
      <c r="I101" s="52">
        <v>0</v>
      </c>
      <c r="J101" s="52">
        <v>0</v>
      </c>
      <c r="K101" s="52">
        <v>0</v>
      </c>
    </row>
    <row r="102" spans="1:11" ht="22.2" customHeight="1" x14ac:dyDescent="0.25">
      <c r="A102" s="254" t="s">
        <v>162</v>
      </c>
      <c r="B102" s="254"/>
      <c r="C102" s="254"/>
      <c r="D102" s="254"/>
      <c r="E102" s="254"/>
      <c r="F102" s="254"/>
      <c r="G102" s="11">
        <v>91</v>
      </c>
      <c r="H102" s="52">
        <v>0</v>
      </c>
      <c r="I102" s="52">
        <v>0</v>
      </c>
      <c r="J102" s="52">
        <v>0</v>
      </c>
      <c r="K102" s="52">
        <v>0</v>
      </c>
    </row>
    <row r="103" spans="1:11" ht="22.2" customHeight="1" x14ac:dyDescent="0.25">
      <c r="A103" s="254" t="s">
        <v>163</v>
      </c>
      <c r="B103" s="254"/>
      <c r="C103" s="254"/>
      <c r="D103" s="254"/>
      <c r="E103" s="254"/>
      <c r="F103" s="254"/>
      <c r="G103" s="11">
        <v>92</v>
      </c>
      <c r="H103" s="52">
        <v>0</v>
      </c>
      <c r="I103" s="52">
        <v>0</v>
      </c>
      <c r="J103" s="52">
        <v>0</v>
      </c>
      <c r="K103" s="52">
        <v>0</v>
      </c>
    </row>
    <row r="104" spans="1:11" ht="12.75" customHeight="1" x14ac:dyDescent="0.25">
      <c r="A104" s="242" t="s">
        <v>387</v>
      </c>
      <c r="B104" s="242"/>
      <c r="C104" s="242"/>
      <c r="D104" s="242"/>
      <c r="E104" s="242"/>
      <c r="F104" s="242"/>
      <c r="G104" s="11">
        <v>93</v>
      </c>
      <c r="H104" s="52">
        <v>0</v>
      </c>
      <c r="I104" s="52">
        <v>0</v>
      </c>
      <c r="J104" s="52">
        <v>0</v>
      </c>
      <c r="K104" s="52">
        <v>0</v>
      </c>
    </row>
    <row r="105" spans="1:11" ht="26.25" customHeight="1" x14ac:dyDescent="0.25">
      <c r="A105" s="242" t="s">
        <v>388</v>
      </c>
      <c r="B105" s="242"/>
      <c r="C105" s="242"/>
      <c r="D105" s="242"/>
      <c r="E105" s="242"/>
      <c r="F105" s="242"/>
      <c r="G105" s="11">
        <v>94</v>
      </c>
      <c r="H105" s="52">
        <v>0</v>
      </c>
      <c r="I105" s="52">
        <v>0</v>
      </c>
      <c r="J105" s="52">
        <v>0</v>
      </c>
      <c r="K105" s="52">
        <v>0</v>
      </c>
    </row>
    <row r="106" spans="1:11" x14ac:dyDescent="0.25">
      <c r="A106" s="242" t="s">
        <v>389</v>
      </c>
      <c r="B106" s="242"/>
      <c r="C106" s="242"/>
      <c r="D106" s="242"/>
      <c r="E106" s="242"/>
      <c r="F106" s="242"/>
      <c r="G106" s="11">
        <v>95</v>
      </c>
      <c r="H106" s="52">
        <v>0</v>
      </c>
      <c r="I106" s="52">
        <v>0</v>
      </c>
      <c r="J106" s="52">
        <v>0</v>
      </c>
      <c r="K106" s="52">
        <v>0</v>
      </c>
    </row>
    <row r="107" spans="1:11" ht="24.75" customHeight="1" x14ac:dyDescent="0.25">
      <c r="A107" s="242" t="s">
        <v>390</v>
      </c>
      <c r="B107" s="242"/>
      <c r="C107" s="242"/>
      <c r="D107" s="242"/>
      <c r="E107" s="242"/>
      <c r="F107" s="242"/>
      <c r="G107" s="11">
        <v>96</v>
      </c>
      <c r="H107" s="52">
        <v>0</v>
      </c>
      <c r="I107" s="52">
        <v>0</v>
      </c>
      <c r="J107" s="52">
        <v>0</v>
      </c>
      <c r="K107" s="52">
        <v>0</v>
      </c>
    </row>
    <row r="108" spans="1:11" ht="22.95" customHeight="1" x14ac:dyDescent="0.25">
      <c r="A108" s="206" t="s">
        <v>437</v>
      </c>
      <c r="B108" s="206"/>
      <c r="C108" s="206"/>
      <c r="D108" s="206"/>
      <c r="E108" s="206"/>
      <c r="F108" s="206"/>
      <c r="G108" s="12">
        <v>97</v>
      </c>
      <c r="H108" s="69">
        <f>H91+H98-H107-H97</f>
        <v>0</v>
      </c>
      <c r="I108" s="69">
        <f>I91+I98-I107-I97</f>
        <v>0</v>
      </c>
      <c r="J108" s="69">
        <f t="shared" ref="J108:K108" si="11">J91+J98-J107-J97</f>
        <v>0</v>
      </c>
      <c r="K108" s="69">
        <f t="shared" si="11"/>
        <v>0</v>
      </c>
    </row>
    <row r="109" spans="1:11" ht="12.75" customHeight="1" x14ac:dyDescent="0.25">
      <c r="A109" s="206" t="s">
        <v>391</v>
      </c>
      <c r="B109" s="206"/>
      <c r="C109" s="206"/>
      <c r="D109" s="206"/>
      <c r="E109" s="206"/>
      <c r="F109" s="206"/>
      <c r="G109" s="12">
        <v>98</v>
      </c>
      <c r="H109" s="51">
        <f>H89+H108</f>
        <v>678771</v>
      </c>
      <c r="I109" s="51">
        <f>I89+I108</f>
        <v>217020</v>
      </c>
      <c r="J109" s="51">
        <f t="shared" ref="J109:K109" si="12">J89+J108</f>
        <v>-159627</v>
      </c>
      <c r="K109" s="51">
        <f t="shared" si="12"/>
        <v>-50529</v>
      </c>
    </row>
    <row r="110" spans="1:11" x14ac:dyDescent="0.25">
      <c r="A110" s="245" t="s">
        <v>164</v>
      </c>
      <c r="B110" s="245"/>
      <c r="C110" s="245"/>
      <c r="D110" s="245"/>
      <c r="E110" s="245"/>
      <c r="F110" s="245"/>
      <c r="G110" s="246"/>
      <c r="H110" s="246"/>
      <c r="I110" s="246"/>
      <c r="J110" s="247"/>
      <c r="K110" s="247"/>
    </row>
    <row r="111" spans="1:11" ht="12.75" customHeight="1" x14ac:dyDescent="0.25">
      <c r="A111" s="249" t="s">
        <v>392</v>
      </c>
      <c r="B111" s="249"/>
      <c r="C111" s="249"/>
      <c r="D111" s="249"/>
      <c r="E111" s="249"/>
      <c r="F111" s="249"/>
      <c r="G111" s="12">
        <v>99</v>
      </c>
      <c r="H111" s="51">
        <f>H112+H113</f>
        <v>678772</v>
      </c>
      <c r="I111" s="51">
        <f>I112+I113</f>
        <v>217021</v>
      </c>
      <c r="J111" s="51">
        <f>J112+J113</f>
        <v>-159626</v>
      </c>
      <c r="K111" s="51">
        <f>K112+K113</f>
        <v>-50528</v>
      </c>
    </row>
    <row r="112" spans="1:11" ht="12.75" customHeight="1" x14ac:dyDescent="0.25">
      <c r="A112" s="250" t="s">
        <v>113</v>
      </c>
      <c r="B112" s="250"/>
      <c r="C112" s="250"/>
      <c r="D112" s="250"/>
      <c r="E112" s="250"/>
      <c r="F112" s="250"/>
      <c r="G112" s="11">
        <v>100</v>
      </c>
      <c r="H112" s="52">
        <v>681081</v>
      </c>
      <c r="I112" s="52">
        <v>192018</v>
      </c>
      <c r="J112" s="52">
        <v>-198546</v>
      </c>
      <c r="K112" s="52">
        <v>-104437</v>
      </c>
    </row>
    <row r="113" spans="1:11" ht="12.75" customHeight="1" x14ac:dyDescent="0.25">
      <c r="A113" s="250" t="s">
        <v>165</v>
      </c>
      <c r="B113" s="250"/>
      <c r="C113" s="250"/>
      <c r="D113" s="250"/>
      <c r="E113" s="250"/>
      <c r="F113" s="250"/>
      <c r="G113" s="11">
        <v>101</v>
      </c>
      <c r="H113" s="52">
        <v>-2309</v>
      </c>
      <c r="I113" s="52">
        <v>25003</v>
      </c>
      <c r="J113" s="52">
        <v>38920</v>
      </c>
      <c r="K113" s="52">
        <v>53909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zoomScaleNormal="100" zoomScaleSheetLayoutView="85" workbookViewId="0">
      <selection activeCell="A3" sqref="A3:I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55" t="s">
        <v>166</v>
      </c>
      <c r="B1" s="256"/>
      <c r="C1" s="256"/>
      <c r="D1" s="256"/>
      <c r="E1" s="256"/>
      <c r="F1" s="256"/>
      <c r="G1" s="256"/>
      <c r="H1" s="256"/>
      <c r="I1" s="256"/>
    </row>
    <row r="2" spans="1:9" x14ac:dyDescent="0.25">
      <c r="A2" s="257" t="s">
        <v>528</v>
      </c>
      <c r="B2" s="210"/>
      <c r="C2" s="210"/>
      <c r="D2" s="210"/>
      <c r="E2" s="210"/>
      <c r="F2" s="210"/>
      <c r="G2" s="210"/>
      <c r="H2" s="210"/>
      <c r="I2" s="210"/>
    </row>
    <row r="3" spans="1:9" x14ac:dyDescent="0.25">
      <c r="A3" s="259" t="s">
        <v>446</v>
      </c>
      <c r="B3" s="260"/>
      <c r="C3" s="260"/>
      <c r="D3" s="260"/>
      <c r="E3" s="260"/>
      <c r="F3" s="260"/>
      <c r="G3" s="260"/>
      <c r="H3" s="260"/>
      <c r="I3" s="260"/>
    </row>
    <row r="4" spans="1:9" x14ac:dyDescent="0.25">
      <c r="A4" s="258" t="s">
        <v>506</v>
      </c>
      <c r="B4" s="213"/>
      <c r="C4" s="213"/>
      <c r="D4" s="213"/>
      <c r="E4" s="213"/>
      <c r="F4" s="213"/>
      <c r="G4" s="213"/>
      <c r="H4" s="213"/>
      <c r="I4" s="214"/>
    </row>
    <row r="5" spans="1:9" ht="22.2" x14ac:dyDescent="0.25">
      <c r="A5" s="263" t="s">
        <v>2</v>
      </c>
      <c r="B5" s="218"/>
      <c r="C5" s="218"/>
      <c r="D5" s="218"/>
      <c r="E5" s="218"/>
      <c r="F5" s="218"/>
      <c r="G5" s="60" t="s">
        <v>103</v>
      </c>
      <c r="H5" s="61" t="s">
        <v>301</v>
      </c>
      <c r="I5" s="61" t="s">
        <v>279</v>
      </c>
    </row>
    <row r="6" spans="1:9" x14ac:dyDescent="0.25">
      <c r="A6" s="264">
        <v>1</v>
      </c>
      <c r="B6" s="218"/>
      <c r="C6" s="218"/>
      <c r="D6" s="218"/>
      <c r="E6" s="218"/>
      <c r="F6" s="218"/>
      <c r="G6" s="62">
        <v>2</v>
      </c>
      <c r="H6" s="61" t="s">
        <v>167</v>
      </c>
      <c r="I6" s="61" t="s">
        <v>168</v>
      </c>
    </row>
    <row r="7" spans="1:9" x14ac:dyDescent="0.25">
      <c r="A7" s="265" t="s">
        <v>169</v>
      </c>
      <c r="B7" s="265"/>
      <c r="C7" s="265"/>
      <c r="D7" s="265"/>
      <c r="E7" s="265"/>
      <c r="F7" s="265"/>
      <c r="G7" s="265"/>
      <c r="H7" s="265"/>
      <c r="I7" s="265"/>
    </row>
    <row r="8" spans="1:9" ht="12.75" customHeight="1" x14ac:dyDescent="0.25">
      <c r="A8" s="204" t="s">
        <v>170</v>
      </c>
      <c r="B8" s="204"/>
      <c r="C8" s="204"/>
      <c r="D8" s="204"/>
      <c r="E8" s="204"/>
      <c r="F8" s="204"/>
      <c r="G8" s="63">
        <v>1</v>
      </c>
      <c r="H8" s="64">
        <v>678771</v>
      </c>
      <c r="I8" s="64">
        <v>-147827</v>
      </c>
    </row>
    <row r="9" spans="1:9" ht="12.75" customHeight="1" x14ac:dyDescent="0.25">
      <c r="A9" s="262" t="s">
        <v>171</v>
      </c>
      <c r="B9" s="262"/>
      <c r="C9" s="262"/>
      <c r="D9" s="262"/>
      <c r="E9" s="262"/>
      <c r="F9" s="262"/>
      <c r="G9" s="65">
        <v>2</v>
      </c>
      <c r="H9" s="66">
        <f>H10+H11+H12+H13+H14+H15+H16+H17</f>
        <v>-513088</v>
      </c>
      <c r="I9" s="66">
        <f>I10+I11+I12+I13+I14+I15+I16+I17</f>
        <v>379162</v>
      </c>
    </row>
    <row r="10" spans="1:9" ht="12.75" customHeight="1" x14ac:dyDescent="0.25">
      <c r="A10" s="239" t="s">
        <v>172</v>
      </c>
      <c r="B10" s="239"/>
      <c r="C10" s="239"/>
      <c r="D10" s="239"/>
      <c r="E10" s="239"/>
      <c r="F10" s="239"/>
      <c r="G10" s="63">
        <v>3</v>
      </c>
      <c r="H10" s="64">
        <v>396221</v>
      </c>
      <c r="I10" s="64">
        <v>290815</v>
      </c>
    </row>
    <row r="11" spans="1:9" ht="22.2" customHeight="1" x14ac:dyDescent="0.25">
      <c r="A11" s="239" t="s">
        <v>173</v>
      </c>
      <c r="B11" s="239"/>
      <c r="C11" s="239"/>
      <c r="D11" s="239"/>
      <c r="E11" s="239"/>
      <c r="F11" s="239"/>
      <c r="G11" s="63">
        <v>4</v>
      </c>
      <c r="H11" s="64">
        <v>-998259</v>
      </c>
      <c r="I11" s="64">
        <v>0</v>
      </c>
    </row>
    <row r="12" spans="1:9" ht="23.4" customHeight="1" x14ac:dyDescent="0.25">
      <c r="A12" s="239" t="s">
        <v>174</v>
      </c>
      <c r="B12" s="239"/>
      <c r="C12" s="239"/>
      <c r="D12" s="239"/>
      <c r="E12" s="239"/>
      <c r="F12" s="239"/>
      <c r="G12" s="63">
        <v>5</v>
      </c>
      <c r="H12" s="64">
        <v>-24612</v>
      </c>
      <c r="I12" s="64">
        <v>98253</v>
      </c>
    </row>
    <row r="13" spans="1:9" ht="12.75" customHeight="1" x14ac:dyDescent="0.25">
      <c r="A13" s="239" t="s">
        <v>175</v>
      </c>
      <c r="B13" s="239"/>
      <c r="C13" s="239"/>
      <c r="D13" s="239"/>
      <c r="E13" s="239"/>
      <c r="F13" s="239"/>
      <c r="G13" s="63">
        <v>6</v>
      </c>
      <c r="H13" s="64">
        <v>-58542</v>
      </c>
      <c r="I13" s="64">
        <v>-115540</v>
      </c>
    </row>
    <row r="14" spans="1:9" ht="12.75" customHeight="1" x14ac:dyDescent="0.25">
      <c r="A14" s="239" t="s">
        <v>176</v>
      </c>
      <c r="B14" s="239"/>
      <c r="C14" s="239"/>
      <c r="D14" s="239"/>
      <c r="E14" s="239"/>
      <c r="F14" s="239"/>
      <c r="G14" s="63">
        <v>7</v>
      </c>
      <c r="H14" s="64">
        <v>56710</v>
      </c>
      <c r="I14" s="64">
        <v>69742</v>
      </c>
    </row>
    <row r="15" spans="1:9" ht="12.75" customHeight="1" x14ac:dyDescent="0.25">
      <c r="A15" s="239" t="s">
        <v>177</v>
      </c>
      <c r="B15" s="239"/>
      <c r="C15" s="239"/>
      <c r="D15" s="239"/>
      <c r="E15" s="239"/>
      <c r="F15" s="239"/>
      <c r="G15" s="63">
        <v>8</v>
      </c>
      <c r="H15" s="64">
        <v>0</v>
      </c>
      <c r="I15" s="64">
        <v>0</v>
      </c>
    </row>
    <row r="16" spans="1:9" ht="12.75" customHeight="1" x14ac:dyDescent="0.25">
      <c r="A16" s="239" t="s">
        <v>178</v>
      </c>
      <c r="B16" s="239"/>
      <c r="C16" s="239"/>
      <c r="D16" s="239"/>
      <c r="E16" s="239"/>
      <c r="F16" s="239"/>
      <c r="G16" s="63">
        <v>9</v>
      </c>
      <c r="H16" s="64">
        <v>0</v>
      </c>
      <c r="I16" s="64">
        <v>0</v>
      </c>
    </row>
    <row r="17" spans="1:9" ht="25.2" customHeight="1" x14ac:dyDescent="0.25">
      <c r="A17" s="239" t="s">
        <v>179</v>
      </c>
      <c r="B17" s="239"/>
      <c r="C17" s="239"/>
      <c r="D17" s="239"/>
      <c r="E17" s="239"/>
      <c r="F17" s="239"/>
      <c r="G17" s="63">
        <v>10</v>
      </c>
      <c r="H17" s="64">
        <v>115394</v>
      </c>
      <c r="I17" s="64">
        <v>35892</v>
      </c>
    </row>
    <row r="18" spans="1:9" ht="28.2" customHeight="1" x14ac:dyDescent="0.25">
      <c r="A18" s="261" t="s">
        <v>306</v>
      </c>
      <c r="B18" s="261"/>
      <c r="C18" s="261"/>
      <c r="D18" s="261"/>
      <c r="E18" s="261"/>
      <c r="F18" s="261"/>
      <c r="G18" s="65">
        <v>11</v>
      </c>
      <c r="H18" s="66">
        <f>H8+H9</f>
        <v>165683</v>
      </c>
      <c r="I18" s="66">
        <f>I8+I9</f>
        <v>231335</v>
      </c>
    </row>
    <row r="19" spans="1:9" ht="12.75" customHeight="1" x14ac:dyDescent="0.25">
      <c r="A19" s="262" t="s">
        <v>180</v>
      </c>
      <c r="B19" s="262"/>
      <c r="C19" s="262"/>
      <c r="D19" s="262"/>
      <c r="E19" s="262"/>
      <c r="F19" s="262"/>
      <c r="G19" s="65">
        <v>12</v>
      </c>
      <c r="H19" s="66">
        <f>H20+H21+H22+H23</f>
        <v>-22188</v>
      </c>
      <c r="I19" s="66">
        <f>I20+I21+I22+I23</f>
        <v>-189065</v>
      </c>
    </row>
    <row r="20" spans="1:9" ht="12.75" customHeight="1" x14ac:dyDescent="0.25">
      <c r="A20" s="239" t="s">
        <v>181</v>
      </c>
      <c r="B20" s="239"/>
      <c r="C20" s="239"/>
      <c r="D20" s="239"/>
      <c r="E20" s="239"/>
      <c r="F20" s="239"/>
      <c r="G20" s="63">
        <v>13</v>
      </c>
      <c r="H20" s="64">
        <v>260371</v>
      </c>
      <c r="I20" s="64">
        <v>162788</v>
      </c>
    </row>
    <row r="21" spans="1:9" ht="12.75" customHeight="1" x14ac:dyDescent="0.25">
      <c r="A21" s="239" t="s">
        <v>182</v>
      </c>
      <c r="B21" s="239"/>
      <c r="C21" s="239"/>
      <c r="D21" s="239"/>
      <c r="E21" s="239"/>
      <c r="F21" s="239"/>
      <c r="G21" s="63">
        <v>14</v>
      </c>
      <c r="H21" s="64">
        <v>-272223</v>
      </c>
      <c r="I21" s="64">
        <v>-325964</v>
      </c>
    </row>
    <row r="22" spans="1:9" ht="12.75" customHeight="1" x14ac:dyDescent="0.25">
      <c r="A22" s="239" t="s">
        <v>183</v>
      </c>
      <c r="B22" s="239"/>
      <c r="C22" s="239"/>
      <c r="D22" s="239"/>
      <c r="E22" s="239"/>
      <c r="F22" s="239"/>
      <c r="G22" s="63">
        <v>15</v>
      </c>
      <c r="H22" s="64">
        <v>-10336</v>
      </c>
      <c r="I22" s="64">
        <v>-23405</v>
      </c>
    </row>
    <row r="23" spans="1:9" ht="12.75" customHeight="1" x14ac:dyDescent="0.25">
      <c r="A23" s="239" t="s">
        <v>184</v>
      </c>
      <c r="B23" s="239"/>
      <c r="C23" s="239"/>
      <c r="D23" s="239"/>
      <c r="E23" s="239"/>
      <c r="F23" s="239"/>
      <c r="G23" s="63">
        <v>16</v>
      </c>
      <c r="H23" s="64">
        <v>0</v>
      </c>
      <c r="I23" s="64">
        <v>-2484</v>
      </c>
    </row>
    <row r="24" spans="1:9" ht="12.75" customHeight="1" x14ac:dyDescent="0.25">
      <c r="A24" s="261" t="s">
        <v>185</v>
      </c>
      <c r="B24" s="261"/>
      <c r="C24" s="261"/>
      <c r="D24" s="261"/>
      <c r="E24" s="261"/>
      <c r="F24" s="261"/>
      <c r="G24" s="65">
        <v>17</v>
      </c>
      <c r="H24" s="66">
        <f>H18+H19</f>
        <v>143495</v>
      </c>
      <c r="I24" s="66">
        <f>I18+I19</f>
        <v>42270</v>
      </c>
    </row>
    <row r="25" spans="1:9" ht="12.75" customHeight="1" x14ac:dyDescent="0.25">
      <c r="A25" s="204" t="s">
        <v>186</v>
      </c>
      <c r="B25" s="204"/>
      <c r="C25" s="204"/>
      <c r="D25" s="204"/>
      <c r="E25" s="204"/>
      <c r="F25" s="204"/>
      <c r="G25" s="63">
        <v>18</v>
      </c>
      <c r="H25" s="64">
        <v>-54567</v>
      </c>
      <c r="I25" s="64">
        <v>-69742</v>
      </c>
    </row>
    <row r="26" spans="1:9" ht="12.75" customHeight="1" x14ac:dyDescent="0.25">
      <c r="A26" s="204" t="s">
        <v>187</v>
      </c>
      <c r="B26" s="204"/>
      <c r="C26" s="204"/>
      <c r="D26" s="204"/>
      <c r="E26" s="204"/>
      <c r="F26" s="204"/>
      <c r="G26" s="63">
        <v>19</v>
      </c>
      <c r="H26" s="64">
        <v>-56241</v>
      </c>
      <c r="I26" s="64">
        <v>-147356</v>
      </c>
    </row>
    <row r="27" spans="1:9" ht="25.95" customHeight="1" x14ac:dyDescent="0.25">
      <c r="A27" s="266" t="s">
        <v>188</v>
      </c>
      <c r="B27" s="266"/>
      <c r="C27" s="266"/>
      <c r="D27" s="266"/>
      <c r="E27" s="266"/>
      <c r="F27" s="266"/>
      <c r="G27" s="65">
        <v>20</v>
      </c>
      <c r="H27" s="66">
        <f>H24+H25+H26</f>
        <v>32687</v>
      </c>
      <c r="I27" s="66">
        <f>I24+I25+I26</f>
        <v>-174828</v>
      </c>
    </row>
    <row r="28" spans="1:9" x14ac:dyDescent="0.25">
      <c r="A28" s="265" t="s">
        <v>189</v>
      </c>
      <c r="B28" s="265"/>
      <c r="C28" s="265"/>
      <c r="D28" s="265"/>
      <c r="E28" s="265"/>
      <c r="F28" s="265"/>
      <c r="G28" s="265"/>
      <c r="H28" s="265"/>
      <c r="I28" s="265"/>
    </row>
    <row r="29" spans="1:9" ht="30.6" customHeight="1" x14ac:dyDescent="0.25">
      <c r="A29" s="204" t="s">
        <v>190</v>
      </c>
      <c r="B29" s="204"/>
      <c r="C29" s="204"/>
      <c r="D29" s="204"/>
      <c r="E29" s="204"/>
      <c r="F29" s="204"/>
      <c r="G29" s="63">
        <v>21</v>
      </c>
      <c r="H29" s="67">
        <v>2431000</v>
      </c>
      <c r="I29" s="67">
        <v>0</v>
      </c>
    </row>
    <row r="30" spans="1:9" ht="12.75" customHeight="1" x14ac:dyDescent="0.25">
      <c r="A30" s="204" t="s">
        <v>191</v>
      </c>
      <c r="B30" s="204"/>
      <c r="C30" s="204"/>
      <c r="D30" s="204"/>
      <c r="E30" s="204"/>
      <c r="F30" s="204"/>
      <c r="G30" s="63">
        <v>22</v>
      </c>
      <c r="H30" s="67">
        <v>0</v>
      </c>
      <c r="I30" s="67">
        <v>0</v>
      </c>
    </row>
    <row r="31" spans="1:9" ht="12.75" customHeight="1" x14ac:dyDescent="0.25">
      <c r="A31" s="204" t="s">
        <v>192</v>
      </c>
      <c r="B31" s="204"/>
      <c r="C31" s="204"/>
      <c r="D31" s="204"/>
      <c r="E31" s="204"/>
      <c r="F31" s="204"/>
      <c r="G31" s="63">
        <v>23</v>
      </c>
      <c r="H31" s="67">
        <v>30399</v>
      </c>
      <c r="I31" s="67">
        <v>102738</v>
      </c>
    </row>
    <row r="32" spans="1:9" ht="12.75" customHeight="1" x14ac:dyDescent="0.25">
      <c r="A32" s="204" t="s">
        <v>193</v>
      </c>
      <c r="B32" s="204"/>
      <c r="C32" s="204"/>
      <c r="D32" s="204"/>
      <c r="E32" s="204"/>
      <c r="F32" s="204"/>
      <c r="G32" s="63">
        <v>24</v>
      </c>
      <c r="H32" s="67">
        <v>0</v>
      </c>
      <c r="I32" s="67">
        <v>0</v>
      </c>
    </row>
    <row r="33" spans="1:9" ht="12.75" customHeight="1" x14ac:dyDescent="0.25">
      <c r="A33" s="204" t="s">
        <v>194</v>
      </c>
      <c r="B33" s="204"/>
      <c r="C33" s="204"/>
      <c r="D33" s="204"/>
      <c r="E33" s="204"/>
      <c r="F33" s="204"/>
      <c r="G33" s="63">
        <v>25</v>
      </c>
      <c r="H33" s="67">
        <v>153203</v>
      </c>
      <c r="I33" s="67">
        <v>424800</v>
      </c>
    </row>
    <row r="34" spans="1:9" ht="12.75" customHeight="1" x14ac:dyDescent="0.25">
      <c r="A34" s="204" t="s">
        <v>195</v>
      </c>
      <c r="B34" s="204"/>
      <c r="C34" s="204"/>
      <c r="D34" s="204"/>
      <c r="E34" s="204"/>
      <c r="F34" s="204"/>
      <c r="G34" s="63">
        <v>26</v>
      </c>
      <c r="H34" s="67">
        <v>0</v>
      </c>
      <c r="I34" s="67">
        <v>0</v>
      </c>
    </row>
    <row r="35" spans="1:9" ht="26.4" customHeight="1" x14ac:dyDescent="0.25">
      <c r="A35" s="261" t="s">
        <v>196</v>
      </c>
      <c r="B35" s="261"/>
      <c r="C35" s="261"/>
      <c r="D35" s="261"/>
      <c r="E35" s="261"/>
      <c r="F35" s="261"/>
      <c r="G35" s="65">
        <v>27</v>
      </c>
      <c r="H35" s="68">
        <f>H29+H30+H31+H32+H33+H34</f>
        <v>2614602</v>
      </c>
      <c r="I35" s="68">
        <f>I29+I30+I31+I32+I33+I34</f>
        <v>527538</v>
      </c>
    </row>
    <row r="36" spans="1:9" ht="22.95" customHeight="1" x14ac:dyDescent="0.25">
      <c r="A36" s="204" t="s">
        <v>197</v>
      </c>
      <c r="B36" s="204"/>
      <c r="C36" s="204"/>
      <c r="D36" s="204"/>
      <c r="E36" s="204"/>
      <c r="F36" s="204"/>
      <c r="G36" s="63">
        <v>28</v>
      </c>
      <c r="H36" s="67">
        <v>-424763</v>
      </c>
      <c r="I36" s="67">
        <v>-718598</v>
      </c>
    </row>
    <row r="37" spans="1:9" ht="12.75" customHeight="1" x14ac:dyDescent="0.25">
      <c r="A37" s="204" t="s">
        <v>198</v>
      </c>
      <c r="B37" s="204"/>
      <c r="C37" s="204"/>
      <c r="D37" s="204"/>
      <c r="E37" s="204"/>
      <c r="F37" s="204"/>
      <c r="G37" s="63">
        <v>29</v>
      </c>
      <c r="H37" s="67">
        <v>0</v>
      </c>
      <c r="I37" s="67">
        <v>0</v>
      </c>
    </row>
    <row r="38" spans="1:9" ht="12.75" customHeight="1" x14ac:dyDescent="0.25">
      <c r="A38" s="204" t="s">
        <v>199</v>
      </c>
      <c r="B38" s="204"/>
      <c r="C38" s="204"/>
      <c r="D38" s="204"/>
      <c r="E38" s="204"/>
      <c r="F38" s="204"/>
      <c r="G38" s="63">
        <v>30</v>
      </c>
      <c r="H38" s="67">
        <v>-1227050</v>
      </c>
      <c r="I38" s="67">
        <v>575100</v>
      </c>
    </row>
    <row r="39" spans="1:9" ht="12.75" customHeight="1" x14ac:dyDescent="0.25">
      <c r="A39" s="204" t="s">
        <v>200</v>
      </c>
      <c r="B39" s="204"/>
      <c r="C39" s="204"/>
      <c r="D39" s="204"/>
      <c r="E39" s="204"/>
      <c r="F39" s="204"/>
      <c r="G39" s="63">
        <v>31</v>
      </c>
      <c r="H39" s="67">
        <v>0</v>
      </c>
      <c r="I39" s="67">
        <v>0</v>
      </c>
    </row>
    <row r="40" spans="1:9" ht="12.75" customHeight="1" x14ac:dyDescent="0.25">
      <c r="A40" s="204" t="s">
        <v>201</v>
      </c>
      <c r="B40" s="204"/>
      <c r="C40" s="204"/>
      <c r="D40" s="204"/>
      <c r="E40" s="204"/>
      <c r="F40" s="204"/>
      <c r="G40" s="63">
        <v>32</v>
      </c>
      <c r="H40" s="67">
        <v>0</v>
      </c>
      <c r="I40" s="67">
        <v>0</v>
      </c>
    </row>
    <row r="41" spans="1:9" ht="24" customHeight="1" x14ac:dyDescent="0.25">
      <c r="A41" s="261" t="s">
        <v>202</v>
      </c>
      <c r="B41" s="261"/>
      <c r="C41" s="261"/>
      <c r="D41" s="261"/>
      <c r="E41" s="261"/>
      <c r="F41" s="261"/>
      <c r="G41" s="65">
        <v>33</v>
      </c>
      <c r="H41" s="68">
        <f>H36+H37+H38+H39+H40</f>
        <v>-1651813</v>
      </c>
      <c r="I41" s="68">
        <f>I36+I37+I38+I39+I40</f>
        <v>-143498</v>
      </c>
    </row>
    <row r="42" spans="1:9" ht="29.4" customHeight="1" x14ac:dyDescent="0.25">
      <c r="A42" s="266" t="s">
        <v>203</v>
      </c>
      <c r="B42" s="266"/>
      <c r="C42" s="266"/>
      <c r="D42" s="266"/>
      <c r="E42" s="266"/>
      <c r="F42" s="266"/>
      <c r="G42" s="65">
        <v>34</v>
      </c>
      <c r="H42" s="68">
        <f>H35+H41</f>
        <v>962789</v>
      </c>
      <c r="I42" s="68">
        <f>I35+I41</f>
        <v>384040</v>
      </c>
    </row>
    <row r="43" spans="1:9" x14ac:dyDescent="0.25">
      <c r="A43" s="265" t="s">
        <v>204</v>
      </c>
      <c r="B43" s="265"/>
      <c r="C43" s="265"/>
      <c r="D43" s="265"/>
      <c r="E43" s="265"/>
      <c r="F43" s="265"/>
      <c r="G43" s="265"/>
      <c r="H43" s="265"/>
      <c r="I43" s="265"/>
    </row>
    <row r="44" spans="1:9" ht="12.75" customHeight="1" x14ac:dyDescent="0.25">
      <c r="A44" s="204" t="s">
        <v>205</v>
      </c>
      <c r="B44" s="204"/>
      <c r="C44" s="204"/>
      <c r="D44" s="204"/>
      <c r="E44" s="204"/>
      <c r="F44" s="204"/>
      <c r="G44" s="63">
        <v>35</v>
      </c>
      <c r="H44" s="67">
        <v>0</v>
      </c>
      <c r="I44" s="67">
        <v>0</v>
      </c>
    </row>
    <row r="45" spans="1:9" ht="25.2" customHeight="1" x14ac:dyDescent="0.25">
      <c r="A45" s="204" t="s">
        <v>206</v>
      </c>
      <c r="B45" s="204"/>
      <c r="C45" s="204"/>
      <c r="D45" s="204"/>
      <c r="E45" s="204"/>
      <c r="F45" s="204"/>
      <c r="G45" s="63">
        <v>36</v>
      </c>
      <c r="H45" s="67">
        <v>0</v>
      </c>
      <c r="I45" s="67">
        <v>0</v>
      </c>
    </row>
    <row r="46" spans="1:9" ht="12.75" customHeight="1" x14ac:dyDescent="0.25">
      <c r="A46" s="204" t="s">
        <v>207</v>
      </c>
      <c r="B46" s="204"/>
      <c r="C46" s="204"/>
      <c r="D46" s="204"/>
      <c r="E46" s="204"/>
      <c r="F46" s="204"/>
      <c r="G46" s="63">
        <v>37</v>
      </c>
      <c r="H46" s="67">
        <v>45545</v>
      </c>
      <c r="I46" s="67">
        <v>398250</v>
      </c>
    </row>
    <row r="47" spans="1:9" ht="12.75" customHeight="1" x14ac:dyDescent="0.25">
      <c r="A47" s="204" t="s">
        <v>208</v>
      </c>
      <c r="B47" s="204"/>
      <c r="C47" s="204"/>
      <c r="D47" s="204"/>
      <c r="E47" s="204"/>
      <c r="F47" s="204"/>
      <c r="G47" s="63">
        <v>38</v>
      </c>
      <c r="H47" s="67">
        <v>-10464</v>
      </c>
      <c r="I47" s="67">
        <v>785822</v>
      </c>
    </row>
    <row r="48" spans="1:9" ht="22.2" customHeight="1" x14ac:dyDescent="0.25">
      <c r="A48" s="261" t="s">
        <v>209</v>
      </c>
      <c r="B48" s="261"/>
      <c r="C48" s="261"/>
      <c r="D48" s="261"/>
      <c r="E48" s="261"/>
      <c r="F48" s="261"/>
      <c r="G48" s="65">
        <v>39</v>
      </c>
      <c r="H48" s="68">
        <f>H44+H45+H46+H47</f>
        <v>35081</v>
      </c>
      <c r="I48" s="68">
        <f>I44+I45+I46+I47</f>
        <v>1184072</v>
      </c>
    </row>
    <row r="49" spans="1:9" ht="24.6" customHeight="1" x14ac:dyDescent="0.25">
      <c r="A49" s="204" t="s">
        <v>305</v>
      </c>
      <c r="B49" s="204"/>
      <c r="C49" s="204"/>
      <c r="D49" s="204"/>
      <c r="E49" s="204"/>
      <c r="F49" s="204"/>
      <c r="G49" s="63">
        <v>40</v>
      </c>
      <c r="H49" s="67">
        <v>-269940</v>
      </c>
      <c r="I49" s="67">
        <v>-703282</v>
      </c>
    </row>
    <row r="50" spans="1:9" ht="12.75" customHeight="1" x14ac:dyDescent="0.25">
      <c r="A50" s="204" t="s">
        <v>210</v>
      </c>
      <c r="B50" s="204"/>
      <c r="C50" s="204"/>
      <c r="D50" s="204"/>
      <c r="E50" s="204"/>
      <c r="F50" s="204"/>
      <c r="G50" s="63">
        <v>41</v>
      </c>
      <c r="H50" s="67">
        <v>0</v>
      </c>
      <c r="I50" s="67">
        <v>0</v>
      </c>
    </row>
    <row r="51" spans="1:9" ht="12.75" customHeight="1" x14ac:dyDescent="0.25">
      <c r="A51" s="204" t="s">
        <v>211</v>
      </c>
      <c r="B51" s="204"/>
      <c r="C51" s="204"/>
      <c r="D51" s="204"/>
      <c r="E51" s="204"/>
      <c r="F51" s="204"/>
      <c r="G51" s="63">
        <v>42</v>
      </c>
      <c r="H51" s="67">
        <v>0</v>
      </c>
      <c r="I51" s="67">
        <v>0</v>
      </c>
    </row>
    <row r="52" spans="1:9" ht="22.95" customHeight="1" x14ac:dyDescent="0.25">
      <c r="A52" s="204" t="s">
        <v>212</v>
      </c>
      <c r="B52" s="204"/>
      <c r="C52" s="204"/>
      <c r="D52" s="204"/>
      <c r="E52" s="204"/>
      <c r="F52" s="204"/>
      <c r="G52" s="63">
        <v>43</v>
      </c>
      <c r="H52" s="67">
        <v>0</v>
      </c>
      <c r="I52" s="67">
        <v>0</v>
      </c>
    </row>
    <row r="53" spans="1:9" ht="12.75" customHeight="1" x14ac:dyDescent="0.25">
      <c r="A53" s="204" t="s">
        <v>213</v>
      </c>
      <c r="B53" s="204"/>
      <c r="C53" s="204"/>
      <c r="D53" s="204"/>
      <c r="E53" s="204"/>
      <c r="F53" s="204"/>
      <c r="G53" s="63">
        <v>44</v>
      </c>
      <c r="H53" s="67">
        <v>0</v>
      </c>
      <c r="I53" s="67">
        <v>-820552</v>
      </c>
    </row>
    <row r="54" spans="1:9" ht="30.6" customHeight="1" x14ac:dyDescent="0.25">
      <c r="A54" s="261" t="s">
        <v>214</v>
      </c>
      <c r="B54" s="261"/>
      <c r="C54" s="261"/>
      <c r="D54" s="261"/>
      <c r="E54" s="261"/>
      <c r="F54" s="261"/>
      <c r="G54" s="65">
        <v>45</v>
      </c>
      <c r="H54" s="68">
        <f>H49+H50+H51+H52+H53</f>
        <v>-269940</v>
      </c>
      <c r="I54" s="68">
        <f>I49+I50+I51+I52+I53</f>
        <v>-1523834</v>
      </c>
    </row>
    <row r="55" spans="1:9" ht="29.4" customHeight="1" x14ac:dyDescent="0.25">
      <c r="A55" s="266" t="s">
        <v>215</v>
      </c>
      <c r="B55" s="266"/>
      <c r="C55" s="266"/>
      <c r="D55" s="266"/>
      <c r="E55" s="266"/>
      <c r="F55" s="266"/>
      <c r="G55" s="65">
        <v>46</v>
      </c>
      <c r="H55" s="68">
        <f>H48+H54</f>
        <v>-234859</v>
      </c>
      <c r="I55" s="68">
        <f>I48+I54</f>
        <v>-339762</v>
      </c>
    </row>
    <row r="56" spans="1:9" x14ac:dyDescent="0.25">
      <c r="A56" s="204" t="s">
        <v>216</v>
      </c>
      <c r="B56" s="204"/>
      <c r="C56" s="204"/>
      <c r="D56" s="204"/>
      <c r="E56" s="204"/>
      <c r="F56" s="204"/>
      <c r="G56" s="63">
        <v>47</v>
      </c>
      <c r="H56" s="67">
        <v>0</v>
      </c>
      <c r="I56" s="67">
        <v>0</v>
      </c>
    </row>
    <row r="57" spans="1:9" ht="26.4" customHeight="1" x14ac:dyDescent="0.25">
      <c r="A57" s="266" t="s">
        <v>217</v>
      </c>
      <c r="B57" s="266"/>
      <c r="C57" s="266"/>
      <c r="D57" s="266"/>
      <c r="E57" s="266"/>
      <c r="F57" s="266"/>
      <c r="G57" s="65">
        <v>48</v>
      </c>
      <c r="H57" s="68">
        <f>H27+H42+H55+H56</f>
        <v>760617</v>
      </c>
      <c r="I57" s="68">
        <f>I27+I42+I55+I56</f>
        <v>-130550</v>
      </c>
    </row>
    <row r="58" spans="1:9" x14ac:dyDescent="0.25">
      <c r="A58" s="267" t="s">
        <v>218</v>
      </c>
      <c r="B58" s="267"/>
      <c r="C58" s="267"/>
      <c r="D58" s="267"/>
      <c r="E58" s="267"/>
      <c r="F58" s="267"/>
      <c r="G58" s="63">
        <v>49</v>
      </c>
      <c r="H58" s="67">
        <v>240425</v>
      </c>
      <c r="I58" s="67">
        <v>245781</v>
      </c>
    </row>
    <row r="59" spans="1:9" ht="31.2" customHeight="1" x14ac:dyDescent="0.25">
      <c r="A59" s="266" t="s">
        <v>219</v>
      </c>
      <c r="B59" s="266"/>
      <c r="C59" s="266"/>
      <c r="D59" s="266"/>
      <c r="E59" s="266"/>
      <c r="F59" s="266"/>
      <c r="G59" s="65">
        <v>50</v>
      </c>
      <c r="H59" s="68">
        <f>H57+H58</f>
        <v>1001042</v>
      </c>
      <c r="I59" s="68">
        <f>I57+I58</f>
        <v>115231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L21" sqref="L21"/>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5" t="s">
        <v>220</v>
      </c>
      <c r="B1" s="256"/>
      <c r="C1" s="256"/>
      <c r="D1" s="256"/>
      <c r="E1" s="256"/>
      <c r="F1" s="256"/>
      <c r="G1" s="256"/>
      <c r="H1" s="256"/>
      <c r="I1" s="256"/>
    </row>
    <row r="2" spans="1:9" ht="12.75" customHeight="1" x14ac:dyDescent="0.25">
      <c r="A2" s="257" t="s">
        <v>514</v>
      </c>
      <c r="B2" s="210"/>
      <c r="C2" s="210"/>
      <c r="D2" s="210"/>
      <c r="E2" s="210"/>
      <c r="F2" s="210"/>
      <c r="G2" s="210"/>
      <c r="H2" s="210"/>
      <c r="I2" s="210"/>
    </row>
    <row r="3" spans="1:9" x14ac:dyDescent="0.25">
      <c r="A3" s="281" t="s">
        <v>446</v>
      </c>
      <c r="B3" s="282"/>
      <c r="C3" s="282"/>
      <c r="D3" s="282"/>
      <c r="E3" s="282"/>
      <c r="F3" s="282"/>
      <c r="G3" s="282"/>
      <c r="H3" s="282"/>
      <c r="I3" s="282"/>
    </row>
    <row r="4" spans="1:9" x14ac:dyDescent="0.25">
      <c r="A4" s="258" t="s">
        <v>506</v>
      </c>
      <c r="B4" s="213"/>
      <c r="C4" s="213"/>
      <c r="D4" s="213"/>
      <c r="E4" s="213"/>
      <c r="F4" s="213"/>
      <c r="G4" s="213"/>
      <c r="H4" s="213"/>
      <c r="I4" s="214"/>
    </row>
    <row r="5" spans="1:9" ht="22.8" thickBot="1" x14ac:dyDescent="0.3">
      <c r="A5" s="268" t="s">
        <v>2</v>
      </c>
      <c r="B5" s="269"/>
      <c r="C5" s="269"/>
      <c r="D5" s="269"/>
      <c r="E5" s="269"/>
      <c r="F5" s="270"/>
      <c r="G5" s="14" t="s">
        <v>103</v>
      </c>
      <c r="H5" s="20" t="s">
        <v>301</v>
      </c>
      <c r="I5" s="20" t="s">
        <v>279</v>
      </c>
    </row>
    <row r="6" spans="1:9" x14ac:dyDescent="0.25">
      <c r="A6" s="285">
        <v>1</v>
      </c>
      <c r="B6" s="286"/>
      <c r="C6" s="286"/>
      <c r="D6" s="286"/>
      <c r="E6" s="286"/>
      <c r="F6" s="287"/>
      <c r="G6" s="15">
        <v>2</v>
      </c>
      <c r="H6" s="21" t="s">
        <v>167</v>
      </c>
      <c r="I6" s="21" t="s">
        <v>168</v>
      </c>
    </row>
    <row r="7" spans="1:9" x14ac:dyDescent="0.25">
      <c r="A7" s="275" t="s">
        <v>169</v>
      </c>
      <c r="B7" s="276"/>
      <c r="C7" s="276"/>
      <c r="D7" s="276"/>
      <c r="E7" s="276"/>
      <c r="F7" s="276"/>
      <c r="G7" s="276"/>
      <c r="H7" s="276"/>
      <c r="I7" s="277"/>
    </row>
    <row r="8" spans="1:9" x14ac:dyDescent="0.25">
      <c r="A8" s="279" t="s">
        <v>221</v>
      </c>
      <c r="B8" s="279"/>
      <c r="C8" s="279"/>
      <c r="D8" s="279"/>
      <c r="E8" s="279"/>
      <c r="F8" s="279"/>
      <c r="G8" s="16">
        <v>1</v>
      </c>
      <c r="H8" s="23">
        <v>0</v>
      </c>
      <c r="I8" s="23">
        <v>0</v>
      </c>
    </row>
    <row r="9" spans="1:9" x14ac:dyDescent="0.25">
      <c r="A9" s="272" t="s">
        <v>222</v>
      </c>
      <c r="B9" s="272"/>
      <c r="C9" s="272"/>
      <c r="D9" s="272"/>
      <c r="E9" s="272"/>
      <c r="F9" s="272"/>
      <c r="G9" s="17">
        <v>2</v>
      </c>
      <c r="H9" s="24">
        <v>0</v>
      </c>
      <c r="I9" s="24">
        <v>0</v>
      </c>
    </row>
    <row r="10" spans="1:9" x14ac:dyDescent="0.25">
      <c r="A10" s="272" t="s">
        <v>223</v>
      </c>
      <c r="B10" s="272"/>
      <c r="C10" s="272"/>
      <c r="D10" s="272"/>
      <c r="E10" s="272"/>
      <c r="F10" s="272"/>
      <c r="G10" s="17">
        <v>3</v>
      </c>
      <c r="H10" s="24">
        <v>0</v>
      </c>
      <c r="I10" s="24">
        <v>0</v>
      </c>
    </row>
    <row r="11" spans="1:9" x14ac:dyDescent="0.25">
      <c r="A11" s="272" t="s">
        <v>224</v>
      </c>
      <c r="B11" s="272"/>
      <c r="C11" s="272"/>
      <c r="D11" s="272"/>
      <c r="E11" s="272"/>
      <c r="F11" s="272"/>
      <c r="G11" s="17">
        <v>4</v>
      </c>
      <c r="H11" s="24">
        <v>0</v>
      </c>
      <c r="I11" s="24">
        <v>0</v>
      </c>
    </row>
    <row r="12" spans="1:9" x14ac:dyDescent="0.25">
      <c r="A12" s="272" t="s">
        <v>393</v>
      </c>
      <c r="B12" s="272"/>
      <c r="C12" s="272"/>
      <c r="D12" s="272"/>
      <c r="E12" s="272"/>
      <c r="F12" s="272"/>
      <c r="G12" s="17">
        <v>5</v>
      </c>
      <c r="H12" s="24">
        <v>0</v>
      </c>
      <c r="I12" s="24">
        <v>0</v>
      </c>
    </row>
    <row r="13" spans="1:9" x14ac:dyDescent="0.25">
      <c r="A13" s="280" t="s">
        <v>394</v>
      </c>
      <c r="B13" s="280"/>
      <c r="C13" s="280"/>
      <c r="D13" s="280"/>
      <c r="E13" s="280"/>
      <c r="F13" s="280"/>
      <c r="G13" s="53">
        <v>6</v>
      </c>
      <c r="H13" s="56">
        <f>SUM(H8:H12)</f>
        <v>0</v>
      </c>
      <c r="I13" s="56">
        <f>SUM(I8:I12)</f>
        <v>0</v>
      </c>
    </row>
    <row r="14" spans="1:9" ht="12.75" customHeight="1" x14ac:dyDescent="0.25">
      <c r="A14" s="272" t="s">
        <v>395</v>
      </c>
      <c r="B14" s="272"/>
      <c r="C14" s="272"/>
      <c r="D14" s="272"/>
      <c r="E14" s="272"/>
      <c r="F14" s="272"/>
      <c r="G14" s="17">
        <v>7</v>
      </c>
      <c r="H14" s="24">
        <v>0</v>
      </c>
      <c r="I14" s="24">
        <v>0</v>
      </c>
    </row>
    <row r="15" spans="1:9" ht="12.75" customHeight="1" x14ac:dyDescent="0.25">
      <c r="A15" s="272" t="s">
        <v>396</v>
      </c>
      <c r="B15" s="272"/>
      <c r="C15" s="272"/>
      <c r="D15" s="272"/>
      <c r="E15" s="272"/>
      <c r="F15" s="272"/>
      <c r="G15" s="17">
        <v>8</v>
      </c>
      <c r="H15" s="24">
        <v>0</v>
      </c>
      <c r="I15" s="24">
        <v>0</v>
      </c>
    </row>
    <row r="16" spans="1:9" ht="12.75" customHeight="1" x14ac:dyDescent="0.25">
      <c r="A16" s="272" t="s">
        <v>397</v>
      </c>
      <c r="B16" s="272"/>
      <c r="C16" s="272"/>
      <c r="D16" s="272"/>
      <c r="E16" s="272"/>
      <c r="F16" s="272"/>
      <c r="G16" s="17">
        <v>9</v>
      </c>
      <c r="H16" s="24">
        <v>0</v>
      </c>
      <c r="I16" s="24">
        <v>0</v>
      </c>
    </row>
    <row r="17" spans="1:9" ht="12.75" customHeight="1" x14ac:dyDescent="0.25">
      <c r="A17" s="272" t="s">
        <v>398</v>
      </c>
      <c r="B17" s="272"/>
      <c r="C17" s="272"/>
      <c r="D17" s="272"/>
      <c r="E17" s="272"/>
      <c r="F17" s="272"/>
      <c r="G17" s="17">
        <v>10</v>
      </c>
      <c r="H17" s="24">
        <v>0</v>
      </c>
      <c r="I17" s="24">
        <v>0</v>
      </c>
    </row>
    <row r="18" spans="1:9" ht="12.75" customHeight="1" x14ac:dyDescent="0.25">
      <c r="A18" s="272" t="s">
        <v>399</v>
      </c>
      <c r="B18" s="272"/>
      <c r="C18" s="272"/>
      <c r="D18" s="272"/>
      <c r="E18" s="272"/>
      <c r="F18" s="272"/>
      <c r="G18" s="17">
        <v>11</v>
      </c>
      <c r="H18" s="24">
        <v>0</v>
      </c>
      <c r="I18" s="24">
        <v>0</v>
      </c>
    </row>
    <row r="19" spans="1:9" ht="12.75" customHeight="1" x14ac:dyDescent="0.25">
      <c r="A19" s="272" t="s">
        <v>400</v>
      </c>
      <c r="B19" s="272"/>
      <c r="C19" s="272"/>
      <c r="D19" s="272"/>
      <c r="E19" s="272"/>
      <c r="F19" s="272"/>
      <c r="G19" s="17">
        <v>12</v>
      </c>
      <c r="H19" s="24">
        <v>0</v>
      </c>
      <c r="I19" s="24">
        <v>0</v>
      </c>
    </row>
    <row r="20" spans="1:9" ht="26.25" customHeight="1" x14ac:dyDescent="0.25">
      <c r="A20" s="280" t="s">
        <v>401</v>
      </c>
      <c r="B20" s="280"/>
      <c r="C20" s="280"/>
      <c r="D20" s="280"/>
      <c r="E20" s="280"/>
      <c r="F20" s="280"/>
      <c r="G20" s="53">
        <v>13</v>
      </c>
      <c r="H20" s="56">
        <f>SUM(H14:H19)</f>
        <v>0</v>
      </c>
      <c r="I20" s="56">
        <f>SUM(I14:I19)</f>
        <v>0</v>
      </c>
    </row>
    <row r="21" spans="1:9" ht="27.6" customHeight="1" x14ac:dyDescent="0.25">
      <c r="A21" s="278" t="s">
        <v>402</v>
      </c>
      <c r="B21" s="278"/>
      <c r="C21" s="278"/>
      <c r="D21" s="278"/>
      <c r="E21" s="278"/>
      <c r="F21" s="278"/>
      <c r="G21" s="54">
        <v>14</v>
      </c>
      <c r="H21" s="25">
        <f>H13+H20</f>
        <v>0</v>
      </c>
      <c r="I21" s="25">
        <f>I13+I20</f>
        <v>0</v>
      </c>
    </row>
    <row r="22" spans="1:9" x14ac:dyDescent="0.25">
      <c r="A22" s="275" t="s">
        <v>189</v>
      </c>
      <c r="B22" s="276"/>
      <c r="C22" s="276"/>
      <c r="D22" s="276"/>
      <c r="E22" s="276"/>
      <c r="F22" s="276"/>
      <c r="G22" s="276"/>
      <c r="H22" s="276"/>
      <c r="I22" s="277"/>
    </row>
    <row r="23" spans="1:9" ht="26.4" customHeight="1" x14ac:dyDescent="0.25">
      <c r="A23" s="279" t="s">
        <v>225</v>
      </c>
      <c r="B23" s="279"/>
      <c r="C23" s="279"/>
      <c r="D23" s="279"/>
      <c r="E23" s="279"/>
      <c r="F23" s="279"/>
      <c r="G23" s="16">
        <v>15</v>
      </c>
      <c r="H23" s="23">
        <v>0</v>
      </c>
      <c r="I23" s="23">
        <v>0</v>
      </c>
    </row>
    <row r="24" spans="1:9" ht="12.75" customHeight="1" x14ac:dyDescent="0.25">
      <c r="A24" s="272" t="s">
        <v>226</v>
      </c>
      <c r="B24" s="272"/>
      <c r="C24" s="272"/>
      <c r="D24" s="272"/>
      <c r="E24" s="272"/>
      <c r="F24" s="272"/>
      <c r="G24" s="16">
        <v>16</v>
      </c>
      <c r="H24" s="24">
        <v>0</v>
      </c>
      <c r="I24" s="24">
        <v>0</v>
      </c>
    </row>
    <row r="25" spans="1:9" ht="12.75" customHeight="1" x14ac:dyDescent="0.25">
      <c r="A25" s="272" t="s">
        <v>227</v>
      </c>
      <c r="B25" s="272"/>
      <c r="C25" s="272"/>
      <c r="D25" s="272"/>
      <c r="E25" s="272"/>
      <c r="F25" s="272"/>
      <c r="G25" s="16">
        <v>17</v>
      </c>
      <c r="H25" s="24">
        <v>0</v>
      </c>
      <c r="I25" s="24">
        <v>0</v>
      </c>
    </row>
    <row r="26" spans="1:9" ht="12.75" customHeight="1" x14ac:dyDescent="0.25">
      <c r="A26" s="272" t="s">
        <v>228</v>
      </c>
      <c r="B26" s="272"/>
      <c r="C26" s="272"/>
      <c r="D26" s="272"/>
      <c r="E26" s="272"/>
      <c r="F26" s="272"/>
      <c r="G26" s="16">
        <v>18</v>
      </c>
      <c r="H26" s="24">
        <v>0</v>
      </c>
      <c r="I26" s="24">
        <v>0</v>
      </c>
    </row>
    <row r="27" spans="1:9" ht="12.75" customHeight="1" x14ac:dyDescent="0.25">
      <c r="A27" s="272" t="s">
        <v>229</v>
      </c>
      <c r="B27" s="272"/>
      <c r="C27" s="272"/>
      <c r="D27" s="272"/>
      <c r="E27" s="272"/>
      <c r="F27" s="272"/>
      <c r="G27" s="16">
        <v>19</v>
      </c>
      <c r="H27" s="24">
        <v>0</v>
      </c>
      <c r="I27" s="24">
        <v>0</v>
      </c>
    </row>
    <row r="28" spans="1:9" ht="12.75" customHeight="1" x14ac:dyDescent="0.25">
      <c r="A28" s="272" t="s">
        <v>230</v>
      </c>
      <c r="B28" s="272"/>
      <c r="C28" s="272"/>
      <c r="D28" s="272"/>
      <c r="E28" s="272"/>
      <c r="F28" s="272"/>
      <c r="G28" s="16">
        <v>20</v>
      </c>
      <c r="H28" s="24">
        <v>0</v>
      </c>
      <c r="I28" s="24">
        <v>0</v>
      </c>
    </row>
    <row r="29" spans="1:9" ht="24" customHeight="1" x14ac:dyDescent="0.25">
      <c r="A29" s="273" t="s">
        <v>403</v>
      </c>
      <c r="B29" s="273"/>
      <c r="C29" s="273"/>
      <c r="D29" s="273"/>
      <c r="E29" s="273"/>
      <c r="F29" s="273"/>
      <c r="G29" s="53">
        <v>21</v>
      </c>
      <c r="H29" s="57">
        <f>SUM(H23:H28)</f>
        <v>0</v>
      </c>
      <c r="I29" s="57">
        <f>SUM(I23:I28)</f>
        <v>0</v>
      </c>
    </row>
    <row r="30" spans="1:9" ht="27" customHeight="1" x14ac:dyDescent="0.25">
      <c r="A30" s="272" t="s">
        <v>231</v>
      </c>
      <c r="B30" s="272"/>
      <c r="C30" s="272"/>
      <c r="D30" s="272"/>
      <c r="E30" s="272"/>
      <c r="F30" s="272"/>
      <c r="G30" s="17">
        <v>22</v>
      </c>
      <c r="H30" s="24">
        <v>0</v>
      </c>
      <c r="I30" s="24">
        <v>0</v>
      </c>
    </row>
    <row r="31" spans="1:9" ht="12.75" customHeight="1" x14ac:dyDescent="0.25">
      <c r="A31" s="272" t="s">
        <v>232</v>
      </c>
      <c r="B31" s="272"/>
      <c r="C31" s="272"/>
      <c r="D31" s="272"/>
      <c r="E31" s="272"/>
      <c r="F31" s="272"/>
      <c r="G31" s="17">
        <v>23</v>
      </c>
      <c r="H31" s="24">
        <v>0</v>
      </c>
      <c r="I31" s="24">
        <v>0</v>
      </c>
    </row>
    <row r="32" spans="1:9" ht="12.75" customHeight="1" x14ac:dyDescent="0.25">
      <c r="A32" s="272" t="s">
        <v>404</v>
      </c>
      <c r="B32" s="272"/>
      <c r="C32" s="272"/>
      <c r="D32" s="272"/>
      <c r="E32" s="272"/>
      <c r="F32" s="272"/>
      <c r="G32" s="17">
        <v>24</v>
      </c>
      <c r="H32" s="24">
        <v>0</v>
      </c>
      <c r="I32" s="24">
        <v>0</v>
      </c>
    </row>
    <row r="33" spans="1:9" ht="12.75" customHeight="1" x14ac:dyDescent="0.25">
      <c r="A33" s="272" t="s">
        <v>233</v>
      </c>
      <c r="B33" s="272"/>
      <c r="C33" s="272"/>
      <c r="D33" s="272"/>
      <c r="E33" s="272"/>
      <c r="F33" s="272"/>
      <c r="G33" s="17">
        <v>25</v>
      </c>
      <c r="H33" s="24">
        <v>0</v>
      </c>
      <c r="I33" s="24">
        <v>0</v>
      </c>
    </row>
    <row r="34" spans="1:9" ht="12.75" customHeight="1" x14ac:dyDescent="0.25">
      <c r="A34" s="272" t="s">
        <v>234</v>
      </c>
      <c r="B34" s="272"/>
      <c r="C34" s="272"/>
      <c r="D34" s="272"/>
      <c r="E34" s="272"/>
      <c r="F34" s="272"/>
      <c r="G34" s="17">
        <v>26</v>
      </c>
      <c r="H34" s="24">
        <v>0</v>
      </c>
      <c r="I34" s="24">
        <v>0</v>
      </c>
    </row>
    <row r="35" spans="1:9" ht="25.95" customHeight="1" x14ac:dyDescent="0.25">
      <c r="A35" s="273" t="s">
        <v>405</v>
      </c>
      <c r="B35" s="273"/>
      <c r="C35" s="273"/>
      <c r="D35" s="273"/>
      <c r="E35" s="273"/>
      <c r="F35" s="273"/>
      <c r="G35" s="53">
        <v>27</v>
      </c>
      <c r="H35" s="57">
        <f>SUM(H30:H34)</f>
        <v>0</v>
      </c>
      <c r="I35" s="57">
        <f>SUM(I30:I34)</f>
        <v>0</v>
      </c>
    </row>
    <row r="36" spans="1:9" ht="28.2" customHeight="1" x14ac:dyDescent="0.25">
      <c r="A36" s="278" t="s">
        <v>406</v>
      </c>
      <c r="B36" s="278"/>
      <c r="C36" s="278"/>
      <c r="D36" s="278"/>
      <c r="E36" s="278"/>
      <c r="F36" s="278"/>
      <c r="G36" s="54">
        <v>28</v>
      </c>
      <c r="H36" s="58">
        <f>H29+H35</f>
        <v>0</v>
      </c>
      <c r="I36" s="58">
        <f>I29+I35</f>
        <v>0</v>
      </c>
    </row>
    <row r="37" spans="1:9" x14ac:dyDescent="0.25">
      <c r="A37" s="275" t="s">
        <v>204</v>
      </c>
      <c r="B37" s="276"/>
      <c r="C37" s="276"/>
      <c r="D37" s="276"/>
      <c r="E37" s="276"/>
      <c r="F37" s="276"/>
      <c r="G37" s="276">
        <v>0</v>
      </c>
      <c r="H37" s="276"/>
      <c r="I37" s="277"/>
    </row>
    <row r="38" spans="1:9" ht="12.75" customHeight="1" x14ac:dyDescent="0.25">
      <c r="A38" s="274" t="s">
        <v>235</v>
      </c>
      <c r="B38" s="274"/>
      <c r="C38" s="274"/>
      <c r="D38" s="274"/>
      <c r="E38" s="274"/>
      <c r="F38" s="274"/>
      <c r="G38" s="16">
        <v>29</v>
      </c>
      <c r="H38" s="23">
        <v>0</v>
      </c>
      <c r="I38" s="23">
        <v>0</v>
      </c>
    </row>
    <row r="39" spans="1:9" ht="25.2" customHeight="1" x14ac:dyDescent="0.25">
      <c r="A39" s="271" t="s">
        <v>236</v>
      </c>
      <c r="B39" s="271"/>
      <c r="C39" s="271"/>
      <c r="D39" s="271"/>
      <c r="E39" s="271"/>
      <c r="F39" s="271"/>
      <c r="G39" s="17">
        <v>30</v>
      </c>
      <c r="H39" s="24">
        <v>0</v>
      </c>
      <c r="I39" s="24">
        <v>0</v>
      </c>
    </row>
    <row r="40" spans="1:9" ht="12.75" customHeight="1" x14ac:dyDescent="0.25">
      <c r="A40" s="271" t="s">
        <v>237</v>
      </c>
      <c r="B40" s="271"/>
      <c r="C40" s="271"/>
      <c r="D40" s="271"/>
      <c r="E40" s="271"/>
      <c r="F40" s="271"/>
      <c r="G40" s="17">
        <v>31</v>
      </c>
      <c r="H40" s="24">
        <v>0</v>
      </c>
      <c r="I40" s="24">
        <v>0</v>
      </c>
    </row>
    <row r="41" spans="1:9" ht="12.75" customHeight="1" x14ac:dyDescent="0.25">
      <c r="A41" s="271" t="s">
        <v>238</v>
      </c>
      <c r="B41" s="271"/>
      <c r="C41" s="271"/>
      <c r="D41" s="271"/>
      <c r="E41" s="271"/>
      <c r="F41" s="271"/>
      <c r="G41" s="17">
        <v>32</v>
      </c>
      <c r="H41" s="24">
        <v>0</v>
      </c>
      <c r="I41" s="24">
        <v>0</v>
      </c>
    </row>
    <row r="42" spans="1:9" ht="25.95" customHeight="1" x14ac:dyDescent="0.25">
      <c r="A42" s="273" t="s">
        <v>407</v>
      </c>
      <c r="B42" s="273"/>
      <c r="C42" s="273"/>
      <c r="D42" s="273"/>
      <c r="E42" s="273"/>
      <c r="F42" s="273"/>
      <c r="G42" s="53">
        <v>33</v>
      </c>
      <c r="H42" s="57">
        <f>H41+H40+H39+H38</f>
        <v>0</v>
      </c>
      <c r="I42" s="57">
        <f>I41+I40+I39+I38</f>
        <v>0</v>
      </c>
    </row>
    <row r="43" spans="1:9" ht="24.6" customHeight="1" x14ac:dyDescent="0.25">
      <c r="A43" s="271" t="s">
        <v>239</v>
      </c>
      <c r="B43" s="271"/>
      <c r="C43" s="271"/>
      <c r="D43" s="271"/>
      <c r="E43" s="271"/>
      <c r="F43" s="271"/>
      <c r="G43" s="17">
        <v>34</v>
      </c>
      <c r="H43" s="24">
        <v>0</v>
      </c>
      <c r="I43" s="24">
        <v>0</v>
      </c>
    </row>
    <row r="44" spans="1:9" ht="12.75" customHeight="1" x14ac:dyDescent="0.25">
      <c r="A44" s="271" t="s">
        <v>240</v>
      </c>
      <c r="B44" s="271"/>
      <c r="C44" s="271"/>
      <c r="D44" s="271"/>
      <c r="E44" s="271"/>
      <c r="F44" s="271"/>
      <c r="G44" s="17">
        <v>35</v>
      </c>
      <c r="H44" s="24">
        <v>0</v>
      </c>
      <c r="I44" s="24">
        <v>0</v>
      </c>
    </row>
    <row r="45" spans="1:9" ht="12.75" customHeight="1" x14ac:dyDescent="0.25">
      <c r="A45" s="271" t="s">
        <v>241</v>
      </c>
      <c r="B45" s="271"/>
      <c r="C45" s="271"/>
      <c r="D45" s="271"/>
      <c r="E45" s="271"/>
      <c r="F45" s="271"/>
      <c r="G45" s="17">
        <v>36</v>
      </c>
      <c r="H45" s="24">
        <v>0</v>
      </c>
      <c r="I45" s="24">
        <v>0</v>
      </c>
    </row>
    <row r="46" spans="1:9" ht="21" customHeight="1" x14ac:dyDescent="0.25">
      <c r="A46" s="271" t="s">
        <v>242</v>
      </c>
      <c r="B46" s="271"/>
      <c r="C46" s="271"/>
      <c r="D46" s="271"/>
      <c r="E46" s="271"/>
      <c r="F46" s="271"/>
      <c r="G46" s="17">
        <v>37</v>
      </c>
      <c r="H46" s="24">
        <v>0</v>
      </c>
      <c r="I46" s="24">
        <v>0</v>
      </c>
    </row>
    <row r="47" spans="1:9" ht="12.75" customHeight="1" x14ac:dyDescent="0.25">
      <c r="A47" s="271" t="s">
        <v>243</v>
      </c>
      <c r="B47" s="271"/>
      <c r="C47" s="271"/>
      <c r="D47" s="271"/>
      <c r="E47" s="271"/>
      <c r="F47" s="271"/>
      <c r="G47" s="17">
        <v>38</v>
      </c>
      <c r="H47" s="24">
        <v>0</v>
      </c>
      <c r="I47" s="24">
        <v>0</v>
      </c>
    </row>
    <row r="48" spans="1:9" ht="22.95" customHeight="1" x14ac:dyDescent="0.25">
      <c r="A48" s="273" t="s">
        <v>408</v>
      </c>
      <c r="B48" s="273"/>
      <c r="C48" s="273"/>
      <c r="D48" s="273"/>
      <c r="E48" s="273"/>
      <c r="F48" s="273"/>
      <c r="G48" s="53">
        <v>39</v>
      </c>
      <c r="H48" s="57">
        <f>H47+H46+H45+H44+H43</f>
        <v>0</v>
      </c>
      <c r="I48" s="57">
        <f>I47+I46+I45+I44+I43</f>
        <v>0</v>
      </c>
    </row>
    <row r="49" spans="1:9" ht="25.95" customHeight="1" x14ac:dyDescent="0.25">
      <c r="A49" s="284" t="s">
        <v>443</v>
      </c>
      <c r="B49" s="284"/>
      <c r="C49" s="284"/>
      <c r="D49" s="284"/>
      <c r="E49" s="284"/>
      <c r="F49" s="284"/>
      <c r="G49" s="53">
        <v>40</v>
      </c>
      <c r="H49" s="57">
        <f>H48+H42</f>
        <v>0</v>
      </c>
      <c r="I49" s="57">
        <f>I48+I42</f>
        <v>0</v>
      </c>
    </row>
    <row r="50" spans="1:9" ht="12.75" customHeight="1" x14ac:dyDescent="0.25">
      <c r="A50" s="272" t="s">
        <v>244</v>
      </c>
      <c r="B50" s="272"/>
      <c r="C50" s="272"/>
      <c r="D50" s="272"/>
      <c r="E50" s="272"/>
      <c r="F50" s="272"/>
      <c r="G50" s="17">
        <v>41</v>
      </c>
      <c r="H50" s="24">
        <v>0</v>
      </c>
      <c r="I50" s="24">
        <v>0</v>
      </c>
    </row>
    <row r="51" spans="1:9" ht="25.95" customHeight="1" x14ac:dyDescent="0.25">
      <c r="A51" s="284" t="s">
        <v>409</v>
      </c>
      <c r="B51" s="284"/>
      <c r="C51" s="284"/>
      <c r="D51" s="284"/>
      <c r="E51" s="284"/>
      <c r="F51" s="284"/>
      <c r="G51" s="53">
        <v>42</v>
      </c>
      <c r="H51" s="57">
        <f>H21+H36+H49+H50</f>
        <v>0</v>
      </c>
      <c r="I51" s="57">
        <f>I21+I36+I49+I50</f>
        <v>0</v>
      </c>
    </row>
    <row r="52" spans="1:9" ht="12.75" customHeight="1" x14ac:dyDescent="0.25">
      <c r="A52" s="288" t="s">
        <v>218</v>
      </c>
      <c r="B52" s="288"/>
      <c r="C52" s="288"/>
      <c r="D52" s="288"/>
      <c r="E52" s="288"/>
      <c r="F52" s="288"/>
      <c r="G52" s="17">
        <v>43</v>
      </c>
      <c r="H52" s="24">
        <v>0</v>
      </c>
      <c r="I52" s="24">
        <v>0</v>
      </c>
    </row>
    <row r="53" spans="1:9" ht="31.95" customHeight="1" x14ac:dyDescent="0.25">
      <c r="A53" s="283" t="s">
        <v>410</v>
      </c>
      <c r="B53" s="283"/>
      <c r="C53" s="283"/>
      <c r="D53" s="283"/>
      <c r="E53" s="283"/>
      <c r="F53" s="28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39370078740157483"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opLeftCell="R34" zoomScaleNormal="100" zoomScaleSheetLayoutView="80" workbookViewId="0">
      <selection activeCell="U58" sqref="U58"/>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9" t="s">
        <v>245</v>
      </c>
      <c r="B1" s="290"/>
      <c r="C1" s="290"/>
      <c r="D1" s="290"/>
      <c r="E1" s="290"/>
      <c r="F1" s="290"/>
      <c r="G1" s="290"/>
      <c r="H1" s="290"/>
      <c r="I1" s="290"/>
      <c r="J1" s="290"/>
      <c r="K1" s="26"/>
    </row>
    <row r="2" spans="1:25" ht="15.6" x14ac:dyDescent="0.25">
      <c r="A2" s="2"/>
      <c r="B2" s="3"/>
      <c r="C2" s="291" t="s">
        <v>246</v>
      </c>
      <c r="D2" s="291"/>
      <c r="E2" s="9">
        <v>45658</v>
      </c>
      <c r="F2" s="4" t="s">
        <v>0</v>
      </c>
      <c r="G2" s="9">
        <v>45838</v>
      </c>
      <c r="H2" s="27"/>
      <c r="I2" s="27"/>
      <c r="J2" s="27"/>
      <c r="K2" s="26"/>
      <c r="X2" s="28" t="s">
        <v>446</v>
      </c>
    </row>
    <row r="3" spans="1:25" ht="13.5" customHeight="1" thickBot="1" x14ac:dyDescent="0.3">
      <c r="A3" s="294" t="s">
        <v>247</v>
      </c>
      <c r="B3" s="295"/>
      <c r="C3" s="295"/>
      <c r="D3" s="295"/>
      <c r="E3" s="295"/>
      <c r="F3" s="295"/>
      <c r="G3" s="298" t="s">
        <v>3</v>
      </c>
      <c r="H3" s="300" t="s">
        <v>248</v>
      </c>
      <c r="I3" s="300"/>
      <c r="J3" s="300"/>
      <c r="K3" s="300"/>
      <c r="L3" s="300"/>
      <c r="M3" s="300"/>
      <c r="N3" s="300"/>
      <c r="O3" s="300"/>
      <c r="P3" s="300"/>
      <c r="Q3" s="300"/>
      <c r="R3" s="300"/>
      <c r="S3" s="300"/>
      <c r="T3" s="300"/>
      <c r="U3" s="300"/>
      <c r="V3" s="300"/>
      <c r="W3" s="300"/>
      <c r="X3" s="300" t="s">
        <v>249</v>
      </c>
      <c r="Y3" s="302" t="s">
        <v>250</v>
      </c>
    </row>
    <row r="4" spans="1:25" ht="72" thickBot="1" x14ac:dyDescent="0.3">
      <c r="A4" s="296"/>
      <c r="B4" s="297"/>
      <c r="C4" s="297"/>
      <c r="D4" s="297"/>
      <c r="E4" s="297"/>
      <c r="F4" s="297"/>
      <c r="G4" s="29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1"/>
      <c r="Y4" s="303"/>
    </row>
    <row r="5" spans="1:25" ht="20.399999999999999" x14ac:dyDescent="0.25">
      <c r="A5" s="304">
        <v>1</v>
      </c>
      <c r="B5" s="305"/>
      <c r="C5" s="305"/>
      <c r="D5" s="305"/>
      <c r="E5" s="305"/>
      <c r="F5" s="30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5">
      <c r="A7" s="309" t="s">
        <v>298</v>
      </c>
      <c r="B7" s="309"/>
      <c r="C7" s="309"/>
      <c r="D7" s="309"/>
      <c r="E7" s="309"/>
      <c r="F7" s="309"/>
      <c r="G7" s="6">
        <v>1</v>
      </c>
      <c r="H7" s="33">
        <v>19149234</v>
      </c>
      <c r="I7" s="33">
        <v>3883317</v>
      </c>
      <c r="J7" s="33">
        <v>374059</v>
      </c>
      <c r="K7" s="33">
        <v>0</v>
      </c>
      <c r="L7" s="33">
        <v>0</v>
      </c>
      <c r="M7" s="33">
        <v>0</v>
      </c>
      <c r="N7" s="33">
        <v>0</v>
      </c>
      <c r="O7" s="33">
        <v>0</v>
      </c>
      <c r="P7" s="33">
        <v>0</v>
      </c>
      <c r="Q7" s="33">
        <v>0</v>
      </c>
      <c r="R7" s="33">
        <v>0</v>
      </c>
      <c r="S7" s="33">
        <v>0</v>
      </c>
      <c r="T7" s="33">
        <v>0</v>
      </c>
      <c r="U7" s="33">
        <v>-390826</v>
      </c>
      <c r="V7" s="33">
        <v>-218627</v>
      </c>
      <c r="W7" s="34">
        <f>H7+I7+J7+K7-L7+M7+N7+O7+P7+Q7+R7+U7+V7+S7+T7</f>
        <v>22797157</v>
      </c>
      <c r="X7" s="33">
        <v>206091</v>
      </c>
      <c r="Y7" s="34">
        <f>W7+X7</f>
        <v>23003248</v>
      </c>
    </row>
    <row r="8" spans="1:25" x14ac:dyDescent="0.25">
      <c r="A8" s="292" t="s">
        <v>265</v>
      </c>
      <c r="B8" s="292"/>
      <c r="C8" s="292"/>
      <c r="D8" s="292"/>
      <c r="E8" s="292"/>
      <c r="F8" s="29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92" t="s">
        <v>266</v>
      </c>
      <c r="B9" s="292"/>
      <c r="C9" s="292"/>
      <c r="D9" s="292"/>
      <c r="E9" s="292"/>
      <c r="F9" s="29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93" t="s">
        <v>299</v>
      </c>
      <c r="B10" s="293"/>
      <c r="C10" s="293"/>
      <c r="D10" s="293"/>
      <c r="E10" s="293"/>
      <c r="F10" s="293"/>
      <c r="G10" s="7">
        <v>4</v>
      </c>
      <c r="H10" s="34">
        <f>H7+H8+H9</f>
        <v>19149234</v>
      </c>
      <c r="I10" s="34">
        <f t="shared" ref="I10:Y10" si="2">I7+I8+I9</f>
        <v>3883317</v>
      </c>
      <c r="J10" s="34">
        <f t="shared" si="2"/>
        <v>374059</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-390826</v>
      </c>
      <c r="V10" s="34">
        <f t="shared" si="2"/>
        <v>-218627</v>
      </c>
      <c r="W10" s="34">
        <f t="shared" si="2"/>
        <v>22797157</v>
      </c>
      <c r="X10" s="34">
        <f t="shared" si="2"/>
        <v>206091</v>
      </c>
      <c r="Y10" s="34">
        <f t="shared" si="2"/>
        <v>23003248</v>
      </c>
    </row>
    <row r="11" spans="1:25" x14ac:dyDescent="0.25">
      <c r="A11" s="292" t="s">
        <v>267</v>
      </c>
      <c r="B11" s="292"/>
      <c r="C11" s="292"/>
      <c r="D11" s="292"/>
      <c r="E11" s="292"/>
      <c r="F11" s="292"/>
      <c r="G11" s="6">
        <v>5</v>
      </c>
      <c r="H11" s="35">
        <v>0</v>
      </c>
      <c r="I11" s="35">
        <v>0</v>
      </c>
      <c r="J11" s="35">
        <v>0</v>
      </c>
      <c r="K11" s="35">
        <v>0</v>
      </c>
      <c r="L11" s="35">
        <v>0</v>
      </c>
      <c r="M11" s="35">
        <v>0</v>
      </c>
      <c r="N11" s="35">
        <v>0</v>
      </c>
      <c r="O11" s="35">
        <v>0</v>
      </c>
      <c r="P11" s="35">
        <v>0</v>
      </c>
      <c r="Q11" s="35">
        <v>0</v>
      </c>
      <c r="R11" s="35">
        <v>0</v>
      </c>
      <c r="S11" s="33">
        <v>0</v>
      </c>
      <c r="T11" s="33">
        <v>0</v>
      </c>
      <c r="U11" s="35">
        <v>0</v>
      </c>
      <c r="V11" s="33">
        <v>719418</v>
      </c>
      <c r="W11" s="34">
        <f t="shared" ref="W11:W29" si="3">H11+I11+J11+K11-L11+M11+N11+O11+P11+Q11+R11+U11+V11+S11+T11</f>
        <v>719418</v>
      </c>
      <c r="X11" s="33">
        <v>63838</v>
      </c>
      <c r="Y11" s="34">
        <f t="shared" ref="Y11:Y29" si="4">W11+X11</f>
        <v>783256</v>
      </c>
    </row>
    <row r="12" spans="1:25" x14ac:dyDescent="0.25">
      <c r="A12" s="292" t="s">
        <v>268</v>
      </c>
      <c r="B12" s="292"/>
      <c r="C12" s="292"/>
      <c r="D12" s="292"/>
      <c r="E12" s="292"/>
      <c r="F12" s="29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92" t="s">
        <v>269</v>
      </c>
      <c r="B13" s="292"/>
      <c r="C13" s="292"/>
      <c r="D13" s="292"/>
      <c r="E13" s="292"/>
      <c r="F13" s="29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92" t="s">
        <v>417</v>
      </c>
      <c r="B14" s="292"/>
      <c r="C14" s="292"/>
      <c r="D14" s="292"/>
      <c r="E14" s="292"/>
      <c r="F14" s="29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92" t="s">
        <v>270</v>
      </c>
      <c r="B15" s="292"/>
      <c r="C15" s="292"/>
      <c r="D15" s="292"/>
      <c r="E15" s="292"/>
      <c r="F15" s="29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92" t="s">
        <v>271</v>
      </c>
      <c r="B16" s="292"/>
      <c r="C16" s="292"/>
      <c r="D16" s="292"/>
      <c r="E16" s="292"/>
      <c r="F16" s="29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92" t="s">
        <v>272</v>
      </c>
      <c r="B17" s="292"/>
      <c r="C17" s="292"/>
      <c r="D17" s="292"/>
      <c r="E17" s="292"/>
      <c r="F17" s="29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92" t="s">
        <v>273</v>
      </c>
      <c r="B18" s="292"/>
      <c r="C18" s="292"/>
      <c r="D18" s="292"/>
      <c r="E18" s="292"/>
      <c r="F18" s="29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92" t="s">
        <v>274</v>
      </c>
      <c r="B19" s="292"/>
      <c r="C19" s="292"/>
      <c r="D19" s="292"/>
      <c r="E19" s="292"/>
      <c r="F19" s="29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92" t="s">
        <v>275</v>
      </c>
      <c r="B20" s="292"/>
      <c r="C20" s="292"/>
      <c r="D20" s="292"/>
      <c r="E20" s="292"/>
      <c r="F20" s="29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92" t="s">
        <v>418</v>
      </c>
      <c r="B21" s="292"/>
      <c r="C21" s="292"/>
      <c r="D21" s="292"/>
      <c r="E21" s="292"/>
      <c r="F21" s="29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92" t="s">
        <v>419</v>
      </c>
      <c r="B22" s="292"/>
      <c r="C22" s="292"/>
      <c r="D22" s="292"/>
      <c r="E22" s="292"/>
      <c r="F22" s="29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92" t="s">
        <v>420</v>
      </c>
      <c r="B23" s="292"/>
      <c r="C23" s="292"/>
      <c r="D23" s="292"/>
      <c r="E23" s="292"/>
      <c r="F23" s="29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92" t="s">
        <v>276</v>
      </c>
      <c r="B24" s="292"/>
      <c r="C24" s="292"/>
      <c r="D24" s="292"/>
      <c r="E24" s="292"/>
      <c r="F24" s="29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92" t="s">
        <v>421</v>
      </c>
      <c r="B25" s="292"/>
      <c r="C25" s="292"/>
      <c r="D25" s="292"/>
      <c r="E25" s="292"/>
      <c r="F25" s="29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92" t="s">
        <v>429</v>
      </c>
      <c r="B26" s="292"/>
      <c r="C26" s="292"/>
      <c r="D26" s="292"/>
      <c r="E26" s="292"/>
      <c r="F26" s="292"/>
      <c r="G26" s="6">
        <v>20</v>
      </c>
      <c r="H26" s="33">
        <v>0</v>
      </c>
      <c r="I26" s="33">
        <v>0</v>
      </c>
      <c r="J26" s="33">
        <v>0</v>
      </c>
      <c r="K26" s="33">
        <v>0</v>
      </c>
      <c r="L26" s="33">
        <v>0</v>
      </c>
      <c r="M26" s="33">
        <v>0</v>
      </c>
      <c r="N26" s="33">
        <v>0</v>
      </c>
      <c r="O26" s="33">
        <v>0</v>
      </c>
      <c r="P26" s="33">
        <v>0</v>
      </c>
      <c r="Q26" s="33">
        <v>0</v>
      </c>
      <c r="R26" s="33">
        <v>0</v>
      </c>
      <c r="S26" s="33">
        <v>0</v>
      </c>
      <c r="T26" s="33">
        <v>0</v>
      </c>
      <c r="U26" s="33">
        <v>0</v>
      </c>
      <c r="V26" s="33">
        <v>-73651</v>
      </c>
      <c r="W26" s="34">
        <f t="shared" si="3"/>
        <v>-73651</v>
      </c>
      <c r="X26" s="33">
        <v>-17464</v>
      </c>
      <c r="Y26" s="34">
        <f t="shared" si="4"/>
        <v>-91115</v>
      </c>
    </row>
    <row r="27" spans="1:25" ht="12.75" customHeight="1" x14ac:dyDescent="0.25">
      <c r="A27" s="292" t="s">
        <v>422</v>
      </c>
      <c r="B27" s="292"/>
      <c r="C27" s="292"/>
      <c r="D27" s="292"/>
      <c r="E27" s="292"/>
      <c r="F27" s="29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92" t="s">
        <v>423</v>
      </c>
      <c r="B28" s="292"/>
      <c r="C28" s="292"/>
      <c r="D28" s="292"/>
      <c r="E28" s="292"/>
      <c r="F28" s="292"/>
      <c r="G28" s="6">
        <v>22</v>
      </c>
      <c r="H28" s="33">
        <v>0</v>
      </c>
      <c r="I28" s="33">
        <v>0</v>
      </c>
      <c r="J28" s="33">
        <v>11276</v>
      </c>
      <c r="K28" s="33">
        <v>0</v>
      </c>
      <c r="L28" s="33">
        <v>0</v>
      </c>
      <c r="M28" s="33">
        <v>0</v>
      </c>
      <c r="N28" s="33">
        <v>0</v>
      </c>
      <c r="O28" s="33">
        <v>0</v>
      </c>
      <c r="P28" s="33">
        <v>0</v>
      </c>
      <c r="Q28" s="33">
        <v>0</v>
      </c>
      <c r="R28" s="33">
        <v>0</v>
      </c>
      <c r="S28" s="33">
        <v>0</v>
      </c>
      <c r="T28" s="33">
        <v>0</v>
      </c>
      <c r="U28" s="33">
        <v>-367219</v>
      </c>
      <c r="V28" s="33">
        <v>292278</v>
      </c>
      <c r="W28" s="34">
        <f t="shared" si="3"/>
        <v>-63665</v>
      </c>
      <c r="X28" s="33">
        <v>0</v>
      </c>
      <c r="Y28" s="34">
        <f t="shared" si="4"/>
        <v>-63665</v>
      </c>
    </row>
    <row r="29" spans="1:25" ht="12.75" customHeight="1" x14ac:dyDescent="0.25">
      <c r="A29" s="292" t="s">
        <v>424</v>
      </c>
      <c r="B29" s="292"/>
      <c r="C29" s="292"/>
      <c r="D29" s="292"/>
      <c r="E29" s="292"/>
      <c r="F29" s="29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10" t="s">
        <v>425</v>
      </c>
      <c r="B30" s="310"/>
      <c r="C30" s="310"/>
      <c r="D30" s="310"/>
      <c r="E30" s="310"/>
      <c r="F30" s="310"/>
      <c r="G30" s="8">
        <v>24</v>
      </c>
      <c r="H30" s="36">
        <f>SUM(H10:H29)</f>
        <v>19149234</v>
      </c>
      <c r="I30" s="36">
        <f t="shared" ref="I30:Y30" si="5">SUM(I10:I29)</f>
        <v>3883317</v>
      </c>
      <c r="J30" s="36">
        <f t="shared" si="5"/>
        <v>385335</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-758045</v>
      </c>
      <c r="V30" s="36">
        <f t="shared" si="5"/>
        <v>719418</v>
      </c>
      <c r="W30" s="36">
        <f t="shared" si="5"/>
        <v>23379259</v>
      </c>
      <c r="X30" s="36">
        <f t="shared" si="5"/>
        <v>252465</v>
      </c>
      <c r="Y30" s="36">
        <f t="shared" si="5"/>
        <v>23631724</v>
      </c>
    </row>
    <row r="31" spans="1:25" x14ac:dyDescent="0.25">
      <c r="A31" s="311" t="s">
        <v>277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5">
      <c r="A32" s="313" t="s">
        <v>278</v>
      </c>
      <c r="B32" s="313"/>
      <c r="C32" s="313"/>
      <c r="D32" s="313"/>
      <c r="E32" s="313"/>
      <c r="F32" s="31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313" t="s">
        <v>426</v>
      </c>
      <c r="B33" s="313"/>
      <c r="C33" s="313"/>
      <c r="D33" s="313"/>
      <c r="E33" s="313"/>
      <c r="F33" s="31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719418</v>
      </c>
      <c r="W33" s="34">
        <f t="shared" si="8"/>
        <v>719418</v>
      </c>
      <c r="X33" s="34">
        <f t="shared" si="8"/>
        <v>63838</v>
      </c>
      <c r="Y33" s="34">
        <f t="shared" si="8"/>
        <v>783256</v>
      </c>
    </row>
    <row r="34" spans="1:25" ht="30.75" customHeight="1" x14ac:dyDescent="0.25">
      <c r="A34" s="314" t="s">
        <v>427</v>
      </c>
      <c r="B34" s="314"/>
      <c r="C34" s="314"/>
      <c r="D34" s="314"/>
      <c r="E34" s="314"/>
      <c r="F34" s="314"/>
      <c r="G34" s="8">
        <v>27</v>
      </c>
      <c r="H34" s="36">
        <f>SUM(H21:H29)</f>
        <v>0</v>
      </c>
      <c r="I34" s="36">
        <f t="shared" ref="I34:Y34" si="10">SUM(I21:I29)</f>
        <v>0</v>
      </c>
      <c r="J34" s="36">
        <f t="shared" si="10"/>
        <v>11276</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-367219</v>
      </c>
      <c r="V34" s="36">
        <f t="shared" si="10"/>
        <v>218627</v>
      </c>
      <c r="W34" s="36">
        <f t="shared" si="10"/>
        <v>-137316</v>
      </c>
      <c r="X34" s="36">
        <f t="shared" si="10"/>
        <v>-17464</v>
      </c>
      <c r="Y34" s="36">
        <f t="shared" si="10"/>
        <v>-154780</v>
      </c>
    </row>
    <row r="35" spans="1:25" x14ac:dyDescent="0.25">
      <c r="A35" s="311"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x14ac:dyDescent="0.25">
      <c r="A36" s="309" t="s">
        <v>300</v>
      </c>
      <c r="B36" s="309"/>
      <c r="C36" s="309"/>
      <c r="D36" s="309"/>
      <c r="E36" s="309"/>
      <c r="F36" s="309"/>
      <c r="G36" s="6">
        <v>28</v>
      </c>
      <c r="H36" s="33">
        <v>19149234</v>
      </c>
      <c r="I36" s="33">
        <v>3883317</v>
      </c>
      <c r="J36" s="33">
        <v>385335</v>
      </c>
      <c r="K36" s="33">
        <v>0</v>
      </c>
      <c r="L36" s="33">
        <v>0</v>
      </c>
      <c r="M36" s="33">
        <v>0</v>
      </c>
      <c r="N36" s="33">
        <v>0</v>
      </c>
      <c r="O36" s="33">
        <v>0</v>
      </c>
      <c r="P36" s="33">
        <v>0</v>
      </c>
      <c r="Q36" s="33">
        <v>0</v>
      </c>
      <c r="R36" s="33">
        <v>0</v>
      </c>
      <c r="S36" s="33">
        <v>0</v>
      </c>
      <c r="T36" s="33">
        <v>0</v>
      </c>
      <c r="U36" s="33">
        <v>-758045</v>
      </c>
      <c r="V36" s="33">
        <v>719418</v>
      </c>
      <c r="W36" s="37">
        <f>H36+I36+J36+K36-L36+M36+N36+O36+P36+Q36+R36+U36+V36+S36+T36</f>
        <v>23379259</v>
      </c>
      <c r="X36" s="33">
        <v>252465</v>
      </c>
      <c r="Y36" s="37">
        <f t="shared" ref="Y36:Y38" si="12">W36+X36</f>
        <v>23631724</v>
      </c>
    </row>
    <row r="37" spans="1:25" ht="12.75" customHeight="1" x14ac:dyDescent="0.25">
      <c r="A37" s="292" t="s">
        <v>265</v>
      </c>
      <c r="B37" s="292"/>
      <c r="C37" s="292"/>
      <c r="D37" s="292"/>
      <c r="E37" s="292"/>
      <c r="F37" s="29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92" t="s">
        <v>266</v>
      </c>
      <c r="B38" s="292"/>
      <c r="C38" s="292"/>
      <c r="D38" s="292"/>
      <c r="E38" s="292"/>
      <c r="F38" s="29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93" t="s">
        <v>428</v>
      </c>
      <c r="B39" s="293"/>
      <c r="C39" s="293"/>
      <c r="D39" s="293"/>
      <c r="E39" s="293"/>
      <c r="F39" s="293"/>
      <c r="G39" s="7">
        <v>31</v>
      </c>
      <c r="H39" s="34">
        <f>H36+H37+H38</f>
        <v>19149234</v>
      </c>
      <c r="I39" s="34">
        <f t="shared" ref="I39:Y39" si="14">I36+I37+I38</f>
        <v>3883317</v>
      </c>
      <c r="J39" s="34">
        <f t="shared" si="14"/>
        <v>385335</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-758045</v>
      </c>
      <c r="V39" s="34">
        <f t="shared" si="14"/>
        <v>719418</v>
      </c>
      <c r="W39" s="34">
        <f t="shared" si="14"/>
        <v>23379259</v>
      </c>
      <c r="X39" s="34">
        <f t="shared" si="14"/>
        <v>252465</v>
      </c>
      <c r="Y39" s="34">
        <f t="shared" si="14"/>
        <v>23631724</v>
      </c>
    </row>
    <row r="40" spans="1:25" ht="12.75" customHeight="1" x14ac:dyDescent="0.25">
      <c r="A40" s="292" t="s">
        <v>267</v>
      </c>
      <c r="B40" s="292"/>
      <c r="C40" s="292"/>
      <c r="D40" s="292"/>
      <c r="E40" s="292"/>
      <c r="F40" s="292"/>
      <c r="G40" s="6">
        <v>32</v>
      </c>
      <c r="H40" s="35">
        <v>0</v>
      </c>
      <c r="I40" s="35">
        <v>0</v>
      </c>
      <c r="J40" s="35">
        <v>0</v>
      </c>
      <c r="K40" s="35">
        <v>0</v>
      </c>
      <c r="L40" s="35">
        <v>0</v>
      </c>
      <c r="M40" s="35">
        <v>0</v>
      </c>
      <c r="N40" s="35">
        <v>0</v>
      </c>
      <c r="O40" s="35">
        <v>0</v>
      </c>
      <c r="P40" s="35">
        <v>0</v>
      </c>
      <c r="Q40" s="35">
        <v>0</v>
      </c>
      <c r="R40" s="35">
        <v>0</v>
      </c>
      <c r="S40" s="33">
        <v>0</v>
      </c>
      <c r="T40" s="33">
        <v>0</v>
      </c>
      <c r="U40" s="35">
        <v>0</v>
      </c>
      <c r="V40" s="33">
        <v>-198546</v>
      </c>
      <c r="W40" s="37">
        <f t="shared" ref="W40:W58" si="15">H40+I40+J40+K40-L40+M40+N40+O40+P40+Q40+R40+U40+V40+S40+T40</f>
        <v>-198546</v>
      </c>
      <c r="X40" s="33">
        <v>38920</v>
      </c>
      <c r="Y40" s="37">
        <f t="shared" ref="Y40:Y58" si="16">W40+X40</f>
        <v>-159626</v>
      </c>
    </row>
    <row r="41" spans="1:25" ht="12.75" customHeight="1" x14ac:dyDescent="0.25">
      <c r="A41" s="292" t="s">
        <v>268</v>
      </c>
      <c r="B41" s="292"/>
      <c r="C41" s="292"/>
      <c r="D41" s="292"/>
      <c r="E41" s="292"/>
      <c r="F41" s="29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92" t="s">
        <v>280</v>
      </c>
      <c r="B42" s="292"/>
      <c r="C42" s="292"/>
      <c r="D42" s="292"/>
      <c r="E42" s="292"/>
      <c r="F42" s="29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ref="W42:W49" si="17">H42+I42+J42+K42-L42+M42+N42+O42+P42+Q42+R42+U42+V42+S42+T42</f>
        <v>0</v>
      </c>
      <c r="X42" s="33">
        <v>0</v>
      </c>
      <c r="Y42" s="37">
        <f t="shared" si="16"/>
        <v>0</v>
      </c>
    </row>
    <row r="43" spans="1:25" ht="20.25" customHeight="1" x14ac:dyDescent="0.25">
      <c r="A43" s="292" t="s">
        <v>417</v>
      </c>
      <c r="B43" s="292"/>
      <c r="C43" s="292"/>
      <c r="D43" s="292"/>
      <c r="E43" s="292"/>
      <c r="F43" s="29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6"/>
        <v>0</v>
      </c>
    </row>
    <row r="44" spans="1:25" ht="21" customHeight="1" x14ac:dyDescent="0.25">
      <c r="A44" s="292" t="s">
        <v>270</v>
      </c>
      <c r="B44" s="292"/>
      <c r="C44" s="292"/>
      <c r="D44" s="292"/>
      <c r="E44" s="292"/>
      <c r="F44" s="29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6"/>
        <v>0</v>
      </c>
    </row>
    <row r="45" spans="1:25" ht="29.25" customHeight="1" x14ac:dyDescent="0.25">
      <c r="A45" s="292" t="s">
        <v>271</v>
      </c>
      <c r="B45" s="292"/>
      <c r="C45" s="292"/>
      <c r="D45" s="292"/>
      <c r="E45" s="292"/>
      <c r="F45" s="29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6"/>
        <v>0</v>
      </c>
    </row>
    <row r="46" spans="1:25" ht="21" customHeight="1" x14ac:dyDescent="0.25">
      <c r="A46" s="292" t="s">
        <v>281</v>
      </c>
      <c r="B46" s="292"/>
      <c r="C46" s="292"/>
      <c r="D46" s="292"/>
      <c r="E46" s="292"/>
      <c r="F46" s="29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6"/>
        <v>0</v>
      </c>
    </row>
    <row r="47" spans="1:25" ht="12.75" customHeight="1" x14ac:dyDescent="0.25">
      <c r="A47" s="292" t="s">
        <v>273</v>
      </c>
      <c r="B47" s="292"/>
      <c r="C47" s="292"/>
      <c r="D47" s="292"/>
      <c r="E47" s="292"/>
      <c r="F47" s="29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6"/>
        <v>0</v>
      </c>
    </row>
    <row r="48" spans="1:25" ht="12.75" customHeight="1" x14ac:dyDescent="0.25">
      <c r="A48" s="292" t="s">
        <v>274</v>
      </c>
      <c r="B48" s="292"/>
      <c r="C48" s="292"/>
      <c r="D48" s="292"/>
      <c r="E48" s="292"/>
      <c r="F48" s="292"/>
      <c r="G48" s="6">
        <v>40</v>
      </c>
      <c r="H48" s="33">
        <v>0</v>
      </c>
      <c r="I48" s="33">
        <v>0</v>
      </c>
      <c r="J48" s="33">
        <v>0</v>
      </c>
      <c r="K48" s="33">
        <v>0</v>
      </c>
      <c r="L48" s="33">
        <v>0</v>
      </c>
      <c r="M48" s="33">
        <v>0</v>
      </c>
      <c r="N48" s="33">
        <v>0</v>
      </c>
      <c r="O48" s="33">
        <v>0</v>
      </c>
      <c r="P48" s="33">
        <v>0</v>
      </c>
      <c r="Q48" s="33">
        <v>0</v>
      </c>
      <c r="R48" s="33">
        <v>0</v>
      </c>
      <c r="S48" s="33">
        <v>0</v>
      </c>
      <c r="T48" s="33">
        <v>0</v>
      </c>
      <c r="U48" s="33">
        <v>-215414</v>
      </c>
      <c r="V48" s="33">
        <v>38920</v>
      </c>
      <c r="W48" s="37">
        <f t="shared" si="17"/>
        <v>-176494</v>
      </c>
      <c r="X48" s="33">
        <v>0</v>
      </c>
      <c r="Y48" s="37">
        <f t="shared" si="16"/>
        <v>-176494</v>
      </c>
    </row>
    <row r="49" spans="1:25" ht="12.75" customHeight="1" x14ac:dyDescent="0.25">
      <c r="A49" s="292" t="s">
        <v>275</v>
      </c>
      <c r="B49" s="292"/>
      <c r="C49" s="292"/>
      <c r="D49" s="292"/>
      <c r="E49" s="292"/>
      <c r="F49" s="29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6"/>
        <v>0</v>
      </c>
    </row>
    <row r="50" spans="1:25" ht="24" customHeight="1" x14ac:dyDescent="0.25">
      <c r="A50" s="292" t="s">
        <v>418</v>
      </c>
      <c r="B50" s="292"/>
      <c r="C50" s="292"/>
      <c r="D50" s="292"/>
      <c r="E50" s="292"/>
      <c r="F50" s="292"/>
      <c r="G50" s="6">
        <v>42</v>
      </c>
      <c r="H50" s="33">
        <v>-272</v>
      </c>
      <c r="I50" s="33">
        <v>272</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92" t="s">
        <v>419</v>
      </c>
      <c r="B51" s="292"/>
      <c r="C51" s="292"/>
      <c r="D51" s="292"/>
      <c r="E51" s="292"/>
      <c r="F51" s="29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92" t="s">
        <v>420</v>
      </c>
      <c r="B52" s="292"/>
      <c r="C52" s="292"/>
      <c r="D52" s="292"/>
      <c r="E52" s="292"/>
      <c r="F52" s="29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92" t="s">
        <v>276</v>
      </c>
      <c r="B53" s="292"/>
      <c r="C53" s="292"/>
      <c r="D53" s="292"/>
      <c r="E53" s="292"/>
      <c r="F53" s="29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92" t="s">
        <v>421</v>
      </c>
      <c r="B54" s="292"/>
      <c r="C54" s="292"/>
      <c r="D54" s="292"/>
      <c r="E54" s="292"/>
      <c r="F54" s="29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92" t="s">
        <v>429</v>
      </c>
      <c r="B55" s="292"/>
      <c r="C55" s="292"/>
      <c r="D55" s="292"/>
      <c r="E55" s="292"/>
      <c r="F55" s="29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92" t="s">
        <v>422</v>
      </c>
      <c r="B56" s="292"/>
      <c r="C56" s="292"/>
      <c r="D56" s="292"/>
      <c r="E56" s="292"/>
      <c r="F56" s="29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92" t="s">
        <v>430</v>
      </c>
      <c r="B57" s="292"/>
      <c r="C57" s="292"/>
      <c r="D57" s="292"/>
      <c r="E57" s="292"/>
      <c r="F57" s="292"/>
      <c r="G57" s="6">
        <v>49</v>
      </c>
      <c r="H57" s="33">
        <v>0</v>
      </c>
      <c r="I57" s="33">
        <v>0</v>
      </c>
      <c r="J57" s="33">
        <v>572126</v>
      </c>
      <c r="K57" s="33">
        <v>174776</v>
      </c>
      <c r="L57" s="33">
        <v>0</v>
      </c>
      <c r="M57" s="33">
        <v>0</v>
      </c>
      <c r="N57" s="33">
        <v>0</v>
      </c>
      <c r="O57" s="33">
        <v>0</v>
      </c>
      <c r="P57" s="33">
        <v>0</v>
      </c>
      <c r="Q57" s="33">
        <v>0</v>
      </c>
      <c r="R57" s="33">
        <v>0</v>
      </c>
      <c r="S57" s="33">
        <v>0</v>
      </c>
      <c r="T57" s="33">
        <v>0</v>
      </c>
      <c r="U57" s="33">
        <v>691935</v>
      </c>
      <c r="V57" s="33">
        <v>-719418</v>
      </c>
      <c r="W57" s="37">
        <f t="shared" si="15"/>
        <v>719419</v>
      </c>
      <c r="X57" s="33">
        <v>0</v>
      </c>
      <c r="Y57" s="37">
        <f t="shared" si="16"/>
        <v>719419</v>
      </c>
    </row>
    <row r="58" spans="1:25" ht="12.75" customHeight="1" x14ac:dyDescent="0.25">
      <c r="A58" s="292" t="s">
        <v>424</v>
      </c>
      <c r="B58" s="292"/>
      <c r="C58" s="292"/>
      <c r="D58" s="292"/>
      <c r="E58" s="292"/>
      <c r="F58" s="29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10" t="s">
        <v>431</v>
      </c>
      <c r="B59" s="310"/>
      <c r="C59" s="310"/>
      <c r="D59" s="310"/>
      <c r="E59" s="310"/>
      <c r="F59" s="310"/>
      <c r="G59" s="8">
        <v>51</v>
      </c>
      <c r="H59" s="36">
        <f>SUM(H39:H58)</f>
        <v>19148962</v>
      </c>
      <c r="I59" s="36">
        <f t="shared" ref="I59:Y59" si="18">SUM(I39:I58)</f>
        <v>3883589</v>
      </c>
      <c r="J59" s="36">
        <f t="shared" si="18"/>
        <v>957461</v>
      </c>
      <c r="K59" s="36">
        <f t="shared" si="18"/>
        <v>174776</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-281524</v>
      </c>
      <c r="V59" s="36">
        <f t="shared" si="18"/>
        <v>-159626</v>
      </c>
      <c r="W59" s="36">
        <f t="shared" si="18"/>
        <v>23723638</v>
      </c>
      <c r="X59" s="36">
        <f t="shared" si="18"/>
        <v>291385</v>
      </c>
      <c r="Y59" s="36">
        <f t="shared" si="18"/>
        <v>24015023</v>
      </c>
    </row>
    <row r="60" spans="1:25" x14ac:dyDescent="0.25">
      <c r="A60" s="311" t="s">
        <v>277</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5">
      <c r="A61" s="313" t="s">
        <v>432</v>
      </c>
      <c r="B61" s="313"/>
      <c r="C61" s="313"/>
      <c r="D61" s="313"/>
      <c r="E61" s="313"/>
      <c r="F61" s="313"/>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SUM(U41:U49)</f>
        <v>-215414</v>
      </c>
      <c r="V61" s="37">
        <f>SUM(V41:V49)</f>
        <v>38920</v>
      </c>
      <c r="W61" s="37">
        <f t="shared" si="19"/>
        <v>-176494</v>
      </c>
      <c r="X61" s="37">
        <f t="shared" si="19"/>
        <v>0</v>
      </c>
      <c r="Y61" s="37">
        <f t="shared" si="19"/>
        <v>-176494</v>
      </c>
    </row>
    <row r="62" spans="1:25" ht="27.75" customHeight="1" x14ac:dyDescent="0.25">
      <c r="A62" s="313" t="s">
        <v>433</v>
      </c>
      <c r="B62" s="313"/>
      <c r="C62" s="313"/>
      <c r="D62" s="313"/>
      <c r="E62" s="313"/>
      <c r="F62" s="313"/>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-215414</v>
      </c>
      <c r="V62" s="37">
        <f t="shared" si="21"/>
        <v>-159626</v>
      </c>
      <c r="W62" s="37">
        <f t="shared" si="21"/>
        <v>-375040</v>
      </c>
      <c r="X62" s="37">
        <f t="shared" si="21"/>
        <v>38920</v>
      </c>
      <c r="Y62" s="37">
        <f t="shared" si="21"/>
        <v>-336120</v>
      </c>
    </row>
    <row r="63" spans="1:25" ht="29.25" customHeight="1" x14ac:dyDescent="0.25">
      <c r="A63" s="314" t="s">
        <v>434</v>
      </c>
      <c r="B63" s="314"/>
      <c r="C63" s="314"/>
      <c r="D63" s="314"/>
      <c r="E63" s="314"/>
      <c r="F63" s="314"/>
      <c r="G63" s="8">
        <v>54</v>
      </c>
      <c r="H63" s="38">
        <f>SUM(H50:H58)</f>
        <v>-272</v>
      </c>
      <c r="I63" s="38">
        <f t="shared" ref="I63:Y63" si="23">SUM(I50:I58)</f>
        <v>272</v>
      </c>
      <c r="J63" s="38">
        <f t="shared" si="23"/>
        <v>572126</v>
      </c>
      <c r="K63" s="38">
        <f t="shared" si="23"/>
        <v>174776</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691935</v>
      </c>
      <c r="V63" s="38">
        <f t="shared" si="23"/>
        <v>-719418</v>
      </c>
      <c r="W63" s="38">
        <f t="shared" si="23"/>
        <v>719419</v>
      </c>
      <c r="X63" s="38">
        <f t="shared" si="23"/>
        <v>0</v>
      </c>
      <c r="Y63" s="38">
        <f t="shared" si="23"/>
        <v>719419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43"/>
  <sheetViews>
    <sheetView topLeftCell="A6" zoomScale="66" zoomScaleNormal="66" workbookViewId="0">
      <selection activeCell="B13" sqref="B13"/>
    </sheetView>
  </sheetViews>
  <sheetFormatPr defaultRowHeight="13.2" x14ac:dyDescent="0.25"/>
  <cols>
    <col min="1" max="1" width="44.5546875" bestFit="1" customWidth="1"/>
    <col min="2" max="2" width="94.109375" customWidth="1"/>
    <col min="3" max="3" width="13.88671875" customWidth="1"/>
    <col min="4" max="4" width="20.109375" bestFit="1" customWidth="1"/>
    <col min="5" max="6" width="18" bestFit="1" customWidth="1"/>
    <col min="8" max="8" width="10.33203125" bestFit="1" customWidth="1"/>
    <col min="9" max="9" width="12.6640625" customWidth="1"/>
    <col min="11" max="11" width="12.44140625" customWidth="1"/>
    <col min="13" max="13" width="15.44140625" customWidth="1"/>
    <col min="15" max="15" width="14.33203125" customWidth="1"/>
  </cols>
  <sheetData>
    <row r="1" spans="1:8" ht="14.4" x14ac:dyDescent="0.3">
      <c r="A1" s="136" t="s">
        <v>478</v>
      </c>
      <c r="B1" t="s">
        <v>453</v>
      </c>
    </row>
    <row r="2" spans="1:8" ht="14.4" x14ac:dyDescent="0.3">
      <c r="A2" s="136" t="s">
        <v>479</v>
      </c>
      <c r="B2" t="s">
        <v>451</v>
      </c>
    </row>
    <row r="3" spans="1:8" ht="14.4" x14ac:dyDescent="0.3">
      <c r="A3" s="136" t="s">
        <v>480</v>
      </c>
      <c r="B3" s="137" t="s">
        <v>526</v>
      </c>
    </row>
    <row r="5" spans="1:8" ht="14.4" x14ac:dyDescent="0.3">
      <c r="A5" s="136" t="s">
        <v>481</v>
      </c>
      <c r="B5" s="137" t="s">
        <v>482</v>
      </c>
    </row>
    <row r="6" spans="1:8" ht="14.4" x14ac:dyDescent="0.3">
      <c r="A6" s="136"/>
    </row>
    <row r="7" spans="1:8" ht="39.6" x14ac:dyDescent="0.25">
      <c r="A7" s="135" t="s">
        <v>483</v>
      </c>
      <c r="B7" s="134" t="s">
        <v>515</v>
      </c>
    </row>
    <row r="8" spans="1:8" ht="14.4" x14ac:dyDescent="0.3">
      <c r="A8" s="136"/>
      <c r="B8" s="137"/>
    </row>
    <row r="9" spans="1:8" ht="14.4" x14ac:dyDescent="0.3">
      <c r="A9" s="136" t="s">
        <v>484</v>
      </c>
      <c r="B9" s="137" t="s">
        <v>485</v>
      </c>
    </row>
    <row r="10" spans="1:8" ht="14.4" x14ac:dyDescent="0.3">
      <c r="A10" s="136"/>
      <c r="B10" s="137" t="s">
        <v>486</v>
      </c>
    </row>
    <row r="11" spans="1:8" ht="14.4" x14ac:dyDescent="0.3">
      <c r="A11" s="136"/>
      <c r="B11" s="137" t="s">
        <v>516</v>
      </c>
    </row>
    <row r="12" spans="1:8" ht="14.4" x14ac:dyDescent="0.3">
      <c r="A12" s="136"/>
      <c r="B12" s="137" t="s">
        <v>527</v>
      </c>
    </row>
    <row r="13" spans="1:8" ht="14.4" x14ac:dyDescent="0.3">
      <c r="A13" s="136"/>
      <c r="B13" s="137"/>
    </row>
    <row r="14" spans="1:8" ht="14.4" x14ac:dyDescent="0.3">
      <c r="A14" s="136" t="s">
        <v>511</v>
      </c>
      <c r="B14" s="145">
        <v>50</v>
      </c>
    </row>
    <row r="16" spans="1:8" ht="14.4" x14ac:dyDescent="0.3">
      <c r="A16" s="136" t="s">
        <v>487</v>
      </c>
      <c r="C16" s="138" t="s">
        <v>488</v>
      </c>
      <c r="H16" s="138" t="s">
        <v>489</v>
      </c>
    </row>
    <row r="17" spans="1:19" x14ac:dyDescent="0.25">
      <c r="B17" t="s">
        <v>490</v>
      </c>
      <c r="C17" s="137" t="s">
        <v>491</v>
      </c>
      <c r="H17" s="141">
        <v>90019408</v>
      </c>
    </row>
    <row r="18" spans="1:19" x14ac:dyDescent="0.25">
      <c r="B18" s="137" t="s">
        <v>492</v>
      </c>
      <c r="C18" t="s">
        <v>464</v>
      </c>
      <c r="H18" s="141" t="s">
        <v>465</v>
      </c>
    </row>
    <row r="19" spans="1:19" ht="14.4" x14ac:dyDescent="0.3">
      <c r="B19" s="137" t="s">
        <v>493</v>
      </c>
      <c r="C19" s="137" t="s">
        <v>491</v>
      </c>
      <c r="E19" s="136"/>
      <c r="F19" s="136"/>
      <c r="G19" s="136"/>
      <c r="H19" s="146" t="s">
        <v>470</v>
      </c>
      <c r="I19" s="142"/>
      <c r="J19" s="142"/>
      <c r="K19" s="142"/>
      <c r="L19" s="142"/>
      <c r="M19" s="142"/>
      <c r="N19" s="142"/>
      <c r="O19" s="142"/>
      <c r="P19" s="142"/>
      <c r="Q19" s="142"/>
      <c r="R19" s="142"/>
      <c r="S19" s="142"/>
    </row>
    <row r="20" spans="1:19" ht="14.4" x14ac:dyDescent="0.3">
      <c r="B20" s="137" t="s">
        <v>512</v>
      </c>
      <c r="C20" t="s">
        <v>464</v>
      </c>
      <c r="E20" s="136"/>
      <c r="F20" s="136"/>
      <c r="G20" s="136"/>
      <c r="H20" s="146" t="s">
        <v>472</v>
      </c>
      <c r="I20" s="142"/>
      <c r="J20" s="142"/>
      <c r="K20" s="142"/>
      <c r="L20" s="142"/>
      <c r="M20" s="142"/>
      <c r="N20" s="142"/>
      <c r="O20" s="142"/>
      <c r="P20" s="142"/>
      <c r="Q20" s="142"/>
      <c r="R20" s="142"/>
      <c r="S20" s="142"/>
    </row>
    <row r="21" spans="1:19" ht="14.4" x14ac:dyDescent="0.3">
      <c r="B21" s="137" t="s">
        <v>504</v>
      </c>
      <c r="C21" s="137" t="s">
        <v>494</v>
      </c>
      <c r="H21" s="147" t="s">
        <v>475</v>
      </c>
    </row>
    <row r="22" spans="1:19" ht="14.4" x14ac:dyDescent="0.3">
      <c r="B22" s="137" t="s">
        <v>508</v>
      </c>
      <c r="C22" s="137" t="s">
        <v>495</v>
      </c>
      <c r="H22" s="147" t="s">
        <v>461</v>
      </c>
      <c r="I22" s="137"/>
    </row>
    <row r="23" spans="1:19" ht="14.4" x14ac:dyDescent="0.3">
      <c r="B23" s="137" t="s">
        <v>496</v>
      </c>
      <c r="C23" s="137" t="s">
        <v>497</v>
      </c>
      <c r="H23" s="147" t="s">
        <v>468</v>
      </c>
      <c r="I23" s="137"/>
    </row>
    <row r="24" spans="1:19" ht="14.4" x14ac:dyDescent="0.3">
      <c r="E24" s="136"/>
    </row>
    <row r="26" spans="1:19" ht="14.4" x14ac:dyDescent="0.3">
      <c r="A26" s="136" t="s">
        <v>498</v>
      </c>
      <c r="B26" s="137"/>
    </row>
    <row r="27" spans="1:19" x14ac:dyDescent="0.25">
      <c r="B27" s="137" t="s">
        <v>509</v>
      </c>
      <c r="C27" s="143"/>
      <c r="D27" s="143"/>
      <c r="E27" s="143"/>
      <c r="G27" s="143"/>
    </row>
    <row r="28" spans="1:19" x14ac:dyDescent="0.25">
      <c r="B28" s="137" t="s">
        <v>517</v>
      </c>
      <c r="C28" s="143"/>
      <c r="D28" s="143"/>
      <c r="E28" s="143"/>
      <c r="G28" s="143"/>
    </row>
    <row r="29" spans="1:19" x14ac:dyDescent="0.25">
      <c r="B29" s="137" t="s">
        <v>510</v>
      </c>
      <c r="C29" s="143"/>
      <c r="D29" s="143"/>
      <c r="E29" s="143"/>
      <c r="G29" s="143"/>
    </row>
    <row r="30" spans="1:19" x14ac:dyDescent="0.25">
      <c r="B30" s="137" t="s">
        <v>513</v>
      </c>
      <c r="C30" s="143"/>
      <c r="D30" s="143"/>
      <c r="E30" s="143"/>
      <c r="G30" s="143"/>
    </row>
    <row r="31" spans="1:19" x14ac:dyDescent="0.25">
      <c r="B31" s="137"/>
      <c r="C31" s="143"/>
      <c r="D31" s="143"/>
      <c r="E31" s="143"/>
      <c r="G31" s="143"/>
    </row>
    <row r="32" spans="1:19" x14ac:dyDescent="0.25">
      <c r="B32" s="137" t="s">
        <v>507</v>
      </c>
      <c r="C32" s="143"/>
      <c r="D32" s="143"/>
      <c r="E32" s="143"/>
      <c r="G32" s="143"/>
    </row>
    <row r="33" spans="1:7" x14ac:dyDescent="0.25">
      <c r="B33" s="137" t="s">
        <v>518</v>
      </c>
      <c r="C33" s="143"/>
      <c r="D33" s="143"/>
      <c r="E33" s="143"/>
      <c r="G33" s="143"/>
    </row>
    <row r="34" spans="1:7" x14ac:dyDescent="0.25">
      <c r="B34" s="137" t="s">
        <v>499</v>
      </c>
    </row>
    <row r="35" spans="1:7" x14ac:dyDescent="0.25">
      <c r="B35" s="137" t="s">
        <v>519</v>
      </c>
    </row>
    <row r="36" spans="1:7" x14ac:dyDescent="0.25">
      <c r="B36" s="137" t="s">
        <v>500</v>
      </c>
    </row>
    <row r="37" spans="1:7" x14ac:dyDescent="0.25">
      <c r="B37" s="137"/>
    </row>
    <row r="38" spans="1:7" x14ac:dyDescent="0.25">
      <c r="B38" s="137" t="s">
        <v>501</v>
      </c>
      <c r="C38" s="143"/>
    </row>
    <row r="39" spans="1:7" x14ac:dyDescent="0.25">
      <c r="B39" s="137"/>
      <c r="C39" s="143"/>
    </row>
    <row r="40" spans="1:7" x14ac:dyDescent="0.25">
      <c r="A40" s="137"/>
      <c r="B40" s="137"/>
      <c r="C40" s="143"/>
    </row>
    <row r="41" spans="1:7" ht="14.4" x14ac:dyDescent="0.3">
      <c r="A41" s="136" t="s">
        <v>502</v>
      </c>
      <c r="B41" s="137" t="s">
        <v>503</v>
      </c>
      <c r="C41" s="143"/>
    </row>
    <row r="42" spans="1:7" x14ac:dyDescent="0.25">
      <c r="C42" s="143"/>
    </row>
    <row r="43" spans="1:7" ht="14.4" x14ac:dyDescent="0.3">
      <c r="A43" s="136"/>
    </row>
  </sheetData>
  <pageMargins left="0.70866141732283472" right="0.70866141732283472" top="0.74803149606299213" bottom="0.74803149606299213"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maja@stanovijadran.com</cp:lastModifiedBy>
  <cp:lastPrinted>2025-07-31T08:37:17Z</cp:lastPrinted>
  <dcterms:created xsi:type="dcterms:W3CDTF">2008-10-17T11:51:54Z</dcterms:created>
  <dcterms:modified xsi:type="dcterms:W3CDTF">2025-07-31T09:20:43Z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