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mjovanovic\OneDrive - Podravka d.d\Podravka\KORPORATIVNE FINANCIJE\REZULTAT 2025\1-6.2025\TFI 1-6.2025\ČISTOPIS ZA SLANJE GRUPA 1-6.2025\"/>
    </mc:Choice>
  </mc:AlternateContent>
  <xr:revisionPtr revIDLastSave="0" documentId="13_ncr:1_{CE8BBC61-01DB-4707-A5AB-CDA051921AF1}"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4" i="22" l="1"/>
  <c r="N41" i="22"/>
  <c r="I50" i="22" l="1"/>
  <c r="H117" i="18" l="1"/>
  <c r="H105" i="18"/>
  <c r="H98" i="18"/>
  <c r="H94" i="18"/>
  <c r="H91" i="18"/>
  <c r="H85" i="18"/>
  <c r="H78" i="18"/>
  <c r="H75" i="18"/>
  <c r="H133" i="18" s="1"/>
  <c r="H60" i="18"/>
  <c r="H53" i="18"/>
  <c r="H45" i="18"/>
  <c r="H44" i="18"/>
  <c r="H38" i="18"/>
  <c r="H27" i="18"/>
  <c r="H17" i="18"/>
  <c r="H10" i="18"/>
  <c r="H9" i="18"/>
  <c r="H72" i="18" s="1"/>
  <c r="I94"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<sst xmlns="http://schemas.openxmlformats.org/spreadsheetml/2006/main" count="549" uniqueCount="481">
  <si>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</si>
  <si>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</si>
  <si>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</si>
  <si>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</si>
  <si>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</si>
  <si>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</si>
  <si>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</si>
  <si>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</si>
  <si>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</si>
  <si>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</si>
  <si>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</si>
  <si>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</si>
  <si>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</si>
  <si>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</si>
  <si>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</si>
  <si>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</si>
  <si>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</si>
  <si>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</si>
  <si>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</si>
  <si>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</si>
  <si>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</si>
  <si>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</si>
  <si>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</si>
  <si>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</si>
  <si>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</si>
  <si>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</si>
  <si>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</si>
  <si>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</si>
  <si>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</si>
  <si>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</si>
  <si>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</si>
  <si>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</si>
  <si>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</si>
  <si>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</si>
  <si>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</si>
  <si>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</si>
  <si>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</si>
  <si>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</si>
  <si>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</si>
  <si>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</si>
  <si>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</si>
  <si>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</si>
  <si>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</si>
  <si>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</si>
  <si>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</si>
  <si>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</si>
  <si>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</si>
  <si>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</si>
  <si>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</si>
  <si>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</si>
  <si>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</si>
  <si>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</si>
  <si>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</si>
  <si>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</si>
  <si>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</si>
  <si>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</si>
  <si>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</si>
  <si>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</si>
  <si>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</si>
  <si>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</si>
  <si>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</si>
  <si>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</si>
  <si>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</si>
  <si>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</si>
  <si>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</si>
  <si>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</si>
  <si>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</si>
  <si>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</si>
  <si>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</si>
  <si>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</si>
  <si>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</si>
  <si>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</si>
  <si>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</si>
  <si>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</si>
  <si>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</si>
  <si>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</si>
  <si>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</si>
  <si>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</si>
  <si>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</si>
  <si>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</si>
  <si>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</si>
  <si>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</si>
  <si>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</si>
  <si>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</si>
  <si>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</si>
  <si>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</si>
  <si>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</si>
  <si>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</si>
  <si>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</si>
  <si>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</si>
  <si>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</si>
  <si>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</si>
  <si>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</si>
  <si>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</si>
  <si>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</si>
  <si>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</si>
  <si>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</si>
  <si>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</si>
  <si>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</si>
  <si>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</si>
  <si>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</si>
  <si>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</si>
  <si>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</si>
  <si>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</si>
  <si>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</si>
  <si>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</si>
  <si>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</si>
  <si>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</si>
  <si>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</si>
  <si>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</si>
  <si>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</si>
  <si>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</si>
  <si>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</si>
  <si>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</si>
  <si>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</si>
  <si>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</si>
  <si>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</si>
  <si>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</si>
  <si>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</si>
  <si>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</si>
  <si>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</si>
  <si>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</si>
  <si>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</si>
  <si>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</si>
  <si>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</si>
  <si>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</si>
  <si>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</si>
  <si>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</si>
  <si>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</si>
  <si>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</si>
  <si>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</si>
  <si>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</si>
  <si>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</si>
  <si>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</si>
  <si>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</si>
  <si>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</si>
  <si>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</si>
  <si>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</si>
  <si>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</si>
  <si>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</si>
  <si>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</si>
  <si>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</si>
  <si>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</si>
  <si>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</si>
  <si>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</si>
  <si>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</si>
  <si>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</si>
  <si>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</si>
  <si>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</si>
  <si>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</si>
  <si>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</si>
  <si>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</si>
  <si>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</si>
  <si>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</si>
  <si>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</si>
  <si>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</si>
  <si>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</si>
  <si>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</si>
  <si>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</si>
  <si>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</si>
  <si>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</si>
  <si>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</si>
  <si>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</si>
  <si>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</si>
  <si>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</si>
  <si>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</si>
  <si>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</si>
  <si>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</si>
  <si>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</si>
  <si>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</si>
  <si>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</si>
  <si>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</si>
  <si>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</si>
  <si>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</si>
  <si>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</si>
  <si>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</si>
  <si>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</si>
  <si>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</si>
  <si>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</si>
  <si>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</si>
  <si>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</si>
  <si>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</si>
  <si>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</si>
  <si>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</si>
  <si>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</si>
  <si>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</si>
  <si>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</si>
  <si>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</si>
  <si>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</si>
  <si>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</si>
  <si>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</si>
  <si>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</si>
  <si>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</si>
  <si>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</si>
  <si>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</si>
  <si>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</si>
  <si>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</si>
  <si>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</si>
  <si>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</si>
  <si>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</si>
  <si>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</si>
  <si>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</si>
  <si>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</si>
  <si>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</si>
  <si>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</si>
  <si>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</si>
  <si>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</si>
  <si>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</si>
  <si>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</si>
  <si>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</si>
  <si>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</si>
  <si>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</si>
  <si>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</si>
  <si>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</si>
  <si>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</si>
  <si>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</si>
  <si>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</si>
  <si>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</si>
  <si>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</si>
  <si>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</si>
  <si>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</si>
  <si>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</si>
  <si>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</si>
  <si>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</si>
  <si>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</si>
  <si>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</si>
  <si>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</si>
  <si>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</si>
  <si>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</si>
  <si>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</si>
  <si>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</si>
  <si>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</si>
  <si>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</si>
  <si>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</si>
  <si>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</si>
  <si>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</si>
  <si>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</si>
  <si>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</si>
  <si>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</si>
  <si>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</si>
  <si>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</si>
  <si>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</si>
  <si>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</si>
  <si>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</si>
  <si>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</si>
  <si>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</si>
  <si>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</si>
  <si>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</si>
  <si>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</si>
  <si>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</si>
  <si>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</si>
  <si>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</si>
  <si>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</si>
  <si>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</si>
  <si>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</si>
  <si>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</si>
  <si>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</si>
  <si>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</si>
  <si>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</si>
  <si>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</si>
  <si>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</si>
  <si>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</si>
  <si>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</si>
  <si>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</si>
  <si>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</si>
  <si>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</si>
  <si>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</si>
  <si>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</si>
  <si>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</si>
  <si>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</si>
  <si>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</si>
  <si>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</si>
  <si>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</si>
  <si>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</si>
  <si>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</si>
  <si>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</si>
  <si>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</si>
  <si>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</si>
  <si>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</si>
  <si>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</si>
  <si>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</si>
  <si>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</si>
  <si>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</si>
  <si>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</si>
  <si>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</si>
  <si>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</si>
  <si>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</si>
  <si>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</si>
  <si>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</si>
  <si>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</si>
  <si>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</si>
  <si>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</si>
  <si>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</si>
  <si>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</si>
  <si>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</si>
  <si>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</si>
  <si>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</si>
  <si>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</si>
  <si>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</si>
  <si>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</si>
  <si>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</si>
  <si>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</si>
  <si>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</si>
  <si>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</si>
  <si>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</si>
  <si>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</si>
  <si>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</si>
  <si>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</si>
  <si>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</si>
  <si>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</si>
  <si>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</si>
  <si>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</si>
  <si>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</si>
  <si>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</si>
  <si>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</si>
  <si>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</si>
  <si>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</si>
  <si>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</si>
  <si>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</si>
  <si>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</si>
  <si>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</si>
  <si>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</si>
  <si>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</si>
  <si>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</si>
  <si>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</si>
  <si>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</si>
  <si>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</si>
  <si>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</si>
  <si>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</si>
  <si>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</si>
  <si>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</si>
  <si>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</si>
  <si>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</si>
  <si>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</si>
  <si>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</si>
  <si>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</si>
  <si>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</si>
  <si>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</si>
  <si>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</si>
  <si>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</si>
  <si>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</si>
  <si>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</si>
  <si>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</si>
  <si>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</si>
  <si>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</si>
  <si>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</si>
  <si>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</si>
  <si>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</si>
  <si>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</si>
  <si>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</si>
  <si>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</si>
  <si>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</si>
  <si>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</si>
  <si>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</si>
  <si>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</si>
  <si>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</si>
  <si>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</si>
  <si>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</si>
  <si>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</si>
  <si>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</si>
  <si>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</si>
  <si>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</si>
  <si>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</si>
  <si>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</si>
  <si>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</si>
  <si>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</si>
  <si>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</si>
  <si>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</si>
  <si>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</si>
  <si>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</si>
  <si>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</si>
  <si>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</si>
  <si>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</si>
  <si>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</si>
  <si>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</si>
  <si>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</si>
  <si>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</si>
  <si>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</si>
  <si>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</si>
  <si>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</si>
  <si>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</si>
  <si>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</si>
  <si>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</si>
  <si>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</si>
  <si>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</si>
  <si>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</si>
  <si>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</si>
  <si>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</si>
  <si>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</si>
  <si>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</si>
  <si>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</si>
  <si>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</si>
  <si>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</si>
  <si>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</si>
  <si>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</si>
  <si>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</si>
  <si>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</si>
  <si>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</si>
  <si>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</si>
  <si>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</si>
  <si>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</si>
  <si>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</si>
  <si>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</si>
  <si>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</si>
  <si>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</si>
  <si>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</si>
  <si>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</si>
  <si>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</si>
  <si>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</si>
  <si>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</si>
  <si>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</si>
  <si>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</si>
  <si>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</si>
  <si>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</si>
  <si>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</si>
  <si>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</si>
  <si>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</si>
  <si>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</si>
  <si>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</si>
  <si>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</si>
  <si>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</si>
  <si>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</si>
  <si>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</si>
  <si>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</si>
  <si>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</si>
  <si>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</si>
  <si>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</si>
  <si>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</si>
  <si>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</si>
  <si>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</si>
  <si>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</si>
  <si>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</si>
  <si>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</si>
  <si>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</si>
  <si>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</si>
  <si>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</si>
  <si>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</si>
  <si>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</si>
  <si>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</si>
  <si>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</si>
  <si>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</si>
  <si>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</si>
  <si>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</si>
  <si>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</si>
  <si>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</si>
  <si>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</si>
  <si>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</si>
  <si>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03454088</t>
  </si>
  <si>
    <t>HR</t>
  </si>
  <si>
    <t>010006549</t>
  </si>
  <si>
    <t>18928523252</t>
  </si>
  <si>
    <t>549300TMC6BYESPQ7W85</t>
  </si>
  <si>
    <t>1627</t>
  </si>
  <si>
    <t>PODRAVKA prehrambena industrija d.d., KOPRIVNICA</t>
  </si>
  <si>
    <t>KOPRIVNICA</t>
  </si>
  <si>
    <t>ANTE STARČEVIĆA 32</t>
  </si>
  <si>
    <t>www.podravka.hr</t>
  </si>
  <si>
    <t xml:space="preserve">BELUPO d.d.   </t>
  </si>
  <si>
    <t xml:space="preserve">ŽITO d.o.o. </t>
  </si>
  <si>
    <t xml:space="preserve">PODRAVKA d.o.o. SARAJEVO  </t>
  </si>
  <si>
    <t xml:space="preserve">PODRAVKA POLSKA Sp. z.o.o.   </t>
  </si>
  <si>
    <t xml:space="preserve">PODRAVKA-LAGRIS a.s.   </t>
  </si>
  <si>
    <t>Koprivnica</t>
  </si>
  <si>
    <t>Ljubljana, Slovenija</t>
  </si>
  <si>
    <t>Sarajevo, BIH</t>
  </si>
  <si>
    <t>Warszawa, Poljska</t>
  </si>
  <si>
    <t>Dolni Lhota u Luhačovic, Češka</t>
  </si>
  <si>
    <t>048 651 200</t>
  </si>
  <si>
    <t>Ernst &amp; Young d.o.o.</t>
  </si>
  <si>
    <t>Berislav Horvat</t>
  </si>
  <si>
    <t>Obveznik: PODRAVKA prehrambena industrija d.d., KOPRIVNICA</t>
  </si>
  <si>
    <t>ir@podravka.hr</t>
  </si>
  <si>
    <t> 30.06.2025</t>
  </si>
  <si>
    <t xml:space="preserve">stanje na dan 30.06.2025 </t>
  </si>
  <si>
    <t>u razdoblju 01.01.2025 do 30.06.2025</t>
  </si>
  <si>
    <t>u razdoblju 01.01.2025. do 30.06.2025.</t>
  </si>
  <si>
    <t>Artner Kukec Julijana</t>
  </si>
  <si>
    <t>Julijana.ArtnerKukec@podravka.hr</t>
  </si>
  <si>
    <t xml:space="preserve">PODRAVKA AGRI d.o.o. </t>
  </si>
  <si>
    <t>Osijek</t>
  </si>
  <si>
    <t>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Naziv izdavatelja:   PODRAVKA prehrambena industrija d.d., Ante Starčevića 32,  KOPRIVNICA
OIB:   18928523252
Izvještajno razdoblje:  01.01.2025. - 30.06.2025.
a)  Konsolidirani financijski izvještaji pripremljeni su u skladu s Međunarodnom standardima financijskog izvještavanja usvojenim od strane Europske Unije.
Financijski izvještaji su pripremljeni na načelu povijesnog troška osim gdje je drugačije navedeno.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
Sve bitne računovodstvene politike koje se primjenjuju pri sastavljanju financijskih izvještaja objavljene su u revidiranim godišnjim financijskim izvještajima.
Sažeti financijski izvještaji sastavljeni su sukladno Međunarodnom računovodstvenom standardu 34 - Financijsko izvještavanje za razdoblja tijekom godine. Sažeti financijski izvještaji ne sadrže sve podatke i objave koji su obvezni za godišnje financijske izvještaje te ih se treba čitati zajedno sa zadnje objavljenim godišnjim financijskim izvještajima koji su dostupni na internetskim stranicama Izdavatelja www.podravka.hr.
Objašnjenja poslovnih događaja koji su značajni za razumijevanje promjena u izvještaju o financijskom položaju i poslovnim rezultatima za izvještajno tromjesečno razdoblje Izdavatelja u odnosu na zadnju poslovnu godinu navedeni su u pdf dokumentu (Rezultati poslovanja Grupe Podravka za razdoblje siječanj - lipanj 2025. - nerevidirano), koji su istovremeno s ovim dokumentom objavljeni na internetskim stranicama burze, HANFE i Izdavatelja. 
b) Bilješke uz financijske izvještaje priložene su u revidiranim konsolidiranim godišnjim financijskim izvještajima Grupe Podravka. Revidirani konsolidiranim godišnji financijski izvještaji su dostupni na internetskoj stranici www.podravka.hr.
c) Iste računovodstvene politike i metode se primjenjuju prilikom sastavljanja financijskih izvještaja za tromjesečno izvještajno razdoblje kao i u posljednjim godišnjim financijskim izvještajima.
d) Grupa ne obavlja djelatnost sezonske prirode.
e) Ostale objave koje propisuje MRS 34 - Financijsko izvještavanje za razdoblja tijekom godine su:  
Imovina s pravom korištenja iskazana je unutar dugotrajne materijalne imovine prema vrsti imovine, dok se obveze po osnovi najma iskazuju unutar dugoročnih i kratkoročnih obveza. 
Kratkoročni dio rezerviranja iskazan je unutar pozicije odgođeno plaćanje troškova i prihod budućeg razdoblja i na 30.06.2025. godine iznosi 6.093 tisuće eura (2024.: 9.126 tisuća eura), dok se obveze za kamate po kreditima iskazuju unutar pozicije Ostale kratkoročne obveze te na 30.06.2025. godine iznose 1.626 tisuća eura (2024.: 8 tisuća eura).
Troškovi zaposlenika u razdoblju 01. - 06.2025. iznose 114.215 tisuća eura (01. - 06.2024.: 82.639 tisuća eura) od čega neto plaće iznose 61.745 tisuća eura (01. - 06.2024.: 43.228 tisuća eura), ostali troškovi zaposlenika (koji se u najvećoj mjeri odnose na neoporezive materijalne primitke) iznose 14.760 tisuća eura (01. - 06.2024.: 12.017 tisuća eura), porezi i doprinosi iz plaća iznose 24.221 tisuća eura (01. - 06.2024.: 17.994 tisuća eura), a doprinosi na plaće iznose 13.489 tisuća eura (01. - 06.2024.: 9.400 tisuća eura).
Tromjesečni konsolidirani financijski izvještaji su konsolidirani financijski izvještaji krajnje matice, a dostupni su na internetskim stranicama Izdavatelja www.podravka.hr. 
f) U bilješkama uz financijske izvještaje za tromjesečna razdoblja, osim gore navedenih informacija, objavljuju se i sljedeće informacije:	
1.													
Naziv izdavatelja: PODRAVKA prehrambena industrija d.d., Ante Starčevića 32,  KOPRIVNICA
Pravni oblik: dioničko društvo
Država osnivanja: Republika Hrvatska
MBS: 010009549
OIB: 18928523252
2. Tijekom 2025. godine računovodstvene politike nisu se mijenjale.
3. Grupa ima potencijalne obveze po danim garancijama i jamstvima koje nisu priznate u konsolidiranom izvještaju o financijskom položaju. Na dan 30.06.2025. godine dane garancije i jamstva iznose 7.236 tisuća eura (2024.: 4.916 tisuća eura).  Prema procijeni Uprave Grupe na dan 30.06.2025. godine ne postoji značajna vjerojatnost nastanka navedenih obveza za Grupu. 
Na dan 30.06.2025. godine izvanbilančni zapisi iznose 44.183 tisuće eura (2024.: 24.428 tisuća eura).
4. Grupa je u razdoblju 01. - 06.2025. po osnovi stjecanja ostvarila ostali prihod po osnovu razlike plaćene naknade i neto stečene fer vrijednosti imovine u iznosu od 55.044 tisuća eura (01. - 06.2024.: 0 tisuća eura). 
Grupa je u razdoblju 01. - 06.2025. imala negativan utjecaj kretanja tečajnih razlika po kupcima i dobavljačima te kamatama po kupcima u iznosu od 792 tisuće eura iskazanih u okviru pozicije ostali poslovni rashodi (izvan grupe) (01. - 06.2024.: nepovoljan utjecaj 102 tisuće eura iskazanih u okviru pozicije ostali poslovni rashodi (izvan grupe)). 
Grupa je u razdoblju 01. - 06.2025. ostvarila dobitke od prodaje i rashoda materijalne i nematerijalne imovine u iznosu od 133 tisuće eura (01. - 06.2024.: 23 tisuće eura), te dobit od prirasta osnovnog stada u iznosu od 3.127 tisuća eura (01. - 06.2024.: 0 tisuća eura) iskazane u okviru pozicije ostali poslovni prihodi (izvan grupe).  
5. Dugovanja Grupe koja dospijevaju nakon više od 5 godina odnose se na obveze po najmu u iznosu od 80.686 tisuća eura kao posljedica stjecanja (2024.: 3.800 tisuća eura).
Građevinski objekti, zemljište i oprema Grupe neto knjigovodstvene vrijednosti 1.296 tisuća eura (2024.: 40.134 tisuće eura) založeni su kao garancija za kreditne obveze Grupe.
6. Prosječan broj zaposlenih Grupe u razdoblju 01. - 06.2025. godine iznosi 7.962 zaposlenika (01. - 06.2024.: 6.219 zaposlenika).					
7. U razdoblju 01.- 06.2025. Grupa je od ukupnog troška plaća u svrhu vlastitog razvoja kapitalizirala 221 tisuću eura troška ljudskog rada (01. - 06.2024.: 95 tisuća eura) od čega neto plaće iznose 141 tisuću eura (01. - 06.2024.: 62 tisuće eura),  doprinosi iz plaća iznose 39 tisuća eura (01. - 06.2024.: 16 tisuća eura), doprinosi na plaće iznose 27 tisuća eura (01. - 06.2024.: 12 tisuća eura), a porez iznosi 14 tisuća eura (01. - 06.2024.: 5 tisuća eura).
8. Stanje odgođene porezne imovine na 30.06.2025. godine iznosi 28.910 tisuća eura (2024.: 28.358 tisuća eura). Tijekom 2025. godine odgođena porezna obveza povećana je za 552 tisuće eura (tijekom 2024.: povećana za iznos od 2.973 tisuće eura) što se najvećim dijelom odnosi na povećanje odgođene porezne imovine kupnjom društava Agri Grupe u iznosu od 3.930 tisuća eura te smanjenjem po osnovi porezne olakšice za ulaganja u iznosu 3.308 tisuća eura.
Stanje odgođene porezne obveze na dan 30.06.2025. godine iznosi 6.131 tisuća eura (2024.: 4.142 tisuće eura).
9. Grupa nema sudjelujućih interesa.										
10. Grupa ima upisani temeljni kapital koji se sastoji od 7.120.003 dionice nominalne vrijednosti 30,00 eura. Tijekom 2025. godine nije bilo promjene u upisanom temeljnom kapitalu.
11. U prethodnim godinama Grupa je dodjeljivala opcije na kupnju dionica Podravke d.d. rukovodstvu. Cijena iskorištenja odobrene opcije jednaka je prosječnoj ponderiranoj cijeni dionice Podravke d.d. ostvarenoj na Zagrebačkoj burzi u godini u kojoj je opcija dodijeljena. Na dan 30.06.2025. godine broj preostalih dodijeljenih opcija je 35.300 (2024: 60.300). Na razini Grupe postoje dugoročni planovi dodjele dionica ključnom rukovodstvu Grupe za razdoblje 2025. do 2026. godine. U razdoblju 01. - 06.2025.  godine iskorišteno je ukupno 8.829 dionica (2024.: 2.217 dionica).
12. Grupa nema udjela u društvima s neograničenom odgovornosti.							
13., 14. i 15. Izdavatelj je najveća Grupa i nije kontrolirani član niti jedne grupe. Podravka prehrambena industrija d.d., Ante Starčevića 32, Koprivnica sastavlja tromjesečne konsolidirane financijske izvještaje najveće Grupe, a dostupni su na internetskim stranicama Izdavatelja.
16. Grupa nema materijalnih aranžmana sa društvima koja nisu uključena u nerevidirane konsolidirane financijske izvještaje na dan 30.06.2025 godine.	
17. Nema značajnih događaja koji su nastupili nakon datuma bilance i nisu odraženi u računu dobiti i gubitka ili bilanci.
Detaljnije informacije o financijskim izvještajima i poslovanju Grupe Podravka dostupne su u PDF dokumentu "Rezultati poslovanja Grupe Podravka za razdoblje siječanj - lipanj 2025. - nerevidirano" koji je istovremeno s ovim dokumentom objavljen na internetskim stranicama HANFE,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</si>
</sst>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Podravka Sans"/>
      <family val="3"/>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35" fillId="0" borderId="0" xfId="0"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35" fillId="0" borderId="0" xfId="0" applyFont="1" applyAlignment="1">
      <alignment horizontal="justify" vertical="top" wrapText="1"/>
    </xf>
    <xf numFmtId="0" fontId="35" fillId="0" borderId="0" xfId="0" applyFont="1" applyAlignment="1">
      <alignment horizontal="justify"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sqref="A1:C1"/>
    </sheetView>
  </sheetViews>
  <sheetFormatPr defaultColWidth="9.140625" defaultRowHeight="15" x14ac:dyDescent="0.25"/>
  <cols>
    <col min="1" max="8" width="9.140625" style="85"/>
    <col min="9" max="9" width="15.28515625" style="85" customWidth="1"/>
    <col min="10" max="10" width="11" style="85" bestFit="1" customWidth="1"/>
    <col min="11" max="13" width="9.140625" style="83"/>
    <col min="14" max="14" width="9.140625" style="84"/>
    <col min="15" max="20" width="9.140625" style="83"/>
    <col min="21" max="16384" width="9.140625" style="85"/>
  </cols>
  <sheetData>
    <row r="1" spans="1:20" ht="15.75" x14ac:dyDescent="0.25">
      <c r="A1" s="132" t="s">
        <v>307</v>
      </c>
      <c r="B1" s="133"/>
      <c r="C1" s="133"/>
      <c r="D1" s="81"/>
      <c r="E1" s="81"/>
      <c r="F1" s="81"/>
      <c r="G1" s="81"/>
      <c r="H1" s="81"/>
      <c r="I1" s="81"/>
      <c r="J1" s="82"/>
    </row>
    <row r="2" spans="1:20" ht="14.45" customHeight="1" x14ac:dyDescent="0.25">
      <c r="A2" s="134" t="s">
        <v>323</v>
      </c>
      <c r="B2" s="135"/>
      <c r="C2" s="135"/>
      <c r="D2" s="135"/>
      <c r="E2" s="135"/>
      <c r="F2" s="135"/>
      <c r="G2" s="135"/>
      <c r="H2" s="135"/>
      <c r="I2" s="135"/>
      <c r="J2" s="136"/>
      <c r="N2" s="84">
        <v>1</v>
      </c>
    </row>
    <row r="3" spans="1:20" x14ac:dyDescent="0.25">
      <c r="A3" s="86"/>
      <c r="B3" s="87"/>
      <c r="C3" s="87"/>
      <c r="D3" s="87"/>
      <c r="E3" s="87"/>
      <c r="F3" s="87"/>
      <c r="G3" s="87"/>
      <c r="H3" s="87"/>
      <c r="I3" s="87"/>
      <c r="J3" s="88"/>
      <c r="N3" s="84">
        <v>2</v>
      </c>
    </row>
    <row r="4" spans="1:20" ht="33.6" customHeight="1" x14ac:dyDescent="0.25">
      <c r="A4" s="137" t="s">
        <v>308</v>
      </c>
      <c r="B4" s="138"/>
      <c r="C4" s="138"/>
      <c r="D4" s="138"/>
      <c r="E4" s="139">
        <v>45658</v>
      </c>
      <c r="F4" s="140"/>
      <c r="G4" s="89" t="s">
        <v>0</v>
      </c>
      <c r="H4" s="139" t="s">
        <v>472</v>
      </c>
      <c r="I4" s="140"/>
      <c r="J4" s="90"/>
      <c r="N4" s="84">
        <v>3</v>
      </c>
    </row>
    <row r="5" spans="1:20" s="91" customFormat="1" ht="10.15" customHeight="1" x14ac:dyDescent="0.25">
      <c r="A5" s="141"/>
      <c r="B5" s="142"/>
      <c r="C5" s="142"/>
      <c r="D5" s="142"/>
      <c r="E5" s="142"/>
      <c r="F5" s="142"/>
      <c r="G5" s="142"/>
      <c r="H5" s="142"/>
      <c r="I5" s="142"/>
      <c r="J5" s="143"/>
      <c r="N5" s="92">
        <v>4</v>
      </c>
    </row>
    <row r="6" spans="1:20" ht="20.45" customHeight="1" x14ac:dyDescent="0.25">
      <c r="A6" s="93"/>
      <c r="B6" s="94" t="s">
        <v>328</v>
      </c>
      <c r="C6" s="95"/>
      <c r="D6" s="95"/>
      <c r="E6" s="45">
        <v>2025</v>
      </c>
      <c r="F6" s="42"/>
      <c r="G6" s="89"/>
      <c r="H6" s="42"/>
      <c r="I6" s="43"/>
      <c r="J6" s="96"/>
    </row>
    <row r="7" spans="1:20" s="99" customFormat="1" ht="10.9" customHeight="1" x14ac:dyDescent="0.25">
      <c r="A7" s="93"/>
      <c r="B7" s="95"/>
      <c r="C7" s="95"/>
      <c r="D7" s="95"/>
      <c r="E7" s="44"/>
      <c r="F7" s="44"/>
      <c r="G7" s="89"/>
      <c r="H7" s="42"/>
      <c r="I7" s="43"/>
      <c r="J7" s="96"/>
      <c r="K7" s="97"/>
      <c r="L7" s="97"/>
      <c r="M7" s="97"/>
      <c r="N7" s="98"/>
      <c r="O7" s="97"/>
      <c r="P7" s="97"/>
      <c r="Q7" s="97"/>
      <c r="R7" s="97"/>
      <c r="S7" s="97"/>
      <c r="T7" s="97"/>
    </row>
    <row r="8" spans="1:20" ht="20.45" customHeight="1" x14ac:dyDescent="0.25">
      <c r="A8" s="93"/>
      <c r="B8" s="94" t="s">
        <v>329</v>
      </c>
      <c r="C8" s="95"/>
      <c r="D8" s="95"/>
      <c r="E8" s="45">
        <v>2</v>
      </c>
      <c r="F8" s="42"/>
      <c r="G8" s="89"/>
      <c r="H8" s="42"/>
      <c r="I8" s="43"/>
      <c r="J8" s="96"/>
    </row>
    <row r="9" spans="1:20" s="99" customFormat="1" ht="10.9" customHeight="1" x14ac:dyDescent="0.25">
      <c r="A9" s="93"/>
      <c r="B9" s="95"/>
      <c r="C9" s="95"/>
      <c r="D9" s="95"/>
      <c r="E9" s="44"/>
      <c r="F9" s="44"/>
      <c r="G9" s="89"/>
      <c r="H9" s="44"/>
      <c r="I9" s="46"/>
      <c r="J9" s="96"/>
      <c r="K9" s="97"/>
      <c r="L9" s="97"/>
      <c r="M9" s="97"/>
      <c r="N9" s="98"/>
      <c r="O9" s="97"/>
      <c r="P9" s="97"/>
      <c r="Q9" s="97"/>
      <c r="R9" s="97"/>
      <c r="S9" s="97"/>
      <c r="T9" s="97"/>
    </row>
    <row r="10" spans="1:20" ht="37.9" customHeight="1" x14ac:dyDescent="0.25">
      <c r="A10" s="151" t="s">
        <v>330</v>
      </c>
      <c r="B10" s="152"/>
      <c r="C10" s="152"/>
      <c r="D10" s="152"/>
      <c r="E10" s="152"/>
      <c r="F10" s="152"/>
      <c r="G10" s="152"/>
      <c r="H10" s="152"/>
      <c r="I10" s="152"/>
      <c r="J10" s="100"/>
    </row>
    <row r="11" spans="1:20" ht="24.6" customHeight="1" x14ac:dyDescent="0.25">
      <c r="A11" s="153" t="s">
        <v>309</v>
      </c>
      <c r="B11" s="154"/>
      <c r="C11" s="146" t="s">
        <v>447</v>
      </c>
      <c r="D11" s="147"/>
      <c r="E11" s="101"/>
      <c r="F11" s="155" t="s">
        <v>331</v>
      </c>
      <c r="G11" s="145"/>
      <c r="H11" s="156" t="s">
        <v>448</v>
      </c>
      <c r="I11" s="157"/>
      <c r="J11" s="102"/>
    </row>
    <row r="12" spans="1:20" ht="14.45" customHeight="1" x14ac:dyDescent="0.25">
      <c r="A12" s="103"/>
      <c r="B12" s="80"/>
      <c r="C12" s="80"/>
      <c r="D12" s="80"/>
      <c r="E12" s="149"/>
      <c r="F12" s="149"/>
      <c r="G12" s="149"/>
      <c r="H12" s="149"/>
      <c r="I12" s="104"/>
      <c r="J12" s="102"/>
    </row>
    <row r="13" spans="1:20" ht="21" customHeight="1" x14ac:dyDescent="0.25">
      <c r="A13" s="144" t="s">
        <v>324</v>
      </c>
      <c r="B13" s="145"/>
      <c r="C13" s="146" t="s">
        <v>449</v>
      </c>
      <c r="D13" s="147"/>
      <c r="E13" s="148"/>
      <c r="F13" s="149"/>
      <c r="G13" s="149"/>
      <c r="H13" s="149"/>
      <c r="I13" s="104"/>
      <c r="J13" s="102"/>
    </row>
    <row r="14" spans="1:20" ht="10.9" customHeight="1" x14ac:dyDescent="0.25">
      <c r="A14" s="101"/>
      <c r="B14" s="104"/>
      <c r="C14" s="80"/>
      <c r="D14" s="80"/>
      <c r="E14" s="150"/>
      <c r="F14" s="150"/>
      <c r="G14" s="150"/>
      <c r="H14" s="150"/>
      <c r="I14" s="80"/>
      <c r="J14" s="105"/>
    </row>
    <row r="15" spans="1:20" ht="22.9" customHeight="1" x14ac:dyDescent="0.25">
      <c r="A15" s="144" t="s">
        <v>310</v>
      </c>
      <c r="B15" s="145"/>
      <c r="C15" s="146" t="s">
        <v>450</v>
      </c>
      <c r="D15" s="147"/>
      <c r="E15" s="164"/>
      <c r="F15" s="165"/>
      <c r="G15" s="106" t="s">
        <v>332</v>
      </c>
      <c r="H15" s="156" t="s">
        <v>451</v>
      </c>
      <c r="I15" s="157"/>
      <c r="J15" s="107"/>
    </row>
    <row r="16" spans="1:20" ht="10.9" customHeight="1" x14ac:dyDescent="0.25">
      <c r="A16" s="101"/>
      <c r="B16" s="104"/>
      <c r="C16" s="80"/>
      <c r="D16" s="80"/>
      <c r="E16" s="150"/>
      <c r="F16" s="150"/>
      <c r="G16" s="150"/>
      <c r="H16" s="150"/>
      <c r="I16" s="80"/>
      <c r="J16" s="105"/>
    </row>
    <row r="17" spans="1:10" ht="22.9" customHeight="1" x14ac:dyDescent="0.25">
      <c r="A17" s="108"/>
      <c r="B17" s="106" t="s">
        <v>333</v>
      </c>
      <c r="C17" s="146" t="s">
        <v>452</v>
      </c>
      <c r="D17" s="147"/>
      <c r="E17" s="109"/>
      <c r="F17" s="109"/>
      <c r="G17" s="109"/>
      <c r="H17" s="109"/>
      <c r="I17" s="109"/>
      <c r="J17" s="107"/>
    </row>
    <row r="18" spans="1:10" x14ac:dyDescent="0.25">
      <c r="A18" s="158"/>
      <c r="B18" s="159"/>
      <c r="C18" s="150"/>
      <c r="D18" s="150"/>
      <c r="E18" s="150"/>
      <c r="F18" s="150"/>
      <c r="G18" s="150"/>
      <c r="H18" s="150"/>
      <c r="I18" s="80"/>
      <c r="J18" s="105"/>
    </row>
    <row r="19" spans="1:10" x14ac:dyDescent="0.25">
      <c r="A19" s="153" t="s">
        <v>311</v>
      </c>
      <c r="B19" s="160"/>
      <c r="C19" s="161" t="s">
        <v>453</v>
      </c>
      <c r="D19" s="162"/>
      <c r="E19" s="162"/>
      <c r="F19" s="162"/>
      <c r="G19" s="162"/>
      <c r="H19" s="162"/>
      <c r="I19" s="162"/>
      <c r="J19" s="163"/>
    </row>
    <row r="20" spans="1:10" x14ac:dyDescent="0.25">
      <c r="A20" s="103"/>
      <c r="B20" s="80"/>
      <c r="C20" s="110"/>
      <c r="D20" s="80"/>
      <c r="E20" s="150"/>
      <c r="F20" s="150"/>
      <c r="G20" s="150"/>
      <c r="H20" s="150"/>
      <c r="I20" s="80"/>
      <c r="J20" s="105"/>
    </row>
    <row r="21" spans="1:10" x14ac:dyDescent="0.25">
      <c r="A21" s="153" t="s">
        <v>312</v>
      </c>
      <c r="B21" s="160"/>
      <c r="C21" s="156">
        <v>48000</v>
      </c>
      <c r="D21" s="157"/>
      <c r="E21" s="150"/>
      <c r="F21" s="150"/>
      <c r="G21" s="161" t="s">
        <v>454</v>
      </c>
      <c r="H21" s="162"/>
      <c r="I21" s="162"/>
      <c r="J21" s="163"/>
    </row>
    <row r="22" spans="1:10" x14ac:dyDescent="0.25">
      <c r="A22" s="103"/>
      <c r="B22" s="80"/>
      <c r="C22" s="80"/>
      <c r="D22" s="80"/>
      <c r="E22" s="150"/>
      <c r="F22" s="150"/>
      <c r="G22" s="150"/>
      <c r="H22" s="150"/>
      <c r="I22" s="80"/>
      <c r="J22" s="105"/>
    </row>
    <row r="23" spans="1:10" x14ac:dyDescent="0.25">
      <c r="A23" s="153" t="s">
        <v>313</v>
      </c>
      <c r="B23" s="160"/>
      <c r="C23" s="161" t="s">
        <v>455</v>
      </c>
      <c r="D23" s="162"/>
      <c r="E23" s="162"/>
      <c r="F23" s="162"/>
      <c r="G23" s="162"/>
      <c r="H23" s="162"/>
      <c r="I23" s="162"/>
      <c r="J23" s="163"/>
    </row>
    <row r="24" spans="1:10" x14ac:dyDescent="0.25">
      <c r="A24" s="103"/>
      <c r="B24" s="80"/>
      <c r="C24" s="80"/>
      <c r="D24" s="80"/>
      <c r="E24" s="150"/>
      <c r="F24" s="150"/>
      <c r="G24" s="150"/>
      <c r="H24" s="150"/>
      <c r="I24" s="80"/>
      <c r="J24" s="105"/>
    </row>
    <row r="25" spans="1:10" x14ac:dyDescent="0.25">
      <c r="A25" s="153" t="s">
        <v>314</v>
      </c>
      <c r="B25" s="160"/>
      <c r="C25" s="167" t="s">
        <v>471</v>
      </c>
      <c r="D25" s="168"/>
      <c r="E25" s="168"/>
      <c r="F25" s="168"/>
      <c r="G25" s="168"/>
      <c r="H25" s="168"/>
      <c r="I25" s="168"/>
      <c r="J25" s="169"/>
    </row>
    <row r="26" spans="1:10" x14ac:dyDescent="0.25">
      <c r="A26" s="103"/>
      <c r="B26" s="80"/>
      <c r="C26" s="110"/>
      <c r="D26" s="80"/>
      <c r="E26" s="150"/>
      <c r="F26" s="150"/>
      <c r="G26" s="150"/>
      <c r="H26" s="150"/>
      <c r="I26" s="80"/>
      <c r="J26" s="105"/>
    </row>
    <row r="27" spans="1:10" x14ac:dyDescent="0.25">
      <c r="A27" s="153" t="s">
        <v>315</v>
      </c>
      <c r="B27" s="160"/>
      <c r="C27" s="167" t="s">
        <v>456</v>
      </c>
      <c r="D27" s="168"/>
      <c r="E27" s="168"/>
      <c r="F27" s="168"/>
      <c r="G27" s="168"/>
      <c r="H27" s="168"/>
      <c r="I27" s="168"/>
      <c r="J27" s="169"/>
    </row>
    <row r="28" spans="1:10" ht="13.9" customHeight="1" x14ac:dyDescent="0.25">
      <c r="A28" s="103"/>
      <c r="B28" s="80"/>
      <c r="C28" s="110"/>
      <c r="D28" s="80"/>
      <c r="E28" s="150"/>
      <c r="F28" s="150"/>
      <c r="G28" s="150"/>
      <c r="H28" s="150"/>
      <c r="I28" s="80"/>
      <c r="J28" s="105"/>
    </row>
    <row r="29" spans="1:10" ht="22.9" customHeight="1" x14ac:dyDescent="0.25">
      <c r="A29" s="144" t="s">
        <v>325</v>
      </c>
      <c r="B29" s="160"/>
      <c r="C29" s="47">
        <v>8750</v>
      </c>
      <c r="D29" s="111"/>
      <c r="E29" s="166"/>
      <c r="F29" s="166"/>
      <c r="G29" s="166"/>
      <c r="H29" s="166"/>
      <c r="I29" s="112"/>
      <c r="J29" s="113"/>
    </row>
    <row r="30" spans="1:10" x14ac:dyDescent="0.25">
      <c r="A30" s="103"/>
      <c r="B30" s="80"/>
      <c r="C30" s="80"/>
      <c r="D30" s="80"/>
      <c r="E30" s="150"/>
      <c r="F30" s="150"/>
      <c r="G30" s="150"/>
      <c r="H30" s="150"/>
      <c r="I30" s="112"/>
      <c r="J30" s="113"/>
    </row>
    <row r="31" spans="1:10" x14ac:dyDescent="0.25">
      <c r="A31" s="153" t="s">
        <v>316</v>
      </c>
      <c r="B31" s="160"/>
      <c r="C31" s="48" t="s">
        <v>336</v>
      </c>
      <c r="D31" s="170" t="s">
        <v>334</v>
      </c>
      <c r="E31" s="171"/>
      <c r="F31" s="171"/>
      <c r="G31" s="171"/>
      <c r="H31" s="114"/>
      <c r="I31" s="115" t="s">
        <v>335</v>
      </c>
      <c r="J31" s="116" t="s">
        <v>336</v>
      </c>
    </row>
    <row r="32" spans="1:10" x14ac:dyDescent="0.25">
      <c r="A32" s="153"/>
      <c r="B32" s="160"/>
      <c r="C32" s="117"/>
      <c r="D32" s="89"/>
      <c r="E32" s="165"/>
      <c r="F32" s="165"/>
      <c r="G32" s="165"/>
      <c r="H32" s="165"/>
      <c r="I32" s="112"/>
      <c r="J32" s="113"/>
    </row>
    <row r="33" spans="1:10" x14ac:dyDescent="0.25">
      <c r="A33" s="153" t="s">
        <v>326</v>
      </c>
      <c r="B33" s="160"/>
      <c r="C33" s="47" t="s">
        <v>338</v>
      </c>
      <c r="D33" s="170" t="s">
        <v>337</v>
      </c>
      <c r="E33" s="171"/>
      <c r="F33" s="171"/>
      <c r="G33" s="171"/>
      <c r="H33" s="109"/>
      <c r="I33" s="115" t="s">
        <v>338</v>
      </c>
      <c r="J33" s="116" t="s">
        <v>339</v>
      </c>
    </row>
    <row r="34" spans="1:10" x14ac:dyDescent="0.25">
      <c r="A34" s="103"/>
      <c r="B34" s="80"/>
      <c r="C34" s="80"/>
      <c r="D34" s="80"/>
      <c r="E34" s="150"/>
      <c r="F34" s="150"/>
      <c r="G34" s="150"/>
      <c r="H34" s="150"/>
      <c r="I34" s="80"/>
      <c r="J34" s="105"/>
    </row>
    <row r="35" spans="1:10" x14ac:dyDescent="0.25">
      <c r="A35" s="170" t="s">
        <v>327</v>
      </c>
      <c r="B35" s="171"/>
      <c r="C35" s="171"/>
      <c r="D35" s="171"/>
      <c r="E35" s="171" t="s">
        <v>317</v>
      </c>
      <c r="F35" s="171"/>
      <c r="G35" s="171"/>
      <c r="H35" s="171"/>
      <c r="I35" s="171"/>
      <c r="J35" s="118" t="s">
        <v>318</v>
      </c>
    </row>
    <row r="36" spans="1:10" x14ac:dyDescent="0.25">
      <c r="A36" s="103"/>
      <c r="B36" s="80"/>
      <c r="C36" s="80"/>
      <c r="D36" s="80"/>
      <c r="E36" s="150"/>
      <c r="F36" s="150"/>
      <c r="G36" s="150"/>
      <c r="H36" s="150"/>
      <c r="I36" s="80"/>
      <c r="J36" s="113"/>
    </row>
    <row r="37" spans="1:10" x14ac:dyDescent="0.25">
      <c r="A37" s="172" t="s">
        <v>457</v>
      </c>
      <c r="B37" s="173"/>
      <c r="C37" s="173"/>
      <c r="D37" s="173"/>
      <c r="E37" s="172" t="s">
        <v>462</v>
      </c>
      <c r="F37" s="173"/>
      <c r="G37" s="173"/>
      <c r="H37" s="173"/>
      <c r="I37" s="174"/>
      <c r="J37" s="79">
        <v>3805140</v>
      </c>
    </row>
    <row r="38" spans="1:10" x14ac:dyDescent="0.25">
      <c r="A38" s="103"/>
      <c r="B38" s="80"/>
      <c r="C38" s="110"/>
      <c r="D38" s="175"/>
      <c r="E38" s="175"/>
      <c r="F38" s="175"/>
      <c r="G38" s="175"/>
      <c r="H38" s="175"/>
      <c r="I38" s="175"/>
      <c r="J38" s="105"/>
    </row>
    <row r="39" spans="1:10" x14ac:dyDescent="0.25">
      <c r="A39" s="172" t="s">
        <v>458</v>
      </c>
      <c r="B39" s="173"/>
      <c r="C39" s="173"/>
      <c r="D39" s="174"/>
      <c r="E39" s="172" t="s">
        <v>463</v>
      </c>
      <c r="F39" s="173"/>
      <c r="G39" s="173"/>
      <c r="H39" s="173"/>
      <c r="I39" s="174"/>
      <c r="J39" s="47">
        <v>5391814000</v>
      </c>
    </row>
    <row r="40" spans="1:10" x14ac:dyDescent="0.25">
      <c r="A40" s="103"/>
      <c r="B40" s="80"/>
      <c r="C40" s="110"/>
      <c r="D40" s="119"/>
      <c r="E40" s="175"/>
      <c r="F40" s="175"/>
      <c r="G40" s="175"/>
      <c r="H40" s="175"/>
      <c r="I40" s="104"/>
      <c r="J40" s="105"/>
    </row>
    <row r="41" spans="1:10" x14ac:dyDescent="0.25">
      <c r="A41" s="172" t="s">
        <v>478</v>
      </c>
      <c r="B41" s="173"/>
      <c r="C41" s="173"/>
      <c r="D41" s="174"/>
      <c r="E41" s="172" t="s">
        <v>479</v>
      </c>
      <c r="F41" s="173"/>
      <c r="G41" s="173"/>
      <c r="H41" s="173"/>
      <c r="I41" s="174"/>
      <c r="J41" s="47">
        <v>5980984</v>
      </c>
    </row>
    <row r="42" spans="1:10" x14ac:dyDescent="0.25">
      <c r="A42" s="103"/>
      <c r="B42" s="80"/>
      <c r="C42" s="110"/>
      <c r="D42" s="119"/>
      <c r="E42" s="175"/>
      <c r="F42" s="175"/>
      <c r="G42" s="175"/>
      <c r="H42" s="175"/>
      <c r="I42" s="104"/>
      <c r="J42" s="105"/>
    </row>
    <row r="43" spans="1:10" x14ac:dyDescent="0.25">
      <c r="A43" s="172" t="s">
        <v>459</v>
      </c>
      <c r="B43" s="173"/>
      <c r="C43" s="173"/>
      <c r="D43" s="174"/>
      <c r="E43" s="172" t="s">
        <v>464</v>
      </c>
      <c r="F43" s="173"/>
      <c r="G43" s="173"/>
      <c r="H43" s="173"/>
      <c r="I43" s="174"/>
      <c r="J43" s="47">
        <v>20188537</v>
      </c>
    </row>
    <row r="44" spans="1:10" x14ac:dyDescent="0.25">
      <c r="A44" s="120"/>
      <c r="B44" s="110"/>
      <c r="C44" s="176"/>
      <c r="D44" s="176"/>
      <c r="E44" s="150"/>
      <c r="F44" s="150"/>
      <c r="G44" s="176"/>
      <c r="H44" s="176"/>
      <c r="I44" s="176"/>
      <c r="J44" s="105"/>
    </row>
    <row r="45" spans="1:10" x14ac:dyDescent="0.25">
      <c r="A45" s="172" t="s">
        <v>460</v>
      </c>
      <c r="B45" s="173"/>
      <c r="C45" s="173"/>
      <c r="D45" s="174"/>
      <c r="E45" s="172" t="s">
        <v>465</v>
      </c>
      <c r="F45" s="173"/>
      <c r="G45" s="173"/>
      <c r="H45" s="173"/>
      <c r="I45" s="174"/>
      <c r="J45" s="47">
        <v>5981449907</v>
      </c>
    </row>
    <row r="46" spans="1:10" x14ac:dyDescent="0.25">
      <c r="A46" s="120"/>
      <c r="B46" s="110"/>
      <c r="C46" s="110"/>
      <c r="D46" s="80"/>
      <c r="E46" s="150"/>
      <c r="F46" s="150"/>
      <c r="G46" s="176"/>
      <c r="H46" s="176"/>
      <c r="I46" s="80"/>
      <c r="J46" s="105"/>
    </row>
    <row r="47" spans="1:10" x14ac:dyDescent="0.25">
      <c r="A47" s="172" t="s">
        <v>461</v>
      </c>
      <c r="B47" s="173"/>
      <c r="C47" s="173"/>
      <c r="D47" s="174"/>
      <c r="E47" s="172" t="s">
        <v>466</v>
      </c>
      <c r="F47" s="173"/>
      <c r="G47" s="173"/>
      <c r="H47" s="173"/>
      <c r="I47" s="174"/>
      <c r="J47" s="47">
        <v>3042510487</v>
      </c>
    </row>
    <row r="48" spans="1:10" x14ac:dyDescent="0.25">
      <c r="A48" s="120"/>
      <c r="B48" s="110"/>
      <c r="C48" s="110"/>
      <c r="D48" s="80"/>
      <c r="E48" s="150"/>
      <c r="F48" s="150"/>
      <c r="G48" s="176"/>
      <c r="H48" s="176"/>
      <c r="I48" s="80"/>
      <c r="J48" s="121" t="s">
        <v>340</v>
      </c>
    </row>
    <row r="49" spans="1:10" x14ac:dyDescent="0.25">
      <c r="A49" s="120"/>
      <c r="B49" s="110"/>
      <c r="C49" s="110"/>
      <c r="D49" s="80"/>
      <c r="E49" s="150"/>
      <c r="F49" s="150"/>
      <c r="G49" s="176"/>
      <c r="H49" s="176"/>
      <c r="I49" s="80"/>
      <c r="J49" s="121" t="s">
        <v>341</v>
      </c>
    </row>
    <row r="50" spans="1:10" ht="14.45" customHeight="1" x14ac:dyDescent="0.25">
      <c r="A50" s="144" t="s">
        <v>319</v>
      </c>
      <c r="B50" s="155"/>
      <c r="C50" s="156" t="s">
        <v>341</v>
      </c>
      <c r="D50" s="157"/>
      <c r="E50" s="181" t="s">
        <v>342</v>
      </c>
      <c r="F50" s="182"/>
      <c r="G50" s="161"/>
      <c r="H50" s="162"/>
      <c r="I50" s="162"/>
      <c r="J50" s="163"/>
    </row>
    <row r="51" spans="1:10" x14ac:dyDescent="0.25">
      <c r="A51" s="120"/>
      <c r="B51" s="110"/>
      <c r="C51" s="176"/>
      <c r="D51" s="176"/>
      <c r="E51" s="150"/>
      <c r="F51" s="150"/>
      <c r="G51" s="183" t="s">
        <v>343</v>
      </c>
      <c r="H51" s="183"/>
      <c r="I51" s="183"/>
      <c r="J51" s="96"/>
    </row>
    <row r="52" spans="1:10" ht="13.9" customHeight="1" x14ac:dyDescent="0.25">
      <c r="A52" s="144" t="s">
        <v>320</v>
      </c>
      <c r="B52" s="155"/>
      <c r="C52" s="161" t="s">
        <v>476</v>
      </c>
      <c r="D52" s="162"/>
      <c r="E52" s="162"/>
      <c r="F52" s="162"/>
      <c r="G52" s="162"/>
      <c r="H52" s="162"/>
      <c r="I52" s="162"/>
      <c r="J52" s="163"/>
    </row>
    <row r="53" spans="1:10" x14ac:dyDescent="0.25">
      <c r="A53" s="103"/>
      <c r="B53" s="80"/>
      <c r="C53" s="166" t="s">
        <v>321</v>
      </c>
      <c r="D53" s="166"/>
      <c r="E53" s="166"/>
      <c r="F53" s="166"/>
      <c r="G53" s="166"/>
      <c r="H53" s="166"/>
      <c r="I53" s="166"/>
      <c r="J53" s="105"/>
    </row>
    <row r="54" spans="1:10" x14ac:dyDescent="0.25">
      <c r="A54" s="144" t="s">
        <v>322</v>
      </c>
      <c r="B54" s="155"/>
      <c r="C54" s="177" t="s">
        <v>467</v>
      </c>
      <c r="D54" s="178"/>
      <c r="E54" s="179"/>
      <c r="F54" s="150"/>
      <c r="G54" s="150"/>
      <c r="H54" s="171"/>
      <c r="I54" s="171"/>
      <c r="J54" s="180"/>
    </row>
    <row r="55" spans="1:10" x14ac:dyDescent="0.25">
      <c r="A55" s="103"/>
      <c r="B55" s="80"/>
      <c r="C55" s="110"/>
      <c r="D55" s="80"/>
      <c r="E55" s="150"/>
      <c r="F55" s="150"/>
      <c r="G55" s="150"/>
      <c r="H55" s="150"/>
      <c r="I55" s="80"/>
      <c r="J55" s="105"/>
    </row>
    <row r="56" spans="1:10" ht="14.45" customHeight="1" x14ac:dyDescent="0.25">
      <c r="A56" s="144" t="s">
        <v>314</v>
      </c>
      <c r="B56" s="155"/>
      <c r="C56" s="184" t="s">
        <v>477</v>
      </c>
      <c r="D56" s="185"/>
      <c r="E56" s="185"/>
      <c r="F56" s="185"/>
      <c r="G56" s="185"/>
      <c r="H56" s="185"/>
      <c r="I56" s="185"/>
      <c r="J56" s="186"/>
    </row>
    <row r="57" spans="1:10" x14ac:dyDescent="0.25">
      <c r="A57" s="103"/>
      <c r="B57" s="80"/>
      <c r="C57" s="80"/>
      <c r="D57" s="80"/>
      <c r="E57" s="150"/>
      <c r="F57" s="150"/>
      <c r="G57" s="150"/>
      <c r="H57" s="150"/>
      <c r="I57" s="80"/>
      <c r="J57" s="105"/>
    </row>
    <row r="58" spans="1:10" x14ac:dyDescent="0.25">
      <c r="A58" s="144" t="s">
        <v>344</v>
      </c>
      <c r="B58" s="155"/>
      <c r="C58" s="184" t="s">
        <v>468</v>
      </c>
      <c r="D58" s="185"/>
      <c r="E58" s="185"/>
      <c r="F58" s="185"/>
      <c r="G58" s="185"/>
      <c r="H58" s="185"/>
      <c r="I58" s="185"/>
      <c r="J58" s="186"/>
    </row>
    <row r="59" spans="1:10" ht="14.45" customHeight="1" x14ac:dyDescent="0.25">
      <c r="A59" s="103"/>
      <c r="B59" s="80"/>
      <c r="C59" s="187" t="s">
        <v>345</v>
      </c>
      <c r="D59" s="187"/>
      <c r="E59" s="187"/>
      <c r="F59" s="187"/>
      <c r="G59" s="80"/>
      <c r="H59" s="80"/>
      <c r="I59" s="80"/>
      <c r="J59" s="105"/>
    </row>
    <row r="60" spans="1:10" x14ac:dyDescent="0.25">
      <c r="A60" s="144" t="s">
        <v>346</v>
      </c>
      <c r="B60" s="155"/>
      <c r="C60" s="184" t="s">
        <v>469</v>
      </c>
      <c r="D60" s="185"/>
      <c r="E60" s="185"/>
      <c r="F60" s="185"/>
      <c r="G60" s="185"/>
      <c r="H60" s="185"/>
      <c r="I60" s="185"/>
      <c r="J60" s="186"/>
    </row>
    <row r="61" spans="1:10" ht="14.45" customHeight="1" x14ac:dyDescent="0.25">
      <c r="A61" s="122"/>
      <c r="B61" s="123"/>
      <c r="C61" s="188" t="s">
        <v>347</v>
      </c>
      <c r="D61" s="188"/>
      <c r="E61" s="188"/>
      <c r="F61" s="188"/>
      <c r="G61" s="188"/>
      <c r="H61" s="123"/>
      <c r="I61" s="123"/>
      <c r="J61" s="12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51181102362204722" right="0.51181102362204722" top="0.55118110236220474" bottom="0.55118110236220474" header="0.31496062992125984" footer="0.31496062992125984"/>
  <pageSetup paperSize="9" scale="80" fitToWidth="0"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zoomScale="110" zoomScaleNormal="110" zoomScaleSheetLayoutView="110" workbookViewId="0">
      <selection sqref="A1:I1"/>
    </sheetView>
  </sheetViews>
  <sheetFormatPr defaultColWidth="8.85546875" defaultRowHeight="12.75" x14ac:dyDescent="0.2"/>
  <cols>
    <col min="1" max="7" width="8.85546875" style="125"/>
    <col min="8" max="9" width="16.42578125" style="128" customWidth="1"/>
    <col min="10" max="10" width="10.28515625" style="125" bestFit="1" customWidth="1"/>
    <col min="11" max="11" width="9.5703125" style="125" bestFit="1" customWidth="1"/>
    <col min="12" max="16384" width="8.85546875" style="125"/>
  </cols>
  <sheetData>
    <row r="1" spans="1:9" x14ac:dyDescent="0.2">
      <c r="A1" s="192" t="s">
        <v>1</v>
      </c>
      <c r="B1" s="193"/>
      <c r="C1" s="193"/>
      <c r="D1" s="193"/>
      <c r="E1" s="193"/>
      <c r="F1" s="193"/>
      <c r="G1" s="193"/>
      <c r="H1" s="193"/>
      <c r="I1" s="193"/>
    </row>
    <row r="2" spans="1:9" x14ac:dyDescent="0.2">
      <c r="A2" s="194" t="s">
        <v>473</v>
      </c>
      <c r="B2" s="195"/>
      <c r="C2" s="195"/>
      <c r="D2" s="195"/>
      <c r="E2" s="195"/>
      <c r="F2" s="195"/>
      <c r="G2" s="195"/>
      <c r="H2" s="195"/>
      <c r="I2" s="195"/>
    </row>
    <row r="3" spans="1:9" x14ac:dyDescent="0.2">
      <c r="A3" s="196" t="s">
        <v>446</v>
      </c>
      <c r="B3" s="197"/>
      <c r="C3" s="197"/>
      <c r="D3" s="197"/>
      <c r="E3" s="197"/>
      <c r="F3" s="197"/>
      <c r="G3" s="197"/>
      <c r="H3" s="197"/>
      <c r="I3" s="197"/>
    </row>
    <row r="4" spans="1:9" x14ac:dyDescent="0.2">
      <c r="A4" s="198" t="s">
        <v>470</v>
      </c>
      <c r="B4" s="199"/>
      <c r="C4" s="199"/>
      <c r="D4" s="199"/>
      <c r="E4" s="199"/>
      <c r="F4" s="199"/>
      <c r="G4" s="199"/>
      <c r="H4" s="199"/>
      <c r="I4" s="200"/>
    </row>
    <row r="5" spans="1:9" ht="45" x14ac:dyDescent="0.2">
      <c r="A5" s="203" t="s">
        <v>2</v>
      </c>
      <c r="B5" s="204"/>
      <c r="C5" s="204"/>
      <c r="D5" s="204"/>
      <c r="E5" s="204"/>
      <c r="F5" s="204"/>
      <c r="G5" s="130" t="s">
        <v>101</v>
      </c>
      <c r="H5" s="10" t="s">
        <v>296</v>
      </c>
      <c r="I5" s="10" t="s">
        <v>297</v>
      </c>
    </row>
    <row r="6" spans="1:9" x14ac:dyDescent="0.2">
      <c r="A6" s="201">
        <v>1</v>
      </c>
      <c r="B6" s="202"/>
      <c r="C6" s="202"/>
      <c r="D6" s="202"/>
      <c r="E6" s="202"/>
      <c r="F6" s="202"/>
      <c r="G6" s="129">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9">
        <v>0</v>
      </c>
      <c r="I8" s="19">
        <v>0</v>
      </c>
    </row>
    <row r="9" spans="1:9" ht="12.75" customHeight="1" x14ac:dyDescent="0.2">
      <c r="A9" s="191" t="s">
        <v>302</v>
      </c>
      <c r="B9" s="191"/>
      <c r="C9" s="191"/>
      <c r="D9" s="191"/>
      <c r="E9" s="191"/>
      <c r="F9" s="191"/>
      <c r="G9" s="12">
        <v>2</v>
      </c>
      <c r="H9" s="126">
        <f>H10+H17+H27+H38+H43</f>
        <v>480551855</v>
      </c>
      <c r="I9" s="126">
        <f>I10+I17+I27+I38+I43</f>
        <v>784832244</v>
      </c>
    </row>
    <row r="10" spans="1:9" ht="12.75" customHeight="1" x14ac:dyDescent="0.2">
      <c r="A10" s="190" t="s">
        <v>5</v>
      </c>
      <c r="B10" s="190"/>
      <c r="C10" s="190"/>
      <c r="D10" s="190"/>
      <c r="E10" s="190"/>
      <c r="F10" s="190"/>
      <c r="G10" s="12">
        <v>3</v>
      </c>
      <c r="H10" s="126">
        <f>H11+H12+H13+H14+H15+H16</f>
        <v>40411656</v>
      </c>
      <c r="I10" s="126">
        <f>I11+I12+I13+I14+I15+I16</f>
        <v>49213655</v>
      </c>
    </row>
    <row r="11" spans="1:9" ht="12.75" customHeight="1" x14ac:dyDescent="0.2">
      <c r="A11" s="189" t="s">
        <v>6</v>
      </c>
      <c r="B11" s="189"/>
      <c r="C11" s="189"/>
      <c r="D11" s="189"/>
      <c r="E11" s="189"/>
      <c r="F11" s="189"/>
      <c r="G11" s="11">
        <v>4</v>
      </c>
      <c r="H11" s="19">
        <v>2075708</v>
      </c>
      <c r="I11" s="19">
        <v>1941673</v>
      </c>
    </row>
    <row r="12" spans="1:9" ht="22.9" customHeight="1" x14ac:dyDescent="0.2">
      <c r="A12" s="189" t="s">
        <v>7</v>
      </c>
      <c r="B12" s="189"/>
      <c r="C12" s="189"/>
      <c r="D12" s="189"/>
      <c r="E12" s="189"/>
      <c r="F12" s="189"/>
      <c r="G12" s="11">
        <v>5</v>
      </c>
      <c r="H12" s="19">
        <v>25433808</v>
      </c>
      <c r="I12" s="19">
        <v>37220386</v>
      </c>
    </row>
    <row r="13" spans="1:9" ht="12.75" customHeight="1" x14ac:dyDescent="0.2">
      <c r="A13" s="189" t="s">
        <v>8</v>
      </c>
      <c r="B13" s="189"/>
      <c r="C13" s="189"/>
      <c r="D13" s="189"/>
      <c r="E13" s="189"/>
      <c r="F13" s="189"/>
      <c r="G13" s="11">
        <v>6</v>
      </c>
      <c r="H13" s="19">
        <v>3697624</v>
      </c>
      <c r="I13" s="19">
        <v>3697624</v>
      </c>
    </row>
    <row r="14" spans="1:9" ht="12.75" customHeight="1" x14ac:dyDescent="0.2">
      <c r="A14" s="189" t="s">
        <v>9</v>
      </c>
      <c r="B14" s="189"/>
      <c r="C14" s="189"/>
      <c r="D14" s="189"/>
      <c r="E14" s="189"/>
      <c r="F14" s="189"/>
      <c r="G14" s="11">
        <v>7</v>
      </c>
      <c r="H14" s="19">
        <v>778912</v>
      </c>
      <c r="I14" s="19">
        <v>1008805</v>
      </c>
    </row>
    <row r="15" spans="1:9" ht="12.75" customHeight="1" x14ac:dyDescent="0.2">
      <c r="A15" s="189" t="s">
        <v>10</v>
      </c>
      <c r="B15" s="189"/>
      <c r="C15" s="189"/>
      <c r="D15" s="189"/>
      <c r="E15" s="189"/>
      <c r="F15" s="189"/>
      <c r="G15" s="11">
        <v>8</v>
      </c>
      <c r="H15" s="19">
        <v>8425604</v>
      </c>
      <c r="I15" s="19">
        <v>5345167</v>
      </c>
    </row>
    <row r="16" spans="1:9" ht="12.75" customHeight="1" x14ac:dyDescent="0.2">
      <c r="A16" s="189" t="s">
        <v>11</v>
      </c>
      <c r="B16" s="189"/>
      <c r="C16" s="189"/>
      <c r="D16" s="189"/>
      <c r="E16" s="189"/>
      <c r="F16" s="189"/>
      <c r="G16" s="11">
        <v>9</v>
      </c>
      <c r="H16" s="19">
        <v>0</v>
      </c>
      <c r="I16" s="19">
        <v>0</v>
      </c>
    </row>
    <row r="17" spans="1:9" ht="12.75" customHeight="1" x14ac:dyDescent="0.2">
      <c r="A17" s="190" t="s">
        <v>12</v>
      </c>
      <c r="B17" s="190"/>
      <c r="C17" s="190"/>
      <c r="D17" s="190"/>
      <c r="E17" s="190"/>
      <c r="F17" s="190"/>
      <c r="G17" s="12">
        <v>10</v>
      </c>
      <c r="H17" s="126">
        <f>H18+H19+H20+H21+H22+H23+H24+H25+H26</f>
        <v>410735580</v>
      </c>
      <c r="I17" s="126">
        <f>I18+I19+I20+I21+I22+I23+I24+I25+I26</f>
        <v>705644721</v>
      </c>
    </row>
    <row r="18" spans="1:9" ht="12.75" customHeight="1" x14ac:dyDescent="0.2">
      <c r="A18" s="189" t="s">
        <v>13</v>
      </c>
      <c r="B18" s="189"/>
      <c r="C18" s="189"/>
      <c r="D18" s="189"/>
      <c r="E18" s="189"/>
      <c r="F18" s="189"/>
      <c r="G18" s="11">
        <v>11</v>
      </c>
      <c r="H18" s="19">
        <v>24513950</v>
      </c>
      <c r="I18" s="19">
        <v>93589260</v>
      </c>
    </row>
    <row r="19" spans="1:9" ht="12.75" customHeight="1" x14ac:dyDescent="0.2">
      <c r="A19" s="189" t="s">
        <v>14</v>
      </c>
      <c r="B19" s="189"/>
      <c r="C19" s="189"/>
      <c r="D19" s="189"/>
      <c r="E19" s="189"/>
      <c r="F19" s="189"/>
      <c r="G19" s="11">
        <v>12</v>
      </c>
      <c r="H19" s="19">
        <v>135373009</v>
      </c>
      <c r="I19" s="19">
        <v>271674131</v>
      </c>
    </row>
    <row r="20" spans="1:9" ht="12.75" customHeight="1" x14ac:dyDescent="0.2">
      <c r="A20" s="189" t="s">
        <v>15</v>
      </c>
      <c r="B20" s="189"/>
      <c r="C20" s="189"/>
      <c r="D20" s="189"/>
      <c r="E20" s="189"/>
      <c r="F20" s="189"/>
      <c r="G20" s="11">
        <v>13</v>
      </c>
      <c r="H20" s="19">
        <v>149836112</v>
      </c>
      <c r="I20" s="19">
        <v>238111155</v>
      </c>
    </row>
    <row r="21" spans="1:9" ht="12.75" customHeight="1" x14ac:dyDescent="0.2">
      <c r="A21" s="189" t="s">
        <v>16</v>
      </c>
      <c r="B21" s="189"/>
      <c r="C21" s="189"/>
      <c r="D21" s="189"/>
      <c r="E21" s="189"/>
      <c r="F21" s="189"/>
      <c r="G21" s="11">
        <v>14</v>
      </c>
      <c r="H21" s="19">
        <v>20145612</v>
      </c>
      <c r="I21" s="19">
        <v>33869095</v>
      </c>
    </row>
    <row r="22" spans="1:9" ht="12.75" customHeight="1" x14ac:dyDescent="0.2">
      <c r="A22" s="189" t="s">
        <v>17</v>
      </c>
      <c r="B22" s="189"/>
      <c r="C22" s="189"/>
      <c r="D22" s="189"/>
      <c r="E22" s="189"/>
      <c r="F22" s="189"/>
      <c r="G22" s="11">
        <v>15</v>
      </c>
      <c r="H22" s="19">
        <v>0</v>
      </c>
      <c r="I22" s="19">
        <v>16362738</v>
      </c>
    </row>
    <row r="23" spans="1:9" ht="12.75" customHeight="1" x14ac:dyDescent="0.2">
      <c r="A23" s="189" t="s">
        <v>18</v>
      </c>
      <c r="B23" s="189"/>
      <c r="C23" s="189"/>
      <c r="D23" s="189"/>
      <c r="E23" s="189"/>
      <c r="F23" s="189"/>
      <c r="G23" s="11">
        <v>16</v>
      </c>
      <c r="H23" s="19">
        <v>3689078</v>
      </c>
      <c r="I23" s="19">
        <v>2856600</v>
      </c>
    </row>
    <row r="24" spans="1:9" ht="12.75" customHeight="1" x14ac:dyDescent="0.2">
      <c r="A24" s="189" t="s">
        <v>19</v>
      </c>
      <c r="B24" s="189"/>
      <c r="C24" s="189"/>
      <c r="D24" s="189"/>
      <c r="E24" s="189"/>
      <c r="F24" s="189"/>
      <c r="G24" s="11">
        <v>17</v>
      </c>
      <c r="H24" s="19">
        <v>63479462</v>
      </c>
      <c r="I24" s="19">
        <v>26062489</v>
      </c>
    </row>
    <row r="25" spans="1:9" ht="12.75" customHeight="1" x14ac:dyDescent="0.2">
      <c r="A25" s="189" t="s">
        <v>20</v>
      </c>
      <c r="B25" s="189"/>
      <c r="C25" s="189"/>
      <c r="D25" s="189"/>
      <c r="E25" s="189"/>
      <c r="F25" s="189"/>
      <c r="G25" s="11">
        <v>18</v>
      </c>
      <c r="H25" s="19">
        <v>0</v>
      </c>
      <c r="I25" s="19">
        <v>6006949</v>
      </c>
    </row>
    <row r="26" spans="1:9" ht="12.75" customHeight="1" x14ac:dyDescent="0.2">
      <c r="A26" s="189" t="s">
        <v>21</v>
      </c>
      <c r="B26" s="189"/>
      <c r="C26" s="189"/>
      <c r="D26" s="189"/>
      <c r="E26" s="189"/>
      <c r="F26" s="189"/>
      <c r="G26" s="11">
        <v>19</v>
      </c>
      <c r="H26" s="19">
        <v>13698357</v>
      </c>
      <c r="I26" s="19">
        <v>17112304</v>
      </c>
    </row>
    <row r="27" spans="1:9" ht="12.75" customHeight="1" x14ac:dyDescent="0.2">
      <c r="A27" s="190" t="s">
        <v>22</v>
      </c>
      <c r="B27" s="190"/>
      <c r="C27" s="190"/>
      <c r="D27" s="190"/>
      <c r="E27" s="190"/>
      <c r="F27" s="190"/>
      <c r="G27" s="12">
        <v>20</v>
      </c>
      <c r="H27" s="126">
        <f>SUM(H28:H37)</f>
        <v>1046673</v>
      </c>
      <c r="I27" s="126">
        <f>SUM(I28:I37)</f>
        <v>1064013</v>
      </c>
    </row>
    <row r="28" spans="1:9" ht="12.75" customHeight="1" x14ac:dyDescent="0.2">
      <c r="A28" s="189" t="s">
        <v>23</v>
      </c>
      <c r="B28" s="189"/>
      <c r="C28" s="189"/>
      <c r="D28" s="189"/>
      <c r="E28" s="189"/>
      <c r="F28" s="189"/>
      <c r="G28" s="11">
        <v>21</v>
      </c>
      <c r="H28" s="19">
        <v>0</v>
      </c>
      <c r="I28" s="19">
        <v>0</v>
      </c>
    </row>
    <row r="29" spans="1:9" ht="12.75" customHeight="1" x14ac:dyDescent="0.2">
      <c r="A29" s="189" t="s">
        <v>24</v>
      </c>
      <c r="B29" s="189"/>
      <c r="C29" s="189"/>
      <c r="D29" s="189"/>
      <c r="E29" s="189"/>
      <c r="F29" s="189"/>
      <c r="G29" s="11">
        <v>22</v>
      </c>
      <c r="H29" s="19">
        <v>0</v>
      </c>
      <c r="I29" s="19">
        <v>0</v>
      </c>
    </row>
    <row r="30" spans="1:9" ht="12.75" customHeight="1" x14ac:dyDescent="0.2">
      <c r="A30" s="189" t="s">
        <v>25</v>
      </c>
      <c r="B30" s="189"/>
      <c r="C30" s="189"/>
      <c r="D30" s="189"/>
      <c r="E30" s="189"/>
      <c r="F30" s="189"/>
      <c r="G30" s="11">
        <v>23</v>
      </c>
      <c r="H30" s="19">
        <v>0</v>
      </c>
      <c r="I30" s="19">
        <v>0</v>
      </c>
    </row>
    <row r="31" spans="1:9" ht="24" customHeight="1" x14ac:dyDescent="0.2">
      <c r="A31" s="189" t="s">
        <v>26</v>
      </c>
      <c r="B31" s="189"/>
      <c r="C31" s="189"/>
      <c r="D31" s="189"/>
      <c r="E31" s="189"/>
      <c r="F31" s="189"/>
      <c r="G31" s="11">
        <v>24</v>
      </c>
      <c r="H31" s="19">
        <v>0</v>
      </c>
      <c r="I31" s="19">
        <v>0</v>
      </c>
    </row>
    <row r="32" spans="1:9" ht="23.45" customHeight="1" x14ac:dyDescent="0.2">
      <c r="A32" s="189" t="s">
        <v>27</v>
      </c>
      <c r="B32" s="189"/>
      <c r="C32" s="189"/>
      <c r="D32" s="189"/>
      <c r="E32" s="189"/>
      <c r="F32" s="189"/>
      <c r="G32" s="11">
        <v>25</v>
      </c>
      <c r="H32" s="19">
        <v>0</v>
      </c>
      <c r="I32" s="19">
        <v>0</v>
      </c>
    </row>
    <row r="33" spans="1:11" ht="21.6" customHeight="1" x14ac:dyDescent="0.2">
      <c r="A33" s="189" t="s">
        <v>28</v>
      </c>
      <c r="B33" s="189"/>
      <c r="C33" s="189"/>
      <c r="D33" s="189"/>
      <c r="E33" s="189"/>
      <c r="F33" s="189"/>
      <c r="G33" s="11">
        <v>26</v>
      </c>
      <c r="H33" s="19">
        <v>0</v>
      </c>
      <c r="I33" s="19">
        <v>0</v>
      </c>
    </row>
    <row r="34" spans="1:11" ht="12.75" customHeight="1" x14ac:dyDescent="0.2">
      <c r="A34" s="189" t="s">
        <v>29</v>
      </c>
      <c r="B34" s="189"/>
      <c r="C34" s="189"/>
      <c r="D34" s="189"/>
      <c r="E34" s="189"/>
      <c r="F34" s="189"/>
      <c r="G34" s="11">
        <v>27</v>
      </c>
      <c r="H34" s="19">
        <v>680456</v>
      </c>
      <c r="I34" s="19">
        <v>680456</v>
      </c>
    </row>
    <row r="35" spans="1:11" ht="12.75" customHeight="1" x14ac:dyDescent="0.2">
      <c r="A35" s="189" t="s">
        <v>30</v>
      </c>
      <c r="B35" s="189"/>
      <c r="C35" s="189"/>
      <c r="D35" s="189"/>
      <c r="E35" s="189"/>
      <c r="F35" s="189"/>
      <c r="G35" s="11">
        <v>28</v>
      </c>
      <c r="H35" s="19">
        <v>366217</v>
      </c>
      <c r="I35" s="19">
        <v>383557</v>
      </c>
    </row>
    <row r="36" spans="1:11" ht="12.75" customHeight="1" x14ac:dyDescent="0.2">
      <c r="A36" s="189" t="s">
        <v>31</v>
      </c>
      <c r="B36" s="189"/>
      <c r="C36" s="189"/>
      <c r="D36" s="189"/>
      <c r="E36" s="189"/>
      <c r="F36" s="189"/>
      <c r="G36" s="11">
        <v>29</v>
      </c>
      <c r="H36" s="19">
        <v>0</v>
      </c>
      <c r="I36" s="19">
        <v>0</v>
      </c>
    </row>
    <row r="37" spans="1:11" ht="12.75" customHeight="1" x14ac:dyDescent="0.2">
      <c r="A37" s="189" t="s">
        <v>32</v>
      </c>
      <c r="B37" s="189"/>
      <c r="C37" s="189"/>
      <c r="D37" s="189"/>
      <c r="E37" s="189"/>
      <c r="F37" s="189"/>
      <c r="G37" s="11">
        <v>30</v>
      </c>
      <c r="H37" s="19">
        <v>0</v>
      </c>
      <c r="I37" s="19">
        <v>0</v>
      </c>
    </row>
    <row r="38" spans="1:11" ht="12.75" customHeight="1" x14ac:dyDescent="0.2">
      <c r="A38" s="190" t="s">
        <v>33</v>
      </c>
      <c r="B38" s="190"/>
      <c r="C38" s="190"/>
      <c r="D38" s="190"/>
      <c r="E38" s="190"/>
      <c r="F38" s="190"/>
      <c r="G38" s="12">
        <v>31</v>
      </c>
      <c r="H38" s="126">
        <f>H39+H40+H41+H42</f>
        <v>0</v>
      </c>
      <c r="I38" s="126">
        <f>I39+I40+I41+I42</f>
        <v>0</v>
      </c>
    </row>
    <row r="39" spans="1:11" ht="12.75" customHeight="1" x14ac:dyDescent="0.2">
      <c r="A39" s="189" t="s">
        <v>34</v>
      </c>
      <c r="B39" s="189"/>
      <c r="C39" s="189"/>
      <c r="D39" s="189"/>
      <c r="E39" s="189"/>
      <c r="F39" s="189"/>
      <c r="G39" s="11">
        <v>32</v>
      </c>
      <c r="H39" s="19">
        <v>0</v>
      </c>
      <c r="I39" s="19">
        <v>0</v>
      </c>
    </row>
    <row r="40" spans="1:11" ht="12.75" customHeight="1" x14ac:dyDescent="0.2">
      <c r="A40" s="189" t="s">
        <v>35</v>
      </c>
      <c r="B40" s="189"/>
      <c r="C40" s="189"/>
      <c r="D40" s="189"/>
      <c r="E40" s="189"/>
      <c r="F40" s="189"/>
      <c r="G40" s="11">
        <v>33</v>
      </c>
      <c r="H40" s="19">
        <v>0</v>
      </c>
      <c r="I40" s="19">
        <v>0</v>
      </c>
    </row>
    <row r="41" spans="1:11" ht="12.75" customHeight="1" x14ac:dyDescent="0.2">
      <c r="A41" s="189" t="s">
        <v>36</v>
      </c>
      <c r="B41" s="189"/>
      <c r="C41" s="189"/>
      <c r="D41" s="189"/>
      <c r="E41" s="189"/>
      <c r="F41" s="189"/>
      <c r="G41" s="11">
        <v>34</v>
      </c>
      <c r="H41" s="19">
        <v>0</v>
      </c>
      <c r="I41" s="19">
        <v>0</v>
      </c>
    </row>
    <row r="42" spans="1:11" ht="12.75" customHeight="1" x14ac:dyDescent="0.2">
      <c r="A42" s="189" t="s">
        <v>37</v>
      </c>
      <c r="B42" s="189"/>
      <c r="C42" s="189"/>
      <c r="D42" s="189"/>
      <c r="E42" s="189"/>
      <c r="F42" s="189"/>
      <c r="G42" s="11">
        <v>35</v>
      </c>
      <c r="H42" s="19">
        <v>0</v>
      </c>
      <c r="I42" s="19">
        <v>0</v>
      </c>
    </row>
    <row r="43" spans="1:11" ht="12.75" customHeight="1" x14ac:dyDescent="0.2">
      <c r="A43" s="189" t="s">
        <v>38</v>
      </c>
      <c r="B43" s="189"/>
      <c r="C43" s="189"/>
      <c r="D43" s="189"/>
      <c r="E43" s="189"/>
      <c r="F43" s="189"/>
      <c r="G43" s="11">
        <v>36</v>
      </c>
      <c r="H43" s="19">
        <v>28357946</v>
      </c>
      <c r="I43" s="19">
        <v>28909855</v>
      </c>
      <c r="K43" s="128"/>
    </row>
    <row r="44" spans="1:11" ht="12.75" customHeight="1" x14ac:dyDescent="0.2">
      <c r="A44" s="191" t="s">
        <v>303</v>
      </c>
      <c r="B44" s="191"/>
      <c r="C44" s="191"/>
      <c r="D44" s="191"/>
      <c r="E44" s="191"/>
      <c r="F44" s="191"/>
      <c r="G44" s="12">
        <v>37</v>
      </c>
      <c r="H44" s="126">
        <f>H45+H53+H60+H70</f>
        <v>351384156</v>
      </c>
      <c r="I44" s="126">
        <f>I45+I53+I60+I70</f>
        <v>526967455</v>
      </c>
    </row>
    <row r="45" spans="1:11" ht="12.75" customHeight="1" x14ac:dyDescent="0.2">
      <c r="A45" s="190" t="s">
        <v>39</v>
      </c>
      <c r="B45" s="190"/>
      <c r="C45" s="190"/>
      <c r="D45" s="190"/>
      <c r="E45" s="190"/>
      <c r="F45" s="190"/>
      <c r="G45" s="12">
        <v>38</v>
      </c>
      <c r="H45" s="126">
        <f>SUM(H46:H52)</f>
        <v>173613778</v>
      </c>
      <c r="I45" s="126">
        <f>SUM(I46:I52)</f>
        <v>309542680</v>
      </c>
    </row>
    <row r="46" spans="1:11" ht="12.75" customHeight="1" x14ac:dyDescent="0.2">
      <c r="A46" s="189" t="s">
        <v>40</v>
      </c>
      <c r="B46" s="189"/>
      <c r="C46" s="189"/>
      <c r="D46" s="189"/>
      <c r="E46" s="189"/>
      <c r="F46" s="189"/>
      <c r="G46" s="11">
        <v>39</v>
      </c>
      <c r="H46" s="19">
        <v>62890292</v>
      </c>
      <c r="I46" s="19">
        <v>87974247</v>
      </c>
    </row>
    <row r="47" spans="1:11" ht="12.75" customHeight="1" x14ac:dyDescent="0.2">
      <c r="A47" s="189" t="s">
        <v>41</v>
      </c>
      <c r="B47" s="189"/>
      <c r="C47" s="189"/>
      <c r="D47" s="189"/>
      <c r="E47" s="189"/>
      <c r="F47" s="189"/>
      <c r="G47" s="11">
        <v>40</v>
      </c>
      <c r="H47" s="19">
        <v>13615493</v>
      </c>
      <c r="I47" s="19">
        <v>19978053</v>
      </c>
    </row>
    <row r="48" spans="1:11" ht="12.75" customHeight="1" x14ac:dyDescent="0.2">
      <c r="A48" s="189" t="s">
        <v>42</v>
      </c>
      <c r="B48" s="189"/>
      <c r="C48" s="189"/>
      <c r="D48" s="189"/>
      <c r="E48" s="189"/>
      <c r="F48" s="189"/>
      <c r="G48" s="11">
        <v>41</v>
      </c>
      <c r="H48" s="19">
        <v>72220972</v>
      </c>
      <c r="I48" s="19">
        <v>95670923</v>
      </c>
    </row>
    <row r="49" spans="1:9" ht="12.75" customHeight="1" x14ac:dyDescent="0.2">
      <c r="A49" s="189" t="s">
        <v>43</v>
      </c>
      <c r="B49" s="189"/>
      <c r="C49" s="189"/>
      <c r="D49" s="189"/>
      <c r="E49" s="189"/>
      <c r="F49" s="189"/>
      <c r="G49" s="11">
        <v>42</v>
      </c>
      <c r="H49" s="19">
        <v>17635757</v>
      </c>
      <c r="I49" s="19">
        <v>19789762</v>
      </c>
    </row>
    <row r="50" spans="1:9" ht="12.75" customHeight="1" x14ac:dyDescent="0.2">
      <c r="A50" s="189" t="s">
        <v>44</v>
      </c>
      <c r="B50" s="189"/>
      <c r="C50" s="189"/>
      <c r="D50" s="189"/>
      <c r="E50" s="189"/>
      <c r="F50" s="189"/>
      <c r="G50" s="11">
        <v>43</v>
      </c>
      <c r="H50" s="19">
        <v>0</v>
      </c>
      <c r="I50" s="19">
        <v>0</v>
      </c>
    </row>
    <row r="51" spans="1:9" ht="12.75" customHeight="1" x14ac:dyDescent="0.2">
      <c r="A51" s="189" t="s">
        <v>45</v>
      </c>
      <c r="B51" s="189"/>
      <c r="C51" s="189"/>
      <c r="D51" s="189"/>
      <c r="E51" s="189"/>
      <c r="F51" s="189"/>
      <c r="G51" s="11">
        <v>44</v>
      </c>
      <c r="H51" s="19">
        <v>7251264</v>
      </c>
      <c r="I51" s="19">
        <v>7201606</v>
      </c>
    </row>
    <row r="52" spans="1:9" ht="12.75" customHeight="1" x14ac:dyDescent="0.2">
      <c r="A52" s="189" t="s">
        <v>46</v>
      </c>
      <c r="B52" s="189"/>
      <c r="C52" s="189"/>
      <c r="D52" s="189"/>
      <c r="E52" s="189"/>
      <c r="F52" s="189"/>
      <c r="G52" s="11">
        <v>45</v>
      </c>
      <c r="H52" s="19">
        <v>0</v>
      </c>
      <c r="I52" s="19">
        <v>78928089</v>
      </c>
    </row>
    <row r="53" spans="1:9" ht="12.75" customHeight="1" x14ac:dyDescent="0.2">
      <c r="A53" s="190" t="s">
        <v>47</v>
      </c>
      <c r="B53" s="190"/>
      <c r="C53" s="190"/>
      <c r="D53" s="190"/>
      <c r="E53" s="190"/>
      <c r="F53" s="190"/>
      <c r="G53" s="12">
        <v>46</v>
      </c>
      <c r="H53" s="126">
        <f>SUM(H54:H59)</f>
        <v>133529141</v>
      </c>
      <c r="I53" s="126">
        <f>SUM(I54:I59)</f>
        <v>189372809</v>
      </c>
    </row>
    <row r="54" spans="1:9" ht="12.75" customHeight="1" x14ac:dyDescent="0.2">
      <c r="A54" s="189" t="s">
        <v>48</v>
      </c>
      <c r="B54" s="189"/>
      <c r="C54" s="189"/>
      <c r="D54" s="189"/>
      <c r="E54" s="189"/>
      <c r="F54" s="189"/>
      <c r="G54" s="11">
        <v>47</v>
      </c>
      <c r="H54" s="19">
        <v>0</v>
      </c>
      <c r="I54" s="19">
        <v>0</v>
      </c>
    </row>
    <row r="55" spans="1:9" ht="12.75" customHeight="1" x14ac:dyDescent="0.2">
      <c r="A55" s="189" t="s">
        <v>49</v>
      </c>
      <c r="B55" s="189"/>
      <c r="C55" s="189"/>
      <c r="D55" s="189"/>
      <c r="E55" s="189"/>
      <c r="F55" s="189"/>
      <c r="G55" s="11">
        <v>48</v>
      </c>
      <c r="H55" s="19">
        <v>0</v>
      </c>
      <c r="I55" s="19">
        <v>0</v>
      </c>
    </row>
    <row r="56" spans="1:9" ht="12.75" customHeight="1" x14ac:dyDescent="0.2">
      <c r="A56" s="189" t="s">
        <v>50</v>
      </c>
      <c r="B56" s="189"/>
      <c r="C56" s="189"/>
      <c r="D56" s="189"/>
      <c r="E56" s="189"/>
      <c r="F56" s="189"/>
      <c r="G56" s="11">
        <v>49</v>
      </c>
      <c r="H56" s="19">
        <v>126308041</v>
      </c>
      <c r="I56" s="19">
        <v>164849983</v>
      </c>
    </row>
    <row r="57" spans="1:9" ht="12.75" customHeight="1" x14ac:dyDescent="0.2">
      <c r="A57" s="189" t="s">
        <v>51</v>
      </c>
      <c r="B57" s="189"/>
      <c r="C57" s="189"/>
      <c r="D57" s="189"/>
      <c r="E57" s="189"/>
      <c r="F57" s="189"/>
      <c r="G57" s="11">
        <v>50</v>
      </c>
      <c r="H57" s="19">
        <v>744127</v>
      </c>
      <c r="I57" s="19">
        <v>260823</v>
      </c>
    </row>
    <row r="58" spans="1:9" ht="12.75" customHeight="1" x14ac:dyDescent="0.2">
      <c r="A58" s="189" t="s">
        <v>52</v>
      </c>
      <c r="B58" s="189"/>
      <c r="C58" s="189"/>
      <c r="D58" s="189"/>
      <c r="E58" s="189"/>
      <c r="F58" s="189"/>
      <c r="G58" s="11">
        <v>51</v>
      </c>
      <c r="H58" s="19">
        <v>5271392</v>
      </c>
      <c r="I58" s="19">
        <v>21242973</v>
      </c>
    </row>
    <row r="59" spans="1:9" ht="12.75" customHeight="1" x14ac:dyDescent="0.2">
      <c r="A59" s="189" t="s">
        <v>53</v>
      </c>
      <c r="B59" s="189"/>
      <c r="C59" s="189"/>
      <c r="D59" s="189"/>
      <c r="E59" s="189"/>
      <c r="F59" s="189"/>
      <c r="G59" s="11">
        <v>52</v>
      </c>
      <c r="H59" s="19">
        <v>1205581</v>
      </c>
      <c r="I59" s="19">
        <v>3019030</v>
      </c>
    </row>
    <row r="60" spans="1:9" ht="12.75" customHeight="1" x14ac:dyDescent="0.2">
      <c r="A60" s="190" t="s">
        <v>54</v>
      </c>
      <c r="B60" s="190"/>
      <c r="C60" s="190"/>
      <c r="D60" s="190"/>
      <c r="E60" s="190"/>
      <c r="F60" s="190"/>
      <c r="G60" s="12">
        <v>53</v>
      </c>
      <c r="H60" s="126">
        <f>SUM(H61:H69)</f>
        <v>17103197</v>
      </c>
      <c r="I60" s="126">
        <f>SUM(I61:I69)</f>
        <v>2165415</v>
      </c>
    </row>
    <row r="61" spans="1:9" ht="12.75" customHeight="1" x14ac:dyDescent="0.2">
      <c r="A61" s="189" t="s">
        <v>23</v>
      </c>
      <c r="B61" s="189"/>
      <c r="C61" s="189"/>
      <c r="D61" s="189"/>
      <c r="E61" s="189"/>
      <c r="F61" s="189"/>
      <c r="G61" s="11">
        <v>54</v>
      </c>
      <c r="H61" s="19">
        <v>0</v>
      </c>
      <c r="I61" s="19">
        <v>0</v>
      </c>
    </row>
    <row r="62" spans="1:9" ht="27.6" customHeight="1" x14ac:dyDescent="0.2">
      <c r="A62" s="189" t="s">
        <v>24</v>
      </c>
      <c r="B62" s="189"/>
      <c r="C62" s="189"/>
      <c r="D62" s="189"/>
      <c r="E62" s="189"/>
      <c r="F62" s="189"/>
      <c r="G62" s="11">
        <v>55</v>
      </c>
      <c r="H62" s="19">
        <v>0</v>
      </c>
      <c r="I62" s="19">
        <v>0</v>
      </c>
    </row>
    <row r="63" spans="1:9" ht="12.75" customHeight="1" x14ac:dyDescent="0.2">
      <c r="A63" s="189" t="s">
        <v>25</v>
      </c>
      <c r="B63" s="189"/>
      <c r="C63" s="189"/>
      <c r="D63" s="189"/>
      <c r="E63" s="189"/>
      <c r="F63" s="189"/>
      <c r="G63" s="11">
        <v>56</v>
      </c>
      <c r="H63" s="19">
        <v>0</v>
      </c>
      <c r="I63" s="19">
        <v>0</v>
      </c>
    </row>
    <row r="64" spans="1:9" ht="25.9" customHeight="1" x14ac:dyDescent="0.2">
      <c r="A64" s="189" t="s">
        <v>55</v>
      </c>
      <c r="B64" s="189"/>
      <c r="C64" s="189"/>
      <c r="D64" s="189"/>
      <c r="E64" s="189"/>
      <c r="F64" s="189"/>
      <c r="G64" s="11">
        <v>57</v>
      </c>
      <c r="H64" s="19">
        <v>0</v>
      </c>
      <c r="I64" s="19">
        <v>0</v>
      </c>
    </row>
    <row r="65" spans="1:9" ht="21.6" customHeight="1" x14ac:dyDescent="0.2">
      <c r="A65" s="189" t="s">
        <v>27</v>
      </c>
      <c r="B65" s="189"/>
      <c r="C65" s="189"/>
      <c r="D65" s="189"/>
      <c r="E65" s="189"/>
      <c r="F65" s="189"/>
      <c r="G65" s="11">
        <v>58</v>
      </c>
      <c r="H65" s="19">
        <v>0</v>
      </c>
      <c r="I65" s="19">
        <v>0</v>
      </c>
    </row>
    <row r="66" spans="1:9" ht="21.6" customHeight="1" x14ac:dyDescent="0.2">
      <c r="A66" s="189" t="s">
        <v>28</v>
      </c>
      <c r="B66" s="189"/>
      <c r="C66" s="189"/>
      <c r="D66" s="189"/>
      <c r="E66" s="189"/>
      <c r="F66" s="189"/>
      <c r="G66" s="11">
        <v>59</v>
      </c>
      <c r="H66" s="19">
        <v>0</v>
      </c>
      <c r="I66" s="19">
        <v>0</v>
      </c>
    </row>
    <row r="67" spans="1:9" ht="12.75" customHeight="1" x14ac:dyDescent="0.2">
      <c r="A67" s="189" t="s">
        <v>29</v>
      </c>
      <c r="B67" s="189"/>
      <c r="C67" s="189"/>
      <c r="D67" s="189"/>
      <c r="E67" s="189"/>
      <c r="F67" s="189"/>
      <c r="G67" s="11">
        <v>60</v>
      </c>
      <c r="H67" s="19">
        <v>2100</v>
      </c>
      <c r="I67" s="19">
        <v>78421</v>
      </c>
    </row>
    <row r="68" spans="1:9" ht="12.75" customHeight="1" x14ac:dyDescent="0.2">
      <c r="A68" s="189" t="s">
        <v>30</v>
      </c>
      <c r="B68" s="189"/>
      <c r="C68" s="189"/>
      <c r="D68" s="189"/>
      <c r="E68" s="189"/>
      <c r="F68" s="189"/>
      <c r="G68" s="11">
        <v>61</v>
      </c>
      <c r="H68" s="19">
        <v>17101097</v>
      </c>
      <c r="I68" s="19">
        <v>2086994</v>
      </c>
    </row>
    <row r="69" spans="1:9" ht="12.75" customHeight="1" x14ac:dyDescent="0.2">
      <c r="A69" s="189" t="s">
        <v>56</v>
      </c>
      <c r="B69" s="189"/>
      <c r="C69" s="189"/>
      <c r="D69" s="189"/>
      <c r="E69" s="189"/>
      <c r="F69" s="189"/>
      <c r="G69" s="11">
        <v>62</v>
      </c>
      <c r="H69" s="19">
        <v>0</v>
      </c>
      <c r="I69" s="19">
        <v>0</v>
      </c>
    </row>
    <row r="70" spans="1:9" ht="12.75" customHeight="1" x14ac:dyDescent="0.2">
      <c r="A70" s="189" t="s">
        <v>57</v>
      </c>
      <c r="B70" s="189"/>
      <c r="C70" s="189"/>
      <c r="D70" s="189"/>
      <c r="E70" s="189"/>
      <c r="F70" s="189"/>
      <c r="G70" s="11">
        <v>63</v>
      </c>
      <c r="H70" s="19">
        <v>27138040</v>
      </c>
      <c r="I70" s="19">
        <v>25886551</v>
      </c>
    </row>
    <row r="71" spans="1:9" ht="12.75" customHeight="1" x14ac:dyDescent="0.2">
      <c r="A71" s="206" t="s">
        <v>58</v>
      </c>
      <c r="B71" s="206"/>
      <c r="C71" s="206"/>
      <c r="D71" s="206"/>
      <c r="E71" s="206"/>
      <c r="F71" s="206"/>
      <c r="G71" s="11">
        <v>64</v>
      </c>
      <c r="H71" s="19">
        <v>3460438</v>
      </c>
      <c r="I71" s="19">
        <v>4134770</v>
      </c>
    </row>
    <row r="72" spans="1:9" ht="12.75" customHeight="1" x14ac:dyDescent="0.2">
      <c r="A72" s="191" t="s">
        <v>304</v>
      </c>
      <c r="B72" s="191"/>
      <c r="C72" s="191"/>
      <c r="D72" s="191"/>
      <c r="E72" s="191"/>
      <c r="F72" s="191"/>
      <c r="G72" s="12">
        <v>65</v>
      </c>
      <c r="H72" s="126">
        <f>H8+H9+H44+H71</f>
        <v>835396449</v>
      </c>
      <c r="I72" s="126">
        <f>I8+I9+I44+I71</f>
        <v>1315934469</v>
      </c>
    </row>
    <row r="73" spans="1:9" ht="12.75" customHeight="1" x14ac:dyDescent="0.2">
      <c r="A73" s="206" t="s">
        <v>59</v>
      </c>
      <c r="B73" s="206"/>
      <c r="C73" s="206"/>
      <c r="D73" s="206"/>
      <c r="E73" s="206"/>
      <c r="F73" s="206"/>
      <c r="G73" s="11">
        <v>66</v>
      </c>
      <c r="H73" s="19">
        <v>24428237</v>
      </c>
      <c r="I73" s="19">
        <v>44182840</v>
      </c>
    </row>
    <row r="74" spans="1:9" x14ac:dyDescent="0.2">
      <c r="A74" s="208" t="s">
        <v>60</v>
      </c>
      <c r="B74" s="209"/>
      <c r="C74" s="209"/>
      <c r="D74" s="209"/>
      <c r="E74" s="209"/>
      <c r="F74" s="209"/>
      <c r="G74" s="209"/>
      <c r="H74" s="209"/>
      <c r="I74" s="209"/>
    </row>
    <row r="75" spans="1:9" ht="12.75" customHeight="1" x14ac:dyDescent="0.2">
      <c r="A75" s="191" t="s">
        <v>352</v>
      </c>
      <c r="B75" s="191"/>
      <c r="C75" s="191"/>
      <c r="D75" s="191"/>
      <c r="E75" s="191"/>
      <c r="F75" s="191"/>
      <c r="G75" s="12">
        <v>67</v>
      </c>
      <c r="H75" s="127">
        <f>H76+H77+H78+H84+H85+H91+H94+H97</f>
        <v>624328216</v>
      </c>
      <c r="I75" s="127">
        <f>I76+I77+I78+I84+I85+I91+I94+I97</f>
        <v>721009884</v>
      </c>
    </row>
    <row r="76" spans="1:9" ht="12.75" customHeight="1" x14ac:dyDescent="0.2">
      <c r="A76" s="189" t="s">
        <v>61</v>
      </c>
      <c r="B76" s="189"/>
      <c r="C76" s="189"/>
      <c r="D76" s="189"/>
      <c r="E76" s="189"/>
      <c r="F76" s="189"/>
      <c r="G76" s="11">
        <v>68</v>
      </c>
      <c r="H76" s="19">
        <v>213600090</v>
      </c>
      <c r="I76" s="19">
        <v>213600090</v>
      </c>
    </row>
    <row r="77" spans="1:9" ht="12.75" customHeight="1" x14ac:dyDescent="0.2">
      <c r="A77" s="189" t="s">
        <v>62</v>
      </c>
      <c r="B77" s="189"/>
      <c r="C77" s="189"/>
      <c r="D77" s="189"/>
      <c r="E77" s="189"/>
      <c r="F77" s="189"/>
      <c r="G77" s="11">
        <v>69</v>
      </c>
      <c r="H77" s="19">
        <v>17370194</v>
      </c>
      <c r="I77" s="19">
        <v>15405887</v>
      </c>
    </row>
    <row r="78" spans="1:9" ht="12.75" customHeight="1" x14ac:dyDescent="0.2">
      <c r="A78" s="190" t="s">
        <v>63</v>
      </c>
      <c r="B78" s="190"/>
      <c r="C78" s="190"/>
      <c r="D78" s="190"/>
      <c r="E78" s="190"/>
      <c r="F78" s="190"/>
      <c r="G78" s="12">
        <v>70</v>
      </c>
      <c r="H78" s="127">
        <f>SUM(H79:H83)</f>
        <v>188885030</v>
      </c>
      <c r="I78" s="127">
        <f>SUM(I79:I83)</f>
        <v>193304376</v>
      </c>
    </row>
    <row r="79" spans="1:9" ht="12.75" customHeight="1" x14ac:dyDescent="0.2">
      <c r="A79" s="189" t="s">
        <v>64</v>
      </c>
      <c r="B79" s="189"/>
      <c r="C79" s="189"/>
      <c r="D79" s="189"/>
      <c r="E79" s="189"/>
      <c r="F79" s="189"/>
      <c r="G79" s="11">
        <v>71</v>
      </c>
      <c r="H79" s="19">
        <v>16766615</v>
      </c>
      <c r="I79" s="19">
        <v>16766615</v>
      </c>
    </row>
    <row r="80" spans="1:9" ht="12.75" customHeight="1" x14ac:dyDescent="0.2">
      <c r="A80" s="189" t="s">
        <v>65</v>
      </c>
      <c r="B80" s="189"/>
      <c r="C80" s="189"/>
      <c r="D80" s="189"/>
      <c r="E80" s="189"/>
      <c r="F80" s="189"/>
      <c r="G80" s="11">
        <v>72</v>
      </c>
      <c r="H80" s="19">
        <v>19590484</v>
      </c>
      <c r="I80" s="19">
        <v>19590484</v>
      </c>
    </row>
    <row r="81" spans="1:11" ht="12.75" customHeight="1" x14ac:dyDescent="0.2">
      <c r="A81" s="189" t="s">
        <v>66</v>
      </c>
      <c r="B81" s="189"/>
      <c r="C81" s="189"/>
      <c r="D81" s="189"/>
      <c r="E81" s="189"/>
      <c r="F81" s="189"/>
      <c r="G81" s="11">
        <v>73</v>
      </c>
      <c r="H81" s="19">
        <v>-8568646</v>
      </c>
      <c r="I81" s="19">
        <v>-6346427</v>
      </c>
    </row>
    <row r="82" spans="1:11" ht="12.75" customHeight="1" x14ac:dyDescent="0.2">
      <c r="A82" s="189" t="s">
        <v>67</v>
      </c>
      <c r="B82" s="189"/>
      <c r="C82" s="189"/>
      <c r="D82" s="189"/>
      <c r="E82" s="189"/>
      <c r="F82" s="189"/>
      <c r="G82" s="11">
        <v>74</v>
      </c>
      <c r="H82" s="19">
        <v>11636945</v>
      </c>
      <c r="I82" s="19">
        <v>13089431</v>
      </c>
      <c r="K82" s="128"/>
    </row>
    <row r="83" spans="1:11" ht="12.75" customHeight="1" x14ac:dyDescent="0.2">
      <c r="A83" s="189" t="s">
        <v>68</v>
      </c>
      <c r="B83" s="189"/>
      <c r="C83" s="189"/>
      <c r="D83" s="189"/>
      <c r="E83" s="189"/>
      <c r="F83" s="189"/>
      <c r="G83" s="11">
        <v>75</v>
      </c>
      <c r="H83" s="19">
        <v>149459632</v>
      </c>
      <c r="I83" s="19">
        <v>150204273</v>
      </c>
    </row>
    <row r="84" spans="1:11" ht="12.75" customHeight="1" x14ac:dyDescent="0.2">
      <c r="A84" s="207" t="s">
        <v>69</v>
      </c>
      <c r="B84" s="207"/>
      <c r="C84" s="207"/>
      <c r="D84" s="207"/>
      <c r="E84" s="207"/>
      <c r="F84" s="207"/>
      <c r="G84" s="49">
        <v>76</v>
      </c>
      <c r="H84" s="50">
        <v>0</v>
      </c>
      <c r="I84" s="50">
        <v>0</v>
      </c>
    </row>
    <row r="85" spans="1:11" ht="12.75" customHeight="1" x14ac:dyDescent="0.2">
      <c r="A85" s="190" t="s">
        <v>444</v>
      </c>
      <c r="B85" s="190"/>
      <c r="C85" s="190"/>
      <c r="D85" s="190"/>
      <c r="E85" s="190"/>
      <c r="F85" s="190"/>
      <c r="G85" s="12">
        <v>77</v>
      </c>
      <c r="H85" s="126">
        <f>H86+H87+H88+H89+H90</f>
        <v>0</v>
      </c>
      <c r="I85" s="126">
        <f>I86+I87+I88+I89+I90</f>
        <v>0</v>
      </c>
    </row>
    <row r="86" spans="1:11" ht="25.5" customHeight="1" x14ac:dyDescent="0.2">
      <c r="A86" s="189" t="s">
        <v>445</v>
      </c>
      <c r="B86" s="189"/>
      <c r="C86" s="189"/>
      <c r="D86" s="189"/>
      <c r="E86" s="189"/>
      <c r="F86" s="189"/>
      <c r="G86" s="11">
        <v>78</v>
      </c>
      <c r="H86" s="19">
        <v>0</v>
      </c>
      <c r="I86" s="19">
        <v>0</v>
      </c>
    </row>
    <row r="87" spans="1:11" ht="12.75" customHeight="1" x14ac:dyDescent="0.2">
      <c r="A87" s="189" t="s">
        <v>70</v>
      </c>
      <c r="B87" s="189"/>
      <c r="C87" s="189"/>
      <c r="D87" s="189"/>
      <c r="E87" s="189"/>
      <c r="F87" s="189"/>
      <c r="G87" s="11">
        <v>79</v>
      </c>
      <c r="H87" s="19">
        <v>0</v>
      </c>
      <c r="I87" s="19">
        <v>0</v>
      </c>
    </row>
    <row r="88" spans="1:11" ht="12.75" customHeight="1" x14ac:dyDescent="0.2">
      <c r="A88" s="189" t="s">
        <v>71</v>
      </c>
      <c r="B88" s="189"/>
      <c r="C88" s="189"/>
      <c r="D88" s="189"/>
      <c r="E88" s="189"/>
      <c r="F88" s="189"/>
      <c r="G88" s="11">
        <v>80</v>
      </c>
      <c r="H88" s="19">
        <v>0</v>
      </c>
      <c r="I88" s="19">
        <v>0</v>
      </c>
    </row>
    <row r="89" spans="1:11" ht="12.75" customHeight="1" x14ac:dyDescent="0.2">
      <c r="A89" s="189" t="s">
        <v>348</v>
      </c>
      <c r="B89" s="189"/>
      <c r="C89" s="189"/>
      <c r="D89" s="189"/>
      <c r="E89" s="189"/>
      <c r="F89" s="189"/>
      <c r="G89" s="11">
        <v>81</v>
      </c>
      <c r="H89" s="19">
        <v>0</v>
      </c>
      <c r="I89" s="19">
        <v>0</v>
      </c>
    </row>
    <row r="90" spans="1:11" ht="12.75" customHeight="1" x14ac:dyDescent="0.2">
      <c r="A90" s="189" t="s">
        <v>349</v>
      </c>
      <c r="B90" s="189"/>
      <c r="C90" s="189"/>
      <c r="D90" s="189"/>
      <c r="E90" s="189"/>
      <c r="F90" s="189"/>
      <c r="G90" s="11">
        <v>82</v>
      </c>
      <c r="H90" s="19">
        <v>0</v>
      </c>
      <c r="I90" s="19">
        <v>0</v>
      </c>
    </row>
    <row r="91" spans="1:11" ht="12.75" customHeight="1" x14ac:dyDescent="0.2">
      <c r="A91" s="190" t="s">
        <v>350</v>
      </c>
      <c r="B91" s="190"/>
      <c r="C91" s="190"/>
      <c r="D91" s="190"/>
      <c r="E91" s="190"/>
      <c r="F91" s="190"/>
      <c r="G91" s="12">
        <v>83</v>
      </c>
      <c r="H91" s="126">
        <f>H92-H93</f>
        <v>119747052</v>
      </c>
      <c r="I91" s="126">
        <f>I92-I93</f>
        <v>191513952</v>
      </c>
    </row>
    <row r="92" spans="1:11" ht="12.75" customHeight="1" x14ac:dyDescent="0.2">
      <c r="A92" s="189" t="s">
        <v>72</v>
      </c>
      <c r="B92" s="189"/>
      <c r="C92" s="189"/>
      <c r="D92" s="189"/>
      <c r="E92" s="189"/>
      <c r="F92" s="189"/>
      <c r="G92" s="11">
        <v>84</v>
      </c>
      <c r="H92" s="19">
        <v>119747052</v>
      </c>
      <c r="I92" s="19">
        <v>191513952</v>
      </c>
    </row>
    <row r="93" spans="1:11" ht="12.75" customHeight="1" x14ac:dyDescent="0.2">
      <c r="A93" s="189" t="s">
        <v>73</v>
      </c>
      <c r="B93" s="189"/>
      <c r="C93" s="189"/>
      <c r="D93" s="189"/>
      <c r="E93" s="189"/>
      <c r="F93" s="189"/>
      <c r="G93" s="11">
        <v>85</v>
      </c>
      <c r="H93" s="19">
        <v>0</v>
      </c>
      <c r="I93" s="19">
        <v>0</v>
      </c>
    </row>
    <row r="94" spans="1:11" ht="12.75" customHeight="1" x14ac:dyDescent="0.2">
      <c r="A94" s="190" t="s">
        <v>351</v>
      </c>
      <c r="B94" s="190"/>
      <c r="C94" s="190"/>
      <c r="D94" s="190"/>
      <c r="E94" s="190"/>
      <c r="F94" s="190"/>
      <c r="G94" s="12">
        <v>86</v>
      </c>
      <c r="H94" s="126">
        <f>H95-H96</f>
        <v>73861557</v>
      </c>
      <c r="I94" s="126">
        <f>I95-I96</f>
        <v>96006217</v>
      </c>
    </row>
    <row r="95" spans="1:11" ht="12.75" customHeight="1" x14ac:dyDescent="0.2">
      <c r="A95" s="189" t="s">
        <v>74</v>
      </c>
      <c r="B95" s="189"/>
      <c r="C95" s="189"/>
      <c r="D95" s="189"/>
      <c r="E95" s="189"/>
      <c r="F95" s="189"/>
      <c r="G95" s="11">
        <v>87</v>
      </c>
      <c r="H95" s="19">
        <v>73861557</v>
      </c>
      <c r="I95" s="19">
        <v>96006217</v>
      </c>
    </row>
    <row r="96" spans="1:11" ht="12.75" customHeight="1" x14ac:dyDescent="0.2">
      <c r="A96" s="189" t="s">
        <v>75</v>
      </c>
      <c r="B96" s="189"/>
      <c r="C96" s="189"/>
      <c r="D96" s="189"/>
      <c r="E96" s="189"/>
      <c r="F96" s="189"/>
      <c r="G96" s="11">
        <v>88</v>
      </c>
      <c r="H96" s="19">
        <v>0</v>
      </c>
      <c r="I96" s="19">
        <v>0</v>
      </c>
    </row>
    <row r="97" spans="1:9" ht="12.75" customHeight="1" x14ac:dyDescent="0.2">
      <c r="A97" s="189" t="s">
        <v>76</v>
      </c>
      <c r="B97" s="189"/>
      <c r="C97" s="189"/>
      <c r="D97" s="189"/>
      <c r="E97" s="189"/>
      <c r="F97" s="189"/>
      <c r="G97" s="11">
        <v>89</v>
      </c>
      <c r="H97" s="19">
        <v>10864293</v>
      </c>
      <c r="I97" s="19">
        <v>11179362</v>
      </c>
    </row>
    <row r="98" spans="1:9" ht="12.75" customHeight="1" x14ac:dyDescent="0.2">
      <c r="A98" s="191" t="s">
        <v>353</v>
      </c>
      <c r="B98" s="191"/>
      <c r="C98" s="191"/>
      <c r="D98" s="191"/>
      <c r="E98" s="191"/>
      <c r="F98" s="191"/>
      <c r="G98" s="12">
        <v>90</v>
      </c>
      <c r="H98" s="126">
        <f>SUM(H99:H104)</f>
        <v>12698205</v>
      </c>
      <c r="I98" s="126">
        <f>SUM(I99:I104)</f>
        <v>20338117</v>
      </c>
    </row>
    <row r="99" spans="1:9" ht="12.75" customHeight="1" x14ac:dyDescent="0.2">
      <c r="A99" s="189" t="s">
        <v>77</v>
      </c>
      <c r="B99" s="189"/>
      <c r="C99" s="189"/>
      <c r="D99" s="189"/>
      <c r="E99" s="189"/>
      <c r="F99" s="189"/>
      <c r="G99" s="11">
        <v>91</v>
      </c>
      <c r="H99" s="19">
        <v>7637596</v>
      </c>
      <c r="I99" s="19">
        <v>12440003</v>
      </c>
    </row>
    <row r="100" spans="1:9" ht="12.75" customHeight="1" x14ac:dyDescent="0.2">
      <c r="A100" s="189" t="s">
        <v>78</v>
      </c>
      <c r="B100" s="189"/>
      <c r="C100" s="189"/>
      <c r="D100" s="189"/>
      <c r="E100" s="189"/>
      <c r="F100" s="189"/>
      <c r="G100" s="11">
        <v>92</v>
      </c>
      <c r="H100" s="19">
        <v>0</v>
      </c>
      <c r="I100" s="19">
        <v>0</v>
      </c>
    </row>
    <row r="101" spans="1:9" ht="12.75" customHeight="1" x14ac:dyDescent="0.2">
      <c r="A101" s="189" t="s">
        <v>79</v>
      </c>
      <c r="B101" s="189"/>
      <c r="C101" s="189"/>
      <c r="D101" s="189"/>
      <c r="E101" s="189"/>
      <c r="F101" s="189"/>
      <c r="G101" s="11">
        <v>93</v>
      </c>
      <c r="H101" s="19">
        <v>5060609</v>
      </c>
      <c r="I101" s="19">
        <v>7898114</v>
      </c>
    </row>
    <row r="102" spans="1:9" ht="12.75" customHeight="1" x14ac:dyDescent="0.2">
      <c r="A102" s="189" t="s">
        <v>80</v>
      </c>
      <c r="B102" s="189"/>
      <c r="C102" s="189"/>
      <c r="D102" s="189"/>
      <c r="E102" s="189"/>
      <c r="F102" s="189"/>
      <c r="G102" s="11">
        <v>94</v>
      </c>
      <c r="H102" s="19">
        <v>0</v>
      </c>
      <c r="I102" s="19">
        <v>0</v>
      </c>
    </row>
    <row r="103" spans="1:9" ht="12.75" customHeight="1" x14ac:dyDescent="0.2">
      <c r="A103" s="189" t="s">
        <v>81</v>
      </c>
      <c r="B103" s="189"/>
      <c r="C103" s="189"/>
      <c r="D103" s="189"/>
      <c r="E103" s="189"/>
      <c r="F103" s="189"/>
      <c r="G103" s="11">
        <v>95</v>
      </c>
      <c r="H103" s="19">
        <v>0</v>
      </c>
      <c r="I103" s="19">
        <v>0</v>
      </c>
    </row>
    <row r="104" spans="1:9" ht="12.75" customHeight="1" x14ac:dyDescent="0.2">
      <c r="A104" s="189" t="s">
        <v>82</v>
      </c>
      <c r="B104" s="189"/>
      <c r="C104" s="189"/>
      <c r="D104" s="189"/>
      <c r="E104" s="189"/>
      <c r="F104" s="189"/>
      <c r="G104" s="11">
        <v>96</v>
      </c>
      <c r="H104" s="19">
        <v>0</v>
      </c>
      <c r="I104" s="19">
        <v>0</v>
      </c>
    </row>
    <row r="105" spans="1:9" ht="12.75" customHeight="1" x14ac:dyDescent="0.2">
      <c r="A105" s="191" t="s">
        <v>354</v>
      </c>
      <c r="B105" s="191"/>
      <c r="C105" s="191"/>
      <c r="D105" s="191"/>
      <c r="E105" s="191"/>
      <c r="F105" s="191"/>
      <c r="G105" s="12">
        <v>97</v>
      </c>
      <c r="H105" s="126">
        <f>SUM(H106:H116)</f>
        <v>18114848</v>
      </c>
      <c r="I105" s="126">
        <f>SUM(I106:I116)</f>
        <v>361962662</v>
      </c>
    </row>
    <row r="106" spans="1:9" ht="12.75" customHeight="1" x14ac:dyDescent="0.2">
      <c r="A106" s="189" t="s">
        <v>83</v>
      </c>
      <c r="B106" s="189"/>
      <c r="C106" s="189"/>
      <c r="D106" s="189"/>
      <c r="E106" s="189"/>
      <c r="F106" s="189"/>
      <c r="G106" s="11">
        <v>98</v>
      </c>
      <c r="H106" s="19">
        <v>0</v>
      </c>
      <c r="I106" s="19">
        <v>0</v>
      </c>
    </row>
    <row r="107" spans="1:9" ht="24.6" customHeight="1" x14ac:dyDescent="0.2">
      <c r="A107" s="189" t="s">
        <v>84</v>
      </c>
      <c r="B107" s="189"/>
      <c r="C107" s="189"/>
      <c r="D107" s="189"/>
      <c r="E107" s="189"/>
      <c r="F107" s="189"/>
      <c r="G107" s="11">
        <v>99</v>
      </c>
      <c r="H107" s="19">
        <v>0</v>
      </c>
      <c r="I107" s="19">
        <v>0</v>
      </c>
    </row>
    <row r="108" spans="1:9" ht="12.75" customHeight="1" x14ac:dyDescent="0.2">
      <c r="A108" s="189" t="s">
        <v>85</v>
      </c>
      <c r="B108" s="189"/>
      <c r="C108" s="189"/>
      <c r="D108" s="189"/>
      <c r="E108" s="189"/>
      <c r="F108" s="189"/>
      <c r="G108" s="11">
        <v>100</v>
      </c>
      <c r="H108" s="19">
        <v>0</v>
      </c>
      <c r="I108" s="19">
        <v>0</v>
      </c>
    </row>
    <row r="109" spans="1:9" ht="21.6" customHeight="1" x14ac:dyDescent="0.2">
      <c r="A109" s="189" t="s">
        <v>86</v>
      </c>
      <c r="B109" s="189"/>
      <c r="C109" s="189"/>
      <c r="D109" s="189"/>
      <c r="E109" s="189"/>
      <c r="F109" s="189"/>
      <c r="G109" s="11">
        <v>101</v>
      </c>
      <c r="H109" s="19">
        <v>0</v>
      </c>
      <c r="I109" s="19">
        <v>0</v>
      </c>
    </row>
    <row r="110" spans="1:9" ht="12.75" customHeight="1" x14ac:dyDescent="0.2">
      <c r="A110" s="189" t="s">
        <v>87</v>
      </c>
      <c r="B110" s="189"/>
      <c r="C110" s="189"/>
      <c r="D110" s="189"/>
      <c r="E110" s="189"/>
      <c r="F110" s="189"/>
      <c r="G110" s="11">
        <v>102</v>
      </c>
      <c r="H110" s="19">
        <v>0</v>
      </c>
      <c r="I110" s="19">
        <v>0</v>
      </c>
    </row>
    <row r="111" spans="1:9" ht="12.75" customHeight="1" x14ac:dyDescent="0.2">
      <c r="A111" s="189" t="s">
        <v>88</v>
      </c>
      <c r="B111" s="189"/>
      <c r="C111" s="189"/>
      <c r="D111" s="189"/>
      <c r="E111" s="189"/>
      <c r="F111" s="189"/>
      <c r="G111" s="11">
        <v>103</v>
      </c>
      <c r="H111" s="19">
        <v>11663213</v>
      </c>
      <c r="I111" s="19">
        <v>353405753</v>
      </c>
    </row>
    <row r="112" spans="1:9" ht="12.75" customHeight="1" x14ac:dyDescent="0.2">
      <c r="A112" s="189" t="s">
        <v>89</v>
      </c>
      <c r="B112" s="189"/>
      <c r="C112" s="189"/>
      <c r="D112" s="189"/>
      <c r="E112" s="189"/>
      <c r="F112" s="189"/>
      <c r="G112" s="11">
        <v>104</v>
      </c>
      <c r="H112" s="19">
        <v>0</v>
      </c>
      <c r="I112" s="19">
        <v>0</v>
      </c>
    </row>
    <row r="113" spans="1:9" ht="12.75" customHeight="1" x14ac:dyDescent="0.2">
      <c r="A113" s="189" t="s">
        <v>90</v>
      </c>
      <c r="B113" s="189"/>
      <c r="C113" s="189"/>
      <c r="D113" s="189"/>
      <c r="E113" s="189"/>
      <c r="F113" s="189"/>
      <c r="G113" s="11">
        <v>105</v>
      </c>
      <c r="H113" s="19">
        <v>0</v>
      </c>
      <c r="I113" s="19">
        <v>196448</v>
      </c>
    </row>
    <row r="114" spans="1:9" ht="12.75" customHeight="1" x14ac:dyDescent="0.2">
      <c r="A114" s="189" t="s">
        <v>91</v>
      </c>
      <c r="B114" s="189"/>
      <c r="C114" s="189"/>
      <c r="D114" s="189"/>
      <c r="E114" s="189"/>
      <c r="F114" s="189"/>
      <c r="G114" s="11">
        <v>106</v>
      </c>
      <c r="H114" s="19">
        <v>0</v>
      </c>
      <c r="I114" s="19">
        <v>0</v>
      </c>
    </row>
    <row r="115" spans="1:9" ht="12.75" customHeight="1" x14ac:dyDescent="0.2">
      <c r="A115" s="189" t="s">
        <v>92</v>
      </c>
      <c r="B115" s="189"/>
      <c r="C115" s="189"/>
      <c r="D115" s="189"/>
      <c r="E115" s="189"/>
      <c r="F115" s="189"/>
      <c r="G115" s="11">
        <v>107</v>
      </c>
      <c r="H115" s="19">
        <v>2309737</v>
      </c>
      <c r="I115" s="19">
        <v>2229516</v>
      </c>
    </row>
    <row r="116" spans="1:9" ht="12.75" customHeight="1" x14ac:dyDescent="0.2">
      <c r="A116" s="189" t="s">
        <v>93</v>
      </c>
      <c r="B116" s="189"/>
      <c r="C116" s="189"/>
      <c r="D116" s="189"/>
      <c r="E116" s="189"/>
      <c r="F116" s="189"/>
      <c r="G116" s="11">
        <v>108</v>
      </c>
      <c r="H116" s="19">
        <v>4141898</v>
      </c>
      <c r="I116" s="19">
        <v>6130945</v>
      </c>
    </row>
    <row r="117" spans="1:9" ht="12.75" customHeight="1" x14ac:dyDescent="0.2">
      <c r="A117" s="191" t="s">
        <v>355</v>
      </c>
      <c r="B117" s="191"/>
      <c r="C117" s="191"/>
      <c r="D117" s="191"/>
      <c r="E117" s="191"/>
      <c r="F117" s="191"/>
      <c r="G117" s="12">
        <v>109</v>
      </c>
      <c r="H117" s="126">
        <f>SUM(H118:H131)</f>
        <v>144516844</v>
      </c>
      <c r="I117" s="126">
        <f>SUM(I118:I131)</f>
        <v>172133476</v>
      </c>
    </row>
    <row r="118" spans="1:9" ht="12.75" customHeight="1" x14ac:dyDescent="0.2">
      <c r="A118" s="189" t="s">
        <v>83</v>
      </c>
      <c r="B118" s="189"/>
      <c r="C118" s="189"/>
      <c r="D118" s="189"/>
      <c r="E118" s="189"/>
      <c r="F118" s="189"/>
      <c r="G118" s="11">
        <v>110</v>
      </c>
      <c r="H118" s="19">
        <v>0</v>
      </c>
      <c r="I118" s="19">
        <v>0</v>
      </c>
    </row>
    <row r="119" spans="1:9" ht="22.15" customHeight="1" x14ac:dyDescent="0.2">
      <c r="A119" s="189" t="s">
        <v>84</v>
      </c>
      <c r="B119" s="189"/>
      <c r="C119" s="189"/>
      <c r="D119" s="189"/>
      <c r="E119" s="189"/>
      <c r="F119" s="189"/>
      <c r="G119" s="11">
        <v>111</v>
      </c>
      <c r="H119" s="19">
        <v>0</v>
      </c>
      <c r="I119" s="19">
        <v>0</v>
      </c>
    </row>
    <row r="120" spans="1:9" ht="12.75" customHeight="1" x14ac:dyDescent="0.2">
      <c r="A120" s="189" t="s">
        <v>85</v>
      </c>
      <c r="B120" s="189"/>
      <c r="C120" s="189"/>
      <c r="D120" s="189"/>
      <c r="E120" s="189"/>
      <c r="F120" s="189"/>
      <c r="G120" s="11">
        <v>112</v>
      </c>
      <c r="H120" s="19">
        <v>0</v>
      </c>
      <c r="I120" s="19">
        <v>0</v>
      </c>
    </row>
    <row r="121" spans="1:9" ht="23.45" customHeight="1" x14ac:dyDescent="0.2">
      <c r="A121" s="189" t="s">
        <v>86</v>
      </c>
      <c r="B121" s="189"/>
      <c r="C121" s="189"/>
      <c r="D121" s="189"/>
      <c r="E121" s="189"/>
      <c r="F121" s="189"/>
      <c r="G121" s="11">
        <v>113</v>
      </c>
      <c r="H121" s="19">
        <v>0</v>
      </c>
      <c r="I121" s="19">
        <v>0</v>
      </c>
    </row>
    <row r="122" spans="1:9" ht="12.75" customHeight="1" x14ac:dyDescent="0.2">
      <c r="A122" s="189" t="s">
        <v>87</v>
      </c>
      <c r="B122" s="189"/>
      <c r="C122" s="189"/>
      <c r="D122" s="189"/>
      <c r="E122" s="189"/>
      <c r="F122" s="189"/>
      <c r="G122" s="11">
        <v>114</v>
      </c>
      <c r="H122" s="19">
        <v>64628</v>
      </c>
      <c r="I122" s="19">
        <v>78246</v>
      </c>
    </row>
    <row r="123" spans="1:9" ht="12.75" customHeight="1" x14ac:dyDescent="0.2">
      <c r="A123" s="189" t="s">
        <v>88</v>
      </c>
      <c r="B123" s="189"/>
      <c r="C123" s="189"/>
      <c r="D123" s="189"/>
      <c r="E123" s="189"/>
      <c r="F123" s="189"/>
      <c r="G123" s="11">
        <v>115</v>
      </c>
      <c r="H123" s="19">
        <v>45969351</v>
      </c>
      <c r="I123" s="19">
        <v>64585624</v>
      </c>
    </row>
    <row r="124" spans="1:9" ht="12.75" customHeight="1" x14ac:dyDescent="0.2">
      <c r="A124" s="189" t="s">
        <v>89</v>
      </c>
      <c r="B124" s="189"/>
      <c r="C124" s="189"/>
      <c r="D124" s="189"/>
      <c r="E124" s="189"/>
      <c r="F124" s="189"/>
      <c r="G124" s="11">
        <v>116</v>
      </c>
      <c r="H124" s="19">
        <v>1087881</v>
      </c>
      <c r="I124" s="19">
        <v>742887</v>
      </c>
    </row>
    <row r="125" spans="1:9" ht="12.75" customHeight="1" x14ac:dyDescent="0.2">
      <c r="A125" s="189" t="s">
        <v>90</v>
      </c>
      <c r="B125" s="189"/>
      <c r="C125" s="189"/>
      <c r="D125" s="189"/>
      <c r="E125" s="189"/>
      <c r="F125" s="189"/>
      <c r="G125" s="11">
        <v>117</v>
      </c>
      <c r="H125" s="19">
        <v>72999333</v>
      </c>
      <c r="I125" s="19">
        <v>76938343</v>
      </c>
    </row>
    <row r="126" spans="1:9" x14ac:dyDescent="0.2">
      <c r="A126" s="189" t="s">
        <v>91</v>
      </c>
      <c r="B126" s="189"/>
      <c r="C126" s="189"/>
      <c r="D126" s="189"/>
      <c r="E126" s="189"/>
      <c r="F126" s="189"/>
      <c r="G126" s="11">
        <v>118</v>
      </c>
      <c r="H126" s="19">
        <v>29660</v>
      </c>
      <c r="I126" s="19">
        <v>13371</v>
      </c>
    </row>
    <row r="127" spans="1:9" x14ac:dyDescent="0.2">
      <c r="A127" s="189" t="s">
        <v>94</v>
      </c>
      <c r="B127" s="189"/>
      <c r="C127" s="189"/>
      <c r="D127" s="189"/>
      <c r="E127" s="189"/>
      <c r="F127" s="189"/>
      <c r="G127" s="11">
        <v>119</v>
      </c>
      <c r="H127" s="19">
        <v>14037296</v>
      </c>
      <c r="I127" s="19">
        <v>18865680</v>
      </c>
    </row>
    <row r="128" spans="1:9" x14ac:dyDescent="0.2">
      <c r="A128" s="189" t="s">
        <v>95</v>
      </c>
      <c r="B128" s="189"/>
      <c r="C128" s="189"/>
      <c r="D128" s="189"/>
      <c r="E128" s="189"/>
      <c r="F128" s="189"/>
      <c r="G128" s="11">
        <v>120</v>
      </c>
      <c r="H128" s="19">
        <v>7979030</v>
      </c>
      <c r="I128" s="19">
        <v>7079138</v>
      </c>
    </row>
    <row r="129" spans="1:9" x14ac:dyDescent="0.2">
      <c r="A129" s="189" t="s">
        <v>96</v>
      </c>
      <c r="B129" s="189"/>
      <c r="C129" s="189"/>
      <c r="D129" s="189"/>
      <c r="E129" s="189"/>
      <c r="F129" s="189"/>
      <c r="G129" s="11">
        <v>121</v>
      </c>
      <c r="H129" s="19">
        <v>715729</v>
      </c>
      <c r="I129" s="19">
        <v>712504</v>
      </c>
    </row>
    <row r="130" spans="1:9" x14ac:dyDescent="0.2">
      <c r="A130" s="189" t="s">
        <v>97</v>
      </c>
      <c r="B130" s="189"/>
      <c r="C130" s="189"/>
      <c r="D130" s="189"/>
      <c r="E130" s="189"/>
      <c r="F130" s="189"/>
      <c r="G130" s="11">
        <v>122</v>
      </c>
      <c r="H130" s="19">
        <v>0</v>
      </c>
      <c r="I130" s="19">
        <v>0</v>
      </c>
    </row>
    <row r="131" spans="1:9" x14ac:dyDescent="0.2">
      <c r="A131" s="189" t="s">
        <v>98</v>
      </c>
      <c r="B131" s="189"/>
      <c r="C131" s="189"/>
      <c r="D131" s="189"/>
      <c r="E131" s="189"/>
      <c r="F131" s="189"/>
      <c r="G131" s="11">
        <v>123</v>
      </c>
      <c r="H131" s="19">
        <v>1633936</v>
      </c>
      <c r="I131" s="19">
        <v>3117683</v>
      </c>
    </row>
    <row r="132" spans="1:9" ht="22.15" customHeight="1" x14ac:dyDescent="0.2">
      <c r="A132" s="206" t="s">
        <v>99</v>
      </c>
      <c r="B132" s="206"/>
      <c r="C132" s="206"/>
      <c r="D132" s="206"/>
      <c r="E132" s="206"/>
      <c r="F132" s="206"/>
      <c r="G132" s="11">
        <v>124</v>
      </c>
      <c r="H132" s="19">
        <v>35738336</v>
      </c>
      <c r="I132" s="19">
        <v>40490330</v>
      </c>
    </row>
    <row r="133" spans="1:9" ht="12.75" customHeight="1" x14ac:dyDescent="0.2">
      <c r="A133" s="191" t="s">
        <v>356</v>
      </c>
      <c r="B133" s="191"/>
      <c r="C133" s="191"/>
      <c r="D133" s="191"/>
      <c r="E133" s="191"/>
      <c r="F133" s="191"/>
      <c r="G133" s="12">
        <v>125</v>
      </c>
      <c r="H133" s="126">
        <f>H75+H98+H105+H117+H132</f>
        <v>835396449</v>
      </c>
      <c r="I133" s="126">
        <f>I75+I98+I105+I117+I132</f>
        <v>1315934469</v>
      </c>
    </row>
    <row r="134" spans="1:9" x14ac:dyDescent="0.2">
      <c r="A134" s="206" t="s">
        <v>100</v>
      </c>
      <c r="B134" s="206"/>
      <c r="C134" s="206"/>
      <c r="D134" s="206"/>
      <c r="E134" s="206"/>
      <c r="F134" s="206"/>
      <c r="G134" s="11">
        <v>126</v>
      </c>
      <c r="H134" s="19">
        <v>24428237</v>
      </c>
      <c r="I134" s="19">
        <v>44182840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35433070866141736" right="0.35433070866141736"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J27" sqref="J27"/>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10" t="s">
        <v>102</v>
      </c>
      <c r="B1" s="211"/>
      <c r="C1" s="211"/>
      <c r="D1" s="211"/>
      <c r="E1" s="211"/>
      <c r="F1" s="211"/>
      <c r="G1" s="211"/>
      <c r="H1" s="211"/>
      <c r="I1" s="211"/>
    </row>
    <row r="2" spans="1:11" x14ac:dyDescent="0.2">
      <c r="A2" s="212" t="s">
        <v>474</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470</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53" t="s">
        <v>294</v>
      </c>
      <c r="I6" s="53" t="s">
        <v>295</v>
      </c>
      <c r="J6" s="53" t="s">
        <v>294</v>
      </c>
      <c r="K6" s="53" t="s">
        <v>295</v>
      </c>
    </row>
    <row r="7" spans="1:11" x14ac:dyDescent="0.2">
      <c r="A7" s="226">
        <v>1</v>
      </c>
      <c r="B7" s="227"/>
      <c r="C7" s="227"/>
      <c r="D7" s="227"/>
      <c r="E7" s="227"/>
      <c r="F7" s="227"/>
      <c r="G7" s="54">
        <v>2</v>
      </c>
      <c r="H7" s="53">
        <v>3</v>
      </c>
      <c r="I7" s="53">
        <v>4</v>
      </c>
      <c r="J7" s="53">
        <v>5</v>
      </c>
      <c r="K7" s="53">
        <v>6</v>
      </c>
    </row>
    <row r="8" spans="1:11" ht="12.75" customHeight="1" x14ac:dyDescent="0.2">
      <c r="A8" s="224" t="s">
        <v>357</v>
      </c>
      <c r="B8" s="224"/>
      <c r="C8" s="224"/>
      <c r="D8" s="224"/>
      <c r="E8" s="224"/>
      <c r="F8" s="224"/>
      <c r="G8" s="12">
        <v>1</v>
      </c>
      <c r="H8" s="55">
        <f>SUM(H9:H13)</f>
        <v>381528305</v>
      </c>
      <c r="I8" s="55">
        <f>SUM(I9:I13)</f>
        <v>189367296</v>
      </c>
      <c r="J8" s="55">
        <f>SUM(J9:J13)</f>
        <v>556762085</v>
      </c>
      <c r="K8" s="55">
        <f>SUM(K9:K13)</f>
        <v>266076348</v>
      </c>
    </row>
    <row r="9" spans="1:11" ht="12.75" customHeight="1" x14ac:dyDescent="0.2">
      <c r="A9" s="189" t="s">
        <v>115</v>
      </c>
      <c r="B9" s="189"/>
      <c r="C9" s="189"/>
      <c r="D9" s="189"/>
      <c r="E9" s="189"/>
      <c r="F9" s="189"/>
      <c r="G9" s="11">
        <v>2</v>
      </c>
      <c r="H9" s="56">
        <v>0</v>
      </c>
      <c r="I9" s="56">
        <v>0</v>
      </c>
      <c r="J9" s="56">
        <v>0</v>
      </c>
      <c r="K9" s="56">
        <v>0</v>
      </c>
    </row>
    <row r="10" spans="1:11" ht="12.75" customHeight="1" x14ac:dyDescent="0.2">
      <c r="A10" s="189" t="s">
        <v>116</v>
      </c>
      <c r="B10" s="189"/>
      <c r="C10" s="189"/>
      <c r="D10" s="189"/>
      <c r="E10" s="189"/>
      <c r="F10" s="189"/>
      <c r="G10" s="11">
        <v>3</v>
      </c>
      <c r="H10" s="56">
        <v>380385801</v>
      </c>
      <c r="I10" s="56">
        <v>188604519</v>
      </c>
      <c r="J10" s="56">
        <v>484002164</v>
      </c>
      <c r="K10" s="56">
        <v>255308740</v>
      </c>
    </row>
    <row r="11" spans="1:11" ht="12.75" customHeight="1" x14ac:dyDescent="0.2">
      <c r="A11" s="189" t="s">
        <v>117</v>
      </c>
      <c r="B11" s="189"/>
      <c r="C11" s="189"/>
      <c r="D11" s="189"/>
      <c r="E11" s="189"/>
      <c r="F11" s="189"/>
      <c r="G11" s="11">
        <v>4</v>
      </c>
      <c r="H11" s="56">
        <v>0</v>
      </c>
      <c r="I11" s="56">
        <v>0</v>
      </c>
      <c r="J11" s="56">
        <v>0</v>
      </c>
      <c r="K11" s="56">
        <v>0</v>
      </c>
    </row>
    <row r="12" spans="1:11" ht="12.75" customHeight="1" x14ac:dyDescent="0.2">
      <c r="A12" s="189" t="s">
        <v>118</v>
      </c>
      <c r="B12" s="189"/>
      <c r="C12" s="189"/>
      <c r="D12" s="189"/>
      <c r="E12" s="189"/>
      <c r="F12" s="189"/>
      <c r="G12" s="11">
        <v>5</v>
      </c>
      <c r="H12" s="56">
        <v>0</v>
      </c>
      <c r="I12" s="56">
        <v>0</v>
      </c>
      <c r="J12" s="56">
        <v>0</v>
      </c>
      <c r="K12" s="56">
        <v>0</v>
      </c>
    </row>
    <row r="13" spans="1:11" ht="12.75" customHeight="1" x14ac:dyDescent="0.2">
      <c r="A13" s="189" t="s">
        <v>119</v>
      </c>
      <c r="B13" s="189"/>
      <c r="C13" s="189"/>
      <c r="D13" s="189"/>
      <c r="E13" s="189"/>
      <c r="F13" s="189"/>
      <c r="G13" s="11">
        <v>6</v>
      </c>
      <c r="H13" s="56">
        <v>1142504</v>
      </c>
      <c r="I13" s="56">
        <v>762777</v>
      </c>
      <c r="J13" s="56">
        <v>72759921</v>
      </c>
      <c r="K13" s="56">
        <v>10767608</v>
      </c>
    </row>
    <row r="14" spans="1:11" ht="12.75" customHeight="1" x14ac:dyDescent="0.2">
      <c r="A14" s="224" t="s">
        <v>358</v>
      </c>
      <c r="B14" s="224"/>
      <c r="C14" s="224"/>
      <c r="D14" s="224"/>
      <c r="E14" s="224"/>
      <c r="F14" s="224"/>
      <c r="G14" s="12">
        <v>7</v>
      </c>
      <c r="H14" s="55">
        <f>H15+H16+H20+H24+H25+H26+H29+H36</f>
        <v>332421448</v>
      </c>
      <c r="I14" s="55">
        <f>I15+I16+I20+I24+I25+I26+I29+I36</f>
        <v>169775480</v>
      </c>
      <c r="J14" s="55">
        <f>J15+J16+J20+J24+J25+J26+J29+J36</f>
        <v>442221168</v>
      </c>
      <c r="K14" s="55">
        <f>K15+K16+K20+K24+K25+K26+K29+K36</f>
        <v>235464432</v>
      </c>
    </row>
    <row r="15" spans="1:11" ht="12.75" customHeight="1" x14ac:dyDescent="0.2">
      <c r="A15" s="189" t="s">
        <v>104</v>
      </c>
      <c r="B15" s="189"/>
      <c r="C15" s="189"/>
      <c r="D15" s="189"/>
      <c r="E15" s="189"/>
      <c r="F15" s="189"/>
      <c r="G15" s="11">
        <v>8</v>
      </c>
      <c r="H15" s="56">
        <v>-5341187</v>
      </c>
      <c r="I15" s="56">
        <v>-2321069</v>
      </c>
      <c r="J15" s="56">
        <v>-12591198</v>
      </c>
      <c r="K15" s="56">
        <v>-10257779</v>
      </c>
    </row>
    <row r="16" spans="1:11" ht="12.75" customHeight="1" x14ac:dyDescent="0.2">
      <c r="A16" s="190" t="s">
        <v>438</v>
      </c>
      <c r="B16" s="190"/>
      <c r="C16" s="190"/>
      <c r="D16" s="190"/>
      <c r="E16" s="190"/>
      <c r="F16" s="190"/>
      <c r="G16" s="12">
        <v>9</v>
      </c>
      <c r="H16" s="55">
        <f>SUM(H17:H19)</f>
        <v>228184790</v>
      </c>
      <c r="I16" s="55">
        <f>SUM(I17:I19)</f>
        <v>115282787</v>
      </c>
      <c r="J16" s="55">
        <f>SUM(J17:J19)</f>
        <v>297182836</v>
      </c>
      <c r="K16" s="55">
        <f>SUM(K17:K19)</f>
        <v>161015147</v>
      </c>
    </row>
    <row r="17" spans="1:11" ht="12.75" customHeight="1" x14ac:dyDescent="0.2">
      <c r="A17" s="225" t="s">
        <v>120</v>
      </c>
      <c r="B17" s="225"/>
      <c r="C17" s="225"/>
      <c r="D17" s="225"/>
      <c r="E17" s="225"/>
      <c r="F17" s="225"/>
      <c r="G17" s="11">
        <v>10</v>
      </c>
      <c r="H17" s="56">
        <v>137038756</v>
      </c>
      <c r="I17" s="56">
        <v>67522402</v>
      </c>
      <c r="J17" s="56">
        <v>190045386</v>
      </c>
      <c r="K17" s="56">
        <v>102094410</v>
      </c>
    </row>
    <row r="18" spans="1:11" ht="12.75" customHeight="1" x14ac:dyDescent="0.2">
      <c r="A18" s="225" t="s">
        <v>121</v>
      </c>
      <c r="B18" s="225"/>
      <c r="C18" s="225"/>
      <c r="D18" s="225"/>
      <c r="E18" s="225"/>
      <c r="F18" s="225"/>
      <c r="G18" s="11">
        <v>11</v>
      </c>
      <c r="H18" s="56">
        <v>48591729</v>
      </c>
      <c r="I18" s="56">
        <v>24270538</v>
      </c>
      <c r="J18" s="56">
        <v>54048246</v>
      </c>
      <c r="K18" s="56">
        <v>29225522</v>
      </c>
    </row>
    <row r="19" spans="1:11" ht="12.75" customHeight="1" x14ac:dyDescent="0.2">
      <c r="A19" s="225" t="s">
        <v>122</v>
      </c>
      <c r="B19" s="225"/>
      <c r="C19" s="225"/>
      <c r="D19" s="225"/>
      <c r="E19" s="225"/>
      <c r="F19" s="225"/>
      <c r="G19" s="11">
        <v>12</v>
      </c>
      <c r="H19" s="56">
        <v>42554305</v>
      </c>
      <c r="I19" s="56">
        <v>23489847</v>
      </c>
      <c r="J19" s="56">
        <v>53089204</v>
      </c>
      <c r="K19" s="56">
        <v>29695215</v>
      </c>
    </row>
    <row r="20" spans="1:11" ht="12.75" customHeight="1" x14ac:dyDescent="0.2">
      <c r="A20" s="190" t="s">
        <v>439</v>
      </c>
      <c r="B20" s="190"/>
      <c r="C20" s="190"/>
      <c r="D20" s="190"/>
      <c r="E20" s="190"/>
      <c r="F20" s="190"/>
      <c r="G20" s="12">
        <v>13</v>
      </c>
      <c r="H20" s="55">
        <f>SUM(H21:H23)</f>
        <v>82638794</v>
      </c>
      <c r="I20" s="55">
        <f>SUM(I21:I23)</f>
        <v>42823543</v>
      </c>
      <c r="J20" s="55">
        <f>SUM(J21:J23)</f>
        <v>114214667</v>
      </c>
      <c r="K20" s="55">
        <f>SUM(K21:K23)</f>
        <v>61055485</v>
      </c>
    </row>
    <row r="21" spans="1:11" ht="12.75" customHeight="1" x14ac:dyDescent="0.2">
      <c r="A21" s="225" t="s">
        <v>105</v>
      </c>
      <c r="B21" s="225"/>
      <c r="C21" s="225"/>
      <c r="D21" s="225"/>
      <c r="E21" s="225"/>
      <c r="F21" s="225"/>
      <c r="G21" s="11">
        <v>14</v>
      </c>
      <c r="H21" s="56">
        <v>55244627</v>
      </c>
      <c r="I21" s="56">
        <v>27963707</v>
      </c>
      <c r="J21" s="56">
        <v>76503903</v>
      </c>
      <c r="K21" s="56">
        <v>39960380</v>
      </c>
    </row>
    <row r="22" spans="1:11" ht="12.75" customHeight="1" x14ac:dyDescent="0.2">
      <c r="A22" s="225" t="s">
        <v>106</v>
      </c>
      <c r="B22" s="225"/>
      <c r="C22" s="225"/>
      <c r="D22" s="225"/>
      <c r="E22" s="225"/>
      <c r="F22" s="225"/>
      <c r="G22" s="11">
        <v>15</v>
      </c>
      <c r="H22" s="56">
        <v>17994121</v>
      </c>
      <c r="I22" s="56">
        <v>9822715</v>
      </c>
      <c r="J22" s="56">
        <v>24221478</v>
      </c>
      <c r="K22" s="56">
        <v>13630744</v>
      </c>
    </row>
    <row r="23" spans="1:11" ht="12.75" customHeight="1" x14ac:dyDescent="0.2">
      <c r="A23" s="225" t="s">
        <v>107</v>
      </c>
      <c r="B23" s="225"/>
      <c r="C23" s="225"/>
      <c r="D23" s="225"/>
      <c r="E23" s="225"/>
      <c r="F23" s="225"/>
      <c r="G23" s="11">
        <v>16</v>
      </c>
      <c r="H23" s="56">
        <v>9400046</v>
      </c>
      <c r="I23" s="56">
        <v>5037121</v>
      </c>
      <c r="J23" s="56">
        <v>13489286</v>
      </c>
      <c r="K23" s="56">
        <v>7464361</v>
      </c>
    </row>
    <row r="24" spans="1:11" ht="12.75" customHeight="1" x14ac:dyDescent="0.2">
      <c r="A24" s="189" t="s">
        <v>108</v>
      </c>
      <c r="B24" s="189"/>
      <c r="C24" s="189"/>
      <c r="D24" s="189"/>
      <c r="E24" s="189"/>
      <c r="F24" s="189"/>
      <c r="G24" s="11">
        <v>17</v>
      </c>
      <c r="H24" s="56">
        <v>16710275</v>
      </c>
      <c r="I24" s="56">
        <v>8359247</v>
      </c>
      <c r="J24" s="56">
        <v>27921596</v>
      </c>
      <c r="K24" s="56">
        <v>14934798</v>
      </c>
    </row>
    <row r="25" spans="1:11" ht="12.75" customHeight="1" x14ac:dyDescent="0.2">
      <c r="A25" s="189" t="s">
        <v>109</v>
      </c>
      <c r="B25" s="189"/>
      <c r="C25" s="189"/>
      <c r="D25" s="189"/>
      <c r="E25" s="189"/>
      <c r="F25" s="189"/>
      <c r="G25" s="11">
        <v>18</v>
      </c>
      <c r="H25" s="56">
        <v>8856929</v>
      </c>
      <c r="I25" s="56">
        <v>4787117</v>
      </c>
      <c r="J25" s="56">
        <v>12623799</v>
      </c>
      <c r="K25" s="56">
        <v>7154457</v>
      </c>
    </row>
    <row r="26" spans="1:11" ht="12.75" customHeight="1" x14ac:dyDescent="0.2">
      <c r="A26" s="190" t="s">
        <v>440</v>
      </c>
      <c r="B26" s="190"/>
      <c r="C26" s="190"/>
      <c r="D26" s="190"/>
      <c r="E26" s="190"/>
      <c r="F26" s="190"/>
      <c r="G26" s="12">
        <v>19</v>
      </c>
      <c r="H26" s="55">
        <f>H27+H28</f>
        <v>-939341</v>
      </c>
      <c r="I26" s="55">
        <f>I27+I28</f>
        <v>-750197</v>
      </c>
      <c r="J26" s="55">
        <f>J27+J28</f>
        <v>554447</v>
      </c>
      <c r="K26" s="55">
        <f>K27+K28</f>
        <v>358984</v>
      </c>
    </row>
    <row r="27" spans="1:11" ht="12.75" customHeight="1" x14ac:dyDescent="0.2">
      <c r="A27" s="225" t="s">
        <v>123</v>
      </c>
      <c r="B27" s="225"/>
      <c r="C27" s="225"/>
      <c r="D27" s="225"/>
      <c r="E27" s="225"/>
      <c r="F27" s="225"/>
      <c r="G27" s="11">
        <v>20</v>
      </c>
      <c r="H27" s="56">
        <v>193707</v>
      </c>
      <c r="I27" s="56">
        <v>193707</v>
      </c>
      <c r="J27" s="56">
        <v>5435</v>
      </c>
      <c r="K27" s="56">
        <v>5435</v>
      </c>
    </row>
    <row r="28" spans="1:11" ht="12.75" customHeight="1" x14ac:dyDescent="0.2">
      <c r="A28" s="225" t="s">
        <v>124</v>
      </c>
      <c r="B28" s="225"/>
      <c r="C28" s="225"/>
      <c r="D28" s="225"/>
      <c r="E28" s="225"/>
      <c r="F28" s="225"/>
      <c r="G28" s="11">
        <v>21</v>
      </c>
      <c r="H28" s="56">
        <v>-1133048</v>
      </c>
      <c r="I28" s="56">
        <v>-943904</v>
      </c>
      <c r="J28" s="56">
        <v>549012</v>
      </c>
      <c r="K28" s="56">
        <v>353549</v>
      </c>
    </row>
    <row r="29" spans="1:11" ht="12.75" customHeight="1" x14ac:dyDescent="0.2">
      <c r="A29" s="190" t="s">
        <v>441</v>
      </c>
      <c r="B29" s="190"/>
      <c r="C29" s="190"/>
      <c r="D29" s="190"/>
      <c r="E29" s="190"/>
      <c r="F29" s="190"/>
      <c r="G29" s="12">
        <v>22</v>
      </c>
      <c r="H29" s="55">
        <f>SUM(H30:H35)</f>
        <v>114058</v>
      </c>
      <c r="I29" s="55">
        <f>SUM(I30:I35)</f>
        <v>72018</v>
      </c>
      <c r="J29" s="55">
        <f>SUM(J30:J35)</f>
        <v>0</v>
      </c>
      <c r="K29" s="55">
        <f>SUM(K30:K35)</f>
        <v>-77671</v>
      </c>
    </row>
    <row r="30" spans="1:11" ht="12.75" customHeight="1" x14ac:dyDescent="0.2">
      <c r="A30" s="225" t="s">
        <v>125</v>
      </c>
      <c r="B30" s="225"/>
      <c r="C30" s="225"/>
      <c r="D30" s="225"/>
      <c r="E30" s="225"/>
      <c r="F30" s="225"/>
      <c r="G30" s="11">
        <v>23</v>
      </c>
      <c r="H30" s="56">
        <v>0</v>
      </c>
      <c r="I30" s="56">
        <v>0</v>
      </c>
      <c r="J30" s="56">
        <v>0</v>
      </c>
      <c r="K30" s="56">
        <v>0</v>
      </c>
    </row>
    <row r="31" spans="1:11" ht="12.75" customHeight="1" x14ac:dyDescent="0.2">
      <c r="A31" s="225" t="s">
        <v>126</v>
      </c>
      <c r="B31" s="225"/>
      <c r="C31" s="225"/>
      <c r="D31" s="225"/>
      <c r="E31" s="225"/>
      <c r="F31" s="225"/>
      <c r="G31" s="11">
        <v>24</v>
      </c>
      <c r="H31" s="56">
        <v>0</v>
      </c>
      <c r="I31" s="56">
        <v>0</v>
      </c>
      <c r="J31" s="56">
        <v>0</v>
      </c>
      <c r="K31" s="56">
        <v>0</v>
      </c>
    </row>
    <row r="32" spans="1:11" ht="12.75" customHeight="1" x14ac:dyDescent="0.2">
      <c r="A32" s="225" t="s">
        <v>127</v>
      </c>
      <c r="B32" s="225"/>
      <c r="C32" s="225"/>
      <c r="D32" s="225"/>
      <c r="E32" s="225"/>
      <c r="F32" s="225"/>
      <c r="G32" s="11">
        <v>25</v>
      </c>
      <c r="H32" s="56">
        <v>114058</v>
      </c>
      <c r="I32" s="56">
        <v>72018</v>
      </c>
      <c r="J32" s="56">
        <v>0</v>
      </c>
      <c r="K32" s="56">
        <v>-77671</v>
      </c>
    </row>
    <row r="33" spans="1:11" ht="12.75" customHeight="1" x14ac:dyDescent="0.2">
      <c r="A33" s="225" t="s">
        <v>128</v>
      </c>
      <c r="B33" s="225"/>
      <c r="C33" s="225"/>
      <c r="D33" s="225"/>
      <c r="E33" s="225"/>
      <c r="F33" s="225"/>
      <c r="G33" s="11">
        <v>26</v>
      </c>
      <c r="H33" s="56">
        <v>0</v>
      </c>
      <c r="I33" s="56">
        <v>0</v>
      </c>
      <c r="J33" s="56">
        <v>0</v>
      </c>
      <c r="K33" s="56">
        <v>0</v>
      </c>
    </row>
    <row r="34" spans="1:11" ht="12.75" customHeight="1" x14ac:dyDescent="0.2">
      <c r="A34" s="225" t="s">
        <v>129</v>
      </c>
      <c r="B34" s="225"/>
      <c r="C34" s="225"/>
      <c r="D34" s="225"/>
      <c r="E34" s="225"/>
      <c r="F34" s="225"/>
      <c r="G34" s="11">
        <v>27</v>
      </c>
      <c r="H34" s="56">
        <v>0</v>
      </c>
      <c r="I34" s="56">
        <v>0</v>
      </c>
      <c r="J34" s="56">
        <v>0</v>
      </c>
      <c r="K34" s="56">
        <v>0</v>
      </c>
    </row>
    <row r="35" spans="1:11" ht="12.75" customHeight="1" x14ac:dyDescent="0.2">
      <c r="A35" s="225" t="s">
        <v>130</v>
      </c>
      <c r="B35" s="225"/>
      <c r="C35" s="225"/>
      <c r="D35" s="225"/>
      <c r="E35" s="225"/>
      <c r="F35" s="225"/>
      <c r="G35" s="11">
        <v>28</v>
      </c>
      <c r="H35" s="56">
        <v>0</v>
      </c>
      <c r="I35" s="56">
        <v>0</v>
      </c>
      <c r="J35" s="56">
        <v>0</v>
      </c>
      <c r="K35" s="56">
        <v>0</v>
      </c>
    </row>
    <row r="36" spans="1:11" ht="12.75" customHeight="1" x14ac:dyDescent="0.2">
      <c r="A36" s="189" t="s">
        <v>110</v>
      </c>
      <c r="B36" s="189"/>
      <c r="C36" s="189"/>
      <c r="D36" s="189"/>
      <c r="E36" s="189"/>
      <c r="F36" s="189"/>
      <c r="G36" s="11">
        <v>29</v>
      </c>
      <c r="H36" s="56">
        <v>2197130</v>
      </c>
      <c r="I36" s="56">
        <v>1522034</v>
      </c>
      <c r="J36" s="56">
        <v>2315021</v>
      </c>
      <c r="K36" s="56">
        <v>1281011</v>
      </c>
    </row>
    <row r="37" spans="1:11" ht="12.75" customHeight="1" x14ac:dyDescent="0.2">
      <c r="A37" s="224" t="s">
        <v>359</v>
      </c>
      <c r="B37" s="224"/>
      <c r="C37" s="224"/>
      <c r="D37" s="224"/>
      <c r="E37" s="224"/>
      <c r="F37" s="224"/>
      <c r="G37" s="12">
        <v>30</v>
      </c>
      <c r="H37" s="55">
        <f>SUM(H38:H47)</f>
        <v>744918</v>
      </c>
      <c r="I37" s="55">
        <f>SUM(I38:I47)</f>
        <v>433009</v>
      </c>
      <c r="J37" s="55">
        <f>SUM(J38:J47)</f>
        <v>547155</v>
      </c>
      <c r="K37" s="55">
        <f>SUM(K38:K47)</f>
        <v>297767</v>
      </c>
    </row>
    <row r="38" spans="1:11" ht="12.75" customHeight="1" x14ac:dyDescent="0.2">
      <c r="A38" s="189" t="s">
        <v>131</v>
      </c>
      <c r="B38" s="189"/>
      <c r="C38" s="189"/>
      <c r="D38" s="189"/>
      <c r="E38" s="189"/>
      <c r="F38" s="189"/>
      <c r="G38" s="11">
        <v>31</v>
      </c>
      <c r="H38" s="56">
        <v>0</v>
      </c>
      <c r="I38" s="56">
        <v>0</v>
      </c>
      <c r="J38" s="56">
        <v>0</v>
      </c>
      <c r="K38" s="56">
        <v>0</v>
      </c>
    </row>
    <row r="39" spans="1:11" ht="25.15" customHeight="1" x14ac:dyDescent="0.2">
      <c r="A39" s="189" t="s">
        <v>132</v>
      </c>
      <c r="B39" s="189"/>
      <c r="C39" s="189"/>
      <c r="D39" s="189"/>
      <c r="E39" s="189"/>
      <c r="F39" s="189"/>
      <c r="G39" s="11">
        <v>32</v>
      </c>
      <c r="H39" s="56">
        <v>0</v>
      </c>
      <c r="I39" s="56">
        <v>0</v>
      </c>
      <c r="J39" s="56">
        <v>0</v>
      </c>
      <c r="K39" s="56">
        <v>0</v>
      </c>
    </row>
    <row r="40" spans="1:11" ht="25.15" customHeight="1" x14ac:dyDescent="0.2">
      <c r="A40" s="189" t="s">
        <v>133</v>
      </c>
      <c r="B40" s="189"/>
      <c r="C40" s="189"/>
      <c r="D40" s="189"/>
      <c r="E40" s="189"/>
      <c r="F40" s="189"/>
      <c r="G40" s="11">
        <v>33</v>
      </c>
      <c r="H40" s="56">
        <v>0</v>
      </c>
      <c r="I40" s="56">
        <v>0</v>
      </c>
      <c r="J40" s="56">
        <v>0</v>
      </c>
      <c r="K40" s="56">
        <v>0</v>
      </c>
    </row>
    <row r="41" spans="1:11" ht="25.15" customHeight="1" x14ac:dyDescent="0.2">
      <c r="A41" s="189" t="s">
        <v>134</v>
      </c>
      <c r="B41" s="189"/>
      <c r="C41" s="189"/>
      <c r="D41" s="189"/>
      <c r="E41" s="189"/>
      <c r="F41" s="189"/>
      <c r="G41" s="11">
        <v>34</v>
      </c>
      <c r="H41" s="56">
        <v>0</v>
      </c>
      <c r="I41" s="56">
        <v>0</v>
      </c>
      <c r="J41" s="56">
        <v>0</v>
      </c>
      <c r="K41" s="56">
        <v>0</v>
      </c>
    </row>
    <row r="42" spans="1:11" ht="25.15" customHeight="1" x14ac:dyDescent="0.2">
      <c r="A42" s="189" t="s">
        <v>135</v>
      </c>
      <c r="B42" s="189"/>
      <c r="C42" s="189"/>
      <c r="D42" s="189"/>
      <c r="E42" s="189"/>
      <c r="F42" s="189"/>
      <c r="G42" s="11">
        <v>35</v>
      </c>
      <c r="H42" s="56">
        <v>0</v>
      </c>
      <c r="I42" s="56">
        <v>0</v>
      </c>
      <c r="J42" s="56">
        <v>0</v>
      </c>
      <c r="K42" s="56">
        <v>0</v>
      </c>
    </row>
    <row r="43" spans="1:11" ht="12.75" customHeight="1" x14ac:dyDescent="0.2">
      <c r="A43" s="189" t="s">
        <v>136</v>
      </c>
      <c r="B43" s="189"/>
      <c r="C43" s="189"/>
      <c r="D43" s="189"/>
      <c r="E43" s="189"/>
      <c r="F43" s="189"/>
      <c r="G43" s="11">
        <v>36</v>
      </c>
      <c r="H43" s="56">
        <v>1635</v>
      </c>
      <c r="I43" s="56">
        <v>1635</v>
      </c>
      <c r="J43" s="56">
        <v>10410</v>
      </c>
      <c r="K43" s="56">
        <v>10410</v>
      </c>
    </row>
    <row r="44" spans="1:11" ht="12.75" customHeight="1" x14ac:dyDescent="0.2">
      <c r="A44" s="189" t="s">
        <v>137</v>
      </c>
      <c r="B44" s="189"/>
      <c r="C44" s="189"/>
      <c r="D44" s="189"/>
      <c r="E44" s="189"/>
      <c r="F44" s="189"/>
      <c r="G44" s="11">
        <v>37</v>
      </c>
      <c r="H44" s="56">
        <v>743283</v>
      </c>
      <c r="I44" s="56">
        <v>431374</v>
      </c>
      <c r="J44" s="56">
        <v>444135</v>
      </c>
      <c r="K44" s="56">
        <v>223084</v>
      </c>
    </row>
    <row r="45" spans="1:11" ht="12.75" customHeight="1" x14ac:dyDescent="0.2">
      <c r="A45" s="189" t="s">
        <v>138</v>
      </c>
      <c r="B45" s="189"/>
      <c r="C45" s="189"/>
      <c r="D45" s="189"/>
      <c r="E45" s="189"/>
      <c r="F45" s="189"/>
      <c r="G45" s="11">
        <v>38</v>
      </c>
      <c r="H45" s="56">
        <v>0</v>
      </c>
      <c r="I45" s="56">
        <v>0</v>
      </c>
      <c r="J45" s="56">
        <v>0</v>
      </c>
      <c r="K45" s="56">
        <v>0</v>
      </c>
    </row>
    <row r="46" spans="1:11" ht="12.75" customHeight="1" x14ac:dyDescent="0.2">
      <c r="A46" s="189" t="s">
        <v>139</v>
      </c>
      <c r="B46" s="189"/>
      <c r="C46" s="189"/>
      <c r="D46" s="189"/>
      <c r="E46" s="189"/>
      <c r="F46" s="189"/>
      <c r="G46" s="11">
        <v>39</v>
      </c>
      <c r="H46" s="56">
        <v>0</v>
      </c>
      <c r="I46" s="56">
        <v>0</v>
      </c>
      <c r="J46" s="56">
        <v>92610</v>
      </c>
      <c r="K46" s="56">
        <v>64273</v>
      </c>
    </row>
    <row r="47" spans="1:11" ht="12.75" customHeight="1" x14ac:dyDescent="0.2">
      <c r="A47" s="189" t="s">
        <v>140</v>
      </c>
      <c r="B47" s="189"/>
      <c r="C47" s="189"/>
      <c r="D47" s="189"/>
      <c r="E47" s="189"/>
      <c r="F47" s="189"/>
      <c r="G47" s="11">
        <v>40</v>
      </c>
      <c r="H47" s="56">
        <v>0</v>
      </c>
      <c r="I47" s="56">
        <v>0</v>
      </c>
      <c r="J47" s="56">
        <v>0</v>
      </c>
      <c r="K47" s="56">
        <v>0</v>
      </c>
    </row>
    <row r="48" spans="1:11" ht="12.75" customHeight="1" x14ac:dyDescent="0.2">
      <c r="A48" s="224" t="s">
        <v>360</v>
      </c>
      <c r="B48" s="224"/>
      <c r="C48" s="224"/>
      <c r="D48" s="224"/>
      <c r="E48" s="224"/>
      <c r="F48" s="224"/>
      <c r="G48" s="12">
        <v>41</v>
      </c>
      <c r="H48" s="55">
        <f>SUM(H49:H55)</f>
        <v>1251329</v>
      </c>
      <c r="I48" s="55">
        <f>SUM(I49:I55)</f>
        <v>628407</v>
      </c>
      <c r="J48" s="55">
        <f>SUM(J49:J55)</f>
        <v>8331995</v>
      </c>
      <c r="K48" s="55">
        <f>SUM(K49:K55)</f>
        <v>4634675</v>
      </c>
    </row>
    <row r="49" spans="1:11" ht="25.15" customHeight="1" x14ac:dyDescent="0.2">
      <c r="A49" s="189" t="s">
        <v>141</v>
      </c>
      <c r="B49" s="189"/>
      <c r="C49" s="189"/>
      <c r="D49" s="189"/>
      <c r="E49" s="189"/>
      <c r="F49" s="189"/>
      <c r="G49" s="11">
        <v>42</v>
      </c>
      <c r="H49" s="56">
        <v>0</v>
      </c>
      <c r="I49" s="56">
        <v>0</v>
      </c>
      <c r="J49" s="56">
        <v>0</v>
      </c>
      <c r="K49" s="56">
        <v>0</v>
      </c>
    </row>
    <row r="50" spans="1:11" ht="12.75" customHeight="1" x14ac:dyDescent="0.2">
      <c r="A50" s="228" t="s">
        <v>142</v>
      </c>
      <c r="B50" s="228"/>
      <c r="C50" s="228"/>
      <c r="D50" s="228"/>
      <c r="E50" s="228"/>
      <c r="F50" s="228"/>
      <c r="G50" s="11">
        <v>43</v>
      </c>
      <c r="H50" s="56">
        <v>0</v>
      </c>
      <c r="I50" s="56">
        <v>0</v>
      </c>
      <c r="J50" s="56">
        <v>0</v>
      </c>
      <c r="K50" s="56">
        <v>0</v>
      </c>
    </row>
    <row r="51" spans="1:11" ht="12.75" customHeight="1" x14ac:dyDescent="0.2">
      <c r="A51" s="228" t="s">
        <v>143</v>
      </c>
      <c r="B51" s="228"/>
      <c r="C51" s="228"/>
      <c r="D51" s="228"/>
      <c r="E51" s="228"/>
      <c r="F51" s="228"/>
      <c r="G51" s="11">
        <v>44</v>
      </c>
      <c r="H51" s="56">
        <v>1098391</v>
      </c>
      <c r="I51" s="56">
        <v>605583</v>
      </c>
      <c r="J51" s="56">
        <v>8318766</v>
      </c>
      <c r="K51" s="56">
        <v>4711492</v>
      </c>
    </row>
    <row r="52" spans="1:11" ht="12.75" customHeight="1" x14ac:dyDescent="0.2">
      <c r="A52" s="228" t="s">
        <v>144</v>
      </c>
      <c r="B52" s="228"/>
      <c r="C52" s="228"/>
      <c r="D52" s="228"/>
      <c r="E52" s="228"/>
      <c r="F52" s="228"/>
      <c r="G52" s="11">
        <v>45</v>
      </c>
      <c r="H52" s="56">
        <v>57533</v>
      </c>
      <c r="I52" s="56">
        <v>11284</v>
      </c>
      <c r="J52" s="56">
        <v>13229</v>
      </c>
      <c r="K52" s="56">
        <v>-75531</v>
      </c>
    </row>
    <row r="53" spans="1:11" ht="12.75" customHeight="1" x14ac:dyDescent="0.2">
      <c r="A53" s="228" t="s">
        <v>145</v>
      </c>
      <c r="B53" s="228"/>
      <c r="C53" s="228"/>
      <c r="D53" s="228"/>
      <c r="E53" s="228"/>
      <c r="F53" s="228"/>
      <c r="G53" s="11">
        <v>46</v>
      </c>
      <c r="H53" s="56">
        <v>95405</v>
      </c>
      <c r="I53" s="56">
        <v>11540</v>
      </c>
      <c r="J53" s="56">
        <v>0</v>
      </c>
      <c r="K53" s="56">
        <v>-1286</v>
      </c>
    </row>
    <row r="54" spans="1:11" ht="12.75" customHeight="1" x14ac:dyDescent="0.2">
      <c r="A54" s="228" t="s">
        <v>146</v>
      </c>
      <c r="B54" s="228"/>
      <c r="C54" s="228"/>
      <c r="D54" s="228"/>
      <c r="E54" s="228"/>
      <c r="F54" s="228"/>
      <c r="G54" s="11">
        <v>47</v>
      </c>
      <c r="H54" s="56">
        <v>0</v>
      </c>
      <c r="I54" s="56">
        <v>0</v>
      </c>
      <c r="J54" s="56">
        <v>0</v>
      </c>
      <c r="K54" s="56">
        <v>0</v>
      </c>
    </row>
    <row r="55" spans="1:11" ht="12.75" customHeight="1" x14ac:dyDescent="0.2">
      <c r="A55" s="228" t="s">
        <v>147</v>
      </c>
      <c r="B55" s="228"/>
      <c r="C55" s="228"/>
      <c r="D55" s="228"/>
      <c r="E55" s="228"/>
      <c r="F55" s="228"/>
      <c r="G55" s="11">
        <v>48</v>
      </c>
      <c r="H55" s="56">
        <v>0</v>
      </c>
      <c r="I55" s="56">
        <v>0</v>
      </c>
      <c r="J55" s="56">
        <v>0</v>
      </c>
      <c r="K55" s="56">
        <v>0</v>
      </c>
    </row>
    <row r="56" spans="1:11" ht="22.15" customHeight="1" x14ac:dyDescent="0.2">
      <c r="A56" s="230" t="s">
        <v>148</v>
      </c>
      <c r="B56" s="230"/>
      <c r="C56" s="230"/>
      <c r="D56" s="230"/>
      <c r="E56" s="230"/>
      <c r="F56" s="230"/>
      <c r="G56" s="11">
        <v>49</v>
      </c>
      <c r="H56" s="56">
        <v>0</v>
      </c>
      <c r="I56" s="56">
        <v>0</v>
      </c>
      <c r="J56" s="56">
        <v>0</v>
      </c>
      <c r="K56" s="56">
        <v>0</v>
      </c>
    </row>
    <row r="57" spans="1:11" ht="12.75" customHeight="1" x14ac:dyDescent="0.2">
      <c r="A57" s="230" t="s">
        <v>149</v>
      </c>
      <c r="B57" s="230"/>
      <c r="C57" s="230"/>
      <c r="D57" s="230"/>
      <c r="E57" s="230"/>
      <c r="F57" s="230"/>
      <c r="G57" s="11">
        <v>50</v>
      </c>
      <c r="H57" s="56">
        <v>0</v>
      </c>
      <c r="I57" s="56">
        <v>0</v>
      </c>
      <c r="J57" s="56">
        <v>0</v>
      </c>
      <c r="K57" s="56">
        <v>0</v>
      </c>
    </row>
    <row r="58" spans="1:11" ht="24.6" customHeight="1" x14ac:dyDescent="0.2">
      <c r="A58" s="230" t="s">
        <v>150</v>
      </c>
      <c r="B58" s="230"/>
      <c r="C58" s="230"/>
      <c r="D58" s="230"/>
      <c r="E58" s="230"/>
      <c r="F58" s="230"/>
      <c r="G58" s="11">
        <v>51</v>
      </c>
      <c r="H58" s="56">
        <v>0</v>
      </c>
      <c r="I58" s="56">
        <v>0</v>
      </c>
      <c r="J58" s="56">
        <v>0</v>
      </c>
      <c r="K58" s="56">
        <v>0</v>
      </c>
    </row>
    <row r="59" spans="1:11" ht="12.75" customHeight="1" x14ac:dyDescent="0.2">
      <c r="A59" s="230" t="s">
        <v>151</v>
      </c>
      <c r="B59" s="230"/>
      <c r="C59" s="230"/>
      <c r="D59" s="230"/>
      <c r="E59" s="230"/>
      <c r="F59" s="230"/>
      <c r="G59" s="11">
        <v>52</v>
      </c>
      <c r="H59" s="56">
        <v>0</v>
      </c>
      <c r="I59" s="56">
        <v>0</v>
      </c>
      <c r="J59" s="56">
        <v>0</v>
      </c>
      <c r="K59" s="56">
        <v>0</v>
      </c>
    </row>
    <row r="60" spans="1:11" ht="12.75" customHeight="1" x14ac:dyDescent="0.2">
      <c r="A60" s="224" t="s">
        <v>361</v>
      </c>
      <c r="B60" s="224"/>
      <c r="C60" s="224"/>
      <c r="D60" s="224"/>
      <c r="E60" s="224"/>
      <c r="F60" s="224"/>
      <c r="G60" s="12">
        <v>53</v>
      </c>
      <c r="H60" s="55">
        <f>H8+H37+H56+H57</f>
        <v>382273223</v>
      </c>
      <c r="I60" s="55">
        <f t="shared" ref="I60:K60" si="0">I8+I37+I56+I57</f>
        <v>189800305</v>
      </c>
      <c r="J60" s="55">
        <f t="shared" si="0"/>
        <v>557309240</v>
      </c>
      <c r="K60" s="55">
        <f t="shared" si="0"/>
        <v>266374115</v>
      </c>
    </row>
    <row r="61" spans="1:11" ht="12.75" customHeight="1" x14ac:dyDescent="0.2">
      <c r="A61" s="224" t="s">
        <v>362</v>
      </c>
      <c r="B61" s="224"/>
      <c r="C61" s="224"/>
      <c r="D61" s="224"/>
      <c r="E61" s="224"/>
      <c r="F61" s="224"/>
      <c r="G61" s="12">
        <v>54</v>
      </c>
      <c r="H61" s="55">
        <f>H14+H48+H58+H59</f>
        <v>333672777</v>
      </c>
      <c r="I61" s="55">
        <f t="shared" ref="I61:K61" si="1">I14+I48+I58+I59</f>
        <v>170403887</v>
      </c>
      <c r="J61" s="55">
        <f t="shared" si="1"/>
        <v>450553163</v>
      </c>
      <c r="K61" s="55">
        <f t="shared" si="1"/>
        <v>240099107</v>
      </c>
    </row>
    <row r="62" spans="1:11" ht="12.75" customHeight="1" x14ac:dyDescent="0.2">
      <c r="A62" s="224" t="s">
        <v>363</v>
      </c>
      <c r="B62" s="224"/>
      <c r="C62" s="224"/>
      <c r="D62" s="224"/>
      <c r="E62" s="224"/>
      <c r="F62" s="224"/>
      <c r="G62" s="12">
        <v>55</v>
      </c>
      <c r="H62" s="55">
        <f>H60-H61</f>
        <v>48600446</v>
      </c>
      <c r="I62" s="55">
        <f t="shared" ref="I62:K62" si="2">I60-I61</f>
        <v>19396418</v>
      </c>
      <c r="J62" s="55">
        <f t="shared" si="2"/>
        <v>106756077</v>
      </c>
      <c r="K62" s="55">
        <f t="shared" si="2"/>
        <v>26275008</v>
      </c>
    </row>
    <row r="63" spans="1:11" ht="12.75" customHeight="1" x14ac:dyDescent="0.2">
      <c r="A63" s="229" t="s">
        <v>364</v>
      </c>
      <c r="B63" s="229"/>
      <c r="C63" s="229"/>
      <c r="D63" s="229"/>
      <c r="E63" s="229"/>
      <c r="F63" s="229"/>
      <c r="G63" s="12">
        <v>56</v>
      </c>
      <c r="H63" s="55">
        <f>+IF((H60-H61)&gt;0,(H60-H61),0)</f>
        <v>48600446</v>
      </c>
      <c r="I63" s="55">
        <f t="shared" ref="I63:K63" si="3">+IF((I60-I61)&gt;0,(I60-I61),0)</f>
        <v>19396418</v>
      </c>
      <c r="J63" s="55">
        <f t="shared" si="3"/>
        <v>106756077</v>
      </c>
      <c r="K63" s="55">
        <f t="shared" si="3"/>
        <v>26275008</v>
      </c>
    </row>
    <row r="64" spans="1:11" ht="12.75" customHeight="1" x14ac:dyDescent="0.2">
      <c r="A64" s="229" t="s">
        <v>365</v>
      </c>
      <c r="B64" s="229"/>
      <c r="C64" s="229"/>
      <c r="D64" s="229"/>
      <c r="E64" s="229"/>
      <c r="F64" s="229"/>
      <c r="G64" s="12">
        <v>57</v>
      </c>
      <c r="H64" s="55">
        <f>+IF((H60-H61)&lt;0,(H60-H61),0)</f>
        <v>0</v>
      </c>
      <c r="I64" s="55">
        <f t="shared" ref="I64:K64" si="4">+IF((I60-I61)&lt;0,(I60-I61),0)</f>
        <v>0</v>
      </c>
      <c r="J64" s="55">
        <f t="shared" si="4"/>
        <v>0</v>
      </c>
      <c r="K64" s="55">
        <f t="shared" si="4"/>
        <v>0</v>
      </c>
    </row>
    <row r="65" spans="1:11" ht="12.75" customHeight="1" x14ac:dyDescent="0.2">
      <c r="A65" s="230" t="s">
        <v>111</v>
      </c>
      <c r="B65" s="230"/>
      <c r="C65" s="230"/>
      <c r="D65" s="230"/>
      <c r="E65" s="230"/>
      <c r="F65" s="230"/>
      <c r="G65" s="11">
        <v>58</v>
      </c>
      <c r="H65" s="56">
        <v>7453002</v>
      </c>
      <c r="I65" s="56">
        <v>2266457</v>
      </c>
      <c r="J65" s="56">
        <v>9898067</v>
      </c>
      <c r="K65" s="56">
        <v>4886686</v>
      </c>
    </row>
    <row r="66" spans="1:11" ht="12.75" customHeight="1" x14ac:dyDescent="0.2">
      <c r="A66" s="224" t="s">
        <v>366</v>
      </c>
      <c r="B66" s="224"/>
      <c r="C66" s="224"/>
      <c r="D66" s="224"/>
      <c r="E66" s="224"/>
      <c r="F66" s="224"/>
      <c r="G66" s="12">
        <v>59</v>
      </c>
      <c r="H66" s="55">
        <f>H62-H65</f>
        <v>41147444</v>
      </c>
      <c r="I66" s="55">
        <f t="shared" ref="I66:K66" si="5">I62-I65</f>
        <v>17129961</v>
      </c>
      <c r="J66" s="55">
        <f t="shared" si="5"/>
        <v>96858010</v>
      </c>
      <c r="K66" s="55">
        <f t="shared" si="5"/>
        <v>21388322</v>
      </c>
    </row>
    <row r="67" spans="1:11" ht="12.75" customHeight="1" x14ac:dyDescent="0.2">
      <c r="A67" s="229" t="s">
        <v>367</v>
      </c>
      <c r="B67" s="229"/>
      <c r="C67" s="229"/>
      <c r="D67" s="229"/>
      <c r="E67" s="229"/>
      <c r="F67" s="229"/>
      <c r="G67" s="12">
        <v>60</v>
      </c>
      <c r="H67" s="55">
        <f>+IF((H62-H65)&gt;0,(H62-H65),0)</f>
        <v>41147444</v>
      </c>
      <c r="I67" s="55">
        <f t="shared" ref="I67:K67" si="6">+IF((I62-I65)&gt;0,(I62-I65),0)</f>
        <v>17129961</v>
      </c>
      <c r="J67" s="55">
        <f t="shared" si="6"/>
        <v>96858010</v>
      </c>
      <c r="K67" s="55">
        <f t="shared" si="6"/>
        <v>21388322</v>
      </c>
    </row>
    <row r="68" spans="1:11" ht="12.75" customHeight="1" x14ac:dyDescent="0.2">
      <c r="A68" s="229" t="s">
        <v>368</v>
      </c>
      <c r="B68" s="229"/>
      <c r="C68" s="229"/>
      <c r="D68" s="229"/>
      <c r="E68" s="229"/>
      <c r="F68" s="229"/>
      <c r="G68" s="12">
        <v>61</v>
      </c>
      <c r="H68" s="55">
        <f>+IF((H62-H65)&lt;0,(H62-H65),0)</f>
        <v>0</v>
      </c>
      <c r="I68" s="55">
        <f t="shared" ref="I68:K68" si="7">+IF((I62-I65)&lt;0,(I62-I65),0)</f>
        <v>0</v>
      </c>
      <c r="J68" s="55">
        <f t="shared" si="7"/>
        <v>0</v>
      </c>
      <c r="K68" s="55">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55">
        <f>H71-H72</f>
        <v>0</v>
      </c>
      <c r="I70" s="55">
        <f>I71-I72</f>
        <v>0</v>
      </c>
      <c r="J70" s="55">
        <f>J71-J72</f>
        <v>0</v>
      </c>
      <c r="K70" s="55">
        <f>K71-K72</f>
        <v>0</v>
      </c>
    </row>
    <row r="71" spans="1:11" ht="12.75" customHeight="1" x14ac:dyDescent="0.2">
      <c r="A71" s="228" t="s">
        <v>153</v>
      </c>
      <c r="B71" s="228"/>
      <c r="C71" s="228"/>
      <c r="D71" s="228"/>
      <c r="E71" s="228"/>
      <c r="F71" s="228"/>
      <c r="G71" s="11">
        <v>63</v>
      </c>
      <c r="H71" s="56">
        <v>0</v>
      </c>
      <c r="I71" s="56">
        <v>0</v>
      </c>
      <c r="J71" s="56">
        <v>0</v>
      </c>
      <c r="K71" s="56">
        <v>0</v>
      </c>
    </row>
    <row r="72" spans="1:11" ht="12.75" customHeight="1" x14ac:dyDescent="0.2">
      <c r="A72" s="228" t="s">
        <v>154</v>
      </c>
      <c r="B72" s="228"/>
      <c r="C72" s="228"/>
      <c r="D72" s="228"/>
      <c r="E72" s="228"/>
      <c r="F72" s="228"/>
      <c r="G72" s="11">
        <v>64</v>
      </c>
      <c r="H72" s="56">
        <v>0</v>
      </c>
      <c r="I72" s="56">
        <v>0</v>
      </c>
      <c r="J72" s="56">
        <v>0</v>
      </c>
      <c r="K72" s="56">
        <v>0</v>
      </c>
    </row>
    <row r="73" spans="1:11" ht="12.75" customHeight="1" x14ac:dyDescent="0.2">
      <c r="A73" s="230" t="s">
        <v>155</v>
      </c>
      <c r="B73" s="230"/>
      <c r="C73" s="230"/>
      <c r="D73" s="230"/>
      <c r="E73" s="230"/>
      <c r="F73" s="230"/>
      <c r="G73" s="11">
        <v>65</v>
      </c>
      <c r="H73" s="56">
        <v>0</v>
      </c>
      <c r="I73" s="56">
        <v>0</v>
      </c>
      <c r="J73" s="56">
        <v>0</v>
      </c>
      <c r="K73" s="56">
        <v>0</v>
      </c>
    </row>
    <row r="74" spans="1:11" ht="12.75" customHeight="1" x14ac:dyDescent="0.2">
      <c r="A74" s="229" t="s">
        <v>370</v>
      </c>
      <c r="B74" s="229"/>
      <c r="C74" s="229"/>
      <c r="D74" s="229"/>
      <c r="E74" s="229"/>
      <c r="F74" s="229"/>
      <c r="G74" s="12">
        <v>66</v>
      </c>
      <c r="H74" s="78">
        <v>0</v>
      </c>
      <c r="I74" s="78">
        <v>0</v>
      </c>
      <c r="J74" s="78">
        <v>0</v>
      </c>
      <c r="K74" s="78">
        <v>0</v>
      </c>
    </row>
    <row r="75" spans="1:11" ht="12.75" customHeight="1" x14ac:dyDescent="0.2">
      <c r="A75" s="229" t="s">
        <v>371</v>
      </c>
      <c r="B75" s="229"/>
      <c r="C75" s="229"/>
      <c r="D75" s="229"/>
      <c r="E75" s="229"/>
      <c r="F75" s="229"/>
      <c r="G75" s="12">
        <v>67</v>
      </c>
      <c r="H75" s="78">
        <v>0</v>
      </c>
      <c r="I75" s="78">
        <v>0</v>
      </c>
      <c r="J75" s="78">
        <v>0</v>
      </c>
      <c r="K75" s="78">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8">
        <v>0</v>
      </c>
      <c r="I77" s="78">
        <v>0</v>
      </c>
      <c r="J77" s="78">
        <v>0</v>
      </c>
      <c r="K77" s="78">
        <v>0</v>
      </c>
    </row>
    <row r="78" spans="1:11" ht="12.75" customHeight="1" x14ac:dyDescent="0.2">
      <c r="A78" s="234" t="s">
        <v>373</v>
      </c>
      <c r="B78" s="234"/>
      <c r="C78" s="234"/>
      <c r="D78" s="234"/>
      <c r="E78" s="234"/>
      <c r="F78" s="234"/>
      <c r="G78" s="49">
        <v>69</v>
      </c>
      <c r="H78" s="57">
        <v>0</v>
      </c>
      <c r="I78" s="57">
        <v>0</v>
      </c>
      <c r="J78" s="57">
        <v>0</v>
      </c>
      <c r="K78" s="57">
        <v>0</v>
      </c>
    </row>
    <row r="79" spans="1:11" ht="12.75" customHeight="1" x14ac:dyDescent="0.2">
      <c r="A79" s="234" t="s">
        <v>374</v>
      </c>
      <c r="B79" s="234"/>
      <c r="C79" s="234"/>
      <c r="D79" s="234"/>
      <c r="E79" s="234"/>
      <c r="F79" s="234"/>
      <c r="G79" s="49">
        <v>70</v>
      </c>
      <c r="H79" s="57">
        <v>0</v>
      </c>
      <c r="I79" s="57">
        <v>0</v>
      </c>
      <c r="J79" s="57">
        <v>0</v>
      </c>
      <c r="K79" s="57">
        <v>0</v>
      </c>
    </row>
    <row r="80" spans="1:11" ht="12.75" customHeight="1" x14ac:dyDescent="0.2">
      <c r="A80" s="224" t="s">
        <v>375</v>
      </c>
      <c r="B80" s="224"/>
      <c r="C80" s="224"/>
      <c r="D80" s="224"/>
      <c r="E80" s="224"/>
      <c r="F80" s="224"/>
      <c r="G80" s="12">
        <v>71</v>
      </c>
      <c r="H80" s="78">
        <v>0</v>
      </c>
      <c r="I80" s="78">
        <v>0</v>
      </c>
      <c r="J80" s="78">
        <v>0</v>
      </c>
      <c r="K80" s="78">
        <v>0</v>
      </c>
    </row>
    <row r="81" spans="1:11" ht="12.75" customHeight="1" x14ac:dyDescent="0.2">
      <c r="A81" s="224" t="s">
        <v>376</v>
      </c>
      <c r="B81" s="224"/>
      <c r="C81" s="224"/>
      <c r="D81" s="224"/>
      <c r="E81" s="224"/>
      <c r="F81" s="224"/>
      <c r="G81" s="12">
        <v>72</v>
      </c>
      <c r="H81" s="78">
        <v>0</v>
      </c>
      <c r="I81" s="78">
        <v>0</v>
      </c>
      <c r="J81" s="78">
        <v>0</v>
      </c>
      <c r="K81" s="78">
        <v>0</v>
      </c>
    </row>
    <row r="82" spans="1:11" ht="12.75" customHeight="1" x14ac:dyDescent="0.2">
      <c r="A82" s="229" t="s">
        <v>377</v>
      </c>
      <c r="B82" s="229"/>
      <c r="C82" s="229"/>
      <c r="D82" s="229"/>
      <c r="E82" s="229"/>
      <c r="F82" s="229"/>
      <c r="G82" s="12">
        <v>73</v>
      </c>
      <c r="H82" s="78">
        <v>0</v>
      </c>
      <c r="I82" s="78">
        <v>0</v>
      </c>
      <c r="J82" s="78">
        <v>0</v>
      </c>
      <c r="K82" s="78">
        <v>0</v>
      </c>
    </row>
    <row r="83" spans="1:11" ht="12.75" customHeight="1" x14ac:dyDescent="0.2">
      <c r="A83" s="229" t="s">
        <v>378</v>
      </c>
      <c r="B83" s="229"/>
      <c r="C83" s="229"/>
      <c r="D83" s="229"/>
      <c r="E83" s="229"/>
      <c r="F83" s="229"/>
      <c r="G83" s="12">
        <v>74</v>
      </c>
      <c r="H83" s="78">
        <v>0</v>
      </c>
      <c r="I83" s="78">
        <v>0</v>
      </c>
      <c r="J83" s="78">
        <v>0</v>
      </c>
      <c r="K83" s="78">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8">
        <f>H86+H87</f>
        <v>41147444</v>
      </c>
      <c r="I85" s="58">
        <f>I86+I87</f>
        <v>17129961</v>
      </c>
      <c r="J85" s="58">
        <f>J86+J87</f>
        <v>96858010</v>
      </c>
      <c r="K85" s="58">
        <f>K86+K87</f>
        <v>21388322</v>
      </c>
    </row>
    <row r="86" spans="1:11" ht="12.75" customHeight="1" x14ac:dyDescent="0.2">
      <c r="A86" s="236" t="s">
        <v>157</v>
      </c>
      <c r="B86" s="236"/>
      <c r="C86" s="236"/>
      <c r="D86" s="236"/>
      <c r="E86" s="236"/>
      <c r="F86" s="236"/>
      <c r="G86" s="11">
        <v>76</v>
      </c>
      <c r="H86" s="59">
        <v>40239440</v>
      </c>
      <c r="I86" s="59">
        <v>16785664</v>
      </c>
      <c r="J86" s="59">
        <v>96006217</v>
      </c>
      <c r="K86" s="59">
        <v>21096362</v>
      </c>
    </row>
    <row r="87" spans="1:11" ht="12.75" customHeight="1" x14ac:dyDescent="0.2">
      <c r="A87" s="236" t="s">
        <v>158</v>
      </c>
      <c r="B87" s="236"/>
      <c r="C87" s="236"/>
      <c r="D87" s="236"/>
      <c r="E87" s="236"/>
      <c r="F87" s="236"/>
      <c r="G87" s="11">
        <v>77</v>
      </c>
      <c r="H87" s="59">
        <v>908004</v>
      </c>
      <c r="I87" s="59">
        <v>344297</v>
      </c>
      <c r="J87" s="59">
        <v>851793</v>
      </c>
      <c r="K87" s="59">
        <v>291960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9">
        <v>41147444</v>
      </c>
      <c r="I89" s="59">
        <v>17129961</v>
      </c>
      <c r="J89" s="59">
        <v>96858010</v>
      </c>
      <c r="K89" s="59">
        <v>21388322</v>
      </c>
    </row>
    <row r="90" spans="1:11" ht="24" customHeight="1" x14ac:dyDescent="0.2">
      <c r="A90" s="191" t="s">
        <v>435</v>
      </c>
      <c r="B90" s="191"/>
      <c r="C90" s="191"/>
      <c r="D90" s="191"/>
      <c r="E90" s="191"/>
      <c r="F90" s="191"/>
      <c r="G90" s="12">
        <v>79</v>
      </c>
      <c r="H90" s="76">
        <f>H91+H98</f>
        <v>-33671</v>
      </c>
      <c r="I90" s="76">
        <f>I91+I98</f>
        <v>181433</v>
      </c>
      <c r="J90" s="76">
        <f t="shared" ref="J90:K90" si="8">J91+J98</f>
        <v>-33054</v>
      </c>
      <c r="K90" s="76">
        <f t="shared" si="8"/>
        <v>-61996</v>
      </c>
    </row>
    <row r="91" spans="1:11" ht="24" customHeight="1" x14ac:dyDescent="0.2">
      <c r="A91" s="239" t="s">
        <v>442</v>
      </c>
      <c r="B91" s="239"/>
      <c r="C91" s="239"/>
      <c r="D91" s="239"/>
      <c r="E91" s="239"/>
      <c r="F91" s="239"/>
      <c r="G91" s="12">
        <v>80</v>
      </c>
      <c r="H91" s="76">
        <f>SUM(H92:H96)</f>
        <v>0</v>
      </c>
      <c r="I91" s="76">
        <f>SUM(I92:I96)</f>
        <v>0</v>
      </c>
      <c r="J91" s="76">
        <f t="shared" ref="J91:K91" si="9">SUM(J92:J96)</f>
        <v>0</v>
      </c>
      <c r="K91" s="76">
        <f t="shared" si="9"/>
        <v>0</v>
      </c>
    </row>
    <row r="92" spans="1:11" ht="25.5" customHeight="1" x14ac:dyDescent="0.2">
      <c r="A92" s="228" t="s">
        <v>380</v>
      </c>
      <c r="B92" s="228"/>
      <c r="C92" s="228"/>
      <c r="D92" s="228"/>
      <c r="E92" s="228"/>
      <c r="F92" s="228"/>
      <c r="G92" s="12">
        <v>81</v>
      </c>
      <c r="H92" s="59">
        <v>0</v>
      </c>
      <c r="I92" s="59">
        <v>0</v>
      </c>
      <c r="J92" s="59">
        <v>0</v>
      </c>
      <c r="K92" s="59">
        <v>0</v>
      </c>
    </row>
    <row r="93" spans="1:11" ht="38.25" customHeight="1" x14ac:dyDescent="0.2">
      <c r="A93" s="228" t="s">
        <v>381</v>
      </c>
      <c r="B93" s="228"/>
      <c r="C93" s="228"/>
      <c r="D93" s="228"/>
      <c r="E93" s="228"/>
      <c r="F93" s="228"/>
      <c r="G93" s="12">
        <v>82</v>
      </c>
      <c r="H93" s="59">
        <v>0</v>
      </c>
      <c r="I93" s="59">
        <v>0</v>
      </c>
      <c r="J93" s="59">
        <v>0</v>
      </c>
      <c r="K93" s="59">
        <v>0</v>
      </c>
    </row>
    <row r="94" spans="1:11" ht="38.25" customHeight="1" x14ac:dyDescent="0.2">
      <c r="A94" s="228" t="s">
        <v>382</v>
      </c>
      <c r="B94" s="228"/>
      <c r="C94" s="228"/>
      <c r="D94" s="228"/>
      <c r="E94" s="228"/>
      <c r="F94" s="228"/>
      <c r="G94" s="12">
        <v>83</v>
      </c>
      <c r="H94" s="59">
        <v>0</v>
      </c>
      <c r="I94" s="59">
        <v>0</v>
      </c>
      <c r="J94" s="59">
        <v>0</v>
      </c>
      <c r="K94" s="59">
        <v>0</v>
      </c>
    </row>
    <row r="95" spans="1:11" x14ac:dyDescent="0.2">
      <c r="A95" s="228" t="s">
        <v>383</v>
      </c>
      <c r="B95" s="228"/>
      <c r="C95" s="228"/>
      <c r="D95" s="228"/>
      <c r="E95" s="228"/>
      <c r="F95" s="228"/>
      <c r="G95" s="12">
        <v>84</v>
      </c>
      <c r="H95" s="59">
        <v>0</v>
      </c>
      <c r="I95" s="59">
        <v>0</v>
      </c>
      <c r="J95" s="59">
        <v>0</v>
      </c>
      <c r="K95" s="59">
        <v>0</v>
      </c>
    </row>
    <row r="96" spans="1:11" x14ac:dyDescent="0.2">
      <c r="A96" s="228" t="s">
        <v>384</v>
      </c>
      <c r="B96" s="228"/>
      <c r="C96" s="228"/>
      <c r="D96" s="228"/>
      <c r="E96" s="228"/>
      <c r="F96" s="228"/>
      <c r="G96" s="12">
        <v>85</v>
      </c>
      <c r="H96" s="59">
        <v>0</v>
      </c>
      <c r="I96" s="59">
        <v>0</v>
      </c>
      <c r="J96" s="59">
        <v>0</v>
      </c>
      <c r="K96" s="59">
        <v>0</v>
      </c>
    </row>
    <row r="97" spans="1:11" ht="26.25" customHeight="1" x14ac:dyDescent="0.2">
      <c r="A97" s="228" t="s">
        <v>385</v>
      </c>
      <c r="B97" s="228"/>
      <c r="C97" s="228"/>
      <c r="D97" s="228"/>
      <c r="E97" s="228"/>
      <c r="F97" s="228"/>
      <c r="G97" s="12">
        <v>86</v>
      </c>
      <c r="H97" s="59">
        <v>0</v>
      </c>
      <c r="I97" s="59">
        <v>0</v>
      </c>
      <c r="J97" s="59">
        <v>0</v>
      </c>
      <c r="K97" s="59">
        <v>0</v>
      </c>
    </row>
    <row r="98" spans="1:11" ht="25.5" customHeight="1" x14ac:dyDescent="0.2">
      <c r="A98" s="239" t="s">
        <v>436</v>
      </c>
      <c r="B98" s="239"/>
      <c r="C98" s="239"/>
      <c r="D98" s="239"/>
      <c r="E98" s="239"/>
      <c r="F98" s="239"/>
      <c r="G98" s="12">
        <v>87</v>
      </c>
      <c r="H98" s="76">
        <f>SUM(H99:H106)</f>
        <v>-33671</v>
      </c>
      <c r="I98" s="76">
        <f>SUM(I99:I106)</f>
        <v>181433</v>
      </c>
      <c r="J98" s="76">
        <f t="shared" ref="J98:K98" si="10">SUM(J99:J106)</f>
        <v>-33054</v>
      </c>
      <c r="K98" s="76">
        <f t="shared" si="10"/>
        <v>-61996</v>
      </c>
    </row>
    <row r="99" spans="1:11" x14ac:dyDescent="0.2">
      <c r="A99" s="240" t="s">
        <v>160</v>
      </c>
      <c r="B99" s="240"/>
      <c r="C99" s="240"/>
      <c r="D99" s="240"/>
      <c r="E99" s="240"/>
      <c r="F99" s="240"/>
      <c r="G99" s="11">
        <v>88</v>
      </c>
      <c r="H99" s="59">
        <v>-33671</v>
      </c>
      <c r="I99" s="59">
        <v>181433</v>
      </c>
      <c r="J99" s="59">
        <v>-33054</v>
      </c>
      <c r="K99" s="59">
        <v>-61996</v>
      </c>
    </row>
    <row r="100" spans="1:11" ht="36" customHeight="1" x14ac:dyDescent="0.2">
      <c r="A100" s="228" t="s">
        <v>386</v>
      </c>
      <c r="B100" s="228"/>
      <c r="C100" s="228"/>
      <c r="D100" s="228"/>
      <c r="E100" s="228"/>
      <c r="F100" s="228"/>
      <c r="G100" s="11">
        <v>89</v>
      </c>
      <c r="H100" s="59">
        <v>0</v>
      </c>
      <c r="I100" s="59">
        <v>0</v>
      </c>
      <c r="J100" s="59">
        <v>0</v>
      </c>
      <c r="K100" s="59">
        <v>0</v>
      </c>
    </row>
    <row r="101" spans="1:11" ht="22.15" customHeight="1" x14ac:dyDescent="0.2">
      <c r="A101" s="240" t="s">
        <v>161</v>
      </c>
      <c r="B101" s="240"/>
      <c r="C101" s="240"/>
      <c r="D101" s="240"/>
      <c r="E101" s="240"/>
      <c r="F101" s="240"/>
      <c r="G101" s="11">
        <v>90</v>
      </c>
      <c r="H101" s="59">
        <v>0</v>
      </c>
      <c r="I101" s="59">
        <v>0</v>
      </c>
      <c r="J101" s="59">
        <v>0</v>
      </c>
      <c r="K101" s="59">
        <v>0</v>
      </c>
    </row>
    <row r="102" spans="1:11" ht="22.15" customHeight="1" x14ac:dyDescent="0.2">
      <c r="A102" s="240" t="s">
        <v>162</v>
      </c>
      <c r="B102" s="240"/>
      <c r="C102" s="240"/>
      <c r="D102" s="240"/>
      <c r="E102" s="240"/>
      <c r="F102" s="240"/>
      <c r="G102" s="11">
        <v>91</v>
      </c>
      <c r="H102" s="59">
        <v>0</v>
      </c>
      <c r="I102" s="59">
        <v>0</v>
      </c>
      <c r="J102" s="59">
        <v>0</v>
      </c>
      <c r="K102" s="59">
        <v>0</v>
      </c>
    </row>
    <row r="103" spans="1:11" ht="22.15" customHeight="1" x14ac:dyDescent="0.2">
      <c r="A103" s="240" t="s">
        <v>163</v>
      </c>
      <c r="B103" s="240"/>
      <c r="C103" s="240"/>
      <c r="D103" s="240"/>
      <c r="E103" s="240"/>
      <c r="F103" s="240"/>
      <c r="G103" s="11">
        <v>92</v>
      </c>
      <c r="H103" s="59">
        <v>0</v>
      </c>
      <c r="I103" s="59">
        <v>0</v>
      </c>
      <c r="J103" s="59">
        <v>0</v>
      </c>
      <c r="K103" s="59">
        <v>0</v>
      </c>
    </row>
    <row r="104" spans="1:11" ht="12.75" customHeight="1" x14ac:dyDescent="0.2">
      <c r="A104" s="228" t="s">
        <v>387</v>
      </c>
      <c r="B104" s="228"/>
      <c r="C104" s="228"/>
      <c r="D104" s="228"/>
      <c r="E104" s="228"/>
      <c r="F104" s="228"/>
      <c r="G104" s="11">
        <v>93</v>
      </c>
      <c r="H104" s="59">
        <v>0</v>
      </c>
      <c r="I104" s="59">
        <v>0</v>
      </c>
      <c r="J104" s="59">
        <v>0</v>
      </c>
      <c r="K104" s="59">
        <v>0</v>
      </c>
    </row>
    <row r="105" spans="1:11" ht="26.25" customHeight="1" x14ac:dyDescent="0.2">
      <c r="A105" s="228" t="s">
        <v>388</v>
      </c>
      <c r="B105" s="228"/>
      <c r="C105" s="228"/>
      <c r="D105" s="228"/>
      <c r="E105" s="228"/>
      <c r="F105" s="228"/>
      <c r="G105" s="11">
        <v>94</v>
      </c>
      <c r="H105" s="59">
        <v>0</v>
      </c>
      <c r="I105" s="59">
        <v>0</v>
      </c>
      <c r="J105" s="59">
        <v>0</v>
      </c>
      <c r="K105" s="59">
        <v>0</v>
      </c>
    </row>
    <row r="106" spans="1:11" x14ac:dyDescent="0.2">
      <c r="A106" s="228" t="s">
        <v>389</v>
      </c>
      <c r="B106" s="228"/>
      <c r="C106" s="228"/>
      <c r="D106" s="228"/>
      <c r="E106" s="228"/>
      <c r="F106" s="228"/>
      <c r="G106" s="11">
        <v>95</v>
      </c>
      <c r="H106" s="59">
        <v>0</v>
      </c>
      <c r="I106" s="59">
        <v>0</v>
      </c>
      <c r="J106" s="59">
        <v>0</v>
      </c>
      <c r="K106" s="59">
        <v>0</v>
      </c>
    </row>
    <row r="107" spans="1:11" ht="24.75" customHeight="1" x14ac:dyDescent="0.2">
      <c r="A107" s="228" t="s">
        <v>390</v>
      </c>
      <c r="B107" s="228"/>
      <c r="C107" s="228"/>
      <c r="D107" s="228"/>
      <c r="E107" s="228"/>
      <c r="F107" s="228"/>
      <c r="G107" s="11">
        <v>96</v>
      </c>
      <c r="H107" s="59">
        <v>0</v>
      </c>
      <c r="I107" s="59">
        <v>0</v>
      </c>
      <c r="J107" s="59">
        <v>0</v>
      </c>
      <c r="K107" s="59">
        <v>0</v>
      </c>
    </row>
    <row r="108" spans="1:11" ht="22.9" customHeight="1" x14ac:dyDescent="0.2">
      <c r="A108" s="191" t="s">
        <v>437</v>
      </c>
      <c r="B108" s="191"/>
      <c r="C108" s="191"/>
      <c r="D108" s="191"/>
      <c r="E108" s="191"/>
      <c r="F108" s="191"/>
      <c r="G108" s="12">
        <v>97</v>
      </c>
      <c r="H108" s="76">
        <f>H91+H98-H107-H97</f>
        <v>-33671</v>
      </c>
      <c r="I108" s="76">
        <f>I91+I98-I107-I97</f>
        <v>181433</v>
      </c>
      <c r="J108" s="76">
        <f t="shared" ref="J108:K108" si="11">J91+J98-J107-J97</f>
        <v>-33054</v>
      </c>
      <c r="K108" s="76">
        <f t="shared" si="11"/>
        <v>-61996</v>
      </c>
    </row>
    <row r="109" spans="1:11" ht="12.75" customHeight="1" x14ac:dyDescent="0.2">
      <c r="A109" s="191" t="s">
        <v>391</v>
      </c>
      <c r="B109" s="191"/>
      <c r="C109" s="191"/>
      <c r="D109" s="191"/>
      <c r="E109" s="191"/>
      <c r="F109" s="191"/>
      <c r="G109" s="12">
        <v>98</v>
      </c>
      <c r="H109" s="58">
        <f>H89+H108</f>
        <v>41113773</v>
      </c>
      <c r="I109" s="58">
        <f>I89+I108</f>
        <v>17311394</v>
      </c>
      <c r="J109" s="58">
        <f t="shared" ref="J109:K109" si="12">J89+J108</f>
        <v>96824956</v>
      </c>
      <c r="K109" s="58">
        <f t="shared" si="12"/>
        <v>21326326</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8">
        <f>H112+H113</f>
        <v>41113773</v>
      </c>
      <c r="I111" s="58">
        <f>I112+I113</f>
        <v>17311394</v>
      </c>
      <c r="J111" s="58">
        <f>J112+J113</f>
        <v>96824956</v>
      </c>
      <c r="K111" s="58">
        <f>K112+K113</f>
        <v>21326326</v>
      </c>
    </row>
    <row r="112" spans="1:11" ht="12.75" customHeight="1" x14ac:dyDescent="0.2">
      <c r="A112" s="236" t="s">
        <v>113</v>
      </c>
      <c r="B112" s="236"/>
      <c r="C112" s="236"/>
      <c r="D112" s="236"/>
      <c r="E112" s="236"/>
      <c r="F112" s="236"/>
      <c r="G112" s="11">
        <v>100</v>
      </c>
      <c r="H112" s="59">
        <v>40205769</v>
      </c>
      <c r="I112" s="59">
        <v>16967097</v>
      </c>
      <c r="J112" s="59">
        <v>95973030</v>
      </c>
      <c r="K112" s="59">
        <v>21034233</v>
      </c>
    </row>
    <row r="113" spans="1:11" ht="12.75" customHeight="1" x14ac:dyDescent="0.2">
      <c r="A113" s="236" t="s">
        <v>165</v>
      </c>
      <c r="B113" s="236"/>
      <c r="C113" s="236"/>
      <c r="D113" s="236"/>
      <c r="E113" s="236"/>
      <c r="F113" s="236"/>
      <c r="G113" s="11">
        <v>101</v>
      </c>
      <c r="H113" s="59">
        <v>908004</v>
      </c>
      <c r="I113" s="59">
        <v>344297</v>
      </c>
      <c r="J113" s="59">
        <v>851926</v>
      </c>
      <c r="K113" s="59">
        <v>292093</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35433070866141736" right="0.35433070866141736" top="0.59055118110236227" bottom="0.59055118110236227" header="0.51181102362204722" footer="0.51181102362204722"/>
  <pageSetup paperSize="9" scale="6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I14" sqref="I14"/>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1" t="s">
        <v>166</v>
      </c>
      <c r="B1" s="242"/>
      <c r="C1" s="242"/>
      <c r="D1" s="242"/>
      <c r="E1" s="242"/>
      <c r="F1" s="242"/>
      <c r="G1" s="242"/>
      <c r="H1" s="242"/>
      <c r="I1" s="242"/>
    </row>
    <row r="2" spans="1:9" x14ac:dyDescent="0.2">
      <c r="A2" s="243" t="s">
        <v>475</v>
      </c>
      <c r="B2" s="195"/>
      <c r="C2" s="195"/>
      <c r="D2" s="195"/>
      <c r="E2" s="195"/>
      <c r="F2" s="195"/>
      <c r="G2" s="195"/>
      <c r="H2" s="195"/>
      <c r="I2" s="195"/>
    </row>
    <row r="3" spans="1:9" x14ac:dyDescent="0.2">
      <c r="A3" s="245" t="s">
        <v>446</v>
      </c>
      <c r="B3" s="246"/>
      <c r="C3" s="246"/>
      <c r="D3" s="246"/>
      <c r="E3" s="246"/>
      <c r="F3" s="246"/>
      <c r="G3" s="246"/>
      <c r="H3" s="246"/>
      <c r="I3" s="246"/>
    </row>
    <row r="4" spans="1:9" x14ac:dyDescent="0.2">
      <c r="A4" s="244" t="s">
        <v>470</v>
      </c>
      <c r="B4" s="199"/>
      <c r="C4" s="199"/>
      <c r="D4" s="199"/>
      <c r="E4" s="199"/>
      <c r="F4" s="199"/>
      <c r="G4" s="199"/>
      <c r="H4" s="199"/>
      <c r="I4" s="200"/>
    </row>
    <row r="5" spans="1:9" ht="23.25" x14ac:dyDescent="0.2">
      <c r="A5" s="249" t="s">
        <v>2</v>
      </c>
      <c r="B5" s="204"/>
      <c r="C5" s="204"/>
      <c r="D5" s="204"/>
      <c r="E5" s="204"/>
      <c r="F5" s="204"/>
      <c r="G5" s="67" t="s">
        <v>103</v>
      </c>
      <c r="H5" s="68" t="s">
        <v>301</v>
      </c>
      <c r="I5" s="68" t="s">
        <v>279</v>
      </c>
    </row>
    <row r="6" spans="1:9" x14ac:dyDescent="0.2">
      <c r="A6" s="250">
        <v>1</v>
      </c>
      <c r="B6" s="204"/>
      <c r="C6" s="204"/>
      <c r="D6" s="204"/>
      <c r="E6" s="204"/>
      <c r="F6" s="204"/>
      <c r="G6" s="69">
        <v>2</v>
      </c>
      <c r="H6" s="68" t="s">
        <v>167</v>
      </c>
      <c r="I6" s="68" t="s">
        <v>168</v>
      </c>
    </row>
    <row r="7" spans="1:9" x14ac:dyDescent="0.2">
      <c r="A7" s="251" t="s">
        <v>169</v>
      </c>
      <c r="B7" s="251"/>
      <c r="C7" s="251"/>
      <c r="D7" s="251"/>
      <c r="E7" s="251"/>
      <c r="F7" s="251"/>
      <c r="G7" s="251"/>
      <c r="H7" s="251"/>
      <c r="I7" s="251"/>
    </row>
    <row r="8" spans="1:9" ht="12.75" customHeight="1" x14ac:dyDescent="0.2">
      <c r="A8" s="189" t="s">
        <v>170</v>
      </c>
      <c r="B8" s="189"/>
      <c r="C8" s="189"/>
      <c r="D8" s="189"/>
      <c r="E8" s="189"/>
      <c r="F8" s="189"/>
      <c r="G8" s="70">
        <v>1</v>
      </c>
      <c r="H8" s="71">
        <v>48600446</v>
      </c>
      <c r="I8" s="71">
        <v>106756077</v>
      </c>
    </row>
    <row r="9" spans="1:9" ht="12.75" customHeight="1" x14ac:dyDescent="0.2">
      <c r="A9" s="248" t="s">
        <v>171</v>
      </c>
      <c r="B9" s="248"/>
      <c r="C9" s="248"/>
      <c r="D9" s="248"/>
      <c r="E9" s="248"/>
      <c r="F9" s="248"/>
      <c r="G9" s="72">
        <v>2</v>
      </c>
      <c r="H9" s="73">
        <f>H10+H11+H12+H13+H14+H15+H16+H17</f>
        <v>14244693</v>
      </c>
      <c r="I9" s="73">
        <f>I10+I11+I12+I13+I14+I15+I16+I17</f>
        <v>-28032591</v>
      </c>
    </row>
    <row r="10" spans="1:9" ht="12.75" customHeight="1" x14ac:dyDescent="0.2">
      <c r="A10" s="225" t="s">
        <v>172</v>
      </c>
      <c r="B10" s="225"/>
      <c r="C10" s="225"/>
      <c r="D10" s="225"/>
      <c r="E10" s="225"/>
      <c r="F10" s="225"/>
      <c r="G10" s="70">
        <v>3</v>
      </c>
      <c r="H10" s="71">
        <v>16710275</v>
      </c>
      <c r="I10" s="71">
        <v>27921596</v>
      </c>
    </row>
    <row r="11" spans="1:9" ht="22.15" customHeight="1" x14ac:dyDescent="0.2">
      <c r="A11" s="225" t="s">
        <v>173</v>
      </c>
      <c r="B11" s="225"/>
      <c r="C11" s="225"/>
      <c r="D11" s="225"/>
      <c r="E11" s="225"/>
      <c r="F11" s="225"/>
      <c r="G11" s="70">
        <v>4</v>
      </c>
      <c r="H11" s="71">
        <v>109455</v>
      </c>
      <c r="I11" s="71">
        <v>-153376</v>
      </c>
    </row>
    <row r="12" spans="1:9" ht="23.45" customHeight="1" x14ac:dyDescent="0.2">
      <c r="A12" s="225" t="s">
        <v>174</v>
      </c>
      <c r="B12" s="225"/>
      <c r="C12" s="225"/>
      <c r="D12" s="225"/>
      <c r="E12" s="225"/>
      <c r="F12" s="225"/>
      <c r="G12" s="70">
        <v>5</v>
      </c>
      <c r="H12" s="71">
        <v>186406</v>
      </c>
      <c r="I12" s="71">
        <v>380374</v>
      </c>
    </row>
    <row r="13" spans="1:9" ht="12.75" customHeight="1" x14ac:dyDescent="0.2">
      <c r="A13" s="225" t="s">
        <v>175</v>
      </c>
      <c r="B13" s="225"/>
      <c r="C13" s="225"/>
      <c r="D13" s="225"/>
      <c r="E13" s="225"/>
      <c r="F13" s="225"/>
      <c r="G13" s="70">
        <v>6</v>
      </c>
      <c r="H13" s="71">
        <v>-744918</v>
      </c>
      <c r="I13" s="71">
        <v>-454545</v>
      </c>
    </row>
    <row r="14" spans="1:9" ht="12.75" customHeight="1" x14ac:dyDescent="0.2">
      <c r="A14" s="225" t="s">
        <v>176</v>
      </c>
      <c r="B14" s="225"/>
      <c r="C14" s="225"/>
      <c r="D14" s="225"/>
      <c r="E14" s="225"/>
      <c r="F14" s="225"/>
      <c r="G14" s="70">
        <v>7</v>
      </c>
      <c r="H14" s="71">
        <v>1098391</v>
      </c>
      <c r="I14" s="71">
        <v>8318766</v>
      </c>
    </row>
    <row r="15" spans="1:9" ht="12.75" customHeight="1" x14ac:dyDescent="0.2">
      <c r="A15" s="225" t="s">
        <v>177</v>
      </c>
      <c r="B15" s="225"/>
      <c r="C15" s="225"/>
      <c r="D15" s="225"/>
      <c r="E15" s="225"/>
      <c r="F15" s="225"/>
      <c r="G15" s="70">
        <v>8</v>
      </c>
      <c r="H15" s="71">
        <v>-3105198</v>
      </c>
      <c r="I15" s="71">
        <v>-5871410</v>
      </c>
    </row>
    <row r="16" spans="1:9" ht="12.75" customHeight="1" x14ac:dyDescent="0.2">
      <c r="A16" s="225" t="s">
        <v>178</v>
      </c>
      <c r="B16" s="225"/>
      <c r="C16" s="225"/>
      <c r="D16" s="225"/>
      <c r="E16" s="225"/>
      <c r="F16" s="225"/>
      <c r="G16" s="70">
        <v>9</v>
      </c>
      <c r="H16" s="71">
        <v>-9718</v>
      </c>
      <c r="I16" s="71">
        <v>-3191</v>
      </c>
    </row>
    <row r="17" spans="1:9" ht="25.15" customHeight="1" x14ac:dyDescent="0.2">
      <c r="A17" s="225" t="s">
        <v>179</v>
      </c>
      <c r="B17" s="225"/>
      <c r="C17" s="225"/>
      <c r="D17" s="225"/>
      <c r="E17" s="225"/>
      <c r="F17" s="225"/>
      <c r="G17" s="70">
        <v>10</v>
      </c>
      <c r="H17" s="71">
        <v>0</v>
      </c>
      <c r="I17" s="71">
        <v>-58170805</v>
      </c>
    </row>
    <row r="18" spans="1:9" ht="28.15" customHeight="1" x14ac:dyDescent="0.2">
      <c r="A18" s="247" t="s">
        <v>306</v>
      </c>
      <c r="B18" s="247"/>
      <c r="C18" s="247"/>
      <c r="D18" s="247"/>
      <c r="E18" s="247"/>
      <c r="F18" s="247"/>
      <c r="G18" s="72">
        <v>11</v>
      </c>
      <c r="H18" s="73">
        <f>H8+H9</f>
        <v>62845139</v>
      </c>
      <c r="I18" s="73">
        <f>I8+I9</f>
        <v>78723486</v>
      </c>
    </row>
    <row r="19" spans="1:9" ht="12.75" customHeight="1" x14ac:dyDescent="0.2">
      <c r="A19" s="248" t="s">
        <v>180</v>
      </c>
      <c r="B19" s="248"/>
      <c r="C19" s="248"/>
      <c r="D19" s="248"/>
      <c r="E19" s="248"/>
      <c r="F19" s="248"/>
      <c r="G19" s="72">
        <v>12</v>
      </c>
      <c r="H19" s="73">
        <f>H20+H21+H22+H23</f>
        <v>-16265727</v>
      </c>
      <c r="I19" s="73">
        <f>I20+I21+I22+I23</f>
        <v>-26101630</v>
      </c>
    </row>
    <row r="20" spans="1:9" ht="12.75" customHeight="1" x14ac:dyDescent="0.2">
      <c r="A20" s="225" t="s">
        <v>181</v>
      </c>
      <c r="B20" s="225"/>
      <c r="C20" s="225"/>
      <c r="D20" s="225"/>
      <c r="E20" s="225"/>
      <c r="F20" s="225"/>
      <c r="G20" s="70">
        <v>13</v>
      </c>
      <c r="H20" s="71">
        <v>378113</v>
      </c>
      <c r="I20" s="71">
        <v>-6824136</v>
      </c>
    </row>
    <row r="21" spans="1:9" ht="12.75" customHeight="1" x14ac:dyDescent="0.2">
      <c r="A21" s="225" t="s">
        <v>182</v>
      </c>
      <c r="B21" s="225"/>
      <c r="C21" s="225"/>
      <c r="D21" s="225"/>
      <c r="E21" s="225"/>
      <c r="F21" s="225"/>
      <c r="G21" s="70">
        <v>14</v>
      </c>
      <c r="H21" s="71">
        <v>-7054161</v>
      </c>
      <c r="I21" s="71">
        <v>-29731065</v>
      </c>
    </row>
    <row r="22" spans="1:9" ht="12.75" customHeight="1" x14ac:dyDescent="0.2">
      <c r="A22" s="225" t="s">
        <v>183</v>
      </c>
      <c r="B22" s="225"/>
      <c r="C22" s="225"/>
      <c r="D22" s="225"/>
      <c r="E22" s="225"/>
      <c r="F22" s="225"/>
      <c r="G22" s="70">
        <v>15</v>
      </c>
      <c r="H22" s="71">
        <v>-9589679</v>
      </c>
      <c r="I22" s="71">
        <v>10453571</v>
      </c>
    </row>
    <row r="23" spans="1:9" ht="12.75" customHeight="1" x14ac:dyDescent="0.2">
      <c r="A23" s="225" t="s">
        <v>184</v>
      </c>
      <c r="B23" s="225"/>
      <c r="C23" s="225"/>
      <c r="D23" s="225"/>
      <c r="E23" s="225"/>
      <c r="F23" s="225"/>
      <c r="G23" s="70">
        <v>16</v>
      </c>
      <c r="H23" s="71">
        <v>0</v>
      </c>
      <c r="I23" s="71">
        <v>0</v>
      </c>
    </row>
    <row r="24" spans="1:9" ht="12.75" customHeight="1" x14ac:dyDescent="0.2">
      <c r="A24" s="247" t="s">
        <v>185</v>
      </c>
      <c r="B24" s="247"/>
      <c r="C24" s="247"/>
      <c r="D24" s="247"/>
      <c r="E24" s="247"/>
      <c r="F24" s="247"/>
      <c r="G24" s="72">
        <v>17</v>
      </c>
      <c r="H24" s="73">
        <f>H18+H19</f>
        <v>46579412</v>
      </c>
      <c r="I24" s="73">
        <f>I18+I19</f>
        <v>52621856</v>
      </c>
    </row>
    <row r="25" spans="1:9" ht="12.75" customHeight="1" x14ac:dyDescent="0.2">
      <c r="A25" s="189" t="s">
        <v>186</v>
      </c>
      <c r="B25" s="189"/>
      <c r="C25" s="189"/>
      <c r="D25" s="189"/>
      <c r="E25" s="189"/>
      <c r="F25" s="189"/>
      <c r="G25" s="70">
        <v>18</v>
      </c>
      <c r="H25" s="71">
        <v>-1099055</v>
      </c>
      <c r="I25" s="71">
        <v>-6705480</v>
      </c>
    </row>
    <row r="26" spans="1:9" ht="12.75" customHeight="1" x14ac:dyDescent="0.2">
      <c r="A26" s="189" t="s">
        <v>187</v>
      </c>
      <c r="B26" s="189"/>
      <c r="C26" s="189"/>
      <c r="D26" s="189"/>
      <c r="E26" s="189"/>
      <c r="F26" s="189"/>
      <c r="G26" s="70">
        <v>19</v>
      </c>
      <c r="H26" s="71">
        <v>-141766</v>
      </c>
      <c r="I26" s="71">
        <v>-8599052</v>
      </c>
    </row>
    <row r="27" spans="1:9" ht="25.9" customHeight="1" x14ac:dyDescent="0.2">
      <c r="A27" s="252" t="s">
        <v>188</v>
      </c>
      <c r="B27" s="252"/>
      <c r="C27" s="252"/>
      <c r="D27" s="252"/>
      <c r="E27" s="252"/>
      <c r="F27" s="252"/>
      <c r="G27" s="72">
        <v>20</v>
      </c>
      <c r="H27" s="73">
        <f>H24+H25+H26</f>
        <v>45338591</v>
      </c>
      <c r="I27" s="73">
        <f>I24+I25+I26</f>
        <v>37317324</v>
      </c>
    </row>
    <row r="28" spans="1:9" x14ac:dyDescent="0.2">
      <c r="A28" s="251" t="s">
        <v>189</v>
      </c>
      <c r="B28" s="251"/>
      <c r="C28" s="251"/>
      <c r="D28" s="251"/>
      <c r="E28" s="251"/>
      <c r="F28" s="251"/>
      <c r="G28" s="251"/>
      <c r="H28" s="251"/>
      <c r="I28" s="251"/>
    </row>
    <row r="29" spans="1:9" ht="30.6" customHeight="1" x14ac:dyDescent="0.2">
      <c r="A29" s="189" t="s">
        <v>190</v>
      </c>
      <c r="B29" s="189"/>
      <c r="C29" s="189"/>
      <c r="D29" s="189"/>
      <c r="E29" s="189"/>
      <c r="F29" s="189"/>
      <c r="G29" s="70">
        <v>21</v>
      </c>
      <c r="H29" s="74">
        <v>194037</v>
      </c>
      <c r="I29" s="74">
        <v>2059182</v>
      </c>
    </row>
    <row r="30" spans="1:9" ht="12.75" customHeight="1" x14ac:dyDescent="0.2">
      <c r="A30" s="189" t="s">
        <v>191</v>
      </c>
      <c r="B30" s="189"/>
      <c r="C30" s="189"/>
      <c r="D30" s="189"/>
      <c r="E30" s="189"/>
      <c r="F30" s="189"/>
      <c r="G30" s="70">
        <v>22</v>
      </c>
      <c r="H30" s="74">
        <v>8000000</v>
      </c>
      <c r="I30" s="74">
        <v>0</v>
      </c>
    </row>
    <row r="31" spans="1:9" ht="12.75" customHeight="1" x14ac:dyDescent="0.2">
      <c r="A31" s="189" t="s">
        <v>192</v>
      </c>
      <c r="B31" s="189"/>
      <c r="C31" s="189"/>
      <c r="D31" s="189"/>
      <c r="E31" s="189"/>
      <c r="F31" s="189"/>
      <c r="G31" s="70">
        <v>23</v>
      </c>
      <c r="H31" s="74">
        <v>700164</v>
      </c>
      <c r="I31" s="74">
        <v>451250</v>
      </c>
    </row>
    <row r="32" spans="1:9" ht="12.75" customHeight="1" x14ac:dyDescent="0.2">
      <c r="A32" s="189" t="s">
        <v>193</v>
      </c>
      <c r="B32" s="189"/>
      <c r="C32" s="189"/>
      <c r="D32" s="189"/>
      <c r="E32" s="189"/>
      <c r="F32" s="189"/>
      <c r="G32" s="70">
        <v>24</v>
      </c>
      <c r="H32" s="74">
        <v>1554</v>
      </c>
      <c r="I32" s="74">
        <v>3295</v>
      </c>
    </row>
    <row r="33" spans="1:9" ht="12.75" customHeight="1" x14ac:dyDescent="0.2">
      <c r="A33" s="189" t="s">
        <v>194</v>
      </c>
      <c r="B33" s="189"/>
      <c r="C33" s="189"/>
      <c r="D33" s="189"/>
      <c r="E33" s="189"/>
      <c r="F33" s="189"/>
      <c r="G33" s="70">
        <v>25</v>
      </c>
      <c r="H33" s="74">
        <v>2064</v>
      </c>
      <c r="I33" s="74">
        <v>2308</v>
      </c>
    </row>
    <row r="34" spans="1:9" ht="12.75" customHeight="1" x14ac:dyDescent="0.2">
      <c r="A34" s="189" t="s">
        <v>195</v>
      </c>
      <c r="B34" s="189"/>
      <c r="C34" s="189"/>
      <c r="D34" s="189"/>
      <c r="E34" s="189"/>
      <c r="F34" s="189"/>
      <c r="G34" s="70">
        <v>26</v>
      </c>
      <c r="H34" s="74">
        <v>0</v>
      </c>
      <c r="I34" s="74">
        <v>0</v>
      </c>
    </row>
    <row r="35" spans="1:9" ht="26.45" customHeight="1" x14ac:dyDescent="0.2">
      <c r="A35" s="247" t="s">
        <v>196</v>
      </c>
      <c r="B35" s="247"/>
      <c r="C35" s="247"/>
      <c r="D35" s="247"/>
      <c r="E35" s="247"/>
      <c r="F35" s="247"/>
      <c r="G35" s="72">
        <v>27</v>
      </c>
      <c r="H35" s="75">
        <f>H29+H30+H31+H32+H33+H34</f>
        <v>8897819</v>
      </c>
      <c r="I35" s="75">
        <f>I29+I30+I31+I32+I33+I34</f>
        <v>2516035</v>
      </c>
    </row>
    <row r="36" spans="1:9" ht="22.9" customHeight="1" x14ac:dyDescent="0.2">
      <c r="A36" s="189" t="s">
        <v>197</v>
      </c>
      <c r="B36" s="189"/>
      <c r="C36" s="189"/>
      <c r="D36" s="189"/>
      <c r="E36" s="189"/>
      <c r="F36" s="189"/>
      <c r="G36" s="70">
        <v>28</v>
      </c>
      <c r="H36" s="74">
        <v>-39772649</v>
      </c>
      <c r="I36" s="74">
        <v>-21423255</v>
      </c>
    </row>
    <row r="37" spans="1:9" ht="12.75" customHeight="1" x14ac:dyDescent="0.2">
      <c r="A37" s="189" t="s">
        <v>198</v>
      </c>
      <c r="B37" s="189"/>
      <c r="C37" s="189"/>
      <c r="D37" s="189"/>
      <c r="E37" s="189"/>
      <c r="F37" s="189"/>
      <c r="G37" s="70">
        <v>29</v>
      </c>
      <c r="H37" s="74">
        <v>0</v>
      </c>
      <c r="I37" s="74">
        <v>0</v>
      </c>
    </row>
    <row r="38" spans="1:9" ht="12.75" customHeight="1" x14ac:dyDescent="0.2">
      <c r="A38" s="189" t="s">
        <v>199</v>
      </c>
      <c r="B38" s="189"/>
      <c r="C38" s="189"/>
      <c r="D38" s="189"/>
      <c r="E38" s="189"/>
      <c r="F38" s="189"/>
      <c r="G38" s="70">
        <v>30</v>
      </c>
      <c r="H38" s="74">
        <v>-178540</v>
      </c>
      <c r="I38" s="74">
        <v>0</v>
      </c>
    </row>
    <row r="39" spans="1:9" ht="12.75" customHeight="1" x14ac:dyDescent="0.2">
      <c r="A39" s="189" t="s">
        <v>200</v>
      </c>
      <c r="B39" s="189"/>
      <c r="C39" s="189"/>
      <c r="D39" s="189"/>
      <c r="E39" s="189"/>
      <c r="F39" s="189"/>
      <c r="G39" s="70">
        <v>31</v>
      </c>
      <c r="H39" s="74">
        <v>0</v>
      </c>
      <c r="I39" s="74">
        <v>-302120248</v>
      </c>
    </row>
    <row r="40" spans="1:9" ht="12.75" customHeight="1" x14ac:dyDescent="0.2">
      <c r="A40" s="189" t="s">
        <v>201</v>
      </c>
      <c r="B40" s="189"/>
      <c r="C40" s="189"/>
      <c r="D40" s="189"/>
      <c r="E40" s="189"/>
      <c r="F40" s="189"/>
      <c r="G40" s="70">
        <v>32</v>
      </c>
      <c r="H40" s="74">
        <v>0</v>
      </c>
      <c r="I40" s="74">
        <v>-7372</v>
      </c>
    </row>
    <row r="41" spans="1:9" ht="24" customHeight="1" x14ac:dyDescent="0.2">
      <c r="A41" s="247" t="s">
        <v>202</v>
      </c>
      <c r="B41" s="247"/>
      <c r="C41" s="247"/>
      <c r="D41" s="247"/>
      <c r="E41" s="247"/>
      <c r="F41" s="247"/>
      <c r="G41" s="72">
        <v>33</v>
      </c>
      <c r="H41" s="75">
        <f>H36+H37+H38+H39+H40</f>
        <v>-39951189</v>
      </c>
      <c r="I41" s="75">
        <f>I36+I37+I38+I39+I40</f>
        <v>-323550875</v>
      </c>
    </row>
    <row r="42" spans="1:9" ht="29.45" customHeight="1" x14ac:dyDescent="0.2">
      <c r="A42" s="252" t="s">
        <v>203</v>
      </c>
      <c r="B42" s="252"/>
      <c r="C42" s="252"/>
      <c r="D42" s="252"/>
      <c r="E42" s="252"/>
      <c r="F42" s="252"/>
      <c r="G42" s="72">
        <v>34</v>
      </c>
      <c r="H42" s="75">
        <f>H35+H41</f>
        <v>-31053370</v>
      </c>
      <c r="I42" s="75">
        <f>I35+I41</f>
        <v>-321034840</v>
      </c>
    </row>
    <row r="43" spans="1:9" x14ac:dyDescent="0.2">
      <c r="A43" s="251" t="s">
        <v>204</v>
      </c>
      <c r="B43" s="251"/>
      <c r="C43" s="251"/>
      <c r="D43" s="251"/>
      <c r="E43" s="251"/>
      <c r="F43" s="251"/>
      <c r="G43" s="251"/>
      <c r="H43" s="251"/>
      <c r="I43" s="251"/>
    </row>
    <row r="44" spans="1:9" ht="12.75" customHeight="1" x14ac:dyDescent="0.2">
      <c r="A44" s="189" t="s">
        <v>205</v>
      </c>
      <c r="B44" s="189"/>
      <c r="C44" s="189"/>
      <c r="D44" s="189"/>
      <c r="E44" s="189"/>
      <c r="F44" s="189"/>
      <c r="G44" s="70">
        <v>35</v>
      </c>
      <c r="H44" s="74">
        <v>0</v>
      </c>
      <c r="I44" s="74">
        <v>0</v>
      </c>
    </row>
    <row r="45" spans="1:9" ht="25.15" customHeight="1" x14ac:dyDescent="0.2">
      <c r="A45" s="189" t="s">
        <v>206</v>
      </c>
      <c r="B45" s="189"/>
      <c r="C45" s="189"/>
      <c r="D45" s="189"/>
      <c r="E45" s="189"/>
      <c r="F45" s="189"/>
      <c r="G45" s="70">
        <v>36</v>
      </c>
      <c r="H45" s="74">
        <v>0</v>
      </c>
      <c r="I45" s="74">
        <v>0</v>
      </c>
    </row>
    <row r="46" spans="1:9" ht="12.75" customHeight="1" x14ac:dyDescent="0.2">
      <c r="A46" s="189" t="s">
        <v>207</v>
      </c>
      <c r="B46" s="189"/>
      <c r="C46" s="189"/>
      <c r="D46" s="189"/>
      <c r="E46" s="189"/>
      <c r="F46" s="189"/>
      <c r="G46" s="70">
        <v>37</v>
      </c>
      <c r="H46" s="74">
        <v>2194</v>
      </c>
      <c r="I46" s="74">
        <v>347316480</v>
      </c>
    </row>
    <row r="47" spans="1:9" ht="12.75" customHeight="1" x14ac:dyDescent="0.2">
      <c r="A47" s="189" t="s">
        <v>208</v>
      </c>
      <c r="B47" s="189"/>
      <c r="C47" s="189"/>
      <c r="D47" s="189"/>
      <c r="E47" s="189"/>
      <c r="F47" s="189"/>
      <c r="G47" s="70">
        <v>38</v>
      </c>
      <c r="H47" s="74">
        <v>0</v>
      </c>
      <c r="I47" s="74">
        <v>1779875</v>
      </c>
    </row>
    <row r="48" spans="1:9" ht="22.15" customHeight="1" x14ac:dyDescent="0.2">
      <c r="A48" s="247" t="s">
        <v>209</v>
      </c>
      <c r="B48" s="247"/>
      <c r="C48" s="247"/>
      <c r="D48" s="247"/>
      <c r="E48" s="247"/>
      <c r="F48" s="247"/>
      <c r="G48" s="72">
        <v>39</v>
      </c>
      <c r="H48" s="75">
        <f>H44+H45+H46+H47</f>
        <v>2194</v>
      </c>
      <c r="I48" s="75">
        <f>I44+I45+I46+I47</f>
        <v>349096355</v>
      </c>
    </row>
    <row r="49" spans="1:9" ht="24.6" customHeight="1" x14ac:dyDescent="0.2">
      <c r="A49" s="189" t="s">
        <v>305</v>
      </c>
      <c r="B49" s="189"/>
      <c r="C49" s="189"/>
      <c r="D49" s="189"/>
      <c r="E49" s="189"/>
      <c r="F49" s="189"/>
      <c r="G49" s="70">
        <v>40</v>
      </c>
      <c r="H49" s="74">
        <v>-1600354</v>
      </c>
      <c r="I49" s="74">
        <v>-61000947</v>
      </c>
    </row>
    <row r="50" spans="1:9" ht="12.75" customHeight="1" x14ac:dyDescent="0.2">
      <c r="A50" s="189" t="s">
        <v>210</v>
      </c>
      <c r="B50" s="189"/>
      <c r="C50" s="189"/>
      <c r="D50" s="189"/>
      <c r="E50" s="189"/>
      <c r="F50" s="189"/>
      <c r="G50" s="70">
        <v>41</v>
      </c>
      <c r="H50" s="74">
        <v>-902553</v>
      </c>
      <c r="I50" s="74">
        <v>-540081</v>
      </c>
    </row>
    <row r="51" spans="1:9" ht="12.75" customHeight="1" x14ac:dyDescent="0.2">
      <c r="A51" s="189" t="s">
        <v>211</v>
      </c>
      <c r="B51" s="189"/>
      <c r="C51" s="189"/>
      <c r="D51" s="189"/>
      <c r="E51" s="189"/>
      <c r="F51" s="189"/>
      <c r="G51" s="70">
        <v>42</v>
      </c>
      <c r="H51" s="74">
        <v>-25095</v>
      </c>
      <c r="I51" s="74">
        <v>-24351</v>
      </c>
    </row>
    <row r="52" spans="1:9" ht="22.9" customHeight="1" x14ac:dyDescent="0.2">
      <c r="A52" s="189" t="s">
        <v>212</v>
      </c>
      <c r="B52" s="189"/>
      <c r="C52" s="189"/>
      <c r="D52" s="189"/>
      <c r="E52" s="189"/>
      <c r="F52" s="189"/>
      <c r="G52" s="70">
        <v>43</v>
      </c>
      <c r="H52" s="74">
        <v>-1756710</v>
      </c>
      <c r="I52" s="74">
        <v>-859805</v>
      </c>
    </row>
    <row r="53" spans="1:9" ht="12.75" customHeight="1" x14ac:dyDescent="0.2">
      <c r="A53" s="189" t="s">
        <v>213</v>
      </c>
      <c r="B53" s="189"/>
      <c r="C53" s="189"/>
      <c r="D53" s="189"/>
      <c r="E53" s="189"/>
      <c r="F53" s="189"/>
      <c r="G53" s="70">
        <v>44</v>
      </c>
      <c r="H53" s="74">
        <v>-3443597</v>
      </c>
      <c r="I53" s="74">
        <v>-4205144</v>
      </c>
    </row>
    <row r="54" spans="1:9" ht="30.6" customHeight="1" x14ac:dyDescent="0.2">
      <c r="A54" s="247" t="s">
        <v>214</v>
      </c>
      <c r="B54" s="247"/>
      <c r="C54" s="247"/>
      <c r="D54" s="247"/>
      <c r="E54" s="247"/>
      <c r="F54" s="247"/>
      <c r="G54" s="72">
        <v>45</v>
      </c>
      <c r="H54" s="75">
        <f>H49+H50+H51+H52+H53</f>
        <v>-7728309</v>
      </c>
      <c r="I54" s="75">
        <f>I49+I50+I51+I52+I53</f>
        <v>-66630328</v>
      </c>
    </row>
    <row r="55" spans="1:9" ht="29.45" customHeight="1" x14ac:dyDescent="0.2">
      <c r="A55" s="252" t="s">
        <v>215</v>
      </c>
      <c r="B55" s="252"/>
      <c r="C55" s="252"/>
      <c r="D55" s="252"/>
      <c r="E55" s="252"/>
      <c r="F55" s="252"/>
      <c r="G55" s="72">
        <v>46</v>
      </c>
      <c r="H55" s="75">
        <f>H48+H54</f>
        <v>-7726115</v>
      </c>
      <c r="I55" s="75">
        <f>I48+I54</f>
        <v>282466027</v>
      </c>
    </row>
    <row r="56" spans="1:9" x14ac:dyDescent="0.2">
      <c r="A56" s="189" t="s">
        <v>216</v>
      </c>
      <c r="B56" s="189"/>
      <c r="C56" s="189"/>
      <c r="D56" s="189"/>
      <c r="E56" s="189"/>
      <c r="F56" s="189"/>
      <c r="G56" s="70">
        <v>47</v>
      </c>
      <c r="H56" s="74">
        <v>0</v>
      </c>
      <c r="I56" s="74">
        <v>0</v>
      </c>
    </row>
    <row r="57" spans="1:9" ht="26.45" customHeight="1" x14ac:dyDescent="0.2">
      <c r="A57" s="252" t="s">
        <v>217</v>
      </c>
      <c r="B57" s="252"/>
      <c r="C57" s="252"/>
      <c r="D57" s="252"/>
      <c r="E57" s="252"/>
      <c r="F57" s="252"/>
      <c r="G57" s="72">
        <v>48</v>
      </c>
      <c r="H57" s="75">
        <f>H27+H42+H55+H56</f>
        <v>6559106</v>
      </c>
      <c r="I57" s="75">
        <f>I27+I42+I55+I56</f>
        <v>-1251489</v>
      </c>
    </row>
    <row r="58" spans="1:9" x14ac:dyDescent="0.2">
      <c r="A58" s="253" t="s">
        <v>218</v>
      </c>
      <c r="B58" s="253"/>
      <c r="C58" s="253"/>
      <c r="D58" s="253"/>
      <c r="E58" s="253"/>
      <c r="F58" s="253"/>
      <c r="G58" s="70">
        <v>49</v>
      </c>
      <c r="H58" s="74">
        <v>42528048</v>
      </c>
      <c r="I58" s="74">
        <v>27138040</v>
      </c>
    </row>
    <row r="59" spans="1:9" ht="31.15" customHeight="1" x14ac:dyDescent="0.2">
      <c r="A59" s="252" t="s">
        <v>219</v>
      </c>
      <c r="B59" s="252"/>
      <c r="C59" s="252"/>
      <c r="D59" s="252"/>
      <c r="E59" s="252"/>
      <c r="F59" s="252"/>
      <c r="G59" s="72">
        <v>50</v>
      </c>
      <c r="H59" s="75">
        <f>H57+H58</f>
        <v>49087154</v>
      </c>
      <c r="I59" s="75">
        <f>I57+I58</f>
        <v>25886551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85" workbookViewId="0">
      <selection activeCell="A3" sqref="A3:I3"/>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1" t="s">
        <v>220</v>
      </c>
      <c r="B1" s="242"/>
      <c r="C1" s="242"/>
      <c r="D1" s="242"/>
      <c r="E1" s="242"/>
      <c r="F1" s="242"/>
      <c r="G1" s="242"/>
      <c r="H1" s="242"/>
      <c r="I1" s="242"/>
    </row>
    <row r="2" spans="1:9" ht="12.75" customHeight="1" x14ac:dyDescent="0.2">
      <c r="A2" s="243" t="s">
        <v>474</v>
      </c>
      <c r="B2" s="195"/>
      <c r="C2" s="195"/>
      <c r="D2" s="195"/>
      <c r="E2" s="195"/>
      <c r="F2" s="195"/>
      <c r="G2" s="195"/>
      <c r="H2" s="195"/>
      <c r="I2" s="195"/>
    </row>
    <row r="3" spans="1:9" x14ac:dyDescent="0.2">
      <c r="A3" s="267" t="s">
        <v>446</v>
      </c>
      <c r="B3" s="268"/>
      <c r="C3" s="268"/>
      <c r="D3" s="268"/>
      <c r="E3" s="268"/>
      <c r="F3" s="268"/>
      <c r="G3" s="268"/>
      <c r="H3" s="268"/>
      <c r="I3" s="268"/>
    </row>
    <row r="4" spans="1:9" x14ac:dyDescent="0.2">
      <c r="A4" s="244" t="s">
        <v>470</v>
      </c>
      <c r="B4" s="199"/>
      <c r="C4" s="199"/>
      <c r="D4" s="199"/>
      <c r="E4" s="199"/>
      <c r="F4" s="199"/>
      <c r="G4" s="199"/>
      <c r="H4" s="199"/>
      <c r="I4" s="200"/>
    </row>
    <row r="5" spans="1:9" ht="24" thickBot="1" x14ac:dyDescent="0.25">
      <c r="A5" s="254" t="s">
        <v>2</v>
      </c>
      <c r="B5" s="255"/>
      <c r="C5" s="255"/>
      <c r="D5" s="255"/>
      <c r="E5" s="255"/>
      <c r="F5" s="256"/>
      <c r="G5" s="15" t="s">
        <v>103</v>
      </c>
      <c r="H5" s="21" t="s">
        <v>301</v>
      </c>
      <c r="I5" s="21" t="s">
        <v>279</v>
      </c>
    </row>
    <row r="6" spans="1:9" x14ac:dyDescent="0.2">
      <c r="A6" s="271">
        <v>1</v>
      </c>
      <c r="B6" s="272"/>
      <c r="C6" s="272"/>
      <c r="D6" s="272"/>
      <c r="E6" s="272"/>
      <c r="F6" s="273"/>
      <c r="G6" s="16">
        <v>2</v>
      </c>
      <c r="H6" s="22" t="s">
        <v>167</v>
      </c>
      <c r="I6" s="22" t="s">
        <v>168</v>
      </c>
    </row>
    <row r="7" spans="1:9" x14ac:dyDescent="0.2">
      <c r="A7" s="261" t="s">
        <v>169</v>
      </c>
      <c r="B7" s="262"/>
      <c r="C7" s="262"/>
      <c r="D7" s="262"/>
      <c r="E7" s="262"/>
      <c r="F7" s="262"/>
      <c r="G7" s="262"/>
      <c r="H7" s="262"/>
      <c r="I7" s="263"/>
    </row>
    <row r="8" spans="1:9" x14ac:dyDescent="0.2">
      <c r="A8" s="265" t="s">
        <v>221</v>
      </c>
      <c r="B8" s="265"/>
      <c r="C8" s="265"/>
      <c r="D8" s="265"/>
      <c r="E8" s="265"/>
      <c r="F8" s="265"/>
      <c r="G8" s="17">
        <v>1</v>
      </c>
      <c r="H8" s="24">
        <v>0</v>
      </c>
      <c r="I8" s="24">
        <v>0</v>
      </c>
    </row>
    <row r="9" spans="1:9" x14ac:dyDescent="0.2">
      <c r="A9" s="258" t="s">
        <v>222</v>
      </c>
      <c r="B9" s="258"/>
      <c r="C9" s="258"/>
      <c r="D9" s="258"/>
      <c r="E9" s="258"/>
      <c r="F9" s="258"/>
      <c r="G9" s="18">
        <v>2</v>
      </c>
      <c r="H9" s="25">
        <v>0</v>
      </c>
      <c r="I9" s="25">
        <v>0</v>
      </c>
    </row>
    <row r="10" spans="1:9" x14ac:dyDescent="0.2">
      <c r="A10" s="258" t="s">
        <v>223</v>
      </c>
      <c r="B10" s="258"/>
      <c r="C10" s="258"/>
      <c r="D10" s="258"/>
      <c r="E10" s="258"/>
      <c r="F10" s="258"/>
      <c r="G10" s="18">
        <v>3</v>
      </c>
      <c r="H10" s="25">
        <v>0</v>
      </c>
      <c r="I10" s="25">
        <v>0</v>
      </c>
    </row>
    <row r="11" spans="1:9" x14ac:dyDescent="0.2">
      <c r="A11" s="258" t="s">
        <v>224</v>
      </c>
      <c r="B11" s="258"/>
      <c r="C11" s="258"/>
      <c r="D11" s="258"/>
      <c r="E11" s="258"/>
      <c r="F11" s="258"/>
      <c r="G11" s="18">
        <v>4</v>
      </c>
      <c r="H11" s="25">
        <v>0</v>
      </c>
      <c r="I11" s="25">
        <v>0</v>
      </c>
    </row>
    <row r="12" spans="1:9" x14ac:dyDescent="0.2">
      <c r="A12" s="258" t="s">
        <v>393</v>
      </c>
      <c r="B12" s="258"/>
      <c r="C12" s="258"/>
      <c r="D12" s="258"/>
      <c r="E12" s="258"/>
      <c r="F12" s="258"/>
      <c r="G12" s="18">
        <v>5</v>
      </c>
      <c r="H12" s="25">
        <v>0</v>
      </c>
      <c r="I12" s="25">
        <v>0</v>
      </c>
    </row>
    <row r="13" spans="1:9" x14ac:dyDescent="0.2">
      <c r="A13" s="266" t="s">
        <v>394</v>
      </c>
      <c r="B13" s="266"/>
      <c r="C13" s="266"/>
      <c r="D13" s="266"/>
      <c r="E13" s="266"/>
      <c r="F13" s="266"/>
      <c r="G13" s="60">
        <v>6</v>
      </c>
      <c r="H13" s="63">
        <f>SUM(H8:H12)</f>
        <v>0</v>
      </c>
      <c r="I13" s="63">
        <f>SUM(I8:I12)</f>
        <v>0</v>
      </c>
    </row>
    <row r="14" spans="1:9" ht="12.75" customHeight="1" x14ac:dyDescent="0.2">
      <c r="A14" s="258" t="s">
        <v>395</v>
      </c>
      <c r="B14" s="258"/>
      <c r="C14" s="258"/>
      <c r="D14" s="258"/>
      <c r="E14" s="258"/>
      <c r="F14" s="258"/>
      <c r="G14" s="18">
        <v>7</v>
      </c>
      <c r="H14" s="25">
        <v>0</v>
      </c>
      <c r="I14" s="25">
        <v>0</v>
      </c>
    </row>
    <row r="15" spans="1:9" ht="12.75" customHeight="1" x14ac:dyDescent="0.2">
      <c r="A15" s="258" t="s">
        <v>396</v>
      </c>
      <c r="B15" s="258"/>
      <c r="C15" s="258"/>
      <c r="D15" s="258"/>
      <c r="E15" s="258"/>
      <c r="F15" s="258"/>
      <c r="G15" s="18">
        <v>8</v>
      </c>
      <c r="H15" s="25">
        <v>0</v>
      </c>
      <c r="I15" s="25">
        <v>0</v>
      </c>
    </row>
    <row r="16" spans="1:9" ht="12.75" customHeight="1" x14ac:dyDescent="0.2">
      <c r="A16" s="258" t="s">
        <v>397</v>
      </c>
      <c r="B16" s="258"/>
      <c r="C16" s="258"/>
      <c r="D16" s="258"/>
      <c r="E16" s="258"/>
      <c r="F16" s="258"/>
      <c r="G16" s="18">
        <v>9</v>
      </c>
      <c r="H16" s="25">
        <v>0</v>
      </c>
      <c r="I16" s="25">
        <v>0</v>
      </c>
    </row>
    <row r="17" spans="1:9" ht="12.75" customHeight="1" x14ac:dyDescent="0.2">
      <c r="A17" s="258" t="s">
        <v>398</v>
      </c>
      <c r="B17" s="258"/>
      <c r="C17" s="258"/>
      <c r="D17" s="258"/>
      <c r="E17" s="258"/>
      <c r="F17" s="258"/>
      <c r="G17" s="18">
        <v>10</v>
      </c>
      <c r="H17" s="25">
        <v>0</v>
      </c>
      <c r="I17" s="25">
        <v>0</v>
      </c>
    </row>
    <row r="18" spans="1:9" ht="12.75" customHeight="1" x14ac:dyDescent="0.2">
      <c r="A18" s="258" t="s">
        <v>399</v>
      </c>
      <c r="B18" s="258"/>
      <c r="C18" s="258"/>
      <c r="D18" s="258"/>
      <c r="E18" s="258"/>
      <c r="F18" s="258"/>
      <c r="G18" s="18">
        <v>11</v>
      </c>
      <c r="H18" s="25">
        <v>0</v>
      </c>
      <c r="I18" s="25">
        <v>0</v>
      </c>
    </row>
    <row r="19" spans="1:9" ht="12.75" customHeight="1" x14ac:dyDescent="0.2">
      <c r="A19" s="258" t="s">
        <v>400</v>
      </c>
      <c r="B19" s="258"/>
      <c r="C19" s="258"/>
      <c r="D19" s="258"/>
      <c r="E19" s="258"/>
      <c r="F19" s="258"/>
      <c r="G19" s="18">
        <v>12</v>
      </c>
      <c r="H19" s="25">
        <v>0</v>
      </c>
      <c r="I19" s="25">
        <v>0</v>
      </c>
    </row>
    <row r="20" spans="1:9" ht="26.25" customHeight="1" x14ac:dyDescent="0.2">
      <c r="A20" s="266" t="s">
        <v>401</v>
      </c>
      <c r="B20" s="266"/>
      <c r="C20" s="266"/>
      <c r="D20" s="266"/>
      <c r="E20" s="266"/>
      <c r="F20" s="266"/>
      <c r="G20" s="60">
        <v>13</v>
      </c>
      <c r="H20" s="63">
        <f>SUM(H14:H19)</f>
        <v>0</v>
      </c>
      <c r="I20" s="63">
        <f>SUM(I14:I19)</f>
        <v>0</v>
      </c>
    </row>
    <row r="21" spans="1:9" ht="27.6" customHeight="1" x14ac:dyDescent="0.2">
      <c r="A21" s="264" t="s">
        <v>402</v>
      </c>
      <c r="B21" s="264"/>
      <c r="C21" s="264"/>
      <c r="D21" s="264"/>
      <c r="E21" s="264"/>
      <c r="F21" s="264"/>
      <c r="G21" s="61">
        <v>14</v>
      </c>
      <c r="H21" s="26">
        <f>H13+H20</f>
        <v>0</v>
      </c>
      <c r="I21" s="26">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7">
        <v>15</v>
      </c>
      <c r="H23" s="24">
        <v>0</v>
      </c>
      <c r="I23" s="24">
        <v>0</v>
      </c>
    </row>
    <row r="24" spans="1:9" ht="12.75" customHeight="1" x14ac:dyDescent="0.2">
      <c r="A24" s="258" t="s">
        <v>226</v>
      </c>
      <c r="B24" s="258"/>
      <c r="C24" s="258"/>
      <c r="D24" s="258"/>
      <c r="E24" s="258"/>
      <c r="F24" s="258"/>
      <c r="G24" s="17">
        <v>16</v>
      </c>
      <c r="H24" s="25">
        <v>0</v>
      </c>
      <c r="I24" s="25">
        <v>0</v>
      </c>
    </row>
    <row r="25" spans="1:9" ht="12.75" customHeight="1" x14ac:dyDescent="0.2">
      <c r="A25" s="258" t="s">
        <v>227</v>
      </c>
      <c r="B25" s="258"/>
      <c r="C25" s="258"/>
      <c r="D25" s="258"/>
      <c r="E25" s="258"/>
      <c r="F25" s="258"/>
      <c r="G25" s="17">
        <v>17</v>
      </c>
      <c r="H25" s="25">
        <v>0</v>
      </c>
      <c r="I25" s="25">
        <v>0</v>
      </c>
    </row>
    <row r="26" spans="1:9" ht="12.75" customHeight="1" x14ac:dyDescent="0.2">
      <c r="A26" s="258" t="s">
        <v>228</v>
      </c>
      <c r="B26" s="258"/>
      <c r="C26" s="258"/>
      <c r="D26" s="258"/>
      <c r="E26" s="258"/>
      <c r="F26" s="258"/>
      <c r="G26" s="17">
        <v>18</v>
      </c>
      <c r="H26" s="25">
        <v>0</v>
      </c>
      <c r="I26" s="25">
        <v>0</v>
      </c>
    </row>
    <row r="27" spans="1:9" ht="12.75" customHeight="1" x14ac:dyDescent="0.2">
      <c r="A27" s="258" t="s">
        <v>229</v>
      </c>
      <c r="B27" s="258"/>
      <c r="C27" s="258"/>
      <c r="D27" s="258"/>
      <c r="E27" s="258"/>
      <c r="F27" s="258"/>
      <c r="G27" s="17">
        <v>19</v>
      </c>
      <c r="H27" s="25">
        <v>0</v>
      </c>
      <c r="I27" s="25">
        <v>0</v>
      </c>
    </row>
    <row r="28" spans="1:9" ht="12.75" customHeight="1" x14ac:dyDescent="0.2">
      <c r="A28" s="258" t="s">
        <v>230</v>
      </c>
      <c r="B28" s="258"/>
      <c r="C28" s="258"/>
      <c r="D28" s="258"/>
      <c r="E28" s="258"/>
      <c r="F28" s="258"/>
      <c r="G28" s="17">
        <v>20</v>
      </c>
      <c r="H28" s="25">
        <v>0</v>
      </c>
      <c r="I28" s="25">
        <v>0</v>
      </c>
    </row>
    <row r="29" spans="1:9" ht="24" customHeight="1" x14ac:dyDescent="0.2">
      <c r="A29" s="259" t="s">
        <v>403</v>
      </c>
      <c r="B29" s="259"/>
      <c r="C29" s="259"/>
      <c r="D29" s="259"/>
      <c r="E29" s="259"/>
      <c r="F29" s="259"/>
      <c r="G29" s="60">
        <v>21</v>
      </c>
      <c r="H29" s="64">
        <f>SUM(H23:H28)</f>
        <v>0</v>
      </c>
      <c r="I29" s="64">
        <f>SUM(I23:I28)</f>
        <v>0</v>
      </c>
    </row>
    <row r="30" spans="1:9" ht="27" customHeight="1" x14ac:dyDescent="0.2">
      <c r="A30" s="258" t="s">
        <v>231</v>
      </c>
      <c r="B30" s="258"/>
      <c r="C30" s="258"/>
      <c r="D30" s="258"/>
      <c r="E30" s="258"/>
      <c r="F30" s="258"/>
      <c r="G30" s="18">
        <v>22</v>
      </c>
      <c r="H30" s="25">
        <v>0</v>
      </c>
      <c r="I30" s="25">
        <v>0</v>
      </c>
    </row>
    <row r="31" spans="1:9" ht="12.75" customHeight="1" x14ac:dyDescent="0.2">
      <c r="A31" s="258" t="s">
        <v>232</v>
      </c>
      <c r="B31" s="258"/>
      <c r="C31" s="258"/>
      <c r="D31" s="258"/>
      <c r="E31" s="258"/>
      <c r="F31" s="258"/>
      <c r="G31" s="18">
        <v>23</v>
      </c>
      <c r="H31" s="25">
        <v>0</v>
      </c>
      <c r="I31" s="25">
        <v>0</v>
      </c>
    </row>
    <row r="32" spans="1:9" ht="12.75" customHeight="1" x14ac:dyDescent="0.2">
      <c r="A32" s="258" t="s">
        <v>404</v>
      </c>
      <c r="B32" s="258"/>
      <c r="C32" s="258"/>
      <c r="D32" s="258"/>
      <c r="E32" s="258"/>
      <c r="F32" s="258"/>
      <c r="G32" s="18">
        <v>24</v>
      </c>
      <c r="H32" s="25">
        <v>0</v>
      </c>
      <c r="I32" s="25">
        <v>0</v>
      </c>
    </row>
    <row r="33" spans="1:9" ht="12.75" customHeight="1" x14ac:dyDescent="0.2">
      <c r="A33" s="258" t="s">
        <v>233</v>
      </c>
      <c r="B33" s="258"/>
      <c r="C33" s="258"/>
      <c r="D33" s="258"/>
      <c r="E33" s="258"/>
      <c r="F33" s="258"/>
      <c r="G33" s="18">
        <v>25</v>
      </c>
      <c r="H33" s="25">
        <v>0</v>
      </c>
      <c r="I33" s="25">
        <v>0</v>
      </c>
    </row>
    <row r="34" spans="1:9" ht="12.75" customHeight="1" x14ac:dyDescent="0.2">
      <c r="A34" s="258" t="s">
        <v>234</v>
      </c>
      <c r="B34" s="258"/>
      <c r="C34" s="258"/>
      <c r="D34" s="258"/>
      <c r="E34" s="258"/>
      <c r="F34" s="258"/>
      <c r="G34" s="18">
        <v>26</v>
      </c>
      <c r="H34" s="25">
        <v>0</v>
      </c>
      <c r="I34" s="25">
        <v>0</v>
      </c>
    </row>
    <row r="35" spans="1:9" ht="25.9" customHeight="1" x14ac:dyDescent="0.2">
      <c r="A35" s="259" t="s">
        <v>405</v>
      </c>
      <c r="B35" s="259"/>
      <c r="C35" s="259"/>
      <c r="D35" s="259"/>
      <c r="E35" s="259"/>
      <c r="F35" s="259"/>
      <c r="G35" s="60">
        <v>27</v>
      </c>
      <c r="H35" s="64">
        <f>SUM(H30:H34)</f>
        <v>0</v>
      </c>
      <c r="I35" s="64">
        <f>SUM(I30:I34)</f>
        <v>0</v>
      </c>
    </row>
    <row r="36" spans="1:9" ht="28.15" customHeight="1" x14ac:dyDescent="0.2">
      <c r="A36" s="264" t="s">
        <v>406</v>
      </c>
      <c r="B36" s="264"/>
      <c r="C36" s="264"/>
      <c r="D36" s="264"/>
      <c r="E36" s="264"/>
      <c r="F36" s="264"/>
      <c r="G36" s="61">
        <v>28</v>
      </c>
      <c r="H36" s="65">
        <f>H29+H35</f>
        <v>0</v>
      </c>
      <c r="I36" s="65">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7">
        <v>29</v>
      </c>
      <c r="H38" s="24">
        <v>0</v>
      </c>
      <c r="I38" s="24">
        <v>0</v>
      </c>
    </row>
    <row r="39" spans="1:9" ht="25.15" customHeight="1" x14ac:dyDescent="0.2">
      <c r="A39" s="257" t="s">
        <v>236</v>
      </c>
      <c r="B39" s="257"/>
      <c r="C39" s="257"/>
      <c r="D39" s="257"/>
      <c r="E39" s="257"/>
      <c r="F39" s="257"/>
      <c r="G39" s="18">
        <v>30</v>
      </c>
      <c r="H39" s="25">
        <v>0</v>
      </c>
      <c r="I39" s="25">
        <v>0</v>
      </c>
    </row>
    <row r="40" spans="1:9" ht="12.75" customHeight="1" x14ac:dyDescent="0.2">
      <c r="A40" s="257" t="s">
        <v>237</v>
      </c>
      <c r="B40" s="257"/>
      <c r="C40" s="257"/>
      <c r="D40" s="257"/>
      <c r="E40" s="257"/>
      <c r="F40" s="257"/>
      <c r="G40" s="18">
        <v>31</v>
      </c>
      <c r="H40" s="25">
        <v>0</v>
      </c>
      <c r="I40" s="25">
        <v>0</v>
      </c>
    </row>
    <row r="41" spans="1:9" ht="12.75" customHeight="1" x14ac:dyDescent="0.2">
      <c r="A41" s="257" t="s">
        <v>238</v>
      </c>
      <c r="B41" s="257"/>
      <c r="C41" s="257"/>
      <c r="D41" s="257"/>
      <c r="E41" s="257"/>
      <c r="F41" s="257"/>
      <c r="G41" s="18">
        <v>32</v>
      </c>
      <c r="H41" s="25">
        <v>0</v>
      </c>
      <c r="I41" s="25">
        <v>0</v>
      </c>
    </row>
    <row r="42" spans="1:9" ht="25.9" customHeight="1" x14ac:dyDescent="0.2">
      <c r="A42" s="259" t="s">
        <v>407</v>
      </c>
      <c r="B42" s="259"/>
      <c r="C42" s="259"/>
      <c r="D42" s="259"/>
      <c r="E42" s="259"/>
      <c r="F42" s="259"/>
      <c r="G42" s="60">
        <v>33</v>
      </c>
      <c r="H42" s="64">
        <f>H41+H40+H39+H38</f>
        <v>0</v>
      </c>
      <c r="I42" s="64">
        <f>I41+I40+I39+I38</f>
        <v>0</v>
      </c>
    </row>
    <row r="43" spans="1:9" ht="24.6" customHeight="1" x14ac:dyDescent="0.2">
      <c r="A43" s="257" t="s">
        <v>239</v>
      </c>
      <c r="B43" s="257"/>
      <c r="C43" s="257"/>
      <c r="D43" s="257"/>
      <c r="E43" s="257"/>
      <c r="F43" s="257"/>
      <c r="G43" s="18">
        <v>34</v>
      </c>
      <c r="H43" s="25">
        <v>0</v>
      </c>
      <c r="I43" s="25">
        <v>0</v>
      </c>
    </row>
    <row r="44" spans="1:9" ht="12.75" customHeight="1" x14ac:dyDescent="0.2">
      <c r="A44" s="257" t="s">
        <v>240</v>
      </c>
      <c r="B44" s="257"/>
      <c r="C44" s="257"/>
      <c r="D44" s="257"/>
      <c r="E44" s="257"/>
      <c r="F44" s="257"/>
      <c r="G44" s="18">
        <v>35</v>
      </c>
      <c r="H44" s="25">
        <v>0</v>
      </c>
      <c r="I44" s="25">
        <v>0</v>
      </c>
    </row>
    <row r="45" spans="1:9" ht="12.75" customHeight="1" x14ac:dyDescent="0.2">
      <c r="A45" s="257" t="s">
        <v>241</v>
      </c>
      <c r="B45" s="257"/>
      <c r="C45" s="257"/>
      <c r="D45" s="257"/>
      <c r="E45" s="257"/>
      <c r="F45" s="257"/>
      <c r="G45" s="18">
        <v>36</v>
      </c>
      <c r="H45" s="25">
        <v>0</v>
      </c>
      <c r="I45" s="25">
        <v>0</v>
      </c>
    </row>
    <row r="46" spans="1:9" ht="21" customHeight="1" x14ac:dyDescent="0.2">
      <c r="A46" s="257" t="s">
        <v>242</v>
      </c>
      <c r="B46" s="257"/>
      <c r="C46" s="257"/>
      <c r="D46" s="257"/>
      <c r="E46" s="257"/>
      <c r="F46" s="257"/>
      <c r="G46" s="18">
        <v>37</v>
      </c>
      <c r="H46" s="25">
        <v>0</v>
      </c>
      <c r="I46" s="25">
        <v>0</v>
      </c>
    </row>
    <row r="47" spans="1:9" ht="12.75" customHeight="1" x14ac:dyDescent="0.2">
      <c r="A47" s="257" t="s">
        <v>243</v>
      </c>
      <c r="B47" s="257"/>
      <c r="C47" s="257"/>
      <c r="D47" s="257"/>
      <c r="E47" s="257"/>
      <c r="F47" s="257"/>
      <c r="G47" s="18">
        <v>38</v>
      </c>
      <c r="H47" s="25">
        <v>0</v>
      </c>
      <c r="I47" s="25">
        <v>0</v>
      </c>
    </row>
    <row r="48" spans="1:9" ht="22.9" customHeight="1" x14ac:dyDescent="0.2">
      <c r="A48" s="259" t="s">
        <v>408</v>
      </c>
      <c r="B48" s="259"/>
      <c r="C48" s="259"/>
      <c r="D48" s="259"/>
      <c r="E48" s="259"/>
      <c r="F48" s="259"/>
      <c r="G48" s="60">
        <v>39</v>
      </c>
      <c r="H48" s="64">
        <f>H47+H46+H45+H44+H43</f>
        <v>0</v>
      </c>
      <c r="I48" s="64">
        <f>I47+I46+I45+I44+I43</f>
        <v>0</v>
      </c>
    </row>
    <row r="49" spans="1:9" ht="25.9" customHeight="1" x14ac:dyDescent="0.2">
      <c r="A49" s="270" t="s">
        <v>443</v>
      </c>
      <c r="B49" s="270"/>
      <c r="C49" s="270"/>
      <c r="D49" s="270"/>
      <c r="E49" s="270"/>
      <c r="F49" s="270"/>
      <c r="G49" s="60">
        <v>40</v>
      </c>
      <c r="H49" s="64">
        <f>H48+H42</f>
        <v>0</v>
      </c>
      <c r="I49" s="64">
        <f>I48+I42</f>
        <v>0</v>
      </c>
    </row>
    <row r="50" spans="1:9" ht="12.75" customHeight="1" x14ac:dyDescent="0.2">
      <c r="A50" s="258" t="s">
        <v>244</v>
      </c>
      <c r="B50" s="258"/>
      <c r="C50" s="258"/>
      <c r="D50" s="258"/>
      <c r="E50" s="258"/>
      <c r="F50" s="258"/>
      <c r="G50" s="18">
        <v>41</v>
      </c>
      <c r="H50" s="25">
        <v>0</v>
      </c>
      <c r="I50" s="25">
        <v>0</v>
      </c>
    </row>
    <row r="51" spans="1:9" ht="25.9" customHeight="1" x14ac:dyDescent="0.2">
      <c r="A51" s="270" t="s">
        <v>409</v>
      </c>
      <c r="B51" s="270"/>
      <c r="C51" s="270"/>
      <c r="D51" s="270"/>
      <c r="E51" s="270"/>
      <c r="F51" s="270"/>
      <c r="G51" s="60">
        <v>42</v>
      </c>
      <c r="H51" s="64">
        <f>H21+H36+H49+H50</f>
        <v>0</v>
      </c>
      <c r="I51" s="64">
        <f>I21+I36+I49+I50</f>
        <v>0</v>
      </c>
    </row>
    <row r="52" spans="1:9" ht="12.75" customHeight="1" x14ac:dyDescent="0.2">
      <c r="A52" s="274" t="s">
        <v>218</v>
      </c>
      <c r="B52" s="274"/>
      <c r="C52" s="274"/>
      <c r="D52" s="274"/>
      <c r="E52" s="274"/>
      <c r="F52" s="274"/>
      <c r="G52" s="18">
        <v>43</v>
      </c>
      <c r="H52" s="25">
        <v>0</v>
      </c>
      <c r="I52" s="25">
        <v>0</v>
      </c>
    </row>
    <row r="53" spans="1:9" ht="31.9" customHeight="1" x14ac:dyDescent="0.2">
      <c r="A53" s="269" t="s">
        <v>410</v>
      </c>
      <c r="B53" s="269"/>
      <c r="C53" s="269"/>
      <c r="D53" s="269"/>
      <c r="E53" s="269"/>
      <c r="F53" s="269"/>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A31" zoomScale="110" zoomScaleNormal="110" zoomScaleSheetLayoutView="80" workbookViewId="0">
      <selection activeCell="U50" sqref="U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7"/>
    </row>
    <row r="2" spans="1:25" ht="15.75" x14ac:dyDescent="0.2">
      <c r="A2" s="2"/>
      <c r="B2" s="3"/>
      <c r="C2" s="277" t="s">
        <v>246</v>
      </c>
      <c r="D2" s="277"/>
      <c r="E2" s="9">
        <v>45658</v>
      </c>
      <c r="F2" s="4" t="s">
        <v>0</v>
      </c>
      <c r="G2" s="9">
        <v>45838</v>
      </c>
      <c r="H2" s="29"/>
      <c r="I2" s="29"/>
      <c r="J2" s="29"/>
      <c r="K2" s="30"/>
      <c r="X2" s="31"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32" t="s">
        <v>251</v>
      </c>
      <c r="I4" s="32" t="s">
        <v>252</v>
      </c>
      <c r="J4" s="32" t="s">
        <v>253</v>
      </c>
      <c r="K4" s="32" t="s">
        <v>254</v>
      </c>
      <c r="L4" s="32" t="s">
        <v>255</v>
      </c>
      <c r="M4" s="32" t="s">
        <v>256</v>
      </c>
      <c r="N4" s="32" t="s">
        <v>257</v>
      </c>
      <c r="O4" s="32" t="s">
        <v>258</v>
      </c>
      <c r="P4" s="77" t="s">
        <v>411</v>
      </c>
      <c r="Q4" s="32" t="s">
        <v>259</v>
      </c>
      <c r="R4" s="32" t="s">
        <v>260</v>
      </c>
      <c r="S4" s="77" t="s">
        <v>412</v>
      </c>
      <c r="T4" s="77" t="s">
        <v>413</v>
      </c>
      <c r="U4" s="32" t="s">
        <v>261</v>
      </c>
      <c r="V4" s="32" t="s">
        <v>262</v>
      </c>
      <c r="W4" s="32" t="s">
        <v>263</v>
      </c>
      <c r="X4" s="287"/>
      <c r="Y4" s="289"/>
    </row>
    <row r="5" spans="1:25" ht="22.5" x14ac:dyDescent="0.2">
      <c r="A5" s="290">
        <v>1</v>
      </c>
      <c r="B5" s="291"/>
      <c r="C5" s="291"/>
      <c r="D5" s="291"/>
      <c r="E5" s="291"/>
      <c r="F5" s="291"/>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6">
        <v>213600090</v>
      </c>
      <c r="I7" s="36">
        <v>17479373</v>
      </c>
      <c r="J7" s="36">
        <v>14396603</v>
      </c>
      <c r="K7" s="36">
        <v>19590484</v>
      </c>
      <c r="L7" s="36">
        <v>6928901</v>
      </c>
      <c r="M7" s="36">
        <v>10622184</v>
      </c>
      <c r="N7" s="36">
        <v>127533980</v>
      </c>
      <c r="O7" s="36">
        <v>0</v>
      </c>
      <c r="P7" s="36">
        <v>0</v>
      </c>
      <c r="Q7" s="36">
        <v>0</v>
      </c>
      <c r="R7" s="36">
        <v>0</v>
      </c>
      <c r="S7" s="36">
        <v>0</v>
      </c>
      <c r="T7" s="36">
        <v>0</v>
      </c>
      <c r="U7" s="36">
        <v>168055812</v>
      </c>
      <c r="V7" s="36">
        <v>0</v>
      </c>
      <c r="W7" s="37">
        <f>H7+I7+J7+K7-L7+M7+N7+O7+P7+Q7+R7+U7+V7+S7+T7</f>
        <v>564349625</v>
      </c>
      <c r="X7" s="36">
        <v>10642185</v>
      </c>
      <c r="Y7" s="37">
        <f>W7+X7</f>
        <v>574991810</v>
      </c>
    </row>
    <row r="8" spans="1:25" x14ac:dyDescent="0.2">
      <c r="A8" s="278" t="s">
        <v>265</v>
      </c>
      <c r="B8" s="278"/>
      <c r="C8" s="278"/>
      <c r="D8" s="278"/>
      <c r="E8" s="278"/>
      <c r="F8" s="278"/>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78" t="s">
        <v>266</v>
      </c>
      <c r="B9" s="278"/>
      <c r="C9" s="278"/>
      <c r="D9" s="278"/>
      <c r="E9" s="278"/>
      <c r="F9" s="278"/>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79" t="s">
        <v>299</v>
      </c>
      <c r="B10" s="279"/>
      <c r="C10" s="279"/>
      <c r="D10" s="279"/>
      <c r="E10" s="279"/>
      <c r="F10" s="279"/>
      <c r="G10" s="7">
        <v>4</v>
      </c>
      <c r="H10" s="37">
        <f>H7+H8+H9</f>
        <v>213600090</v>
      </c>
      <c r="I10" s="37">
        <f t="shared" ref="I10:Y10" si="2">I7+I8+I9</f>
        <v>17479373</v>
      </c>
      <c r="J10" s="37">
        <f t="shared" si="2"/>
        <v>14396603</v>
      </c>
      <c r="K10" s="37">
        <f>K7+K8+K9</f>
        <v>19590484</v>
      </c>
      <c r="L10" s="37">
        <f t="shared" si="2"/>
        <v>6928901</v>
      </c>
      <c r="M10" s="37">
        <f t="shared" si="2"/>
        <v>10622184</v>
      </c>
      <c r="N10" s="37">
        <f t="shared" si="2"/>
        <v>127533980</v>
      </c>
      <c r="O10" s="37">
        <f t="shared" si="2"/>
        <v>0</v>
      </c>
      <c r="P10" s="37">
        <f t="shared" si="2"/>
        <v>0</v>
      </c>
      <c r="Q10" s="37">
        <f t="shared" si="2"/>
        <v>0</v>
      </c>
      <c r="R10" s="37">
        <f t="shared" si="2"/>
        <v>0</v>
      </c>
      <c r="S10" s="37">
        <f t="shared" si="2"/>
        <v>0</v>
      </c>
      <c r="T10" s="37">
        <f t="shared" si="2"/>
        <v>0</v>
      </c>
      <c r="U10" s="37">
        <f t="shared" si="2"/>
        <v>168055812</v>
      </c>
      <c r="V10" s="37">
        <f t="shared" si="2"/>
        <v>0</v>
      </c>
      <c r="W10" s="37">
        <f t="shared" si="2"/>
        <v>564349625</v>
      </c>
      <c r="X10" s="37">
        <f t="shared" si="2"/>
        <v>10642185</v>
      </c>
      <c r="Y10" s="37">
        <f t="shared" si="2"/>
        <v>574991810</v>
      </c>
    </row>
    <row r="11" spans="1:25" x14ac:dyDescent="0.2">
      <c r="A11" s="278" t="s">
        <v>267</v>
      </c>
      <c r="B11" s="278"/>
      <c r="C11" s="278"/>
      <c r="D11" s="278"/>
      <c r="E11" s="278"/>
      <c r="F11" s="278"/>
      <c r="G11" s="6">
        <v>5</v>
      </c>
      <c r="H11" s="38">
        <v>0</v>
      </c>
      <c r="I11" s="38">
        <v>0</v>
      </c>
      <c r="J11" s="38">
        <v>0</v>
      </c>
      <c r="K11" s="38">
        <v>0</v>
      </c>
      <c r="L11" s="38">
        <v>0</v>
      </c>
      <c r="M11" s="38">
        <v>0</v>
      </c>
      <c r="N11" s="38">
        <v>0</v>
      </c>
      <c r="O11" s="38">
        <v>0</v>
      </c>
      <c r="P11" s="38">
        <v>0</v>
      </c>
      <c r="Q11" s="38">
        <v>0</v>
      </c>
      <c r="R11" s="38">
        <v>0</v>
      </c>
      <c r="S11" s="36">
        <v>0</v>
      </c>
      <c r="T11" s="36">
        <v>0</v>
      </c>
      <c r="U11" s="38">
        <v>0</v>
      </c>
      <c r="V11" s="36">
        <v>73861557</v>
      </c>
      <c r="W11" s="37">
        <f t="shared" ref="W11:W29" si="3">H11+I11+J11+K11-L11+M11+N11+O11+P11+Q11+R11+U11+V11+S11+T11</f>
        <v>73861557</v>
      </c>
      <c r="X11" s="36">
        <v>1474773</v>
      </c>
      <c r="Y11" s="37">
        <f t="shared" ref="Y11:Y29" si="4">W11+X11</f>
        <v>75336330</v>
      </c>
    </row>
    <row r="12" spans="1:25" x14ac:dyDescent="0.2">
      <c r="A12" s="278" t="s">
        <v>268</v>
      </c>
      <c r="B12" s="278"/>
      <c r="C12" s="278"/>
      <c r="D12" s="278"/>
      <c r="E12" s="278"/>
      <c r="F12" s="278"/>
      <c r="G12" s="6">
        <v>6</v>
      </c>
      <c r="H12" s="38">
        <v>0</v>
      </c>
      <c r="I12" s="38">
        <v>0</v>
      </c>
      <c r="J12" s="38">
        <v>0</v>
      </c>
      <c r="K12" s="38">
        <v>0</v>
      </c>
      <c r="L12" s="38">
        <v>0</v>
      </c>
      <c r="M12" s="38">
        <v>0</v>
      </c>
      <c r="N12" s="36">
        <v>-233718</v>
      </c>
      <c r="O12" s="38">
        <v>0</v>
      </c>
      <c r="P12" s="38">
        <v>0</v>
      </c>
      <c r="Q12" s="38">
        <v>0</v>
      </c>
      <c r="R12" s="38">
        <v>0</v>
      </c>
      <c r="S12" s="36">
        <v>0</v>
      </c>
      <c r="T12" s="36">
        <v>0</v>
      </c>
      <c r="U12" s="38">
        <v>0</v>
      </c>
      <c r="V12" s="38">
        <v>0</v>
      </c>
      <c r="W12" s="37">
        <f t="shared" si="3"/>
        <v>-233718</v>
      </c>
      <c r="X12" s="36">
        <v>0</v>
      </c>
      <c r="Y12" s="37">
        <f t="shared" si="4"/>
        <v>-233718</v>
      </c>
    </row>
    <row r="13" spans="1:25" ht="26.25" customHeight="1" x14ac:dyDescent="0.2">
      <c r="A13" s="278" t="s">
        <v>269</v>
      </c>
      <c r="B13" s="278"/>
      <c r="C13" s="278"/>
      <c r="D13" s="278"/>
      <c r="E13" s="278"/>
      <c r="F13" s="278"/>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78" t="s">
        <v>417</v>
      </c>
      <c r="B14" s="278"/>
      <c r="C14" s="278"/>
      <c r="D14" s="278"/>
      <c r="E14" s="278"/>
      <c r="F14" s="278"/>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78" t="s">
        <v>270</v>
      </c>
      <c r="B15" s="278"/>
      <c r="C15" s="278"/>
      <c r="D15" s="278"/>
      <c r="E15" s="278"/>
      <c r="F15" s="278"/>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78" t="s">
        <v>271</v>
      </c>
      <c r="B16" s="278"/>
      <c r="C16" s="278"/>
      <c r="D16" s="278"/>
      <c r="E16" s="278"/>
      <c r="F16" s="278"/>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78" t="s">
        <v>272</v>
      </c>
      <c r="B17" s="278"/>
      <c r="C17" s="278"/>
      <c r="D17" s="278"/>
      <c r="E17" s="278"/>
      <c r="F17" s="278"/>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78" t="s">
        <v>273</v>
      </c>
      <c r="B18" s="278"/>
      <c r="C18" s="278"/>
      <c r="D18" s="278"/>
      <c r="E18" s="278"/>
      <c r="F18" s="278"/>
      <c r="G18" s="6">
        <v>12</v>
      </c>
      <c r="H18" s="38">
        <v>0</v>
      </c>
      <c r="I18" s="38">
        <v>0</v>
      </c>
      <c r="J18" s="38">
        <v>0</v>
      </c>
      <c r="K18" s="38">
        <v>0</v>
      </c>
      <c r="L18" s="38">
        <v>0</v>
      </c>
      <c r="M18" s="38">
        <v>0</v>
      </c>
      <c r="N18" s="36">
        <v>-126500</v>
      </c>
      <c r="O18" s="36">
        <v>0</v>
      </c>
      <c r="P18" s="36">
        <v>0</v>
      </c>
      <c r="Q18" s="36">
        <v>0</v>
      </c>
      <c r="R18" s="36">
        <v>0</v>
      </c>
      <c r="S18" s="36">
        <v>0</v>
      </c>
      <c r="T18" s="36">
        <v>0</v>
      </c>
      <c r="U18" s="36">
        <v>0</v>
      </c>
      <c r="V18" s="36">
        <v>0</v>
      </c>
      <c r="W18" s="37">
        <f t="shared" si="3"/>
        <v>-126500</v>
      </c>
      <c r="X18" s="36">
        <v>0</v>
      </c>
      <c r="Y18" s="37">
        <f t="shared" si="4"/>
        <v>-126500</v>
      </c>
    </row>
    <row r="19" spans="1:25" x14ac:dyDescent="0.2">
      <c r="A19" s="278" t="s">
        <v>274</v>
      </c>
      <c r="B19" s="278"/>
      <c r="C19" s="278"/>
      <c r="D19" s="278"/>
      <c r="E19" s="278"/>
      <c r="F19" s="278"/>
      <c r="G19" s="6">
        <v>13</v>
      </c>
      <c r="H19" s="36">
        <v>0</v>
      </c>
      <c r="I19" s="36">
        <v>0</v>
      </c>
      <c r="J19" s="36">
        <v>0</v>
      </c>
      <c r="K19" s="36">
        <v>0</v>
      </c>
      <c r="L19" s="36">
        <v>0</v>
      </c>
      <c r="M19" s="36">
        <v>0</v>
      </c>
      <c r="N19" s="36">
        <v>25077</v>
      </c>
      <c r="O19" s="36">
        <v>0</v>
      </c>
      <c r="P19" s="36">
        <v>0</v>
      </c>
      <c r="Q19" s="36">
        <v>0</v>
      </c>
      <c r="R19" s="36">
        <v>0</v>
      </c>
      <c r="S19" s="36">
        <v>0</v>
      </c>
      <c r="T19" s="36">
        <v>0</v>
      </c>
      <c r="U19" s="36">
        <v>0</v>
      </c>
      <c r="V19" s="36">
        <v>0</v>
      </c>
      <c r="W19" s="37">
        <f t="shared" si="3"/>
        <v>25077</v>
      </c>
      <c r="X19" s="36">
        <v>0</v>
      </c>
      <c r="Y19" s="37">
        <f t="shared" si="4"/>
        <v>25077</v>
      </c>
    </row>
    <row r="20" spans="1:25" x14ac:dyDescent="0.2">
      <c r="A20" s="278" t="s">
        <v>275</v>
      </c>
      <c r="B20" s="278"/>
      <c r="C20" s="278"/>
      <c r="D20" s="278"/>
      <c r="E20" s="278"/>
      <c r="F20" s="278"/>
      <c r="G20" s="6">
        <v>14</v>
      </c>
      <c r="H20" s="38">
        <v>0</v>
      </c>
      <c r="I20" s="38">
        <v>0</v>
      </c>
      <c r="J20" s="38">
        <v>0</v>
      </c>
      <c r="K20" s="38">
        <v>0</v>
      </c>
      <c r="L20" s="38">
        <v>0</v>
      </c>
      <c r="M20" s="38">
        <v>0</v>
      </c>
      <c r="N20" s="36">
        <v>14571</v>
      </c>
      <c r="O20" s="36">
        <v>0</v>
      </c>
      <c r="P20" s="36">
        <v>0</v>
      </c>
      <c r="Q20" s="36">
        <v>0</v>
      </c>
      <c r="R20" s="36">
        <v>0</v>
      </c>
      <c r="S20" s="36">
        <v>0</v>
      </c>
      <c r="T20" s="36">
        <v>0</v>
      </c>
      <c r="U20" s="36">
        <v>0</v>
      </c>
      <c r="V20" s="36">
        <v>0</v>
      </c>
      <c r="W20" s="37">
        <f t="shared" si="3"/>
        <v>14571</v>
      </c>
      <c r="X20" s="36">
        <v>0</v>
      </c>
      <c r="Y20" s="37">
        <f t="shared" si="4"/>
        <v>14571</v>
      </c>
    </row>
    <row r="21" spans="1:25" ht="30.75" customHeight="1" x14ac:dyDescent="0.2">
      <c r="A21" s="278" t="s">
        <v>418</v>
      </c>
      <c r="B21" s="278"/>
      <c r="C21" s="278"/>
      <c r="D21" s="278"/>
      <c r="E21" s="278"/>
      <c r="F21" s="278"/>
      <c r="G21" s="6">
        <v>15</v>
      </c>
      <c r="H21" s="36">
        <v>0</v>
      </c>
      <c r="I21" s="36">
        <v>-109179</v>
      </c>
      <c r="J21" s="36">
        <v>0</v>
      </c>
      <c r="K21" s="36">
        <v>0</v>
      </c>
      <c r="L21" s="36">
        <v>0</v>
      </c>
      <c r="M21" s="36">
        <v>0</v>
      </c>
      <c r="N21" s="36">
        <v>0</v>
      </c>
      <c r="O21" s="36">
        <v>0</v>
      </c>
      <c r="P21" s="36">
        <v>0</v>
      </c>
      <c r="Q21" s="36">
        <v>0</v>
      </c>
      <c r="R21" s="36">
        <v>0</v>
      </c>
      <c r="S21" s="36">
        <v>0</v>
      </c>
      <c r="T21" s="36">
        <v>0</v>
      </c>
      <c r="U21" s="36">
        <v>-198804</v>
      </c>
      <c r="V21" s="36">
        <v>0</v>
      </c>
      <c r="W21" s="37">
        <f t="shared" si="3"/>
        <v>-307983</v>
      </c>
      <c r="X21" s="36">
        <v>0</v>
      </c>
      <c r="Y21" s="37">
        <f t="shared" si="4"/>
        <v>-307983</v>
      </c>
    </row>
    <row r="22" spans="1:25" ht="28.5" customHeight="1" x14ac:dyDescent="0.2">
      <c r="A22" s="278" t="s">
        <v>419</v>
      </c>
      <c r="B22" s="278"/>
      <c r="C22" s="278"/>
      <c r="D22" s="278"/>
      <c r="E22" s="278"/>
      <c r="F22" s="278"/>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78" t="s">
        <v>420</v>
      </c>
      <c r="B23" s="278"/>
      <c r="C23" s="278"/>
      <c r="D23" s="278"/>
      <c r="E23" s="278"/>
      <c r="F23" s="278"/>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78" t="s">
        <v>276</v>
      </c>
      <c r="B24" s="278"/>
      <c r="C24" s="278"/>
      <c r="D24" s="278"/>
      <c r="E24" s="278"/>
      <c r="F24" s="278"/>
      <c r="G24" s="6">
        <v>18</v>
      </c>
      <c r="H24" s="36">
        <v>0</v>
      </c>
      <c r="I24" s="36">
        <v>0</v>
      </c>
      <c r="J24" s="36">
        <v>0</v>
      </c>
      <c r="K24" s="36">
        <v>0</v>
      </c>
      <c r="L24" s="36">
        <v>3221451</v>
      </c>
      <c r="M24" s="36">
        <v>0</v>
      </c>
      <c r="N24" s="36">
        <v>0</v>
      </c>
      <c r="O24" s="36">
        <v>0</v>
      </c>
      <c r="P24" s="36">
        <v>0</v>
      </c>
      <c r="Q24" s="36">
        <v>0</v>
      </c>
      <c r="R24" s="36">
        <v>0</v>
      </c>
      <c r="S24" s="36">
        <v>0</v>
      </c>
      <c r="T24" s="36">
        <v>0</v>
      </c>
      <c r="U24" s="36">
        <v>0</v>
      </c>
      <c r="V24" s="36">
        <v>0</v>
      </c>
      <c r="W24" s="37">
        <f t="shared" si="3"/>
        <v>-3221451</v>
      </c>
      <c r="X24" s="36">
        <v>0</v>
      </c>
      <c r="Y24" s="37">
        <f t="shared" si="4"/>
        <v>-3221451</v>
      </c>
    </row>
    <row r="25" spans="1:25" x14ac:dyDescent="0.2">
      <c r="A25" s="278" t="s">
        <v>421</v>
      </c>
      <c r="B25" s="278"/>
      <c r="C25" s="278"/>
      <c r="D25" s="278"/>
      <c r="E25" s="278"/>
      <c r="F25" s="278"/>
      <c r="G25" s="6">
        <v>19</v>
      </c>
      <c r="H25" s="36">
        <v>0</v>
      </c>
      <c r="I25" s="36">
        <v>0</v>
      </c>
      <c r="J25" s="36">
        <v>0</v>
      </c>
      <c r="K25" s="36">
        <v>0</v>
      </c>
      <c r="L25" s="36">
        <v>-1581706</v>
      </c>
      <c r="M25" s="36">
        <v>0</v>
      </c>
      <c r="N25" s="36">
        <v>0</v>
      </c>
      <c r="O25" s="36">
        <v>0</v>
      </c>
      <c r="P25" s="36">
        <v>0</v>
      </c>
      <c r="Q25" s="36">
        <v>0</v>
      </c>
      <c r="R25" s="36">
        <v>0</v>
      </c>
      <c r="S25" s="36">
        <v>0</v>
      </c>
      <c r="T25" s="36">
        <v>0</v>
      </c>
      <c r="U25" s="36">
        <v>0</v>
      </c>
      <c r="V25" s="36">
        <v>0</v>
      </c>
      <c r="W25" s="37">
        <f t="shared" si="3"/>
        <v>1581706</v>
      </c>
      <c r="X25" s="36">
        <v>0</v>
      </c>
      <c r="Y25" s="37">
        <f t="shared" si="4"/>
        <v>1581706</v>
      </c>
    </row>
    <row r="26" spans="1:25" ht="12.75" customHeight="1" x14ac:dyDescent="0.2">
      <c r="A26" s="278" t="s">
        <v>429</v>
      </c>
      <c r="B26" s="278"/>
      <c r="C26" s="278"/>
      <c r="D26" s="278"/>
      <c r="E26" s="278"/>
      <c r="F26" s="278"/>
      <c r="G26" s="6">
        <v>20</v>
      </c>
      <c r="H26" s="36">
        <v>0</v>
      </c>
      <c r="I26" s="36">
        <v>0</v>
      </c>
      <c r="J26" s="36">
        <v>0</v>
      </c>
      <c r="K26" s="36">
        <v>0</v>
      </c>
      <c r="L26" s="36">
        <v>0</v>
      </c>
      <c r="M26" s="36">
        <v>0</v>
      </c>
      <c r="N26" s="36">
        <v>0</v>
      </c>
      <c r="O26" s="36">
        <v>0</v>
      </c>
      <c r="P26" s="36">
        <v>0</v>
      </c>
      <c r="Q26" s="36">
        <v>0</v>
      </c>
      <c r="R26" s="36">
        <v>0</v>
      </c>
      <c r="S26" s="36">
        <v>0</v>
      </c>
      <c r="T26" s="36">
        <v>0</v>
      </c>
      <c r="U26" s="36">
        <v>-22478961</v>
      </c>
      <c r="V26" s="36">
        <v>0</v>
      </c>
      <c r="W26" s="37">
        <f t="shared" si="3"/>
        <v>-22478961</v>
      </c>
      <c r="X26" s="36">
        <v>0</v>
      </c>
      <c r="Y26" s="37">
        <f t="shared" si="4"/>
        <v>-22478961</v>
      </c>
    </row>
    <row r="27" spans="1:25" ht="12.75" customHeight="1" x14ac:dyDescent="0.2">
      <c r="A27" s="278" t="s">
        <v>422</v>
      </c>
      <c r="B27" s="278"/>
      <c r="C27" s="278"/>
      <c r="D27" s="278"/>
      <c r="E27" s="278"/>
      <c r="F27" s="278"/>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-1252665</v>
      </c>
      <c r="Y27" s="37">
        <f t="shared" si="4"/>
        <v>-1252665</v>
      </c>
    </row>
    <row r="28" spans="1:25" ht="12.75" customHeight="1" x14ac:dyDescent="0.2">
      <c r="A28" s="278" t="s">
        <v>423</v>
      </c>
      <c r="B28" s="278"/>
      <c r="C28" s="278"/>
      <c r="D28" s="278"/>
      <c r="E28" s="278"/>
      <c r="F28" s="278"/>
      <c r="G28" s="6">
        <v>22</v>
      </c>
      <c r="H28" s="36">
        <v>0</v>
      </c>
      <c r="I28" s="36">
        <v>0</v>
      </c>
      <c r="J28" s="36">
        <v>2370012</v>
      </c>
      <c r="K28" s="36">
        <v>0</v>
      </c>
      <c r="L28" s="36">
        <v>0</v>
      </c>
      <c r="M28" s="36">
        <v>1014761</v>
      </c>
      <c r="N28" s="36">
        <v>22246222</v>
      </c>
      <c r="O28" s="36">
        <v>0</v>
      </c>
      <c r="P28" s="36">
        <v>0</v>
      </c>
      <c r="Q28" s="36">
        <v>0</v>
      </c>
      <c r="R28" s="36">
        <v>0</v>
      </c>
      <c r="S28" s="36">
        <v>0</v>
      </c>
      <c r="T28" s="36">
        <v>0</v>
      </c>
      <c r="U28" s="36">
        <v>-25630995</v>
      </c>
      <c r="V28" s="36">
        <v>0</v>
      </c>
      <c r="W28" s="37">
        <f t="shared" si="3"/>
        <v>0</v>
      </c>
      <c r="X28" s="36">
        <v>0</v>
      </c>
      <c r="Y28" s="37">
        <f t="shared" si="4"/>
        <v>0</v>
      </c>
    </row>
    <row r="29" spans="1:25" ht="12.75" customHeight="1" x14ac:dyDescent="0.2">
      <c r="A29" s="278" t="s">
        <v>424</v>
      </c>
      <c r="B29" s="278"/>
      <c r="C29" s="278"/>
      <c r="D29" s="278"/>
      <c r="E29" s="278"/>
      <c r="F29" s="278"/>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6" t="s">
        <v>425</v>
      </c>
      <c r="B30" s="296"/>
      <c r="C30" s="296"/>
      <c r="D30" s="296"/>
      <c r="E30" s="296"/>
      <c r="F30" s="296"/>
      <c r="G30" s="8">
        <v>24</v>
      </c>
      <c r="H30" s="39">
        <f>SUM(H10:H29)</f>
        <v>213600090</v>
      </c>
      <c r="I30" s="39">
        <f t="shared" ref="I30:Y30" si="5">SUM(I10:I29)</f>
        <v>17370194</v>
      </c>
      <c r="J30" s="39">
        <f t="shared" si="5"/>
        <v>16766615</v>
      </c>
      <c r="K30" s="39">
        <f t="shared" si="5"/>
        <v>19590484</v>
      </c>
      <c r="L30" s="39">
        <f t="shared" si="5"/>
        <v>8568646</v>
      </c>
      <c r="M30" s="39">
        <f t="shared" si="5"/>
        <v>11636945</v>
      </c>
      <c r="N30" s="39">
        <f t="shared" si="5"/>
        <v>149459632</v>
      </c>
      <c r="O30" s="39">
        <f t="shared" si="5"/>
        <v>0</v>
      </c>
      <c r="P30" s="39">
        <f t="shared" si="5"/>
        <v>0</v>
      </c>
      <c r="Q30" s="39">
        <f t="shared" si="5"/>
        <v>0</v>
      </c>
      <c r="R30" s="39">
        <f t="shared" si="5"/>
        <v>0</v>
      </c>
      <c r="S30" s="39">
        <f t="shared" si="5"/>
        <v>0</v>
      </c>
      <c r="T30" s="39">
        <f t="shared" si="5"/>
        <v>0</v>
      </c>
      <c r="U30" s="39">
        <f t="shared" si="5"/>
        <v>119747052</v>
      </c>
      <c r="V30" s="39">
        <f t="shared" si="5"/>
        <v>73861557</v>
      </c>
      <c r="W30" s="39">
        <f t="shared" si="5"/>
        <v>613463923</v>
      </c>
      <c r="X30" s="39">
        <f t="shared" si="5"/>
        <v>10864293</v>
      </c>
      <c r="Y30" s="39">
        <f t="shared" si="5"/>
        <v>624328216</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7">
        <f>SUM(H12:H20)</f>
        <v>0</v>
      </c>
      <c r="I32" s="37">
        <f t="shared" ref="I32:Y32" si="6">SUM(I12:I20)</f>
        <v>0</v>
      </c>
      <c r="J32" s="37">
        <f t="shared" si="6"/>
        <v>0</v>
      </c>
      <c r="K32" s="37">
        <f t="shared" si="6"/>
        <v>0</v>
      </c>
      <c r="L32" s="37">
        <f t="shared" si="6"/>
        <v>0</v>
      </c>
      <c r="M32" s="37">
        <f t="shared" si="6"/>
        <v>0</v>
      </c>
      <c r="N32" s="37">
        <f t="shared" si="6"/>
        <v>-320570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-320570</v>
      </c>
      <c r="X32" s="37">
        <f t="shared" si="6"/>
        <v>0</v>
      </c>
      <c r="Y32" s="37">
        <f t="shared" si="6"/>
        <v>-320570</v>
      </c>
    </row>
    <row r="33" spans="1:25" ht="31.5" customHeight="1" x14ac:dyDescent="0.2">
      <c r="A33" s="299" t="s">
        <v>426</v>
      </c>
      <c r="B33" s="299"/>
      <c r="C33" s="299"/>
      <c r="D33" s="299"/>
      <c r="E33" s="299"/>
      <c r="F33" s="299"/>
      <c r="G33" s="7">
        <v>26</v>
      </c>
      <c r="H33" s="37">
        <f>H11+H32</f>
        <v>0</v>
      </c>
      <c r="I33" s="37">
        <f t="shared" ref="I33:Y33" si="8">I11+I32</f>
        <v>0</v>
      </c>
      <c r="J33" s="37">
        <f t="shared" si="8"/>
        <v>0</v>
      </c>
      <c r="K33" s="37">
        <f t="shared" si="8"/>
        <v>0</v>
      </c>
      <c r="L33" s="37">
        <f t="shared" si="8"/>
        <v>0</v>
      </c>
      <c r="M33" s="37">
        <f t="shared" si="8"/>
        <v>0</v>
      </c>
      <c r="N33" s="37">
        <f t="shared" si="8"/>
        <v>-320570</v>
      </c>
      <c r="O33" s="37">
        <f t="shared" si="8"/>
        <v>0</v>
      </c>
      <c r="P33" s="37">
        <f t="shared" si="8"/>
        <v>0</v>
      </c>
      <c r="Q33" s="37">
        <f t="shared" si="8"/>
        <v>0</v>
      </c>
      <c r="R33" s="37">
        <f t="shared" si="8"/>
        <v>0</v>
      </c>
      <c r="S33" s="37">
        <f t="shared" ref="S33:T33" si="9">S11+S32</f>
        <v>0</v>
      </c>
      <c r="T33" s="37">
        <f t="shared" si="9"/>
        <v>0</v>
      </c>
      <c r="U33" s="37">
        <f t="shared" si="8"/>
        <v>0</v>
      </c>
      <c r="V33" s="37">
        <f t="shared" si="8"/>
        <v>73861557</v>
      </c>
      <c r="W33" s="37">
        <f t="shared" si="8"/>
        <v>73540987</v>
      </c>
      <c r="X33" s="37">
        <f t="shared" si="8"/>
        <v>1474773</v>
      </c>
      <c r="Y33" s="37">
        <f t="shared" si="8"/>
        <v>75015760</v>
      </c>
    </row>
    <row r="34" spans="1:25" ht="30.75" customHeight="1" x14ac:dyDescent="0.2">
      <c r="A34" s="300" t="s">
        <v>427</v>
      </c>
      <c r="B34" s="300"/>
      <c r="C34" s="300"/>
      <c r="D34" s="300"/>
      <c r="E34" s="300"/>
      <c r="F34" s="300"/>
      <c r="G34" s="8">
        <v>27</v>
      </c>
      <c r="H34" s="39">
        <f>SUM(H21:H29)</f>
        <v>0</v>
      </c>
      <c r="I34" s="39">
        <f t="shared" ref="I34:Y34" si="10">SUM(I21:I29)</f>
        <v>-109179</v>
      </c>
      <c r="J34" s="39">
        <f t="shared" si="10"/>
        <v>2370012</v>
      </c>
      <c r="K34" s="39">
        <f t="shared" si="10"/>
        <v>0</v>
      </c>
      <c r="L34" s="39">
        <f t="shared" si="10"/>
        <v>1639745</v>
      </c>
      <c r="M34" s="39">
        <f t="shared" si="10"/>
        <v>1014761</v>
      </c>
      <c r="N34" s="39">
        <f t="shared" si="10"/>
        <v>22246222</v>
      </c>
      <c r="O34" s="39">
        <f t="shared" si="10"/>
        <v>0</v>
      </c>
      <c r="P34" s="39">
        <f t="shared" si="10"/>
        <v>0</v>
      </c>
      <c r="Q34" s="39">
        <f t="shared" si="10"/>
        <v>0</v>
      </c>
      <c r="R34" s="39">
        <f t="shared" si="10"/>
        <v>0</v>
      </c>
      <c r="S34" s="39">
        <f t="shared" ref="S34:T34" si="11">SUM(S21:S29)</f>
        <v>0</v>
      </c>
      <c r="T34" s="39">
        <f t="shared" si="11"/>
        <v>0</v>
      </c>
      <c r="U34" s="39">
        <f t="shared" si="10"/>
        <v>-48308760</v>
      </c>
      <c r="V34" s="39">
        <f t="shared" si="10"/>
        <v>0</v>
      </c>
      <c r="W34" s="39">
        <f t="shared" si="10"/>
        <v>-24426689</v>
      </c>
      <c r="X34" s="39">
        <f t="shared" si="10"/>
        <v>-1252665</v>
      </c>
      <c r="Y34" s="39">
        <f t="shared" si="10"/>
        <v>-25679354</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6">
        <v>213600090</v>
      </c>
      <c r="I36" s="36">
        <v>17370194</v>
      </c>
      <c r="J36" s="36">
        <v>16766615</v>
      </c>
      <c r="K36" s="36">
        <v>19590484</v>
      </c>
      <c r="L36" s="36">
        <v>8568646</v>
      </c>
      <c r="M36" s="36">
        <v>11636945</v>
      </c>
      <c r="N36" s="36">
        <v>149459632</v>
      </c>
      <c r="O36" s="36">
        <v>0</v>
      </c>
      <c r="P36" s="36">
        <v>0</v>
      </c>
      <c r="Q36" s="36">
        <v>0</v>
      </c>
      <c r="R36" s="36">
        <v>0</v>
      </c>
      <c r="S36" s="36">
        <v>0</v>
      </c>
      <c r="T36" s="36">
        <v>0</v>
      </c>
      <c r="U36" s="36">
        <v>193608609</v>
      </c>
      <c r="V36" s="36">
        <v>0</v>
      </c>
      <c r="W36" s="40">
        <f>H36+I36+J36+K36-L36+M36+N36+O36+P36+Q36+R36+U36+V36+S36+T36</f>
        <v>613463923</v>
      </c>
      <c r="X36" s="36">
        <v>10864293</v>
      </c>
      <c r="Y36" s="40">
        <f t="shared" ref="Y36:Y38" si="12">W36+X36</f>
        <v>624328216</v>
      </c>
    </row>
    <row r="37" spans="1:25" ht="12.75" customHeight="1" x14ac:dyDescent="0.2">
      <c r="A37" s="278" t="s">
        <v>265</v>
      </c>
      <c r="B37" s="278"/>
      <c r="C37" s="278"/>
      <c r="D37" s="278"/>
      <c r="E37" s="278"/>
      <c r="F37" s="278"/>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78" t="s">
        <v>266</v>
      </c>
      <c r="B38" s="278"/>
      <c r="C38" s="278"/>
      <c r="D38" s="278"/>
      <c r="E38" s="278"/>
      <c r="F38" s="278"/>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79" t="s">
        <v>428</v>
      </c>
      <c r="B39" s="279"/>
      <c r="C39" s="279"/>
      <c r="D39" s="279"/>
      <c r="E39" s="279"/>
      <c r="F39" s="279"/>
      <c r="G39" s="7">
        <v>31</v>
      </c>
      <c r="H39" s="37">
        <f>H36+H37+H38</f>
        <v>213600090</v>
      </c>
      <c r="I39" s="37">
        <f t="shared" ref="I39:Y39" si="14">I36+I37+I38</f>
        <v>17370194</v>
      </c>
      <c r="J39" s="37">
        <f t="shared" si="14"/>
        <v>16766615</v>
      </c>
      <c r="K39" s="37">
        <f t="shared" si="14"/>
        <v>19590484</v>
      </c>
      <c r="L39" s="37">
        <f t="shared" si="14"/>
        <v>8568646</v>
      </c>
      <c r="M39" s="37">
        <f t="shared" si="14"/>
        <v>11636945</v>
      </c>
      <c r="N39" s="37">
        <f t="shared" si="14"/>
        <v>149459632</v>
      </c>
      <c r="O39" s="37">
        <f t="shared" si="14"/>
        <v>0</v>
      </c>
      <c r="P39" s="37">
        <f t="shared" si="14"/>
        <v>0</v>
      </c>
      <c r="Q39" s="37">
        <f t="shared" si="14"/>
        <v>0</v>
      </c>
      <c r="R39" s="37">
        <f t="shared" si="14"/>
        <v>0</v>
      </c>
      <c r="S39" s="37">
        <f t="shared" si="14"/>
        <v>0</v>
      </c>
      <c r="T39" s="37">
        <f t="shared" si="14"/>
        <v>0</v>
      </c>
      <c r="U39" s="37">
        <f t="shared" si="14"/>
        <v>193608609</v>
      </c>
      <c r="V39" s="37">
        <f t="shared" si="14"/>
        <v>0</v>
      </c>
      <c r="W39" s="37">
        <f t="shared" si="14"/>
        <v>613463923</v>
      </c>
      <c r="X39" s="37">
        <f t="shared" si="14"/>
        <v>10864293</v>
      </c>
      <c r="Y39" s="37">
        <f t="shared" si="14"/>
        <v>624328216</v>
      </c>
    </row>
    <row r="40" spans="1:25" ht="12.75" customHeight="1" x14ac:dyDescent="0.2">
      <c r="A40" s="278" t="s">
        <v>267</v>
      </c>
      <c r="B40" s="278"/>
      <c r="C40" s="278"/>
      <c r="D40" s="278"/>
      <c r="E40" s="278"/>
      <c r="F40" s="278"/>
      <c r="G40" s="6">
        <v>32</v>
      </c>
      <c r="H40" s="38">
        <v>0</v>
      </c>
      <c r="I40" s="38">
        <v>0</v>
      </c>
      <c r="J40" s="38">
        <v>0</v>
      </c>
      <c r="K40" s="38">
        <v>0</v>
      </c>
      <c r="L40" s="38">
        <v>0</v>
      </c>
      <c r="M40" s="38">
        <v>0</v>
      </c>
      <c r="N40" s="38">
        <v>0</v>
      </c>
      <c r="O40" s="38">
        <v>0</v>
      </c>
      <c r="P40" s="38">
        <v>0</v>
      </c>
      <c r="Q40" s="38">
        <v>0</v>
      </c>
      <c r="R40" s="38">
        <v>0</v>
      </c>
      <c r="S40" s="36">
        <v>0</v>
      </c>
      <c r="T40" s="36">
        <v>0</v>
      </c>
      <c r="U40" s="38">
        <v>0</v>
      </c>
      <c r="V40" s="36">
        <v>96006217</v>
      </c>
      <c r="W40" s="40">
        <f t="shared" ref="W40:W58" si="15">H40+I40+J40+K40-L40+M40+N40+O40+P40+Q40+R40+U40+V40+S40+T40</f>
        <v>96006217</v>
      </c>
      <c r="X40" s="36">
        <v>851793</v>
      </c>
      <c r="Y40" s="40">
        <f t="shared" ref="Y40:Y58" si="16">W40+X40</f>
        <v>96858010</v>
      </c>
    </row>
    <row r="41" spans="1:25" ht="12.75" customHeight="1" x14ac:dyDescent="0.2">
      <c r="A41" s="278" t="s">
        <v>268</v>
      </c>
      <c r="B41" s="278"/>
      <c r="C41" s="278"/>
      <c r="D41" s="278"/>
      <c r="E41" s="278"/>
      <c r="F41" s="278"/>
      <c r="G41" s="6">
        <v>33</v>
      </c>
      <c r="H41" s="38">
        <v>0</v>
      </c>
      <c r="I41" s="38">
        <v>0</v>
      </c>
      <c r="J41" s="38">
        <v>0</v>
      </c>
      <c r="K41" s="38">
        <v>0</v>
      </c>
      <c r="L41" s="38">
        <v>0</v>
      </c>
      <c r="M41" s="38">
        <v>0</v>
      </c>
      <c r="N41" s="36">
        <f>-33187</f>
        <v>-33187</v>
      </c>
      <c r="O41" s="38">
        <v>0</v>
      </c>
      <c r="P41" s="38">
        <v>0</v>
      </c>
      <c r="Q41" s="38">
        <v>0</v>
      </c>
      <c r="R41" s="38">
        <v>0</v>
      </c>
      <c r="S41" s="36">
        <v>0</v>
      </c>
      <c r="T41" s="36">
        <v>0</v>
      </c>
      <c r="U41" s="38">
        <v>0</v>
      </c>
      <c r="V41" s="38">
        <v>0</v>
      </c>
      <c r="W41" s="40">
        <f t="shared" si="15"/>
        <v>-33187</v>
      </c>
      <c r="X41" s="36">
        <v>133</v>
      </c>
      <c r="Y41" s="40">
        <f t="shared" si="16"/>
        <v>-33054</v>
      </c>
    </row>
    <row r="42" spans="1:25" ht="27" customHeight="1" x14ac:dyDescent="0.2">
      <c r="A42" s="278" t="s">
        <v>280</v>
      </c>
      <c r="B42" s="278"/>
      <c r="C42" s="278"/>
      <c r="D42" s="278"/>
      <c r="E42" s="278"/>
      <c r="F42" s="278"/>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78" t="s">
        <v>417</v>
      </c>
      <c r="B43" s="278"/>
      <c r="C43" s="278"/>
      <c r="D43" s="278"/>
      <c r="E43" s="278"/>
      <c r="F43" s="278"/>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78" t="s">
        <v>270</v>
      </c>
      <c r="B44" s="278"/>
      <c r="C44" s="278"/>
      <c r="D44" s="278"/>
      <c r="E44" s="278"/>
      <c r="F44" s="278"/>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78" t="s">
        <v>271</v>
      </c>
      <c r="B45" s="278"/>
      <c r="C45" s="278"/>
      <c r="D45" s="278"/>
      <c r="E45" s="278"/>
      <c r="F45" s="278"/>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78" t="s">
        <v>281</v>
      </c>
      <c r="B46" s="278"/>
      <c r="C46" s="278"/>
      <c r="D46" s="278"/>
      <c r="E46" s="278"/>
      <c r="F46" s="278"/>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78" t="s">
        <v>273</v>
      </c>
      <c r="B47" s="278"/>
      <c r="C47" s="278"/>
      <c r="D47" s="278"/>
      <c r="E47" s="278"/>
      <c r="F47" s="278"/>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78" t="s">
        <v>274</v>
      </c>
      <c r="B48" s="278"/>
      <c r="C48" s="278"/>
      <c r="D48" s="278"/>
      <c r="E48" s="278"/>
      <c r="F48" s="278"/>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78" t="s">
        <v>275</v>
      </c>
      <c r="B49" s="278"/>
      <c r="C49" s="278"/>
      <c r="D49" s="278"/>
      <c r="E49" s="278"/>
      <c r="F49" s="278"/>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78" t="s">
        <v>418</v>
      </c>
      <c r="B50" s="278"/>
      <c r="C50" s="278"/>
      <c r="D50" s="278"/>
      <c r="E50" s="278"/>
      <c r="F50" s="278"/>
      <c r="G50" s="6">
        <v>42</v>
      </c>
      <c r="H50" s="36">
        <v>0</v>
      </c>
      <c r="I50" s="36">
        <f>-1128538-35122-800647</f>
        <v>-1964307</v>
      </c>
      <c r="J50" s="36">
        <v>0</v>
      </c>
      <c r="K50" s="36">
        <v>0</v>
      </c>
      <c r="L50" s="36">
        <v>0</v>
      </c>
      <c r="M50" s="36">
        <v>0</v>
      </c>
      <c r="N50" s="36">
        <v>0</v>
      </c>
      <c r="O50" s="36">
        <v>0</v>
      </c>
      <c r="P50" s="36">
        <v>0</v>
      </c>
      <c r="Q50" s="36">
        <v>0</v>
      </c>
      <c r="R50" s="36">
        <v>0</v>
      </c>
      <c r="S50" s="36">
        <v>0</v>
      </c>
      <c r="T50" s="36">
        <v>0</v>
      </c>
      <c r="U50" s="36">
        <v>135657</v>
      </c>
      <c r="V50" s="36">
        <v>0</v>
      </c>
      <c r="W50" s="40">
        <f t="shared" si="15"/>
        <v>-1828650</v>
      </c>
      <c r="X50" s="36">
        <v>0</v>
      </c>
      <c r="Y50" s="40">
        <f t="shared" si="16"/>
        <v>-1828650</v>
      </c>
    </row>
    <row r="51" spans="1:25" ht="26.25" customHeight="1" x14ac:dyDescent="0.2">
      <c r="A51" s="278" t="s">
        <v>419</v>
      </c>
      <c r="B51" s="278"/>
      <c r="C51" s="278"/>
      <c r="D51" s="278"/>
      <c r="E51" s="278"/>
      <c r="F51" s="278"/>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78" t="s">
        <v>420</v>
      </c>
      <c r="B52" s="278"/>
      <c r="C52" s="278"/>
      <c r="D52" s="278"/>
      <c r="E52" s="278"/>
      <c r="F52" s="278"/>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78" t="s">
        <v>276</v>
      </c>
      <c r="B53" s="278"/>
      <c r="C53" s="278"/>
      <c r="D53" s="278"/>
      <c r="E53" s="278"/>
      <c r="F53" s="278"/>
      <c r="G53" s="6">
        <v>45</v>
      </c>
      <c r="H53" s="36">
        <v>0</v>
      </c>
      <c r="I53" s="36">
        <v>0</v>
      </c>
      <c r="J53" s="36">
        <v>0</v>
      </c>
      <c r="K53" s="36">
        <v>0</v>
      </c>
      <c r="L53" s="36">
        <v>859805</v>
      </c>
      <c r="M53" s="36">
        <v>0</v>
      </c>
      <c r="N53" s="36">
        <v>0</v>
      </c>
      <c r="O53" s="36">
        <v>0</v>
      </c>
      <c r="P53" s="36">
        <v>0</v>
      </c>
      <c r="Q53" s="36">
        <v>0</v>
      </c>
      <c r="R53" s="36">
        <v>0</v>
      </c>
      <c r="S53" s="36">
        <v>0</v>
      </c>
      <c r="T53" s="36">
        <v>0</v>
      </c>
      <c r="U53" s="36">
        <v>0</v>
      </c>
      <c r="V53" s="36">
        <v>0</v>
      </c>
      <c r="W53" s="40">
        <f t="shared" si="15"/>
        <v>-859805</v>
      </c>
      <c r="X53" s="36">
        <v>0</v>
      </c>
      <c r="Y53" s="40">
        <f t="shared" si="16"/>
        <v>-859805</v>
      </c>
    </row>
    <row r="54" spans="1:25" ht="12.75" customHeight="1" x14ac:dyDescent="0.2">
      <c r="A54" s="278" t="s">
        <v>421</v>
      </c>
      <c r="B54" s="278"/>
      <c r="C54" s="278"/>
      <c r="D54" s="278"/>
      <c r="E54" s="278"/>
      <c r="F54" s="278"/>
      <c r="G54" s="6">
        <v>46</v>
      </c>
      <c r="H54" s="36">
        <v>0</v>
      </c>
      <c r="I54" s="36">
        <v>0</v>
      </c>
      <c r="J54" s="36">
        <v>0</v>
      </c>
      <c r="K54" s="36">
        <v>0</v>
      </c>
      <c r="L54" s="36">
        <f>-3046978-35046</f>
        <v>-3082024</v>
      </c>
      <c r="M54" s="36">
        <v>0</v>
      </c>
      <c r="N54" s="36">
        <v>0</v>
      </c>
      <c r="O54" s="36">
        <v>0</v>
      </c>
      <c r="P54" s="36">
        <v>0</v>
      </c>
      <c r="Q54" s="36">
        <v>0</v>
      </c>
      <c r="R54" s="36">
        <v>0</v>
      </c>
      <c r="S54" s="36">
        <v>0</v>
      </c>
      <c r="T54" s="36">
        <v>0</v>
      </c>
      <c r="U54" s="36">
        <v>0</v>
      </c>
      <c r="V54" s="36">
        <v>0</v>
      </c>
      <c r="W54" s="40">
        <f t="shared" si="15"/>
        <v>3082024</v>
      </c>
      <c r="X54" s="36">
        <v>0</v>
      </c>
      <c r="Y54" s="40">
        <f t="shared" si="16"/>
        <v>3082024</v>
      </c>
    </row>
    <row r="55" spans="1:25" ht="12.75" customHeight="1" x14ac:dyDescent="0.2">
      <c r="A55" s="278" t="s">
        <v>429</v>
      </c>
      <c r="B55" s="278"/>
      <c r="C55" s="278"/>
      <c r="D55" s="278"/>
      <c r="E55" s="278"/>
      <c r="F55" s="278"/>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78" t="s">
        <v>422</v>
      </c>
      <c r="B56" s="278"/>
      <c r="C56" s="278"/>
      <c r="D56" s="278"/>
      <c r="E56" s="278"/>
      <c r="F56" s="278"/>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-536857</v>
      </c>
      <c r="Y56" s="40">
        <f t="shared" si="16"/>
        <v>-536857</v>
      </c>
    </row>
    <row r="57" spans="1:25" ht="12.75" customHeight="1" x14ac:dyDescent="0.2">
      <c r="A57" s="278" t="s">
        <v>430</v>
      </c>
      <c r="B57" s="278"/>
      <c r="C57" s="278"/>
      <c r="D57" s="278"/>
      <c r="E57" s="278"/>
      <c r="F57" s="278"/>
      <c r="G57" s="6">
        <v>49</v>
      </c>
      <c r="H57" s="36">
        <v>0</v>
      </c>
      <c r="I57" s="36">
        <v>0</v>
      </c>
      <c r="J57" s="36">
        <v>0</v>
      </c>
      <c r="K57" s="36">
        <v>0</v>
      </c>
      <c r="L57" s="36">
        <v>0</v>
      </c>
      <c r="M57" s="36">
        <v>1452486</v>
      </c>
      <c r="N57" s="36">
        <v>777828</v>
      </c>
      <c r="O57" s="36">
        <v>0</v>
      </c>
      <c r="P57" s="36">
        <v>0</v>
      </c>
      <c r="Q57" s="36">
        <v>0</v>
      </c>
      <c r="R57" s="36">
        <v>0</v>
      </c>
      <c r="S57" s="36">
        <v>0</v>
      </c>
      <c r="T57" s="36">
        <v>0</v>
      </c>
      <c r="U57" s="36">
        <v>-2230314</v>
      </c>
      <c r="V57" s="36">
        <v>0</v>
      </c>
      <c r="W57" s="40">
        <f t="shared" si="15"/>
        <v>0</v>
      </c>
      <c r="X57" s="36">
        <v>0</v>
      </c>
      <c r="Y57" s="40">
        <f t="shared" si="16"/>
        <v>0</v>
      </c>
    </row>
    <row r="58" spans="1:25" ht="12.75" customHeight="1" x14ac:dyDescent="0.2">
      <c r="A58" s="278" t="s">
        <v>424</v>
      </c>
      <c r="B58" s="278"/>
      <c r="C58" s="278"/>
      <c r="D58" s="278"/>
      <c r="E58" s="278"/>
      <c r="F58" s="278"/>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6" t="s">
        <v>431</v>
      </c>
      <c r="B59" s="296"/>
      <c r="C59" s="296"/>
      <c r="D59" s="296"/>
      <c r="E59" s="296"/>
      <c r="F59" s="296"/>
      <c r="G59" s="8">
        <v>51</v>
      </c>
      <c r="H59" s="39">
        <f>SUM(H39:H58)</f>
        <v>213600090</v>
      </c>
      <c r="I59" s="39">
        <f t="shared" ref="I59:Y59" si="17">SUM(I39:I58)</f>
        <v>15405887</v>
      </c>
      <c r="J59" s="39">
        <f t="shared" si="17"/>
        <v>16766615</v>
      </c>
      <c r="K59" s="39">
        <f t="shared" si="17"/>
        <v>19590484</v>
      </c>
      <c r="L59" s="39">
        <f t="shared" si="17"/>
        <v>6346427</v>
      </c>
      <c r="M59" s="39">
        <f t="shared" si="17"/>
        <v>13089431</v>
      </c>
      <c r="N59" s="39">
        <f t="shared" si="17"/>
        <v>150204273</v>
      </c>
      <c r="O59" s="39">
        <f t="shared" si="17"/>
        <v>0</v>
      </c>
      <c r="P59" s="39">
        <f t="shared" si="17"/>
        <v>0</v>
      </c>
      <c r="Q59" s="39">
        <f t="shared" si="17"/>
        <v>0</v>
      </c>
      <c r="R59" s="39">
        <f t="shared" si="17"/>
        <v>0</v>
      </c>
      <c r="S59" s="39">
        <f t="shared" si="17"/>
        <v>0</v>
      </c>
      <c r="T59" s="39">
        <f t="shared" si="17"/>
        <v>0</v>
      </c>
      <c r="U59" s="39">
        <f t="shared" si="17"/>
        <v>191513952</v>
      </c>
      <c r="V59" s="39">
        <f t="shared" si="17"/>
        <v>96006217</v>
      </c>
      <c r="W59" s="39">
        <f t="shared" si="17"/>
        <v>709830522</v>
      </c>
      <c r="X59" s="39">
        <f t="shared" si="17"/>
        <v>11179362</v>
      </c>
      <c r="Y59" s="39">
        <f t="shared" si="17"/>
        <v>721009884</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40">
        <f>SUM(H41:H49)</f>
        <v>0</v>
      </c>
      <c r="I61" s="40">
        <f t="shared" ref="I61:Y61" si="18">SUM(I41:I49)</f>
        <v>0</v>
      </c>
      <c r="J61" s="40">
        <f t="shared" si="18"/>
        <v>0</v>
      </c>
      <c r="K61" s="40">
        <f t="shared" si="18"/>
        <v>0</v>
      </c>
      <c r="L61" s="40">
        <f t="shared" si="18"/>
        <v>0</v>
      </c>
      <c r="M61" s="40">
        <f t="shared" si="18"/>
        <v>0</v>
      </c>
      <c r="N61" s="40">
        <f t="shared" si="18"/>
        <v>-33187</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-33187</v>
      </c>
      <c r="X61" s="40">
        <f t="shared" si="18"/>
        <v>133</v>
      </c>
      <c r="Y61" s="40">
        <f t="shared" si="18"/>
        <v>-33054</v>
      </c>
    </row>
    <row r="62" spans="1:25" ht="27.75" customHeight="1" x14ac:dyDescent="0.2">
      <c r="A62" s="299" t="s">
        <v>433</v>
      </c>
      <c r="B62" s="299"/>
      <c r="C62" s="299"/>
      <c r="D62" s="299"/>
      <c r="E62" s="299"/>
      <c r="F62" s="299"/>
      <c r="G62" s="7">
        <v>53</v>
      </c>
      <c r="H62" s="40">
        <f>H40+H61</f>
        <v>0</v>
      </c>
      <c r="I62" s="40">
        <f t="shared" ref="I62:Y62" si="20">I40+I61</f>
        <v>0</v>
      </c>
      <c r="J62" s="40">
        <f t="shared" si="20"/>
        <v>0</v>
      </c>
      <c r="K62" s="40">
        <f t="shared" si="20"/>
        <v>0</v>
      </c>
      <c r="L62" s="40">
        <f t="shared" si="20"/>
        <v>0</v>
      </c>
      <c r="M62" s="40">
        <f t="shared" si="20"/>
        <v>0</v>
      </c>
      <c r="N62" s="40">
        <f t="shared" si="20"/>
        <v>-33187</v>
      </c>
      <c r="O62" s="40">
        <f t="shared" si="20"/>
        <v>0</v>
      </c>
      <c r="P62" s="40">
        <f t="shared" si="20"/>
        <v>0</v>
      </c>
      <c r="Q62" s="40">
        <f t="shared" si="20"/>
        <v>0</v>
      </c>
      <c r="R62" s="40">
        <f t="shared" si="20"/>
        <v>0</v>
      </c>
      <c r="S62" s="40">
        <f t="shared" ref="S62:T62" si="21">S40+S61</f>
        <v>0</v>
      </c>
      <c r="T62" s="40">
        <f t="shared" si="21"/>
        <v>0</v>
      </c>
      <c r="U62" s="40">
        <f t="shared" si="20"/>
        <v>0</v>
      </c>
      <c r="V62" s="40">
        <f t="shared" si="20"/>
        <v>96006217</v>
      </c>
      <c r="W62" s="40">
        <f t="shared" si="20"/>
        <v>95973030</v>
      </c>
      <c r="X62" s="40">
        <f t="shared" si="20"/>
        <v>851926</v>
      </c>
      <c r="Y62" s="40">
        <f t="shared" si="20"/>
        <v>96824956</v>
      </c>
    </row>
    <row r="63" spans="1:25" ht="29.25" customHeight="1" x14ac:dyDescent="0.2">
      <c r="A63" s="300" t="s">
        <v>434</v>
      </c>
      <c r="B63" s="300"/>
      <c r="C63" s="300"/>
      <c r="D63" s="300"/>
      <c r="E63" s="300"/>
      <c r="F63" s="300"/>
      <c r="G63" s="8">
        <v>54</v>
      </c>
      <c r="H63" s="41">
        <f>SUM(H50:H58)</f>
        <v>0</v>
      </c>
      <c r="I63" s="41">
        <f t="shared" ref="I63:Y63" si="22">SUM(I50:I58)</f>
        <v>-1964307</v>
      </c>
      <c r="J63" s="41">
        <f t="shared" si="22"/>
        <v>0</v>
      </c>
      <c r="K63" s="41">
        <f t="shared" si="22"/>
        <v>0</v>
      </c>
      <c r="L63" s="41">
        <f t="shared" si="22"/>
        <v>-2222219</v>
      </c>
      <c r="M63" s="41">
        <f t="shared" si="22"/>
        <v>1452486</v>
      </c>
      <c r="N63" s="41">
        <f t="shared" si="22"/>
        <v>777828</v>
      </c>
      <c r="O63" s="41">
        <f t="shared" si="22"/>
        <v>0</v>
      </c>
      <c r="P63" s="41">
        <f t="shared" si="22"/>
        <v>0</v>
      </c>
      <c r="Q63" s="41">
        <f t="shared" si="22"/>
        <v>0</v>
      </c>
      <c r="R63" s="41">
        <f t="shared" si="22"/>
        <v>0</v>
      </c>
      <c r="S63" s="41">
        <f t="shared" ref="S63:T63" si="23">SUM(S50:S58)</f>
        <v>0</v>
      </c>
      <c r="T63" s="41">
        <f t="shared" si="23"/>
        <v>0</v>
      </c>
      <c r="U63" s="41">
        <f t="shared" si="22"/>
        <v>-2094657</v>
      </c>
      <c r="V63" s="41">
        <f t="shared" si="22"/>
        <v>0</v>
      </c>
      <c r="W63" s="41">
        <f t="shared" si="22"/>
        <v>393569</v>
      </c>
      <c r="X63" s="41">
        <f t="shared" si="22"/>
        <v>-536857</v>
      </c>
      <c r="Y63" s="41">
        <f t="shared" si="22"/>
        <v>-143288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5748031496062992" right="0.15748031496062992" top="0.19685039370078741" bottom="0.19685039370078741" header="0.51181102362204722" footer="0.51181102362204722"/>
  <pageSetup paperSize="9" scale="4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view="pageBreakPreview" zoomScaleNormal="100" zoomScaleSheetLayoutView="100" workbookViewId="0">
      <selection sqref="A1:I36"/>
    </sheetView>
  </sheetViews>
  <sheetFormatPr defaultColWidth="9.140625" defaultRowHeight="12.75" x14ac:dyDescent="0.2"/>
  <cols>
    <col min="1" max="3" width="9.140625" style="131"/>
    <col min="4" max="5" width="2.7109375" style="131" customWidth="1"/>
    <col min="6" max="6" width="50.7109375" style="131" customWidth="1"/>
    <col min="7" max="7" width="0.140625" style="131" customWidth="1"/>
    <col min="8" max="8" width="9.140625" style="131" hidden="1" customWidth="1"/>
    <col min="9" max="9" width="17.28515625" style="131" customWidth="1"/>
    <col min="10" max="16384" width="9.140625" style="131"/>
  </cols>
  <sheetData>
    <row r="1" spans="1:9" ht="148.5" customHeight="1" x14ac:dyDescent="0.2">
      <c r="A1" s="302" t="s">
        <v>480</v>
      </c>
      <c r="B1" s="303"/>
      <c r="C1" s="303"/>
      <c r="D1" s="303"/>
      <c r="E1" s="303"/>
      <c r="F1" s="303"/>
      <c r="G1" s="303"/>
      <c r="H1" s="303"/>
      <c r="I1" s="303"/>
    </row>
    <row r="2" spans="1:9" ht="72.75" customHeight="1" x14ac:dyDescent="0.2">
      <c r="A2" s="303"/>
      <c r="B2" s="303"/>
      <c r="C2" s="303"/>
      <c r="D2" s="303"/>
      <c r="E2" s="303"/>
      <c r="F2" s="303"/>
      <c r="G2" s="303"/>
      <c r="H2" s="303"/>
      <c r="I2" s="303"/>
    </row>
    <row r="3" spans="1:9" ht="41.25" customHeight="1" x14ac:dyDescent="0.2">
      <c r="A3" s="303"/>
      <c r="B3" s="303"/>
      <c r="C3" s="303"/>
      <c r="D3" s="303"/>
      <c r="E3" s="303"/>
      <c r="F3" s="303"/>
      <c r="G3" s="303"/>
      <c r="H3" s="303"/>
      <c r="I3" s="303"/>
    </row>
    <row r="4" spans="1:9" ht="65.25" customHeight="1" x14ac:dyDescent="0.2">
      <c r="A4" s="303"/>
      <c r="B4" s="303"/>
      <c r="C4" s="303"/>
      <c r="D4" s="303"/>
      <c r="E4" s="303"/>
      <c r="F4" s="303"/>
      <c r="G4" s="303"/>
      <c r="H4" s="303"/>
      <c r="I4" s="303"/>
    </row>
    <row r="5" spans="1:9" ht="37.5" customHeight="1" x14ac:dyDescent="0.2">
      <c r="A5" s="303"/>
      <c r="B5" s="303"/>
      <c r="C5" s="303"/>
      <c r="D5" s="303"/>
      <c r="E5" s="303"/>
      <c r="F5" s="303"/>
      <c r="G5" s="303"/>
      <c r="H5" s="303"/>
      <c r="I5" s="303"/>
    </row>
    <row r="6" spans="1:9" ht="21.75" customHeight="1" x14ac:dyDescent="0.2">
      <c r="A6" s="303"/>
      <c r="B6" s="303"/>
      <c r="C6" s="303"/>
      <c r="D6" s="303"/>
      <c r="E6" s="303"/>
      <c r="F6" s="303"/>
      <c r="G6" s="303"/>
      <c r="H6" s="303"/>
      <c r="I6" s="303"/>
    </row>
    <row r="7" spans="1:9" ht="36" customHeight="1" x14ac:dyDescent="0.2">
      <c r="A7" s="303"/>
      <c r="B7" s="303"/>
      <c r="C7" s="303"/>
      <c r="D7" s="303"/>
      <c r="E7" s="303"/>
      <c r="F7" s="303"/>
      <c r="G7" s="303"/>
      <c r="H7" s="303"/>
      <c r="I7" s="303"/>
    </row>
    <row r="8" spans="1:9" ht="51.75" customHeight="1" x14ac:dyDescent="0.2">
      <c r="A8" s="303"/>
      <c r="B8" s="303"/>
      <c r="C8" s="303"/>
      <c r="D8" s="303"/>
      <c r="E8" s="303"/>
      <c r="F8" s="303"/>
      <c r="G8" s="303"/>
      <c r="H8" s="303"/>
      <c r="I8" s="303"/>
    </row>
    <row r="9" spans="1:9" ht="27.75" customHeight="1" x14ac:dyDescent="0.2">
      <c r="A9" s="303"/>
      <c r="B9" s="303"/>
      <c r="C9" s="303"/>
      <c r="D9" s="303"/>
      <c r="E9" s="303"/>
      <c r="F9" s="303"/>
      <c r="G9" s="303"/>
      <c r="H9" s="303"/>
      <c r="I9" s="303"/>
    </row>
    <row r="10" spans="1:9" ht="63" customHeight="1" x14ac:dyDescent="0.2">
      <c r="A10" s="303"/>
      <c r="B10" s="303"/>
      <c r="C10" s="303"/>
      <c r="D10" s="303"/>
      <c r="E10" s="303"/>
      <c r="F10" s="303"/>
      <c r="G10" s="303"/>
      <c r="H10" s="303"/>
      <c r="I10" s="303"/>
    </row>
    <row r="11" spans="1:9" ht="25.5" customHeight="1" x14ac:dyDescent="0.2">
      <c r="A11" s="303"/>
      <c r="B11" s="303"/>
      <c r="C11" s="303"/>
      <c r="D11" s="303"/>
      <c r="E11" s="303"/>
      <c r="F11" s="303"/>
      <c r="G11" s="303"/>
      <c r="H11" s="303"/>
      <c r="I11" s="303"/>
    </row>
    <row r="12" spans="1:9" ht="42" customHeight="1" x14ac:dyDescent="0.2">
      <c r="A12" s="303"/>
      <c r="B12" s="303"/>
      <c r="C12" s="303"/>
      <c r="D12" s="303"/>
      <c r="E12" s="303"/>
      <c r="F12" s="303"/>
      <c r="G12" s="303"/>
      <c r="H12" s="303"/>
      <c r="I12" s="303"/>
    </row>
    <row r="13" spans="1:9" ht="24.75" customHeight="1" x14ac:dyDescent="0.2">
      <c r="A13" s="303"/>
      <c r="B13" s="303"/>
      <c r="C13" s="303"/>
      <c r="D13" s="303"/>
      <c r="E13" s="303"/>
      <c r="F13" s="303"/>
      <c r="G13" s="303"/>
      <c r="H13" s="303"/>
      <c r="I13" s="303"/>
    </row>
    <row r="14" spans="1:9" ht="64.5" customHeight="1" x14ac:dyDescent="0.2">
      <c r="A14" s="303"/>
      <c r="B14" s="303"/>
      <c r="C14" s="303"/>
      <c r="D14" s="303"/>
      <c r="E14" s="303"/>
      <c r="F14" s="303"/>
      <c r="G14" s="303"/>
      <c r="H14" s="303"/>
      <c r="I14" s="303"/>
    </row>
    <row r="15" spans="1:9" ht="60" customHeight="1" x14ac:dyDescent="0.2">
      <c r="A15" s="303"/>
      <c r="B15" s="303"/>
      <c r="C15" s="303"/>
      <c r="D15" s="303"/>
      <c r="E15" s="303"/>
      <c r="F15" s="303"/>
      <c r="G15" s="303"/>
      <c r="H15" s="303"/>
      <c r="I15" s="303"/>
    </row>
    <row r="16" spans="1:9" ht="81" customHeight="1" x14ac:dyDescent="0.2">
      <c r="A16" s="303"/>
      <c r="B16" s="303"/>
      <c r="C16" s="303"/>
      <c r="D16" s="303"/>
      <c r="E16" s="303"/>
      <c r="F16" s="303"/>
      <c r="G16" s="303"/>
      <c r="H16" s="303"/>
      <c r="I16" s="303"/>
    </row>
    <row r="17" spans="1:9" ht="66" customHeight="1" x14ac:dyDescent="0.2">
      <c r="A17" s="303"/>
      <c r="B17" s="303"/>
      <c r="C17" s="303"/>
      <c r="D17" s="303"/>
      <c r="E17" s="303"/>
      <c r="F17" s="303"/>
      <c r="G17" s="303"/>
      <c r="H17" s="303"/>
      <c r="I17" s="303"/>
    </row>
    <row r="18" spans="1:9" ht="38.25" customHeight="1" x14ac:dyDescent="0.2">
      <c r="A18" s="303"/>
      <c r="B18" s="303"/>
      <c r="C18" s="303"/>
      <c r="D18" s="303"/>
      <c r="E18" s="303"/>
      <c r="F18" s="303"/>
      <c r="G18" s="303"/>
      <c r="H18" s="303"/>
      <c r="I18" s="303"/>
    </row>
    <row r="19" spans="1:9" ht="32.25" customHeight="1" x14ac:dyDescent="0.2">
      <c r="A19" s="303"/>
      <c r="B19" s="303"/>
      <c r="C19" s="303"/>
      <c r="D19" s="303"/>
      <c r="E19" s="303"/>
      <c r="F19" s="303"/>
      <c r="G19" s="303"/>
      <c r="H19" s="303"/>
      <c r="I19" s="303"/>
    </row>
    <row r="20" spans="1:9" ht="39" customHeight="1" x14ac:dyDescent="0.2">
      <c r="A20" s="303"/>
      <c r="B20" s="303"/>
      <c r="C20" s="303"/>
      <c r="D20" s="303"/>
      <c r="E20" s="303"/>
      <c r="F20" s="303"/>
      <c r="G20" s="303"/>
      <c r="H20" s="303"/>
      <c r="I20" s="303"/>
    </row>
    <row r="21" spans="1:9" ht="53.25" customHeight="1" x14ac:dyDescent="0.2">
      <c r="A21" s="303"/>
      <c r="B21" s="303"/>
      <c r="C21" s="303"/>
      <c r="D21" s="303"/>
      <c r="E21" s="303"/>
      <c r="F21" s="303"/>
      <c r="G21" s="303"/>
      <c r="H21" s="303"/>
      <c r="I21" s="303"/>
    </row>
    <row r="22" spans="1:9" ht="34.5" customHeight="1" x14ac:dyDescent="0.2">
      <c r="A22" s="303"/>
      <c r="B22" s="303"/>
      <c r="C22" s="303"/>
      <c r="D22" s="303"/>
      <c r="E22" s="303"/>
      <c r="F22" s="303"/>
      <c r="G22" s="303"/>
      <c r="H22" s="303"/>
      <c r="I22" s="303"/>
    </row>
    <row r="23" spans="1:9" ht="87" customHeight="1" x14ac:dyDescent="0.2">
      <c r="A23" s="303"/>
      <c r="B23" s="303"/>
      <c r="C23" s="303"/>
      <c r="D23" s="303"/>
      <c r="E23" s="303"/>
      <c r="F23" s="303"/>
      <c r="G23" s="303"/>
      <c r="H23" s="303"/>
      <c r="I23" s="303"/>
    </row>
    <row r="24" spans="1:9" ht="126.75" customHeight="1" x14ac:dyDescent="0.2">
      <c r="A24" s="303"/>
      <c r="B24" s="303"/>
      <c r="C24" s="303"/>
      <c r="D24" s="303"/>
      <c r="E24" s="303"/>
      <c r="F24" s="303"/>
      <c r="G24" s="303"/>
      <c r="H24" s="303"/>
      <c r="I24" s="303"/>
    </row>
    <row r="25" spans="1:9" ht="147" customHeight="1" x14ac:dyDescent="0.2">
      <c r="A25" s="303"/>
      <c r="B25" s="303"/>
      <c r="C25" s="303"/>
      <c r="D25" s="303"/>
      <c r="E25" s="303"/>
      <c r="F25" s="303"/>
      <c r="G25" s="303"/>
      <c r="H25" s="303"/>
      <c r="I25" s="303"/>
    </row>
    <row r="26" spans="1:9" ht="243.75" customHeight="1" x14ac:dyDescent="0.2">
      <c r="A26" s="303"/>
      <c r="B26" s="303"/>
      <c r="C26" s="303"/>
      <c r="D26" s="303"/>
      <c r="E26" s="303"/>
      <c r="F26" s="303"/>
      <c r="G26" s="303"/>
      <c r="H26" s="303"/>
      <c r="I26" s="303"/>
    </row>
    <row r="27" spans="1:9" ht="267.75" customHeight="1" x14ac:dyDescent="0.2">
      <c r="A27" s="303"/>
      <c r="B27" s="303"/>
      <c r="C27" s="303"/>
      <c r="D27" s="303"/>
      <c r="E27" s="303"/>
      <c r="F27" s="303"/>
      <c r="G27" s="303"/>
      <c r="H27" s="303"/>
      <c r="I27" s="303"/>
    </row>
    <row r="28" spans="1:9" ht="261" customHeight="1" x14ac:dyDescent="0.2">
      <c r="A28" s="303"/>
      <c r="B28" s="303"/>
      <c r="C28" s="303"/>
      <c r="D28" s="303"/>
      <c r="E28" s="303"/>
      <c r="F28" s="303"/>
      <c r="G28" s="303"/>
      <c r="H28" s="303"/>
      <c r="I28" s="303"/>
    </row>
    <row r="29" spans="1:9" ht="307.5" customHeight="1" x14ac:dyDescent="0.2">
      <c r="A29" s="303"/>
      <c r="B29" s="303"/>
      <c r="C29" s="303"/>
      <c r="D29" s="303"/>
      <c r="E29" s="303"/>
      <c r="F29" s="303"/>
      <c r="G29" s="303"/>
      <c r="H29" s="303"/>
      <c r="I29" s="303"/>
    </row>
    <row r="30" spans="1:9" ht="34.5" customHeight="1" x14ac:dyDescent="0.2">
      <c r="A30" s="303"/>
      <c r="B30" s="303"/>
      <c r="C30" s="303"/>
      <c r="D30" s="303"/>
      <c r="E30" s="303"/>
      <c r="F30" s="303"/>
      <c r="G30" s="303"/>
      <c r="H30" s="303"/>
      <c r="I30" s="303"/>
    </row>
    <row r="31" spans="1:9" ht="42" customHeight="1" x14ac:dyDescent="0.2">
      <c r="A31" s="303"/>
      <c r="B31" s="303"/>
      <c r="C31" s="303"/>
      <c r="D31" s="303"/>
      <c r="E31" s="303"/>
      <c r="F31" s="303"/>
      <c r="G31" s="303"/>
      <c r="H31" s="303"/>
      <c r="I31" s="303"/>
    </row>
    <row r="32" spans="1:9" ht="60.75" customHeight="1" x14ac:dyDescent="0.2">
      <c r="A32" s="303"/>
      <c r="B32" s="303"/>
      <c r="C32" s="303"/>
      <c r="D32" s="303"/>
      <c r="E32" s="303"/>
      <c r="F32" s="303"/>
      <c r="G32" s="303"/>
      <c r="H32" s="303"/>
      <c r="I32" s="303"/>
    </row>
    <row r="33" spans="1:9" ht="70.5" customHeight="1" x14ac:dyDescent="0.2">
      <c r="A33" s="303"/>
      <c r="B33" s="303"/>
      <c r="C33" s="303"/>
      <c r="D33" s="303"/>
      <c r="E33" s="303"/>
      <c r="F33" s="303"/>
      <c r="G33" s="303"/>
      <c r="H33" s="303"/>
      <c r="I33" s="303"/>
    </row>
    <row r="34" spans="1:9" ht="49.5" customHeight="1" x14ac:dyDescent="0.2">
      <c r="A34" s="303"/>
      <c r="B34" s="303"/>
      <c r="C34" s="303"/>
      <c r="D34" s="303"/>
      <c r="E34" s="303"/>
      <c r="F34" s="303"/>
      <c r="G34" s="303"/>
      <c r="H34" s="303"/>
      <c r="I34" s="303"/>
    </row>
    <row r="35" spans="1:9" ht="54.75" customHeight="1" x14ac:dyDescent="0.2">
      <c r="A35" s="303"/>
      <c r="B35" s="303"/>
      <c r="C35" s="303"/>
      <c r="D35" s="303"/>
      <c r="E35" s="303"/>
      <c r="F35" s="303"/>
      <c r="G35" s="303"/>
      <c r="H35" s="303"/>
      <c r="I35" s="303"/>
    </row>
    <row r="36" spans="1:9" ht="30" customHeight="1" x14ac:dyDescent="0.2">
      <c r="A36" s="303"/>
      <c r="B36" s="303"/>
      <c r="C36" s="303"/>
      <c r="D36" s="303"/>
      <c r="E36" s="303"/>
      <c r="F36" s="303"/>
      <c r="G36" s="303"/>
      <c r="H36" s="303"/>
      <c r="I36" s="303"/>
    </row>
    <row r="37" spans="1:9" ht="83.25" customHeight="1" x14ac:dyDescent="0.2"/>
    <row r="38" spans="1:9" ht="27" customHeight="1" x14ac:dyDescent="0.2"/>
  </sheetData>
  <mergeCells count="1">
    <mergeCell ref="A1:I36"/>
  </mergeCells>
  <pageMargins left="0.70866141732283472" right="0.70866141732283472" top="0.74803149606299213" bottom="0.74803149606299213" header="0.31496062992125984" footer="0.31496062992125984"/>
  <pageSetup paperSize="9" scale="85" orientation="portrait" r:id="rId1"/>
  <rowBreaks count="2" manualBreakCount="2">
    <brk id="16" max="8" man="1"/>
    <brk id="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Jovanović Mihael</cp:lastModifiedBy>
  <cp:lastPrinted>2025-07-16T13:47:32Z</cp:lastPrinted>
  <dcterms:created xsi:type="dcterms:W3CDTF">2008-10-17T11:51:54Z</dcterms:created>
  <dcterms:modified xsi:type="dcterms:W3CDTF">2025-07-17T13:01:50Z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