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Žuta soba/REVIZIJA/REVIZIJA 2025/Izvještaji/EXCEL ZA OBJAVU/"/>
    </mc:Choice>
  </mc:AlternateContent>
  <xr:revisionPtr revIDLastSave="177" documentId="13_ncr:1_{B8CE14C8-0E10-418B-B5BD-1159940CA945}" xr6:coauthVersionLast="47" xr6:coauthVersionMax="47" xr10:uidLastSave="{FCFF6A42-0F4E-4CD8-BD28-96134E7EEAE5}"/>
  <bookViews>
    <workbookView xWindow="2868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<sst xmlns="http://schemas.openxmlformats.org/spreadsheetml/2006/main" count="530" uniqueCount="465">
  <si>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</si>
  <si>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</si>
  <si>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</si>
  <si>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</si>
  <si>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</si>
  <si>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</si>
  <si>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</si>
  <si>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</si>
  <si>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</si>
  <si>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</si>
  <si>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</si>
  <si>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</si>
  <si>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</si>
  <si>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</si>
  <si>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</si>
  <si>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</si>
  <si>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</si>
  <si>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</si>
  <si>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</si>
  <si>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</si>
  <si>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</si>
  <si>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</si>
  <si>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</si>
  <si>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</si>
  <si>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</si>
  <si>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</si>
  <si>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</si>
  <si>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</si>
  <si>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</si>
  <si>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</si>
  <si>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</si>
  <si>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</si>
  <si>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</si>
  <si>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</si>
  <si>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</si>
  <si>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</si>
  <si>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</si>
  <si>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</si>
  <si>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</si>
  <si>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</si>
  <si>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</si>
  <si>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</si>
  <si>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</si>
  <si>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</si>
  <si>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</si>
  <si>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</si>
  <si>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</si>
  <si>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</si>
  <si>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</si>
  <si>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</si>
  <si>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</si>
  <si>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</si>
  <si>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</si>
  <si>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</si>
  <si>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</si>
  <si>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</si>
  <si>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</si>
  <si>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</si>
  <si>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</si>
  <si>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</si>
  <si>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</si>
  <si>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</si>
  <si>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</si>
  <si>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</si>
  <si>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</si>
  <si>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</si>
  <si>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</si>
  <si>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</si>
  <si>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</si>
  <si>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</si>
  <si>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</si>
  <si>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</si>
  <si>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</si>
  <si>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</si>
  <si>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</si>
  <si>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</si>
  <si>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</si>
  <si>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</si>
  <si>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</si>
  <si>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</si>
  <si>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</si>
  <si>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</si>
  <si>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</si>
  <si>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</si>
  <si>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</si>
  <si>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</si>
  <si>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</si>
  <si>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</si>
  <si>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</si>
  <si>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</si>
  <si>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</si>
  <si>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</si>
  <si>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</si>
  <si>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</si>
  <si>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</si>
  <si>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</si>
  <si>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</si>
  <si>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</si>
  <si>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</si>
  <si>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</si>
  <si>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</si>
  <si>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</si>
  <si>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</si>
  <si>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</si>
  <si>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</si>
  <si>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</si>
  <si>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</si>
  <si>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</si>
  <si>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</si>
  <si>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</si>
  <si>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</si>
  <si>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</si>
  <si>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</si>
  <si>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</si>
  <si>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</si>
  <si>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</si>
  <si>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</si>
  <si>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</si>
  <si>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</si>
  <si>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</si>
  <si>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</si>
  <si>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</si>
  <si>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</si>
  <si>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</si>
  <si>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</si>
  <si>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</si>
  <si>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</si>
  <si>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</si>
  <si>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</si>
  <si>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</si>
  <si>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</si>
  <si>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</si>
  <si>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</si>
  <si>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</si>
  <si>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</si>
  <si>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</si>
  <si>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</si>
  <si>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</si>
  <si>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</si>
  <si>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</si>
  <si>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</si>
  <si>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</si>
  <si>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</si>
  <si>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</si>
  <si>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</si>
  <si>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</si>
  <si>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</si>
  <si>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</si>
  <si>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</si>
  <si>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</si>
  <si>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</si>
  <si>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</si>
  <si>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</si>
  <si>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</si>
  <si>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</si>
  <si>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</si>
  <si>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</si>
  <si>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</si>
  <si>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</si>
  <si>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</si>
  <si>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</si>
  <si>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</si>
  <si>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</si>
  <si>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</si>
  <si>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</si>
  <si>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</si>
  <si>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</si>
  <si>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</si>
  <si>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</si>
  <si>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</si>
  <si>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</si>
  <si>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</si>
  <si>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</si>
  <si>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</si>
  <si>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</si>
  <si>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</si>
  <si>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</si>
  <si>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</si>
  <si>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</si>
  <si>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</si>
  <si>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</si>
  <si>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</si>
  <si>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</si>
  <si>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</si>
  <si>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</si>
  <si>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</si>
  <si>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</si>
  <si>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</si>
  <si>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</si>
  <si>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</si>
  <si>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</si>
  <si>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</si>
  <si>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</si>
  <si>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</si>
  <si>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</si>
  <si>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</si>
  <si>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</si>
  <si>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</si>
  <si>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</si>
  <si>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</si>
  <si>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</si>
  <si>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</si>
  <si>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</si>
  <si>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</si>
  <si>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</si>
  <si>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</si>
  <si>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</si>
  <si>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</si>
  <si>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</si>
  <si>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</si>
  <si>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</si>
  <si>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</si>
  <si>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</si>
  <si>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</si>
  <si>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</si>
  <si>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</si>
  <si>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</si>
  <si>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</si>
  <si>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</si>
  <si>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</si>
  <si>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</si>
  <si>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</si>
  <si>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</si>
  <si>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</si>
  <si>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</si>
  <si>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</si>
  <si>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</si>
  <si>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</si>
  <si>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</si>
  <si>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</si>
  <si>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</si>
  <si>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</si>
  <si>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</si>
  <si>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</si>
  <si>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</si>
  <si>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</si>
  <si>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</si>
  <si>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</si>
  <si>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</si>
  <si>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</si>
  <si>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</si>
  <si>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</si>
  <si>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</si>
  <si>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</si>
  <si>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</si>
  <si>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</si>
  <si>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</si>
  <si>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</si>
  <si>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</si>
  <si>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</si>
  <si>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</si>
  <si>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</si>
  <si>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</si>
  <si>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</si>
  <si>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</si>
  <si>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</si>
  <si>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</si>
  <si>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</si>
  <si>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</si>
  <si>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</si>
  <si>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</si>
  <si>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</si>
  <si>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</si>
  <si>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</si>
  <si>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</si>
  <si>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</si>
  <si>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</si>
  <si>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</si>
  <si>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</si>
  <si>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</si>
  <si>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</si>
  <si>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</si>
  <si>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</si>
  <si>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</si>
  <si>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</si>
  <si>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</si>
  <si>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</si>
  <si>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</si>
  <si>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</si>
  <si>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</si>
  <si>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</si>
  <si>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</si>
  <si>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</si>
  <si>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</si>
  <si>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</si>
  <si>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</si>
  <si>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</si>
  <si>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</si>
  <si>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</si>
  <si>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</si>
  <si>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</si>
  <si>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</si>
  <si>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</si>
  <si>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</si>
  <si>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</si>
  <si>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</si>
  <si>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</si>
  <si>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</si>
  <si>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</si>
  <si>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</si>
  <si>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</si>
  <si>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</si>
  <si>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</si>
  <si>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</si>
  <si>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</si>
  <si>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</si>
  <si>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</si>
  <si>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</si>
  <si>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</si>
  <si>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</si>
  <si>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</si>
  <si>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</si>
  <si>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</si>
  <si>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</si>
  <si>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</si>
  <si>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</si>
  <si>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</si>
  <si>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</si>
  <si>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</si>
  <si>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</si>
  <si>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</si>
  <si>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</si>
  <si>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</si>
  <si>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</si>
  <si>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</si>
  <si>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</si>
  <si>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</si>
  <si>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</si>
  <si>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</si>
  <si>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</si>
  <si>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</si>
  <si>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</si>
  <si>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</si>
  <si>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</si>
  <si>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</si>
  <si>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</si>
  <si>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</si>
  <si>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</si>
  <si>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</si>
  <si>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</si>
  <si>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</si>
  <si>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</si>
  <si>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</si>
  <si>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</si>
  <si>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</si>
  <si>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</si>
  <si>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</si>
  <si>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</si>
  <si>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</si>
  <si>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</si>
  <si>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</si>
  <si>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</si>
  <si>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</si>
  <si>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</si>
  <si>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</si>
  <si>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</si>
  <si>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</si>
  <si>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</si>
  <si>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</si>
  <si>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</si>
  <si>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</si>
  <si>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</si>
  <si>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</si>
  <si>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</si>
  <si>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</si>
  <si>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</si>
  <si>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</si>
  <si>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</si>
  <si>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</si>
  <si>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</si>
  <si>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</si>
  <si>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</si>
  <si>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</si>
  <si>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</si>
  <si>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</si>
  <si>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</si>
  <si>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</si>
  <si>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</si>
  <si>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</si>
  <si>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</si>
  <si>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</si>
  <si>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</si>
  <si>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</si>
  <si>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</si>
  <si>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</si>
  <si>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</si>
  <si>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</si>
  <si>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</si>
  <si>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</si>
  <si>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</si>
  <si>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</si>
  <si>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</si>
  <si>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</si>
  <si>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</si>
  <si>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</si>
  <si>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</si>
  <si>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</si>
  <si>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</si>
  <si>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</si>
  <si>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</si>
  <si>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</si>
  <si>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</si>
  <si>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</si>
  <si>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</si>
  <si>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</si>
  <si>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</si>
  <si>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</si>
  <si>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</si>
  <si>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</si>
  <si>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</si>
  <si>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</si>
  <si>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</si>
  <si>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</si>
  <si>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</si>
  <si>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</si>
  <si>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</si>
  <si>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</si>
  <si>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</si>
  <si>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</si>
  <si>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</si>
  <si>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</si>
  <si>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</si>
  <si>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</si>
  <si>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</si>
  <si>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</si>
  <si>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</si>
  <si>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</si>
  <si>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</si>
  <si>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</si>
  <si>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</si>
  <si>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</si>
  <si>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</si>
  <si>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</si>
  <si>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</si>
  <si>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</si>
  <si>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</si>
  <si>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</si>
  <si>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</si>
  <si>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</si>
  <si>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</si>
  <si>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</si>
  <si>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</si>
  <si>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</si>
  <si>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</si>
  <si>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</si>
  <si>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</si>
  <si>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03209741</t>
  </si>
  <si>
    <t>080027531</t>
  </si>
  <si>
    <t>94818858923</t>
  </si>
  <si>
    <t>1339</t>
  </si>
  <si>
    <t>HR</t>
  </si>
  <si>
    <t>MEDIKA d.d.</t>
  </si>
  <si>
    <t>ZAGREB</t>
  </si>
  <si>
    <t>CAPRAŠKA 1</t>
  </si>
  <si>
    <t>medika.uprava@medika.hr</t>
  </si>
  <si>
    <t>www.medika.hr</t>
  </si>
  <si>
    <t>INES BOSNAR ŠMITUC</t>
  </si>
  <si>
    <t>01/2412 551</t>
  </si>
  <si>
    <t>Ernst &amp; Young d.o.o.</t>
  </si>
  <si>
    <t xml:space="preserve">balance as at 31.12.2025 </t>
  </si>
  <si>
    <t>for the period 01.01.2025 to 31.12.2025</t>
  </si>
  <si>
    <t>for the period 01.01.2025 . to 31.12.2025.</t>
  </si>
  <si>
    <t>Submitter: Medika d.d.</t>
  </si>
  <si>
    <t>74780000O0R8ZVGJJO27</t>
  </si>
  <si>
    <t xml:space="preserve">“NOTES TO THE ANNUAL FINANCIAL STATEMENTS - GFI
Name of issuer:  MEDIKA d.d
Personal identification number (OIB):   94818858923
Reporting period: 01.01.2025 - 31.12.2025
THIS XLS DOCUMENT IS NOT THE OFFICIAL FORMAT FOR PUBLISHING THE ANNUAL REPORT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The financial statements of the Medika d.d. have been prepared in accordance with International Financial Reporting Standards as adopted by the European Union (IFRS). The financial statements of the Medika d.d. have been prepared under the historical cost convention, unless otherwise stated.
The preparation of financial statements in conformity with International Financial Reporting Standards as adopted by the European Union (IFRS) requires the use of certain critical accounting estimates.
b) disclose any information required by IFRSs that is not presented elsewhere in the statement of financial position, statement of comprehensive income, statement of cash flows and statement of changes in equity,
All information is presented in accordance with International Financial Reporting Standards adopted by the European Union (IFRS).
c) provide additional information that is not presented elsewhere in the statement of financial position, statement of comprehensive income, statement of cash flows and statement of changes in equity, but is relevant for understanding any of them.
All information is presented in accordance with International Financial Reporting Standards adopted by the European Union (IFRS).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Name of the issuer: Medika d.d.,
Headquarters: Capraška 1, 10000 Zagreb
Legal form: joint stock company
Country of establishment: Republic of Croatia
MBS: 080027531
OIB: 94818858923
2. adopted accounting policies
Significant accounting policies are disclosed in Note 2 to the audited financial statements.
During the reporting period, Medika d.d. did not change its accounting policies compared to the previous year.
3. the total amount of any financial commitments, guarantees or contingencies that are not included in the balance sheet, and an indication of the nature and form of any valuable security which has been provided; any commitments concerning pensions of the issuer within the Medika d.d. or company linked by virtue of participating interest shall be disclosed separately
For a certain part of liabilities to suppliers, leases and loans (which are shown in the balance sheet), Medika d.d. issued bank guarantees or debentures as collateral. Liabilities from provisions for pensions are presented in the balance sheet in accordance with IAS-19.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Not applicable.
5. the amount and nature of individual items of income or expenditure which are of exceptional size or incidence
Medika d.d. in the reporting period 01.01.-31.12.2025 has generated net sales revenues in the amount of EUR 922 million (in the period 01.01.-31.12.2024 EUR 800.3 million).
6. amounts owed by the issuer and falling due after more than five years, as well as the total debts of the issuer covered by valuable security furnished by the issuer, specifying the type and form of security
Medika d.d on 31.12.2025 have liabilities over 5 years and are entirely related to operating lease liabilities in the amount of EUR 2.97 million.
Long-term tangible assets with a net book value as of 31.12.2025 are pledged as collateral for the loan amounts to EUR 13.6 million
7. average number of employees during the financial year
Average number of employees of Medika d.d. during the current period 01.01.-31.12.2025 amounts to 598 employees (during the period 01.01.-31.12.2024 the average number of employees was 585 employees).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Medika d.d. did not capitalize the cost of salaries during the reporting period.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The amount of the emoluments granted in 2025 to the members of the administrative, managerial and supervisory bodies as a result of their accountability and all arising liabilities will be published in the Report on Remuneration of Members of the Management Board and the Supervisory Board after the approval of the General Assembly.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Staff costs broken down between net salaries and wages, costs of taxes and contributions from salaries, contributions on salaries and other salary costs are disclosed in Note 7 to the audited financial statements.
11. where a provision for deferred tax is recognised in the balance sheet, the deferred tax balances at the end of the financial year, and the movement in those balances during the financial year
Deferred tax assets on 31.12.2025 amounts to EUR 161.6 thousand and records an increase of 56.68% compared to the beginning of the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Medika d.d. has 100% stake in  Ljekarne Prima Pharme which holds associated company ZU Ljekarna Jagatić in which it has a 49% stake.
13. the number and the nominal value or, in the absence of a nominal value, the accounting par value of the shares subscribed during the financial year within the limits of the authorised capital
No new shares are subscribed during the business year.
Share capital as at 31.12.2025 is EUR 27.8 million and is divided into 30,194 shares. The nominal value of one share is EUR 920.00.
14. where there is more than one class of shares, the number and the nominal value or, in the absence of a nominal value, the accounting value for each class
Not applicable.
15. the existence of any participation certificates, convertible debentures, warrants, options or similar securities or rights, with an indication of their number and the rights they confer
Medika d.d. has no certificates of participation, convertible debentures, guarantees, options or similar securities or rights.
16. the name, registered office and legal form of each of the companies of which the issuer is a member having unlimited liability
Medika d.d. does not hold any interests in companies with unlimited liability.
Not applicable.
17. the name and registered office of the company which draws up the financial statements of the largest Medika d.d. of companies of which the issuer forms part as a controlled Medika d.d. member
Not applicable.
18. the name and registered office of the company which draws up the financial statements of the smallest Medika d.d. of companies of which the issuer forms part as a controlled Medika d.d. member and which is also included in the Medika d.d. of companies referred to in point 17.
Not applicable.
19. the place where copies of the financial statements referred to in points 17 and 18 may be obtained, provided that they are available
Not applicable.
20. the proposed appropriation of profit or treatment of loss, or where applicable, the appropriation of the profit or treatment of the loss
Appropriation of profit or treatment of loss will be proposed at the General Assembly of the Company.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Medika d.d. has no material arrangements with companies that are not included in the financial statements as of 31.12.2025. 
22. the nature and the financial effect of material events arising after the balance sheet date which are not reflected in the profit and loss account or balance sheet
After the balance sheet date, Auctor d.o.o., as a shareholder of Medika d.d., requested the convening of an Extraordinary General Meeting and proposed the adoption of a decision to withdraw the Company’s shares from the regulated market of the Zagreb Stock Exchange Inc.
The Extraordinary General Meeting was convened for 17 March 2026, and the proposed decision on the withdrawal of the Company’s shares from the regulated market of the Zagreb Stock Exchange Inc. was included on the agenda of the General Meeting.
The Company assesses that the aforementioned event has no impact on its financial position, financial performance, or cash flows as at the balance sheet date and is therefore considered a non-adjusting event after the balance sheet date, in accordance with the applicable accounting standards. See Note 27 to the audited financial statements. The General Assembly was held and a decision was made to delist the shares from the stock exchange, which was entered into the court register on March 20, 2026.
Regarding EU restriction measures, which refers to the consequences of exposure and the impact of the Russian invasion of Ukraine, Medika d.d. declares that it does not have a direct business relationship with entities from Russia or Ukraine, nor is it otherwise directly exposed to those entities in its business.
Nevertheless, the Medika d.d.'s management estimates that an indirect impact on the Medika d.d.'s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Medika d.d. monitors developments and assesses the impact on business, financial situation and cash flows.
23. the net income broken down by categories of activity and into geographical markets, in so far as those categories and markets differ substantially from one another, taking account of the manner in which the sale of products and the provision of services are organised.
Net income broken down by operating segments is disclosed in Note 6 to the audited financial statements.
24.  the total fees for the financial year charged by each statutory auditor or audit firm for the statutory audit of the annual financial statements, i.e. annual financial statements, the total fees charged for other assurance services, the total fees charged for tax advisory services and the total fees charged for other non-audit services, total research and development expenditure as the basis for granting state aid
The total amount of fees for the statutory audit of the annual financial statements for the year 2025 amounts to EUR 70 thousand (2024: EUR 57 thousand). In 2025, there were no contracted non audit services provided by the audit firm (as was also the case in 2024).
25. Reconciliation of items in the audited annual financial statements and financial statements in the GFI-POD forms for 2025:			
Balance sheet:
-	In the GFI-POD form, the category of long-term intangible assets is equal to the sum of the categories in the audited financial statements: intangible long-term assets and assets with the right to use.
-	In the audited financial statements, the fixed assets category of investments in subsidiaries is equal to the amount in the GFI-POD form under AOP 021 (Investments in holdings (shares) of undertakings within the group)
-	In the audited financial statements, the category of long-term receivables from customers and other receivables is equal to the sum of the categories in the GFI-POD form under AOP 028 (Given loans, deposits, etc. given) and AOP 031 (Long-term receivables).
-	In the audited financial statements, the amount of current assets is EUR 473,291 thousand, and in the GFI-POD form it amounts EUR 473,122 thousand. The difference in the amount of EUR 169 thousand relates to paid expenses of the future period which are presented in the audited financial statements within current assets in the category Trade receivables and other receivables, while in the GFI-POD form they are presented under AOP 064 (Prepaid expenses and accrued income). 
-	In the audited financial statements, the amount of short-term receivables from customers and other receivables together with the amount of given short-term deposits is equal to the amounts of the categories in the GFI-POD form under AOP 046 (Short-term receivables), AOP 053 (Short-term financial assets) and AOP 064 (Prepaid expenses and accrued income).
-	Long-term liabilities (loans, lease liabilities and other liabilities) in the audited financial statements amount to a total of EUR 11,102 thousand, which is equal to the category in GFI-POD forms AOP 097 (Long-term liabilities) and AOP 090 (Provisions)
-	In the audited financial statements, the share capital category is equal to the sum of the categories in the GFI-POD form: AOP 068 (Initial (subscribed) capital)), AOP 069 (Capital reserves) and AOP 073 (Treasury shares and holdings (deductible item).
-	In the audited financial statements, the reserve category is equal to the sum of the categories in the GFI-POD form: AOP 071 (Legal reserves) and AOP 072 (Reserves for treasury shares).
-	In the audited financial statements, the retained profit category is equal to the sum of the categories in the GFI-POD form: AOP 075 (Other reserves), AOP 083 (Retained profit) and AOP 086 (Profit or loss for the business year).	
-	Short-term liabilities in the audited financial statements amount to EUR 408,447 thousand, and in the GFI-POD in the amount of EUR 406,258 thousand. The difference relates to deferred payment of expenses and deferred income which are presented in the audited financial statements under short-term liabilities within the category Trade and other payables, while in the GFI-POD form they are presented under AOP 124 (Accruals and deferred income).
-	Short-term provisions are presented separately in the audited financial statements (within short-term liabilities), and in the GFI-POD forms they are found in the item AOP 119 (Liabilities towards employees).
Profit and loss account:
-	Operating income (sum of Sales income and other income) in the audited financial statements amount to EUR 928,556 thousand, and in the GFI-POD form EUR 928,633 thousand. The difference is EUR 77 thousand, which refers to net exchange rate differences and the net gains/losses of expended or alienated assets, which are presented in Other gains/(losses)-net, in the audited financial statements, while in the GFI-POD form they are shown in the item AOP 006 (Other operating income (outside the group)).
-	The costs of employees in the audited financial statements amount to EUR 18,086 thousand, and in the GFI-POD form in position AOP 013 Staff costs EUR 13,764 thousand. The difference is EUR 4,322 thousand, from which EUR 4,307 thousand refers to the costs of other employee benefits (unused annual vacations, business travel allowances, grants, awards, etc.), transactions based on equity instruments, management awards, employee transportation, and severance pay, which can be found in the GFI-POD form in AOP 018 (Other expenses) and EUR -14 thousand  reservations for jubilee awards and annual vacations which can be found in the GFI-POD form in AOP 023 Provisions for pensions, termination benefits and similar.
Marketing and sales promotion costs amount to EUR 1,208 thousand and are presented separately in the audited financial statements. They relate to representation expenses in the amount of EUR 739 thousand, which are reported in the GFI-POD form under item AOP 018 Other costs, and to marketing services in the amount of EUR 469 thousand, which are reported in the GFI-POD form under item AOP 012 Other external costs within Material Costs.
-	Other operating expenses in the audited financial statements amount to EUR 9,566 thousand, and in the GFI-POD form EUR 5,601 thousand. The difference is EUR 3,956 thousand, which represents the net effect of the following items:
•	Raw materials and consumables costs in the amount of EUR 1,953 thousand, reported under item AOP 010, impairment of short-term assets other than financial assets in the amount of EUR 368 thousand, reported under item AOP 021, and provisions for ongoing legal cases in the amount of EUR 1 thousand are presented under Other operating expenses in the audited financial statements.
•	Other costs AOP 018 in the GFI-POD form amount to EUR 7,159 thousand, of which EUR 4,307 thousand relating to employee compensation costs are presented under Staff costs in the audited financial statements, EUR 739 thousand under Marketing and sales promotion costs, while the remaining difference of EUR 2,113 thousand is presented under Other operating expenses in the audited financial statements.
•	Other costs AOP 012 in the GFI-POD form amount to EUR 5,601 thousand, of which EUR 469 thousand relating to marketing costs are presented under Marketing and sales promotion costs in the audited financial statements. The remaining difference of EUR 5,132 thousand is presented under Other operating expenses in the audited financial statements.
-	Other gains/(losses)-net amount to EUR 77 thousand and refer to net exchange rate differences and the net gains/losses of expended or alienated assets, which are shown in Other gains/(losses)-net, in the audited financial statements, while in the GFI-POD form they are shown in the item AOP 006 (Other operating income (outside the Medika d.d.)).
Cash flow statement:
CASH FLOW FROM BUSINESS ACTIVITIES
-	The category in the GFI-POD form AOP 001 (Pre-tax profit) is equal to the sum of the categories in the audited financial statements Profit for the year and Income tax.
-                The category in the GFI-POD form AOP b) Gains and losses from sale and value adjustment of fixed tangible and intangible assets (AOP 004) corresponds to the categories Lease termination, Derecognition of right-of-use assets, and Gain on the sale of tangible and intangible fixed assets in the audited financial statements.
-	Within the scope of business activities in the audited financial statements, the change in provisions amounts to EUR -7 thousand and represents the net effect of the change in provisions, and in the GFI-POD form  AOP 008 the provisions amount to EUR 6 thousand, where the stated cost was realized in 2025. The difference of EUR 13 thousand in the GFI-POD form is shown as part of Increase or decrease in short-term liabilities together with other adjustment from operating activities.
-          The category in the GFI-POD form AOP 009 amounts to EUR 3 thousand and relates to exchange rate differences, which are presented in the audited financial statements within the item Increase or decrease in short-term liabilities.
-	The category in GFI-POD form AOP 010 (Other adjustments for non-cash transactions and unrealized gains and losses) is equal to the sum of the categories from the audited financial statements Share based payments, Value adjustment on inventories, Lease agreement termination and Other financial income. 
-         The category in the GFI-POD form AOP 013 amounts to EUR 63,544 thousand and is presented in the audited financial statements within the item Increase / (decrease) in trade payables and other liabilities, which totals EUR 63,560 thousand. The difference of EUR 16 thousand relates to EUR 13 thousand from changes in provisions for unused annual leave, which are presented in the GFI-POD form under item AOP 008, and to exchange rate differences presented under item AOP 009 in the amount of EUR 3 thousand.
-         The category in the GFI-POD form AOP 014 amounts to EUR 55,586 thousand and is presented in the audited financial statements within the items Lease modification – net effect, (Increase) / decrease in trade receivables and other receivables, and Interest received, which in total amount to EUR 42,068 thousand. The difference of EUR 13,517 thousand relates to collected default interest and interest on deposits, which are presented in the GFI-POD form under item AOP 016 Other increases or decreases in working capital.
CASH FLOW FROM INVESTMENT ACTIVITIES
-	The category in the GFI-POD form AOP 028 (Cash payments for the purchase of fixed tangible and intangible assets) is equal to the sum of the categories from the audited financial statements Purchases of property and equipment and intangible assets, Paid advances for the acquisition of right-of-use assets and Other proceeds.
CASH FLOW FROM FINANCIAL ACTIVITIES
-             In the audited financial statements, the item Lease repayments in the amount of EUR 1,313 thousand consists of repayments of finance leases amounting to EUR 345 thousand and repayments of operating leases amounting to EUR 968 thousand. The category in the GFI-POD form AOP 042 (Cash outflows for finance leases) relates to EUR 345 thousand of finance lease repayments, which are included within the Lease repayments category in the audited financial statements. The category in the GFI-POD form AOP 044 (Other cash payments from financing activities) equals the sum of Interest paid on borrowings in the amount of EUR 1,610 thousand from the audited financial statements and the portion of the Lease repayments item relating to EUR 968 thousand of operating lease repayments.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</si>
</sst>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1" fillId="0" borderId="0" xfId="0" applyFont="1" applyAlignment="1">
      <alignment horizontal="left" vertical="top" wrapTex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20" sqref="E20:F20"/>
    </sheetView>
  </sheetViews>
  <sheetFormatPr defaultRowHeight="12.75" x14ac:dyDescent="0.2"/>
  <cols>
    <col min="9" max="9" width="13.42578125" customWidth="1"/>
  </cols>
  <sheetData>
    <row r="1" spans="1:10" ht="15.75" x14ac:dyDescent="0.2">
      <c r="A1" s="107"/>
      <c r="B1" s="108"/>
      <c r="C1" s="108"/>
      <c r="D1" s="8"/>
      <c r="E1" s="8"/>
      <c r="F1" s="8"/>
      <c r="G1" s="8"/>
      <c r="H1" s="8"/>
      <c r="I1" s="8"/>
      <c r="J1" s="9"/>
    </row>
    <row r="2" spans="1:10" ht="14.45" customHeight="1" x14ac:dyDescent="0.2">
      <c r="A2" s="109" t="s">
        <v>0</v>
      </c>
      <c r="B2" s="110"/>
      <c r="C2" s="110"/>
      <c r="D2" s="110"/>
      <c r="E2" s="110"/>
      <c r="F2" s="110"/>
      <c r="G2" s="110"/>
      <c r="H2" s="110"/>
      <c r="I2" s="110"/>
      <c r="J2" s="111"/>
    </row>
    <row r="3" spans="1:10" ht="15" x14ac:dyDescent="0.2">
      <c r="A3" s="33"/>
      <c r="B3" s="34"/>
      <c r="C3" s="34"/>
      <c r="D3" s="34"/>
      <c r="E3" s="34"/>
      <c r="F3" s="34"/>
      <c r="G3" s="34"/>
      <c r="H3" s="34"/>
      <c r="I3" s="34"/>
      <c r="J3" s="35"/>
    </row>
    <row r="4" spans="1:10" ht="33.6" customHeight="1" x14ac:dyDescent="0.2">
      <c r="A4" s="112" t="s">
        <v>1</v>
      </c>
      <c r="B4" s="113"/>
      <c r="C4" s="113"/>
      <c r="D4" s="113"/>
      <c r="E4" s="114">
        <v>45658</v>
      </c>
      <c r="F4" s="115"/>
      <c r="G4" s="41" t="s">
        <v>2</v>
      </c>
      <c r="H4" s="114">
        <v>46022</v>
      </c>
      <c r="I4" s="115"/>
      <c r="J4" s="10"/>
    </row>
    <row r="5" spans="1:10" s="46" customFormat="1" ht="10.15" customHeight="1" x14ac:dyDescent="0.25">
      <c r="A5" s="116"/>
      <c r="B5" s="117"/>
      <c r="C5" s="117"/>
      <c r="D5" s="117"/>
      <c r="E5" s="117"/>
      <c r="F5" s="117"/>
      <c r="G5" s="117"/>
      <c r="H5" s="117"/>
      <c r="I5" s="117"/>
      <c r="J5" s="118"/>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1" t="s">
        <v>4</v>
      </c>
      <c r="B8" s="122"/>
      <c r="C8" s="122"/>
      <c r="D8" s="122"/>
      <c r="E8" s="122"/>
      <c r="F8" s="122"/>
      <c r="G8" s="122"/>
      <c r="H8" s="122"/>
      <c r="I8" s="122"/>
      <c r="J8" s="11"/>
    </row>
    <row r="9" spans="1:10" ht="14.25" x14ac:dyDescent="0.2">
      <c r="A9" s="12"/>
      <c r="B9" s="29"/>
      <c r="C9" s="29"/>
      <c r="D9" s="29"/>
      <c r="E9" s="120"/>
      <c r="F9" s="120"/>
      <c r="G9" s="93"/>
      <c r="H9" s="93"/>
      <c r="I9" s="39"/>
      <c r="J9" s="40"/>
    </row>
    <row r="10" spans="1:10" ht="25.9" customHeight="1" x14ac:dyDescent="0.2">
      <c r="A10" s="123" t="s">
        <v>5</v>
      </c>
      <c r="B10" s="124"/>
      <c r="C10" s="125" t="s">
        <v>446</v>
      </c>
      <c r="D10" s="126"/>
      <c r="E10" s="31"/>
      <c r="F10" s="127" t="s">
        <v>6</v>
      </c>
      <c r="G10" s="128"/>
      <c r="H10" s="129" t="s">
        <v>450</v>
      </c>
      <c r="I10" s="130"/>
      <c r="J10" s="13"/>
    </row>
    <row r="11" spans="1:10" ht="15.6" customHeight="1" x14ac:dyDescent="0.2">
      <c r="A11" s="12"/>
      <c r="B11" s="29"/>
      <c r="C11" s="29"/>
      <c r="D11" s="29"/>
      <c r="E11" s="119"/>
      <c r="F11" s="119"/>
      <c r="G11" s="119"/>
      <c r="H11" s="119"/>
      <c r="I11" s="32"/>
      <c r="J11" s="13"/>
    </row>
    <row r="12" spans="1:10" ht="21" customHeight="1" x14ac:dyDescent="0.2">
      <c r="A12" s="94" t="s">
        <v>7</v>
      </c>
      <c r="B12" s="124"/>
      <c r="C12" s="125" t="s">
        <v>447</v>
      </c>
      <c r="D12" s="126"/>
      <c r="E12" s="133"/>
      <c r="F12" s="119"/>
      <c r="G12" s="119"/>
      <c r="H12" s="119"/>
      <c r="I12" s="32"/>
      <c r="J12" s="13"/>
    </row>
    <row r="13" spans="1:10" ht="10.9" customHeight="1" x14ac:dyDescent="0.2">
      <c r="A13" s="31"/>
      <c r="B13" s="32"/>
      <c r="C13" s="29"/>
      <c r="D13" s="29"/>
      <c r="E13" s="93"/>
      <c r="F13" s="93"/>
      <c r="G13" s="93"/>
      <c r="H13" s="93"/>
      <c r="I13" s="29"/>
      <c r="J13" s="14"/>
    </row>
    <row r="14" spans="1:10" ht="22.9" customHeight="1" x14ac:dyDescent="0.2">
      <c r="A14" s="94" t="s">
        <v>8</v>
      </c>
      <c r="B14" s="134"/>
      <c r="C14" s="125" t="s">
        <v>448</v>
      </c>
      <c r="D14" s="126"/>
      <c r="E14" s="131"/>
      <c r="F14" s="132"/>
      <c r="G14" s="45" t="s">
        <v>9</v>
      </c>
      <c r="H14" s="129" t="s">
        <v>463</v>
      </c>
      <c r="I14" s="130"/>
      <c r="J14" s="42"/>
    </row>
    <row r="15" spans="1:10" ht="14.45" customHeight="1" x14ac:dyDescent="0.2">
      <c r="A15" s="31"/>
      <c r="B15" s="32"/>
      <c r="C15" s="29"/>
      <c r="D15" s="29"/>
      <c r="E15" s="93"/>
      <c r="F15" s="93"/>
      <c r="G15" s="93"/>
      <c r="H15" s="93"/>
      <c r="I15" s="29"/>
      <c r="J15" s="14"/>
    </row>
    <row r="16" spans="1:10" ht="13.15" customHeight="1" x14ac:dyDescent="0.2">
      <c r="A16" s="94" t="s">
        <v>10</v>
      </c>
      <c r="B16" s="134"/>
      <c r="C16" s="125" t="s">
        <v>449</v>
      </c>
      <c r="D16" s="126"/>
      <c r="E16" s="38"/>
      <c r="F16" s="38"/>
      <c r="G16" s="38"/>
      <c r="H16" s="38"/>
      <c r="I16" s="38"/>
      <c r="J16" s="42"/>
    </row>
    <row r="17" spans="1:10" ht="14.45" customHeight="1" x14ac:dyDescent="0.2">
      <c r="A17" s="135"/>
      <c r="B17" s="136"/>
      <c r="C17" s="136"/>
      <c r="D17" s="136"/>
      <c r="E17" s="136"/>
      <c r="F17" s="136"/>
      <c r="G17" s="136"/>
      <c r="H17" s="136"/>
      <c r="I17" s="136"/>
      <c r="J17" s="137"/>
    </row>
    <row r="18" spans="1:10" x14ac:dyDescent="0.2">
      <c r="A18" s="123" t="s">
        <v>11</v>
      </c>
      <c r="B18" s="124"/>
      <c r="C18" s="138" t="s">
        <v>451</v>
      </c>
      <c r="D18" s="139"/>
      <c r="E18" s="139"/>
      <c r="F18" s="139"/>
      <c r="G18" s="139"/>
      <c r="H18" s="139"/>
      <c r="I18" s="139"/>
      <c r="J18" s="140"/>
    </row>
    <row r="19" spans="1:10" ht="14.25" x14ac:dyDescent="0.2">
      <c r="A19" s="12"/>
      <c r="B19" s="29"/>
      <c r="C19" s="44"/>
      <c r="D19" s="29"/>
      <c r="E19" s="93"/>
      <c r="F19" s="93"/>
      <c r="G19" s="93"/>
      <c r="H19" s="93"/>
      <c r="I19" s="29"/>
      <c r="J19" s="14"/>
    </row>
    <row r="20" spans="1:10" ht="14.25" x14ac:dyDescent="0.2">
      <c r="A20" s="123" t="s">
        <v>12</v>
      </c>
      <c r="B20" s="124"/>
      <c r="C20" s="129">
        <v>10000</v>
      </c>
      <c r="D20" s="130"/>
      <c r="E20" s="93"/>
      <c r="F20" s="93"/>
      <c r="G20" s="138" t="s">
        <v>452</v>
      </c>
      <c r="H20" s="139"/>
      <c r="I20" s="139"/>
      <c r="J20" s="140"/>
    </row>
    <row r="21" spans="1:10" ht="14.25" x14ac:dyDescent="0.2">
      <c r="A21" s="12"/>
      <c r="B21" s="29"/>
      <c r="C21" s="29"/>
      <c r="D21" s="29"/>
      <c r="E21" s="93"/>
      <c r="F21" s="93"/>
      <c r="G21" s="93"/>
      <c r="H21" s="93"/>
      <c r="I21" s="29"/>
      <c r="J21" s="14"/>
    </row>
    <row r="22" spans="1:10" x14ac:dyDescent="0.2">
      <c r="A22" s="123" t="s">
        <v>13</v>
      </c>
      <c r="B22" s="124"/>
      <c r="C22" s="138" t="s">
        <v>453</v>
      </c>
      <c r="D22" s="139"/>
      <c r="E22" s="139"/>
      <c r="F22" s="139"/>
      <c r="G22" s="139"/>
      <c r="H22" s="139"/>
      <c r="I22" s="139"/>
      <c r="J22" s="140"/>
    </row>
    <row r="23" spans="1:10" ht="14.25" x14ac:dyDescent="0.2">
      <c r="A23" s="12"/>
      <c r="B23" s="29"/>
      <c r="C23" s="29"/>
      <c r="D23" s="29"/>
      <c r="E23" s="93"/>
      <c r="F23" s="93"/>
      <c r="G23" s="93"/>
      <c r="H23" s="93"/>
      <c r="I23" s="29"/>
      <c r="J23" s="14"/>
    </row>
    <row r="24" spans="1:10" ht="14.25" x14ac:dyDescent="0.2">
      <c r="A24" s="123" t="s">
        <v>14</v>
      </c>
      <c r="B24" s="124"/>
      <c r="C24" s="141" t="s">
        <v>454</v>
      </c>
      <c r="D24" s="142"/>
      <c r="E24" s="142"/>
      <c r="F24" s="142"/>
      <c r="G24" s="142"/>
      <c r="H24" s="142"/>
      <c r="I24" s="142"/>
      <c r="J24" s="143"/>
    </row>
    <row r="25" spans="1:10" ht="14.25" x14ac:dyDescent="0.2">
      <c r="A25" s="12"/>
      <c r="B25" s="29"/>
      <c r="C25" s="44"/>
      <c r="D25" s="29"/>
      <c r="E25" s="93"/>
      <c r="F25" s="93"/>
      <c r="G25" s="93"/>
      <c r="H25" s="93"/>
      <c r="I25" s="29"/>
      <c r="J25" s="14"/>
    </row>
    <row r="26" spans="1:10" ht="14.25" x14ac:dyDescent="0.2">
      <c r="A26" s="123" t="s">
        <v>15</v>
      </c>
      <c r="B26" s="124"/>
      <c r="C26" s="141" t="s">
        <v>455</v>
      </c>
      <c r="D26" s="142"/>
      <c r="E26" s="142"/>
      <c r="F26" s="142"/>
      <c r="G26" s="142"/>
      <c r="H26" s="142"/>
      <c r="I26" s="142"/>
      <c r="J26" s="143"/>
    </row>
    <row r="27" spans="1:10" ht="13.9" customHeight="1" x14ac:dyDescent="0.2">
      <c r="A27" s="12"/>
      <c r="B27" s="29"/>
      <c r="C27" s="44"/>
      <c r="D27" s="29"/>
      <c r="E27" s="93"/>
      <c r="F27" s="93"/>
      <c r="G27" s="93"/>
      <c r="H27" s="93"/>
      <c r="I27" s="29"/>
      <c r="J27" s="14"/>
    </row>
    <row r="28" spans="1:10" ht="22.9" customHeight="1" x14ac:dyDescent="0.2">
      <c r="A28" s="94" t="s">
        <v>16</v>
      </c>
      <c r="B28" s="124"/>
      <c r="C28" s="25">
        <v>622</v>
      </c>
      <c r="D28" s="15"/>
      <c r="E28" s="101"/>
      <c r="F28" s="101"/>
      <c r="G28" s="101"/>
      <c r="H28" s="101"/>
      <c r="I28" s="144"/>
      <c r="J28" s="145"/>
    </row>
    <row r="29" spans="1:10" ht="14.25" x14ac:dyDescent="0.2">
      <c r="A29" s="12"/>
      <c r="B29" s="29"/>
      <c r="C29" s="29"/>
      <c r="D29" s="29"/>
      <c r="E29" s="93"/>
      <c r="F29" s="93"/>
      <c r="G29" s="93"/>
      <c r="H29" s="93"/>
      <c r="I29" s="29"/>
      <c r="J29" s="14"/>
    </row>
    <row r="30" spans="1:10" ht="15" x14ac:dyDescent="0.2">
      <c r="A30" s="123" t="s">
        <v>17</v>
      </c>
      <c r="B30" s="124"/>
      <c r="C30" s="58" t="s">
        <v>19</v>
      </c>
      <c r="D30" s="146" t="s">
        <v>18</v>
      </c>
      <c r="E30" s="105"/>
      <c r="F30" s="105"/>
      <c r="G30" s="105"/>
      <c r="H30" s="51" t="s">
        <v>19</v>
      </c>
      <c r="I30" s="52" t="s">
        <v>20</v>
      </c>
      <c r="J30" s="53"/>
    </row>
    <row r="31" spans="1:10" x14ac:dyDescent="0.2">
      <c r="A31" s="123"/>
      <c r="B31" s="124"/>
      <c r="C31" s="16"/>
      <c r="D31" s="41"/>
      <c r="E31" s="132"/>
      <c r="F31" s="132"/>
      <c r="G31" s="132"/>
      <c r="H31" s="132"/>
      <c r="I31" s="147"/>
      <c r="J31" s="148"/>
    </row>
    <row r="32" spans="1:10" x14ac:dyDescent="0.2">
      <c r="A32" s="123" t="s">
        <v>21</v>
      </c>
      <c r="B32" s="124"/>
      <c r="C32" s="25" t="s">
        <v>24</v>
      </c>
      <c r="D32" s="146" t="s">
        <v>22</v>
      </c>
      <c r="E32" s="105"/>
      <c r="F32" s="105"/>
      <c r="G32" s="105"/>
      <c r="H32" s="54" t="s">
        <v>23</v>
      </c>
      <c r="I32" s="55" t="s">
        <v>24</v>
      </c>
      <c r="J32" s="56"/>
    </row>
    <row r="33" spans="1:10" ht="14.25" x14ac:dyDescent="0.2">
      <c r="A33" s="12"/>
      <c r="B33" s="29"/>
      <c r="C33" s="29"/>
      <c r="D33" s="29"/>
      <c r="E33" s="93"/>
      <c r="F33" s="93"/>
      <c r="G33" s="93"/>
      <c r="H33" s="93"/>
      <c r="I33" s="29"/>
      <c r="J33" s="14"/>
    </row>
    <row r="34" spans="1:10" x14ac:dyDescent="0.2">
      <c r="A34" s="146" t="s">
        <v>25</v>
      </c>
      <c r="B34" s="105"/>
      <c r="C34" s="105"/>
      <c r="D34" s="105"/>
      <c r="E34" s="105" t="s">
        <v>26</v>
      </c>
      <c r="F34" s="105"/>
      <c r="G34" s="105"/>
      <c r="H34" s="105"/>
      <c r="I34" s="105"/>
      <c r="J34" s="17" t="s">
        <v>27</v>
      </c>
    </row>
    <row r="35" spans="1:10" ht="14.25" x14ac:dyDescent="0.2">
      <c r="A35" s="12"/>
      <c r="B35" s="29"/>
      <c r="C35" s="29"/>
      <c r="D35" s="29"/>
      <c r="E35" s="93"/>
      <c r="F35" s="93"/>
      <c r="G35" s="93"/>
      <c r="H35" s="93"/>
      <c r="I35" s="29"/>
      <c r="J35" s="40"/>
    </row>
    <row r="36" spans="1:10" x14ac:dyDescent="0.2">
      <c r="A36" s="149"/>
      <c r="B36" s="150"/>
      <c r="C36" s="150"/>
      <c r="D36" s="150"/>
      <c r="E36" s="149"/>
      <c r="F36" s="150"/>
      <c r="G36" s="150"/>
      <c r="H36" s="150"/>
      <c r="I36" s="152"/>
      <c r="J36" s="30"/>
    </row>
    <row r="37" spans="1:10" ht="14.25" x14ac:dyDescent="0.2">
      <c r="A37" s="12"/>
      <c r="B37" s="29"/>
      <c r="C37" s="44"/>
      <c r="D37" s="154"/>
      <c r="E37" s="154"/>
      <c r="F37" s="154"/>
      <c r="G37" s="154"/>
      <c r="H37" s="154"/>
      <c r="I37" s="154"/>
      <c r="J37" s="14"/>
    </row>
    <row r="38" spans="1:10" x14ac:dyDescent="0.2">
      <c r="A38" s="149"/>
      <c r="B38" s="150"/>
      <c r="C38" s="150"/>
      <c r="D38" s="152"/>
      <c r="E38" s="149"/>
      <c r="F38" s="150"/>
      <c r="G38" s="150"/>
      <c r="H38" s="150"/>
      <c r="I38" s="152"/>
      <c r="J38" s="25"/>
    </row>
    <row r="39" spans="1:10" ht="14.25" x14ac:dyDescent="0.2">
      <c r="A39" s="12"/>
      <c r="B39" s="29"/>
      <c r="C39" s="44"/>
      <c r="D39" s="43"/>
      <c r="E39" s="154"/>
      <c r="F39" s="154"/>
      <c r="G39" s="154"/>
      <c r="H39" s="154"/>
      <c r="I39" s="32"/>
      <c r="J39" s="14"/>
    </row>
    <row r="40" spans="1:10" x14ac:dyDescent="0.2">
      <c r="A40" s="149"/>
      <c r="B40" s="150"/>
      <c r="C40" s="150"/>
      <c r="D40" s="152"/>
      <c r="E40" s="149"/>
      <c r="F40" s="150"/>
      <c r="G40" s="150"/>
      <c r="H40" s="150"/>
      <c r="I40" s="152"/>
      <c r="J40" s="25"/>
    </row>
    <row r="41" spans="1:10" ht="14.25" x14ac:dyDescent="0.2">
      <c r="A41" s="12"/>
      <c r="B41" s="29"/>
      <c r="C41" s="44"/>
      <c r="D41" s="43"/>
      <c r="E41" s="43"/>
      <c r="F41" s="43"/>
      <c r="G41" s="43"/>
      <c r="H41" s="43"/>
      <c r="I41" s="32"/>
      <c r="J41" s="14"/>
    </row>
    <row r="42" spans="1:10" x14ac:dyDescent="0.2">
      <c r="A42" s="149"/>
      <c r="B42" s="150"/>
      <c r="C42" s="150"/>
      <c r="D42" s="152"/>
      <c r="E42" s="149"/>
      <c r="F42" s="150"/>
      <c r="G42" s="150"/>
      <c r="H42" s="150"/>
      <c r="I42" s="152"/>
      <c r="J42" s="25"/>
    </row>
    <row r="43" spans="1:10" ht="14.25" x14ac:dyDescent="0.2">
      <c r="A43" s="18"/>
      <c r="B43" s="44"/>
      <c r="C43" s="153"/>
      <c r="D43" s="153"/>
      <c r="E43" s="93"/>
      <c r="F43" s="93"/>
      <c r="G43" s="153"/>
      <c r="H43" s="153"/>
      <c r="I43" s="153"/>
      <c r="J43" s="14"/>
    </row>
    <row r="44" spans="1:10" x14ac:dyDescent="0.2">
      <c r="A44" s="149"/>
      <c r="B44" s="150"/>
      <c r="C44" s="150"/>
      <c r="D44" s="152"/>
      <c r="E44" s="149"/>
      <c r="F44" s="150"/>
      <c r="G44" s="150"/>
      <c r="H44" s="150"/>
      <c r="I44" s="152"/>
      <c r="J44" s="25"/>
    </row>
    <row r="45" spans="1:10" ht="14.25" x14ac:dyDescent="0.2">
      <c r="A45" s="18"/>
      <c r="B45" s="44"/>
      <c r="C45" s="44"/>
      <c r="D45" s="29"/>
      <c r="E45" s="151"/>
      <c r="F45" s="151"/>
      <c r="G45" s="153"/>
      <c r="H45" s="153"/>
      <c r="I45" s="29"/>
      <c r="J45" s="14"/>
    </row>
    <row r="46" spans="1:10" x14ac:dyDescent="0.2">
      <c r="A46" s="149"/>
      <c r="B46" s="150"/>
      <c r="C46" s="150"/>
      <c r="D46" s="152"/>
      <c r="E46" s="149"/>
      <c r="F46" s="150"/>
      <c r="G46" s="150"/>
      <c r="H46" s="150"/>
      <c r="I46" s="152"/>
      <c r="J46" s="25"/>
    </row>
    <row r="47" spans="1:10" ht="14.25" x14ac:dyDescent="0.2">
      <c r="A47" s="18"/>
      <c r="B47" s="44"/>
      <c r="C47" s="44"/>
      <c r="D47" s="29"/>
      <c r="E47" s="93"/>
      <c r="F47" s="93"/>
      <c r="G47" s="153"/>
      <c r="H47" s="153"/>
      <c r="I47" s="29"/>
      <c r="J47" s="57" t="s">
        <v>28</v>
      </c>
    </row>
    <row r="48" spans="1:10" ht="14.25" x14ac:dyDescent="0.2">
      <c r="A48" s="18"/>
      <c r="B48" s="44"/>
      <c r="C48" s="44"/>
      <c r="D48" s="29"/>
      <c r="E48" s="93"/>
      <c r="F48" s="93"/>
      <c r="G48" s="153"/>
      <c r="H48" s="153"/>
      <c r="I48" s="29"/>
      <c r="J48" s="57" t="s">
        <v>29</v>
      </c>
    </row>
    <row r="49" spans="1:10" ht="14.45" customHeight="1" x14ac:dyDescent="0.2">
      <c r="A49" s="94" t="s">
        <v>30</v>
      </c>
      <c r="B49" s="95"/>
      <c r="C49" s="129" t="s">
        <v>29</v>
      </c>
      <c r="D49" s="130"/>
      <c r="E49" s="155" t="s">
        <v>31</v>
      </c>
      <c r="F49" s="156"/>
      <c r="G49" s="138"/>
      <c r="H49" s="139"/>
      <c r="I49" s="139"/>
      <c r="J49" s="140"/>
    </row>
    <row r="50" spans="1:10" ht="14.25" x14ac:dyDescent="0.2">
      <c r="A50" s="18"/>
      <c r="B50" s="44"/>
      <c r="C50" s="153"/>
      <c r="D50" s="153"/>
      <c r="E50" s="93"/>
      <c r="F50" s="93"/>
      <c r="G50" s="99" t="s">
        <v>32</v>
      </c>
      <c r="H50" s="99"/>
      <c r="I50" s="99"/>
      <c r="J50" s="19"/>
    </row>
    <row r="51" spans="1:10" ht="13.9" customHeight="1" x14ac:dyDescent="0.2">
      <c r="A51" s="94" t="s">
        <v>33</v>
      </c>
      <c r="B51" s="95"/>
      <c r="C51" s="138" t="s">
        <v>456</v>
      </c>
      <c r="D51" s="139"/>
      <c r="E51" s="139"/>
      <c r="F51" s="139"/>
      <c r="G51" s="139"/>
      <c r="H51" s="139"/>
      <c r="I51" s="139"/>
      <c r="J51" s="140"/>
    </row>
    <row r="52" spans="1:10" ht="14.25" x14ac:dyDescent="0.2">
      <c r="A52" s="12"/>
      <c r="B52" s="29"/>
      <c r="C52" s="101" t="s">
        <v>34</v>
      </c>
      <c r="D52" s="101"/>
      <c r="E52" s="101"/>
      <c r="F52" s="101"/>
      <c r="G52" s="101"/>
      <c r="H52" s="101"/>
      <c r="I52" s="101"/>
      <c r="J52" s="14"/>
    </row>
    <row r="53" spans="1:10" ht="14.25" x14ac:dyDescent="0.2">
      <c r="A53" s="94" t="s">
        <v>35</v>
      </c>
      <c r="B53" s="95"/>
      <c r="C53" s="102" t="s">
        <v>457</v>
      </c>
      <c r="D53" s="103"/>
      <c r="E53" s="104"/>
      <c r="F53" s="93"/>
      <c r="G53" s="93"/>
      <c r="H53" s="105"/>
      <c r="I53" s="105"/>
      <c r="J53" s="106"/>
    </row>
    <row r="54" spans="1:10" ht="14.25" x14ac:dyDescent="0.2">
      <c r="A54" s="12"/>
      <c r="B54" s="29"/>
      <c r="C54" s="44"/>
      <c r="D54" s="29"/>
      <c r="E54" s="93"/>
      <c r="F54" s="93"/>
      <c r="G54" s="93"/>
      <c r="H54" s="93"/>
      <c r="I54" s="29"/>
      <c r="J54" s="14"/>
    </row>
    <row r="55" spans="1:10" ht="14.45" customHeight="1" x14ac:dyDescent="0.2">
      <c r="A55" s="94" t="s">
        <v>14</v>
      </c>
      <c r="B55" s="95"/>
      <c r="C55" s="96" t="s">
        <v>454</v>
      </c>
      <c r="D55" s="97"/>
      <c r="E55" s="97"/>
      <c r="F55" s="97"/>
      <c r="G55" s="97"/>
      <c r="H55" s="97"/>
      <c r="I55" s="97"/>
      <c r="J55" s="98"/>
    </row>
    <row r="56" spans="1:10" ht="14.25" x14ac:dyDescent="0.2">
      <c r="A56" s="12"/>
      <c r="B56" s="29"/>
      <c r="C56" s="29"/>
      <c r="D56" s="29"/>
      <c r="E56" s="93"/>
      <c r="F56" s="93"/>
      <c r="G56" s="93"/>
      <c r="H56" s="93"/>
      <c r="I56" s="29"/>
      <c r="J56" s="14"/>
    </row>
    <row r="57" spans="1:10" ht="14.25" x14ac:dyDescent="0.2">
      <c r="A57" s="94" t="s">
        <v>36</v>
      </c>
      <c r="B57" s="95"/>
      <c r="C57" s="96" t="s">
        <v>458</v>
      </c>
      <c r="D57" s="97"/>
      <c r="E57" s="97"/>
      <c r="F57" s="97"/>
      <c r="G57" s="97"/>
      <c r="H57" s="97"/>
      <c r="I57" s="97"/>
      <c r="J57" s="98"/>
    </row>
    <row r="58" spans="1:10" ht="14.45" customHeight="1" x14ac:dyDescent="0.2">
      <c r="A58" s="12"/>
      <c r="B58" s="29"/>
      <c r="C58" s="99" t="s">
        <v>37</v>
      </c>
      <c r="D58" s="99"/>
      <c r="E58" s="99"/>
      <c r="F58" s="99"/>
      <c r="G58" s="29"/>
      <c r="H58" s="29"/>
      <c r="I58" s="29"/>
      <c r="J58" s="14"/>
    </row>
    <row r="59" spans="1:10" ht="14.25" x14ac:dyDescent="0.2">
      <c r="A59" s="94" t="s">
        <v>38</v>
      </c>
      <c r="B59" s="95"/>
      <c r="C59" s="96"/>
      <c r="D59" s="97"/>
      <c r="E59" s="97"/>
      <c r="F59" s="97"/>
      <c r="G59" s="97"/>
      <c r="H59" s="97"/>
      <c r="I59" s="97"/>
      <c r="J59" s="98"/>
    </row>
    <row r="60" spans="1:10" ht="14.45" customHeight="1" x14ac:dyDescent="0.2">
      <c r="A60" s="20"/>
      <c r="B60" s="21"/>
      <c r="C60" s="100" t="s">
        <v>39</v>
      </c>
      <c r="D60" s="100"/>
      <c r="E60" s="100"/>
      <c r="F60" s="100"/>
      <c r="G60" s="100"/>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110" zoomScaleNormal="100" workbookViewId="0">
      <selection activeCell="A26" sqref="A26:F26"/>
    </sheetView>
  </sheetViews>
  <sheetFormatPr defaultColWidth="8.85546875" defaultRowHeight="12.75" x14ac:dyDescent="0.2"/>
  <cols>
    <col min="8" max="9" width="15.7109375" style="24" customWidth="1"/>
    <col min="10" max="10" width="10.28515625" bestFit="1" customWidth="1"/>
  </cols>
  <sheetData>
    <row r="1" spans="1:9" x14ac:dyDescent="0.2">
      <c r="A1" s="165" t="s">
        <v>40</v>
      </c>
      <c r="B1" s="166"/>
      <c r="C1" s="166"/>
      <c r="D1" s="166"/>
      <c r="E1" s="166"/>
      <c r="F1" s="166"/>
      <c r="G1" s="166"/>
      <c r="H1" s="166"/>
      <c r="I1" s="166"/>
    </row>
    <row r="2" spans="1:9" x14ac:dyDescent="0.2">
      <c r="A2" s="167" t="s">
        <v>459</v>
      </c>
      <c r="B2" s="168"/>
      <c r="C2" s="168"/>
      <c r="D2" s="168"/>
      <c r="E2" s="168"/>
      <c r="F2" s="168"/>
      <c r="G2" s="168"/>
      <c r="H2" s="168"/>
      <c r="I2" s="168"/>
    </row>
    <row r="3" spans="1:9" x14ac:dyDescent="0.2">
      <c r="A3" s="169" t="s">
        <v>41</v>
      </c>
      <c r="B3" s="169"/>
      <c r="C3" s="169"/>
      <c r="D3" s="169"/>
      <c r="E3" s="169"/>
      <c r="F3" s="169"/>
      <c r="G3" s="169"/>
      <c r="H3" s="169"/>
      <c r="I3" s="169"/>
    </row>
    <row r="4" spans="1:9" x14ac:dyDescent="0.2">
      <c r="A4" s="170" t="s">
        <v>462</v>
      </c>
      <c r="B4" s="171"/>
      <c r="C4" s="171"/>
      <c r="D4" s="171"/>
      <c r="E4" s="171"/>
      <c r="F4" s="171"/>
      <c r="G4" s="171"/>
      <c r="H4" s="171"/>
      <c r="I4" s="172"/>
    </row>
    <row r="5" spans="1:9" ht="33.75" x14ac:dyDescent="0.2">
      <c r="A5" s="175" t="s">
        <v>42</v>
      </c>
      <c r="B5" s="176"/>
      <c r="C5" s="176"/>
      <c r="D5" s="176"/>
      <c r="E5" s="176"/>
      <c r="F5" s="176"/>
      <c r="G5" s="67" t="s">
        <v>43</v>
      </c>
      <c r="H5" s="68" t="s">
        <v>44</v>
      </c>
      <c r="I5" s="68" t="s">
        <v>45</v>
      </c>
    </row>
    <row r="6" spans="1:9" x14ac:dyDescent="0.2">
      <c r="A6" s="173">
        <v>1</v>
      </c>
      <c r="B6" s="174"/>
      <c r="C6" s="174"/>
      <c r="D6" s="174"/>
      <c r="E6" s="174"/>
      <c r="F6" s="174"/>
      <c r="G6" s="69">
        <v>2</v>
      </c>
      <c r="H6" s="68">
        <v>3</v>
      </c>
      <c r="I6" s="68">
        <v>4</v>
      </c>
    </row>
    <row r="7" spans="1:9" x14ac:dyDescent="0.2">
      <c r="A7" s="177"/>
      <c r="B7" s="177"/>
      <c r="C7" s="177"/>
      <c r="D7" s="177"/>
      <c r="E7" s="177"/>
      <c r="F7" s="177"/>
      <c r="G7" s="177"/>
      <c r="H7" s="177"/>
      <c r="I7" s="178"/>
    </row>
    <row r="8" spans="1:9" ht="12.75" customHeight="1" x14ac:dyDescent="0.2">
      <c r="A8" s="158" t="s">
        <v>46</v>
      </c>
      <c r="B8" s="158"/>
      <c r="C8" s="158"/>
      <c r="D8" s="158"/>
      <c r="E8" s="158"/>
      <c r="F8" s="158"/>
      <c r="G8" s="60">
        <v>1</v>
      </c>
      <c r="H8" s="70">
        <v>0</v>
      </c>
      <c r="I8" s="70">
        <v>0</v>
      </c>
    </row>
    <row r="9" spans="1:9" ht="12.75" customHeight="1" x14ac:dyDescent="0.2">
      <c r="A9" s="159" t="s">
        <v>47</v>
      </c>
      <c r="B9" s="159"/>
      <c r="C9" s="159"/>
      <c r="D9" s="159"/>
      <c r="E9" s="159"/>
      <c r="F9" s="159"/>
      <c r="G9" s="61">
        <v>2</v>
      </c>
      <c r="H9" s="71">
        <f>H10+H17+H27+H38+H43</f>
        <v>55858515.379999988</v>
      </c>
      <c r="I9" s="71">
        <f>I10+I17+I27+I38+I43</f>
        <v>64204201.309999995</v>
      </c>
    </row>
    <row r="10" spans="1:9" ht="12.75" customHeight="1" x14ac:dyDescent="0.2">
      <c r="A10" s="162" t="s">
        <v>48</v>
      </c>
      <c r="B10" s="162"/>
      <c r="C10" s="162"/>
      <c r="D10" s="162"/>
      <c r="E10" s="162"/>
      <c r="F10" s="162"/>
      <c r="G10" s="61">
        <v>3</v>
      </c>
      <c r="H10" s="71">
        <f>H11+H12+H13+H14+H15+H16</f>
        <v>8969210.2199999988</v>
      </c>
      <c r="I10" s="71">
        <f>I11+I12+I13+I14+I15+I16</f>
        <v>14538545</v>
      </c>
    </row>
    <row r="11" spans="1:9" ht="12.75" customHeight="1" x14ac:dyDescent="0.2">
      <c r="A11" s="157" t="s">
        <v>49</v>
      </c>
      <c r="B11" s="157"/>
      <c r="C11" s="157"/>
      <c r="D11" s="157"/>
      <c r="E11" s="157"/>
      <c r="F11" s="157"/>
      <c r="G11" s="60">
        <v>4</v>
      </c>
      <c r="H11" s="70">
        <v>0</v>
      </c>
      <c r="I11" s="70">
        <v>0</v>
      </c>
    </row>
    <row r="12" spans="1:9" ht="23.45" customHeight="1" x14ac:dyDescent="0.2">
      <c r="A12" s="157" t="s">
        <v>50</v>
      </c>
      <c r="B12" s="157"/>
      <c r="C12" s="157"/>
      <c r="D12" s="157"/>
      <c r="E12" s="157"/>
      <c r="F12" s="157"/>
      <c r="G12" s="60">
        <v>5</v>
      </c>
      <c r="H12" s="70">
        <v>3255244.5</v>
      </c>
      <c r="I12" s="70">
        <v>12445819.210000001</v>
      </c>
    </row>
    <row r="13" spans="1:9" ht="12.75" customHeight="1" x14ac:dyDescent="0.2">
      <c r="A13" s="157" t="s">
        <v>51</v>
      </c>
      <c r="B13" s="157"/>
      <c r="C13" s="157"/>
      <c r="D13" s="157"/>
      <c r="E13" s="157"/>
      <c r="F13" s="157"/>
      <c r="G13" s="60">
        <v>6</v>
      </c>
      <c r="H13" s="70">
        <v>1583328.2</v>
      </c>
      <c r="I13" s="70">
        <v>1583328.2</v>
      </c>
    </row>
    <row r="14" spans="1:9" ht="12.75" customHeight="1" x14ac:dyDescent="0.2">
      <c r="A14" s="157" t="s">
        <v>52</v>
      </c>
      <c r="B14" s="157"/>
      <c r="C14" s="157"/>
      <c r="D14" s="157"/>
      <c r="E14" s="157"/>
      <c r="F14" s="157"/>
      <c r="G14" s="60">
        <v>7</v>
      </c>
      <c r="H14" s="70">
        <v>4086519.34</v>
      </c>
      <c r="I14" s="70">
        <v>466197.59</v>
      </c>
    </row>
    <row r="15" spans="1:9" ht="12.75" customHeight="1" x14ac:dyDescent="0.2">
      <c r="A15" s="157" t="s">
        <v>53</v>
      </c>
      <c r="B15" s="157"/>
      <c r="C15" s="157"/>
      <c r="D15" s="157"/>
      <c r="E15" s="157"/>
      <c r="F15" s="157"/>
      <c r="G15" s="60">
        <v>8</v>
      </c>
      <c r="H15" s="70">
        <v>44118.18</v>
      </c>
      <c r="I15" s="70">
        <v>43200</v>
      </c>
    </row>
    <row r="16" spans="1:9" ht="12.75" customHeight="1" x14ac:dyDescent="0.2">
      <c r="A16" s="157" t="s">
        <v>54</v>
      </c>
      <c r="B16" s="157"/>
      <c r="C16" s="157"/>
      <c r="D16" s="157"/>
      <c r="E16" s="157"/>
      <c r="F16" s="157"/>
      <c r="G16" s="60">
        <v>9</v>
      </c>
      <c r="H16" s="70">
        <v>0</v>
      </c>
      <c r="I16" s="70">
        <v>0</v>
      </c>
    </row>
    <row r="17" spans="1:9" ht="12.75" customHeight="1" x14ac:dyDescent="0.2">
      <c r="A17" s="162" t="s">
        <v>55</v>
      </c>
      <c r="B17" s="162"/>
      <c r="C17" s="162"/>
      <c r="D17" s="162"/>
      <c r="E17" s="162"/>
      <c r="F17" s="162"/>
      <c r="G17" s="61">
        <v>10</v>
      </c>
      <c r="H17" s="71">
        <f>H18+H19+H20+H21+H22+H23+H24+H25+H26</f>
        <v>29824514.549999997</v>
      </c>
      <c r="I17" s="71">
        <f>I18+I19+I20+I21+I22+I23+I24+I25+I26</f>
        <v>32690731.41</v>
      </c>
    </row>
    <row r="18" spans="1:9" ht="12.75" customHeight="1" x14ac:dyDescent="0.2">
      <c r="A18" s="157" t="s">
        <v>56</v>
      </c>
      <c r="B18" s="157"/>
      <c r="C18" s="157"/>
      <c r="D18" s="157"/>
      <c r="E18" s="157"/>
      <c r="F18" s="157"/>
      <c r="G18" s="60">
        <v>11</v>
      </c>
      <c r="H18" s="70">
        <v>3106545.92</v>
      </c>
      <c r="I18" s="70">
        <v>3106545.92</v>
      </c>
    </row>
    <row r="19" spans="1:9" ht="12.75" customHeight="1" x14ac:dyDescent="0.2">
      <c r="A19" s="157" t="s">
        <v>57</v>
      </c>
      <c r="B19" s="157"/>
      <c r="C19" s="157"/>
      <c r="D19" s="157"/>
      <c r="E19" s="157"/>
      <c r="F19" s="157"/>
      <c r="G19" s="60">
        <v>12</v>
      </c>
      <c r="H19" s="70">
        <v>12658376.08</v>
      </c>
      <c r="I19" s="70">
        <v>12449078.4</v>
      </c>
    </row>
    <row r="20" spans="1:9" ht="12.75" customHeight="1" x14ac:dyDescent="0.2">
      <c r="A20" s="157" t="s">
        <v>58</v>
      </c>
      <c r="B20" s="157"/>
      <c r="C20" s="157"/>
      <c r="D20" s="157"/>
      <c r="E20" s="157"/>
      <c r="F20" s="157"/>
      <c r="G20" s="60">
        <v>13</v>
      </c>
      <c r="H20" s="70">
        <v>3774306.69</v>
      </c>
      <c r="I20" s="70">
        <v>4730274.1100000003</v>
      </c>
    </row>
    <row r="21" spans="1:9" ht="12.75" customHeight="1" x14ac:dyDescent="0.2">
      <c r="A21" s="157" t="s">
        <v>59</v>
      </c>
      <c r="B21" s="157"/>
      <c r="C21" s="157"/>
      <c r="D21" s="157"/>
      <c r="E21" s="157"/>
      <c r="F21" s="157"/>
      <c r="G21" s="60">
        <v>14</v>
      </c>
      <c r="H21" s="70">
        <v>1790114.22</v>
      </c>
      <c r="I21" s="70">
        <v>3383747.19</v>
      </c>
    </row>
    <row r="22" spans="1:9" ht="12.75" customHeight="1" x14ac:dyDescent="0.2">
      <c r="A22" s="157" t="s">
        <v>60</v>
      </c>
      <c r="B22" s="157"/>
      <c r="C22" s="157"/>
      <c r="D22" s="157"/>
      <c r="E22" s="157"/>
      <c r="F22" s="157"/>
      <c r="G22" s="60">
        <v>15</v>
      </c>
      <c r="H22" s="70">
        <v>0</v>
      </c>
      <c r="I22" s="70">
        <v>0</v>
      </c>
    </row>
    <row r="23" spans="1:9" ht="12.75" customHeight="1" x14ac:dyDescent="0.2">
      <c r="A23" s="157" t="s">
        <v>61</v>
      </c>
      <c r="B23" s="157"/>
      <c r="C23" s="157"/>
      <c r="D23" s="157"/>
      <c r="E23" s="157"/>
      <c r="F23" s="157"/>
      <c r="G23" s="60">
        <v>16</v>
      </c>
      <c r="H23" s="70">
        <v>605122.5</v>
      </c>
      <c r="I23" s="70">
        <v>693373.37</v>
      </c>
    </row>
    <row r="24" spans="1:9" ht="12.75" customHeight="1" x14ac:dyDescent="0.2">
      <c r="A24" s="157" t="s">
        <v>62</v>
      </c>
      <c r="B24" s="157"/>
      <c r="C24" s="157"/>
      <c r="D24" s="157"/>
      <c r="E24" s="157"/>
      <c r="F24" s="157"/>
      <c r="G24" s="60">
        <v>17</v>
      </c>
      <c r="H24" s="70">
        <v>6714576.2400000002</v>
      </c>
      <c r="I24" s="70">
        <v>7214350.1799999997</v>
      </c>
    </row>
    <row r="25" spans="1:9" ht="12.75" customHeight="1" x14ac:dyDescent="0.2">
      <c r="A25" s="157" t="s">
        <v>63</v>
      </c>
      <c r="B25" s="157"/>
      <c r="C25" s="157"/>
      <c r="D25" s="157"/>
      <c r="E25" s="157"/>
      <c r="F25" s="157"/>
      <c r="G25" s="60">
        <v>18</v>
      </c>
      <c r="H25" s="70">
        <v>107747.04</v>
      </c>
      <c r="I25" s="70">
        <v>110347.04</v>
      </c>
    </row>
    <row r="26" spans="1:9" ht="12.75" customHeight="1" x14ac:dyDescent="0.2">
      <c r="A26" s="157" t="s">
        <v>64</v>
      </c>
      <c r="B26" s="157"/>
      <c r="C26" s="157"/>
      <c r="D26" s="157"/>
      <c r="E26" s="157"/>
      <c r="F26" s="157"/>
      <c r="G26" s="60">
        <v>19</v>
      </c>
      <c r="H26" s="70">
        <v>1067725.8600000001</v>
      </c>
      <c r="I26" s="70">
        <v>1003015.2</v>
      </c>
    </row>
    <row r="27" spans="1:9" ht="12.75" customHeight="1" x14ac:dyDescent="0.2">
      <c r="A27" s="162" t="s">
        <v>65</v>
      </c>
      <c r="B27" s="162"/>
      <c r="C27" s="162"/>
      <c r="D27" s="162"/>
      <c r="E27" s="162"/>
      <c r="F27" s="162"/>
      <c r="G27" s="61">
        <v>20</v>
      </c>
      <c r="H27" s="71">
        <f>SUM(H28:H37)</f>
        <v>11787819.189999999</v>
      </c>
      <c r="I27" s="71">
        <f>SUM(I28:I37)</f>
        <v>11825147.57</v>
      </c>
    </row>
    <row r="28" spans="1:9" ht="12.75" customHeight="1" x14ac:dyDescent="0.2">
      <c r="A28" s="157" t="s">
        <v>66</v>
      </c>
      <c r="B28" s="157"/>
      <c r="C28" s="157"/>
      <c r="D28" s="157"/>
      <c r="E28" s="157"/>
      <c r="F28" s="157"/>
      <c r="G28" s="60">
        <v>21</v>
      </c>
      <c r="H28" s="70">
        <v>10617824.67</v>
      </c>
      <c r="I28" s="70">
        <v>10617824.67</v>
      </c>
    </row>
    <row r="29" spans="1:9" ht="12.75" customHeight="1" x14ac:dyDescent="0.2">
      <c r="A29" s="157" t="s">
        <v>67</v>
      </c>
      <c r="B29" s="157"/>
      <c r="C29" s="157"/>
      <c r="D29" s="157"/>
      <c r="E29" s="157"/>
      <c r="F29" s="157"/>
      <c r="G29" s="60">
        <v>22</v>
      </c>
      <c r="H29" s="70">
        <v>0</v>
      </c>
      <c r="I29" s="70">
        <v>0</v>
      </c>
    </row>
    <row r="30" spans="1:9" ht="12.75" customHeight="1" x14ac:dyDescent="0.2">
      <c r="A30" s="157" t="s">
        <v>68</v>
      </c>
      <c r="B30" s="157"/>
      <c r="C30" s="157"/>
      <c r="D30" s="157"/>
      <c r="E30" s="157"/>
      <c r="F30" s="157"/>
      <c r="G30" s="60">
        <v>23</v>
      </c>
      <c r="H30" s="70">
        <v>0</v>
      </c>
      <c r="I30" s="70">
        <v>0</v>
      </c>
    </row>
    <row r="31" spans="1:9" ht="24.6" customHeight="1" x14ac:dyDescent="0.2">
      <c r="A31" s="157" t="s">
        <v>69</v>
      </c>
      <c r="B31" s="157"/>
      <c r="C31" s="157"/>
      <c r="D31" s="157"/>
      <c r="E31" s="157"/>
      <c r="F31" s="157"/>
      <c r="G31" s="60">
        <v>24</v>
      </c>
      <c r="H31" s="70">
        <v>0</v>
      </c>
      <c r="I31" s="70">
        <v>0</v>
      </c>
    </row>
    <row r="32" spans="1:9" ht="24" customHeight="1" x14ac:dyDescent="0.2">
      <c r="A32" s="157" t="s">
        <v>70</v>
      </c>
      <c r="B32" s="157"/>
      <c r="C32" s="157"/>
      <c r="D32" s="157"/>
      <c r="E32" s="157"/>
      <c r="F32" s="157"/>
      <c r="G32" s="60">
        <v>25</v>
      </c>
      <c r="H32" s="70">
        <v>0</v>
      </c>
      <c r="I32" s="70">
        <v>0</v>
      </c>
    </row>
    <row r="33" spans="1:9" ht="26.45" customHeight="1" x14ac:dyDescent="0.2">
      <c r="A33" s="157" t="s">
        <v>71</v>
      </c>
      <c r="B33" s="157"/>
      <c r="C33" s="157"/>
      <c r="D33" s="157"/>
      <c r="E33" s="157"/>
      <c r="F33" s="157"/>
      <c r="G33" s="60">
        <v>26</v>
      </c>
      <c r="H33" s="70">
        <v>0</v>
      </c>
      <c r="I33" s="70">
        <v>0</v>
      </c>
    </row>
    <row r="34" spans="1:9" ht="12.75" customHeight="1" x14ac:dyDescent="0.2">
      <c r="A34" s="157" t="s">
        <v>72</v>
      </c>
      <c r="B34" s="157"/>
      <c r="C34" s="157"/>
      <c r="D34" s="157"/>
      <c r="E34" s="157"/>
      <c r="F34" s="157"/>
      <c r="G34" s="60">
        <v>27</v>
      </c>
      <c r="H34" s="70">
        <v>0</v>
      </c>
      <c r="I34" s="70">
        <v>0</v>
      </c>
    </row>
    <row r="35" spans="1:9" ht="12.75" customHeight="1" x14ac:dyDescent="0.2">
      <c r="A35" s="157" t="s">
        <v>73</v>
      </c>
      <c r="B35" s="157"/>
      <c r="C35" s="157"/>
      <c r="D35" s="157"/>
      <c r="E35" s="157"/>
      <c r="F35" s="157"/>
      <c r="G35" s="60">
        <v>28</v>
      </c>
      <c r="H35" s="70">
        <v>1169994.52</v>
      </c>
      <c r="I35" s="70">
        <v>1207322.8999999999</v>
      </c>
    </row>
    <row r="36" spans="1:9" ht="12.75" customHeight="1" x14ac:dyDescent="0.2">
      <c r="A36" s="157" t="s">
        <v>74</v>
      </c>
      <c r="B36" s="157"/>
      <c r="C36" s="157"/>
      <c r="D36" s="157"/>
      <c r="E36" s="157"/>
      <c r="F36" s="157"/>
      <c r="G36" s="60">
        <v>29</v>
      </c>
      <c r="H36" s="70">
        <v>0</v>
      </c>
      <c r="I36" s="70">
        <v>0</v>
      </c>
    </row>
    <row r="37" spans="1:9" ht="12.75" customHeight="1" x14ac:dyDescent="0.2">
      <c r="A37" s="157" t="s">
        <v>75</v>
      </c>
      <c r="B37" s="157"/>
      <c r="C37" s="157"/>
      <c r="D37" s="157"/>
      <c r="E37" s="157"/>
      <c r="F37" s="157"/>
      <c r="G37" s="60">
        <v>30</v>
      </c>
      <c r="H37" s="70">
        <v>0</v>
      </c>
      <c r="I37" s="70">
        <v>0</v>
      </c>
    </row>
    <row r="38" spans="1:9" ht="12.75" customHeight="1" x14ac:dyDescent="0.2">
      <c r="A38" s="162" t="s">
        <v>76</v>
      </c>
      <c r="B38" s="162"/>
      <c r="C38" s="162"/>
      <c r="D38" s="162"/>
      <c r="E38" s="162"/>
      <c r="F38" s="162"/>
      <c r="G38" s="61">
        <v>31</v>
      </c>
      <c r="H38" s="71">
        <f>H39+H40+H41+H42</f>
        <v>5173834.05</v>
      </c>
      <c r="I38" s="71">
        <f>I39+I40+I41+I42</f>
        <v>4988182.1900000004</v>
      </c>
    </row>
    <row r="39" spans="1:9" ht="12.75" customHeight="1" x14ac:dyDescent="0.2">
      <c r="A39" s="157" t="s">
        <v>77</v>
      </c>
      <c r="B39" s="157"/>
      <c r="C39" s="157"/>
      <c r="D39" s="157"/>
      <c r="E39" s="157"/>
      <c r="F39" s="157"/>
      <c r="G39" s="60">
        <v>32</v>
      </c>
      <c r="H39" s="70">
        <v>0</v>
      </c>
      <c r="I39" s="70">
        <v>0</v>
      </c>
    </row>
    <row r="40" spans="1:9" ht="12.75" customHeight="1" x14ac:dyDescent="0.2">
      <c r="A40" s="157" t="s">
        <v>78</v>
      </c>
      <c r="B40" s="157"/>
      <c r="C40" s="157"/>
      <c r="D40" s="157"/>
      <c r="E40" s="157"/>
      <c r="F40" s="157"/>
      <c r="G40" s="60">
        <v>33</v>
      </c>
      <c r="H40" s="70">
        <v>0</v>
      </c>
      <c r="I40" s="70">
        <v>0</v>
      </c>
    </row>
    <row r="41" spans="1:9" ht="12.75" customHeight="1" x14ac:dyDescent="0.2">
      <c r="A41" s="157" t="s">
        <v>79</v>
      </c>
      <c r="B41" s="157"/>
      <c r="C41" s="157"/>
      <c r="D41" s="157"/>
      <c r="E41" s="157"/>
      <c r="F41" s="157"/>
      <c r="G41" s="60">
        <v>34</v>
      </c>
      <c r="H41" s="70">
        <v>5173834.05</v>
      </c>
      <c r="I41" s="70">
        <v>4988182.1900000004</v>
      </c>
    </row>
    <row r="42" spans="1:9" ht="12.75" customHeight="1" x14ac:dyDescent="0.2">
      <c r="A42" s="157" t="s">
        <v>80</v>
      </c>
      <c r="B42" s="157"/>
      <c r="C42" s="157"/>
      <c r="D42" s="157"/>
      <c r="E42" s="157"/>
      <c r="F42" s="157"/>
      <c r="G42" s="60">
        <v>35</v>
      </c>
      <c r="H42" s="70">
        <v>0</v>
      </c>
      <c r="I42" s="70">
        <v>0</v>
      </c>
    </row>
    <row r="43" spans="1:9" ht="12.75" customHeight="1" x14ac:dyDescent="0.2">
      <c r="A43" s="160" t="s">
        <v>81</v>
      </c>
      <c r="B43" s="160"/>
      <c r="C43" s="160"/>
      <c r="D43" s="160"/>
      <c r="E43" s="160"/>
      <c r="F43" s="160"/>
      <c r="G43" s="60">
        <v>36</v>
      </c>
      <c r="H43" s="70">
        <v>103137.37</v>
      </c>
      <c r="I43" s="70">
        <v>161595.14000000001</v>
      </c>
    </row>
    <row r="44" spans="1:9" ht="12.75" customHeight="1" x14ac:dyDescent="0.2">
      <c r="A44" s="159" t="s">
        <v>82</v>
      </c>
      <c r="B44" s="159"/>
      <c r="C44" s="159"/>
      <c r="D44" s="159"/>
      <c r="E44" s="159"/>
      <c r="F44" s="159"/>
      <c r="G44" s="61">
        <v>37</v>
      </c>
      <c r="H44" s="71">
        <f>H45+H53+H60+H70</f>
        <v>381143770.64999998</v>
      </c>
      <c r="I44" s="71">
        <f>I45+I53+I60+I70</f>
        <v>473121958.86999995</v>
      </c>
    </row>
    <row r="45" spans="1:9" ht="12.75" customHeight="1" x14ac:dyDescent="0.2">
      <c r="A45" s="162" t="s">
        <v>83</v>
      </c>
      <c r="B45" s="162"/>
      <c r="C45" s="162"/>
      <c r="D45" s="162"/>
      <c r="E45" s="162"/>
      <c r="F45" s="162"/>
      <c r="G45" s="61">
        <v>38</v>
      </c>
      <c r="H45" s="71">
        <f>SUM(H46:H52)</f>
        <v>85494563.129999995</v>
      </c>
      <c r="I45" s="71">
        <f>SUM(I46:I52)</f>
        <v>107103132.39</v>
      </c>
    </row>
    <row r="46" spans="1:9" ht="12.75" customHeight="1" x14ac:dyDescent="0.2">
      <c r="A46" s="157" t="s">
        <v>84</v>
      </c>
      <c r="B46" s="157"/>
      <c r="C46" s="157"/>
      <c r="D46" s="157"/>
      <c r="E46" s="157"/>
      <c r="F46" s="157"/>
      <c r="G46" s="60">
        <v>39</v>
      </c>
      <c r="H46" s="70">
        <v>22212.36</v>
      </c>
      <c r="I46" s="70">
        <v>34488.28</v>
      </c>
    </row>
    <row r="47" spans="1:9" ht="12.75" customHeight="1" x14ac:dyDescent="0.2">
      <c r="A47" s="157" t="s">
        <v>85</v>
      </c>
      <c r="B47" s="157"/>
      <c r="C47" s="157"/>
      <c r="D47" s="157"/>
      <c r="E47" s="157"/>
      <c r="F47" s="157"/>
      <c r="G47" s="60">
        <v>40</v>
      </c>
      <c r="H47" s="70">
        <v>0</v>
      </c>
      <c r="I47" s="70">
        <v>0</v>
      </c>
    </row>
    <row r="48" spans="1:9" ht="12.75" customHeight="1" x14ac:dyDescent="0.2">
      <c r="A48" s="157" t="s">
        <v>86</v>
      </c>
      <c r="B48" s="157"/>
      <c r="C48" s="157"/>
      <c r="D48" s="157"/>
      <c r="E48" s="157"/>
      <c r="F48" s="157"/>
      <c r="G48" s="60">
        <v>41</v>
      </c>
      <c r="H48" s="70">
        <v>0</v>
      </c>
      <c r="I48" s="70">
        <v>0</v>
      </c>
    </row>
    <row r="49" spans="1:9" ht="12.75" customHeight="1" x14ac:dyDescent="0.2">
      <c r="A49" s="157" t="s">
        <v>87</v>
      </c>
      <c r="B49" s="157"/>
      <c r="C49" s="157"/>
      <c r="D49" s="157"/>
      <c r="E49" s="157"/>
      <c r="F49" s="157"/>
      <c r="G49" s="60">
        <v>42</v>
      </c>
      <c r="H49" s="70">
        <v>84294979.489999995</v>
      </c>
      <c r="I49" s="70">
        <v>105794646.34</v>
      </c>
    </row>
    <row r="50" spans="1:9" ht="12.75" customHeight="1" x14ac:dyDescent="0.2">
      <c r="A50" s="157" t="s">
        <v>88</v>
      </c>
      <c r="B50" s="157"/>
      <c r="C50" s="157"/>
      <c r="D50" s="157"/>
      <c r="E50" s="157"/>
      <c r="F50" s="157"/>
      <c r="G50" s="60">
        <v>43</v>
      </c>
      <c r="H50" s="70">
        <v>1177371.28</v>
      </c>
      <c r="I50" s="70">
        <v>1273997.77</v>
      </c>
    </row>
    <row r="51" spans="1:9" ht="12.75" customHeight="1" x14ac:dyDescent="0.2">
      <c r="A51" s="157" t="s">
        <v>89</v>
      </c>
      <c r="B51" s="157"/>
      <c r="C51" s="157"/>
      <c r="D51" s="157"/>
      <c r="E51" s="157"/>
      <c r="F51" s="157"/>
      <c r="G51" s="60">
        <v>44</v>
      </c>
      <c r="H51" s="70">
        <v>0</v>
      </c>
      <c r="I51" s="70">
        <v>0</v>
      </c>
    </row>
    <row r="52" spans="1:9" ht="12.75" customHeight="1" x14ac:dyDescent="0.2">
      <c r="A52" s="157" t="s">
        <v>90</v>
      </c>
      <c r="B52" s="157"/>
      <c r="C52" s="157"/>
      <c r="D52" s="157"/>
      <c r="E52" s="157"/>
      <c r="F52" s="157"/>
      <c r="G52" s="60">
        <v>45</v>
      </c>
      <c r="H52" s="70">
        <v>0</v>
      </c>
      <c r="I52" s="70">
        <v>0</v>
      </c>
    </row>
    <row r="53" spans="1:9" ht="12.75" customHeight="1" x14ac:dyDescent="0.2">
      <c r="A53" s="162" t="s">
        <v>91</v>
      </c>
      <c r="B53" s="162"/>
      <c r="C53" s="162"/>
      <c r="D53" s="162"/>
      <c r="E53" s="162"/>
      <c r="F53" s="162"/>
      <c r="G53" s="61">
        <v>46</v>
      </c>
      <c r="H53" s="71">
        <f>SUM(H54:H59)</f>
        <v>285659734.79999995</v>
      </c>
      <c r="I53" s="71">
        <f>SUM(I54:I59)</f>
        <v>340749032.75</v>
      </c>
    </row>
    <row r="54" spans="1:9" ht="12.75" customHeight="1" x14ac:dyDescent="0.2">
      <c r="A54" s="157" t="s">
        <v>92</v>
      </c>
      <c r="B54" s="157"/>
      <c r="C54" s="157"/>
      <c r="D54" s="157"/>
      <c r="E54" s="157"/>
      <c r="F54" s="157"/>
      <c r="G54" s="60">
        <v>47</v>
      </c>
      <c r="H54" s="70">
        <v>17748254.309999999</v>
      </c>
      <c r="I54" s="70">
        <v>16089688.68</v>
      </c>
    </row>
    <row r="55" spans="1:9" ht="12.75" customHeight="1" x14ac:dyDescent="0.2">
      <c r="A55" s="157" t="s">
        <v>93</v>
      </c>
      <c r="B55" s="157"/>
      <c r="C55" s="157"/>
      <c r="D55" s="157"/>
      <c r="E55" s="157"/>
      <c r="F55" s="157"/>
      <c r="G55" s="60">
        <v>48</v>
      </c>
      <c r="H55" s="70">
        <v>4708675.82</v>
      </c>
      <c r="I55" s="70">
        <v>5895164.3899999997</v>
      </c>
    </row>
    <row r="56" spans="1:9" ht="12.75" customHeight="1" x14ac:dyDescent="0.2">
      <c r="A56" s="157" t="s">
        <v>94</v>
      </c>
      <c r="B56" s="157"/>
      <c r="C56" s="157"/>
      <c r="D56" s="157"/>
      <c r="E56" s="157"/>
      <c r="F56" s="157"/>
      <c r="G56" s="60">
        <v>49</v>
      </c>
      <c r="H56" s="70">
        <v>262663831.19</v>
      </c>
      <c r="I56" s="70">
        <v>318160224.13</v>
      </c>
    </row>
    <row r="57" spans="1:9" ht="12.75" customHeight="1" x14ac:dyDescent="0.2">
      <c r="A57" s="157" t="s">
        <v>95</v>
      </c>
      <c r="B57" s="157"/>
      <c r="C57" s="157"/>
      <c r="D57" s="157"/>
      <c r="E57" s="157"/>
      <c r="F57" s="157"/>
      <c r="G57" s="60">
        <v>50</v>
      </c>
      <c r="H57" s="70">
        <v>891.99</v>
      </c>
      <c r="I57" s="70">
        <v>2807.2</v>
      </c>
    </row>
    <row r="58" spans="1:9" ht="12.75" customHeight="1" x14ac:dyDescent="0.2">
      <c r="A58" s="157" t="s">
        <v>96</v>
      </c>
      <c r="B58" s="157"/>
      <c r="C58" s="157"/>
      <c r="D58" s="157"/>
      <c r="E58" s="157"/>
      <c r="F58" s="157"/>
      <c r="G58" s="60">
        <v>51</v>
      </c>
      <c r="H58" s="70">
        <v>121626.78</v>
      </c>
      <c r="I58" s="70">
        <v>52727.88</v>
      </c>
    </row>
    <row r="59" spans="1:9" ht="12.75" customHeight="1" x14ac:dyDescent="0.2">
      <c r="A59" s="157" t="s">
        <v>97</v>
      </c>
      <c r="B59" s="157"/>
      <c r="C59" s="157"/>
      <c r="D59" s="157"/>
      <c r="E59" s="157"/>
      <c r="F59" s="157"/>
      <c r="G59" s="60">
        <v>52</v>
      </c>
      <c r="H59" s="70">
        <v>416454.71</v>
      </c>
      <c r="I59" s="70">
        <v>548420.47</v>
      </c>
    </row>
    <row r="60" spans="1:9" ht="12.75" customHeight="1" x14ac:dyDescent="0.2">
      <c r="A60" s="162" t="s">
        <v>98</v>
      </c>
      <c r="B60" s="162"/>
      <c r="C60" s="162"/>
      <c r="D60" s="162"/>
      <c r="E60" s="162"/>
      <c r="F60" s="162"/>
      <c r="G60" s="61">
        <v>53</v>
      </c>
      <c r="H60" s="71">
        <f>SUM(H61:H69)</f>
        <v>375199.29</v>
      </c>
      <c r="I60" s="71">
        <f>SUM(I61:I69)</f>
        <v>410682.33</v>
      </c>
    </row>
    <row r="61" spans="1:9" ht="12.75" customHeight="1" x14ac:dyDescent="0.2">
      <c r="A61" s="157" t="s">
        <v>66</v>
      </c>
      <c r="B61" s="157"/>
      <c r="C61" s="157"/>
      <c r="D61" s="157"/>
      <c r="E61" s="157"/>
      <c r="F61" s="157"/>
      <c r="G61" s="60">
        <v>54</v>
      </c>
      <c r="H61" s="70">
        <v>0</v>
      </c>
      <c r="I61" s="70">
        <v>0</v>
      </c>
    </row>
    <row r="62" spans="1:9" ht="12.75" customHeight="1" x14ac:dyDescent="0.2">
      <c r="A62" s="157" t="s">
        <v>67</v>
      </c>
      <c r="B62" s="157"/>
      <c r="C62" s="157"/>
      <c r="D62" s="157"/>
      <c r="E62" s="157"/>
      <c r="F62" s="157"/>
      <c r="G62" s="60">
        <v>55</v>
      </c>
      <c r="H62" s="70">
        <v>0</v>
      </c>
      <c r="I62" s="70">
        <v>0</v>
      </c>
    </row>
    <row r="63" spans="1:9" ht="12.75" customHeight="1" x14ac:dyDescent="0.2">
      <c r="A63" s="157" t="s">
        <v>68</v>
      </c>
      <c r="B63" s="157"/>
      <c r="C63" s="157"/>
      <c r="D63" s="157"/>
      <c r="E63" s="157"/>
      <c r="F63" s="157"/>
      <c r="G63" s="60">
        <v>56</v>
      </c>
      <c r="H63" s="70">
        <v>0</v>
      </c>
      <c r="I63" s="70">
        <v>0</v>
      </c>
    </row>
    <row r="64" spans="1:9" ht="23.45" customHeight="1" x14ac:dyDescent="0.2">
      <c r="A64" s="157" t="s">
        <v>99</v>
      </c>
      <c r="B64" s="157"/>
      <c r="C64" s="157"/>
      <c r="D64" s="157"/>
      <c r="E64" s="157"/>
      <c r="F64" s="157"/>
      <c r="G64" s="60">
        <v>57</v>
      </c>
      <c r="H64" s="70">
        <v>0</v>
      </c>
      <c r="I64" s="70">
        <v>0</v>
      </c>
    </row>
    <row r="65" spans="1:9" ht="21" customHeight="1" x14ac:dyDescent="0.2">
      <c r="A65" s="157" t="s">
        <v>100</v>
      </c>
      <c r="B65" s="157"/>
      <c r="C65" s="157"/>
      <c r="D65" s="157"/>
      <c r="E65" s="157"/>
      <c r="F65" s="157"/>
      <c r="G65" s="60">
        <v>58</v>
      </c>
      <c r="H65" s="70">
        <v>0</v>
      </c>
      <c r="I65" s="70">
        <v>0</v>
      </c>
    </row>
    <row r="66" spans="1:9" ht="22.9" customHeight="1" x14ac:dyDescent="0.2">
      <c r="A66" s="157" t="s">
        <v>71</v>
      </c>
      <c r="B66" s="157"/>
      <c r="C66" s="157"/>
      <c r="D66" s="157"/>
      <c r="E66" s="157"/>
      <c r="F66" s="157"/>
      <c r="G66" s="60">
        <v>59</v>
      </c>
      <c r="H66" s="70">
        <v>0</v>
      </c>
      <c r="I66" s="70">
        <v>0</v>
      </c>
    </row>
    <row r="67" spans="1:9" ht="12.75" customHeight="1" x14ac:dyDescent="0.2">
      <c r="A67" s="157" t="s">
        <v>72</v>
      </c>
      <c r="B67" s="157"/>
      <c r="C67" s="157"/>
      <c r="D67" s="157"/>
      <c r="E67" s="157"/>
      <c r="F67" s="157"/>
      <c r="G67" s="60">
        <v>60</v>
      </c>
      <c r="H67" s="70">
        <v>0</v>
      </c>
      <c r="I67" s="70">
        <v>0</v>
      </c>
    </row>
    <row r="68" spans="1:9" ht="12.75" customHeight="1" x14ac:dyDescent="0.2">
      <c r="A68" s="157" t="s">
        <v>73</v>
      </c>
      <c r="B68" s="157"/>
      <c r="C68" s="157"/>
      <c r="D68" s="157"/>
      <c r="E68" s="157"/>
      <c r="F68" s="157"/>
      <c r="G68" s="60">
        <v>61</v>
      </c>
      <c r="H68" s="70">
        <v>375199.29</v>
      </c>
      <c r="I68" s="70">
        <v>410682.33</v>
      </c>
    </row>
    <row r="69" spans="1:9" ht="12.75" customHeight="1" x14ac:dyDescent="0.2">
      <c r="A69" s="157" t="s">
        <v>101</v>
      </c>
      <c r="B69" s="157"/>
      <c r="C69" s="157"/>
      <c r="D69" s="157"/>
      <c r="E69" s="157"/>
      <c r="F69" s="157"/>
      <c r="G69" s="60">
        <v>62</v>
      </c>
      <c r="H69" s="70">
        <v>0</v>
      </c>
      <c r="I69" s="70">
        <v>0</v>
      </c>
    </row>
    <row r="70" spans="1:9" ht="12.75" customHeight="1" x14ac:dyDescent="0.2">
      <c r="A70" s="160" t="s">
        <v>102</v>
      </c>
      <c r="B70" s="160"/>
      <c r="C70" s="160"/>
      <c r="D70" s="160"/>
      <c r="E70" s="160"/>
      <c r="F70" s="160"/>
      <c r="G70" s="60">
        <v>63</v>
      </c>
      <c r="H70" s="70">
        <v>9614273.4299999997</v>
      </c>
      <c r="I70" s="70">
        <v>24859111.399999999</v>
      </c>
    </row>
    <row r="71" spans="1:9" ht="12.75" customHeight="1" x14ac:dyDescent="0.2">
      <c r="A71" s="158" t="s">
        <v>103</v>
      </c>
      <c r="B71" s="158"/>
      <c r="C71" s="158"/>
      <c r="D71" s="158"/>
      <c r="E71" s="158"/>
      <c r="F71" s="158"/>
      <c r="G71" s="60">
        <v>64</v>
      </c>
      <c r="H71" s="70">
        <v>126674.33</v>
      </c>
      <c r="I71" s="70">
        <v>169618.67</v>
      </c>
    </row>
    <row r="72" spans="1:9" ht="12.75" customHeight="1" x14ac:dyDescent="0.2">
      <c r="A72" s="159" t="s">
        <v>104</v>
      </c>
      <c r="B72" s="159"/>
      <c r="C72" s="159"/>
      <c r="D72" s="159"/>
      <c r="E72" s="159"/>
      <c r="F72" s="159"/>
      <c r="G72" s="61">
        <v>65</v>
      </c>
      <c r="H72" s="71">
        <f>H8+H9+H44+H71</f>
        <v>437128960.35999995</v>
      </c>
      <c r="I72" s="71">
        <f>I8+I9+I44+I71</f>
        <v>537495778.8499999</v>
      </c>
    </row>
    <row r="73" spans="1:9" ht="12.75" customHeight="1" x14ac:dyDescent="0.2">
      <c r="A73" s="158" t="s">
        <v>105</v>
      </c>
      <c r="B73" s="158"/>
      <c r="C73" s="158"/>
      <c r="D73" s="158"/>
      <c r="E73" s="158"/>
      <c r="F73" s="158"/>
      <c r="G73" s="60">
        <v>66</v>
      </c>
      <c r="H73" s="70">
        <v>17986716.879999999</v>
      </c>
      <c r="I73" s="70">
        <v>15690947.6</v>
      </c>
    </row>
    <row r="74" spans="1:9" x14ac:dyDescent="0.2">
      <c r="A74" s="163" t="s">
        <v>106</v>
      </c>
      <c r="B74" s="164"/>
      <c r="C74" s="164"/>
      <c r="D74" s="164"/>
      <c r="E74" s="164"/>
      <c r="F74" s="164"/>
      <c r="G74" s="164"/>
      <c r="H74" s="164"/>
      <c r="I74" s="164"/>
    </row>
    <row r="75" spans="1:9" ht="12.75" customHeight="1" x14ac:dyDescent="0.2">
      <c r="A75" s="159" t="s">
        <v>107</v>
      </c>
      <c r="B75" s="159"/>
      <c r="C75" s="159"/>
      <c r="D75" s="159"/>
      <c r="E75" s="159"/>
      <c r="F75" s="159"/>
      <c r="G75" s="61">
        <v>67</v>
      </c>
      <c r="H75" s="71">
        <f>H76+H77+H78+H84+H85+H92+H95+H98</f>
        <v>95257772.090000004</v>
      </c>
      <c r="I75" s="71">
        <f>I76+I77+I78+I84+I85+I92+I95+I98</f>
        <v>117946270.96000001</v>
      </c>
    </row>
    <row r="76" spans="1:9" ht="12.75" customHeight="1" x14ac:dyDescent="0.2">
      <c r="A76" s="160" t="s">
        <v>108</v>
      </c>
      <c r="B76" s="160"/>
      <c r="C76" s="160"/>
      <c r="D76" s="160"/>
      <c r="E76" s="160"/>
      <c r="F76" s="160"/>
      <c r="G76" s="60">
        <v>68</v>
      </c>
      <c r="H76" s="72">
        <v>27778480</v>
      </c>
      <c r="I76" s="72">
        <v>27778480</v>
      </c>
    </row>
    <row r="77" spans="1:9" ht="12.75" customHeight="1" x14ac:dyDescent="0.2">
      <c r="A77" s="160" t="s">
        <v>109</v>
      </c>
      <c r="B77" s="160"/>
      <c r="C77" s="160"/>
      <c r="D77" s="160"/>
      <c r="E77" s="160"/>
      <c r="F77" s="160"/>
      <c r="G77" s="60">
        <v>69</v>
      </c>
      <c r="H77" s="72">
        <v>-282843.53999999998</v>
      </c>
      <c r="I77" s="72">
        <v>-282843.53999999998</v>
      </c>
    </row>
    <row r="78" spans="1:9" ht="12.75" customHeight="1" x14ac:dyDescent="0.2">
      <c r="A78" s="162" t="s">
        <v>110</v>
      </c>
      <c r="B78" s="162"/>
      <c r="C78" s="162"/>
      <c r="D78" s="162"/>
      <c r="E78" s="162"/>
      <c r="F78" s="162"/>
      <c r="G78" s="61">
        <v>70</v>
      </c>
      <c r="H78" s="71">
        <f>SUM(H79:H83)</f>
        <v>11067694.330000002</v>
      </c>
      <c r="I78" s="71">
        <f>SUM(I79:I83)</f>
        <v>11067694.330000002</v>
      </c>
    </row>
    <row r="79" spans="1:9" ht="12.75" customHeight="1" x14ac:dyDescent="0.2">
      <c r="A79" s="157" t="s">
        <v>111</v>
      </c>
      <c r="B79" s="157"/>
      <c r="C79" s="157"/>
      <c r="D79" s="157"/>
      <c r="E79" s="157"/>
      <c r="F79" s="157"/>
      <c r="G79" s="60">
        <v>71</v>
      </c>
      <c r="H79" s="72">
        <v>2461810.2999999998</v>
      </c>
      <c r="I79" s="72">
        <v>2461810.2999999998</v>
      </c>
    </row>
    <row r="80" spans="1:9" ht="12.75" customHeight="1" x14ac:dyDescent="0.2">
      <c r="A80" s="157" t="s">
        <v>112</v>
      </c>
      <c r="B80" s="157"/>
      <c r="C80" s="157"/>
      <c r="D80" s="157"/>
      <c r="E80" s="157"/>
      <c r="F80" s="157"/>
      <c r="G80" s="60">
        <v>72</v>
      </c>
      <c r="H80" s="72">
        <v>6478463.0899999999</v>
      </c>
      <c r="I80" s="72">
        <v>6478463.0899999999</v>
      </c>
    </row>
    <row r="81" spans="1:9" ht="12.75" customHeight="1" x14ac:dyDescent="0.2">
      <c r="A81" s="157" t="s">
        <v>113</v>
      </c>
      <c r="B81" s="157"/>
      <c r="C81" s="157"/>
      <c r="D81" s="157"/>
      <c r="E81" s="157"/>
      <c r="F81" s="157"/>
      <c r="G81" s="60">
        <v>73</v>
      </c>
      <c r="H81" s="72">
        <v>-2081712.13</v>
      </c>
      <c r="I81" s="72">
        <v>-2081712.13</v>
      </c>
    </row>
    <row r="82" spans="1:9" ht="12.75" customHeight="1" x14ac:dyDescent="0.2">
      <c r="A82" s="157" t="s">
        <v>114</v>
      </c>
      <c r="B82" s="157"/>
      <c r="C82" s="157"/>
      <c r="D82" s="157"/>
      <c r="E82" s="157"/>
      <c r="F82" s="157"/>
      <c r="G82" s="60">
        <v>74</v>
      </c>
      <c r="H82" s="72">
        <v>0</v>
      </c>
      <c r="I82" s="72">
        <v>0</v>
      </c>
    </row>
    <row r="83" spans="1:9" ht="12.75" customHeight="1" x14ac:dyDescent="0.2">
      <c r="A83" s="157" t="s">
        <v>115</v>
      </c>
      <c r="B83" s="157"/>
      <c r="C83" s="157"/>
      <c r="D83" s="157"/>
      <c r="E83" s="157"/>
      <c r="F83" s="157"/>
      <c r="G83" s="60">
        <v>75</v>
      </c>
      <c r="H83" s="72">
        <v>4209133.07</v>
      </c>
      <c r="I83" s="72">
        <v>4209133.07</v>
      </c>
    </row>
    <row r="84" spans="1:9" ht="12.75" customHeight="1" x14ac:dyDescent="0.2">
      <c r="A84" s="160" t="s">
        <v>116</v>
      </c>
      <c r="B84" s="160"/>
      <c r="C84" s="160"/>
      <c r="D84" s="160"/>
      <c r="E84" s="160"/>
      <c r="F84" s="160"/>
      <c r="G84" s="60">
        <v>76</v>
      </c>
      <c r="H84" s="72">
        <v>0</v>
      </c>
      <c r="I84" s="72">
        <v>0</v>
      </c>
    </row>
    <row r="85" spans="1:9" ht="12.75" customHeight="1" x14ac:dyDescent="0.2">
      <c r="A85" s="161" t="s">
        <v>117</v>
      </c>
      <c r="B85" s="161"/>
      <c r="C85" s="161"/>
      <c r="D85" s="161"/>
      <c r="E85" s="161"/>
      <c r="F85" s="161"/>
      <c r="G85" s="61">
        <v>77</v>
      </c>
      <c r="H85" s="71">
        <f>H86+H87+H88+H89+H90+H91</f>
        <v>0</v>
      </c>
      <c r="I85" s="71">
        <f>I86+I87+I88+I89+I90+I91</f>
        <v>0</v>
      </c>
    </row>
    <row r="86" spans="1:9" ht="25.5" customHeight="1" x14ac:dyDescent="0.2">
      <c r="A86" s="157" t="s">
        <v>118</v>
      </c>
      <c r="B86" s="157"/>
      <c r="C86" s="157"/>
      <c r="D86" s="157"/>
      <c r="E86" s="157"/>
      <c r="F86" s="157"/>
      <c r="G86" s="60">
        <v>78</v>
      </c>
      <c r="H86" s="70">
        <v>0</v>
      </c>
      <c r="I86" s="70">
        <v>0</v>
      </c>
    </row>
    <row r="87" spans="1:9" ht="12.75" customHeight="1" x14ac:dyDescent="0.2">
      <c r="A87" s="157" t="s">
        <v>119</v>
      </c>
      <c r="B87" s="157"/>
      <c r="C87" s="157"/>
      <c r="D87" s="157"/>
      <c r="E87" s="157"/>
      <c r="F87" s="157"/>
      <c r="G87" s="60">
        <v>79</v>
      </c>
      <c r="H87" s="70">
        <v>0</v>
      </c>
      <c r="I87" s="70">
        <v>0</v>
      </c>
    </row>
    <row r="88" spans="1:9" ht="12.75" customHeight="1" x14ac:dyDescent="0.2">
      <c r="A88" s="157" t="s">
        <v>120</v>
      </c>
      <c r="B88" s="157"/>
      <c r="C88" s="157"/>
      <c r="D88" s="157"/>
      <c r="E88" s="157"/>
      <c r="F88" s="157"/>
      <c r="G88" s="60">
        <v>80</v>
      </c>
      <c r="H88" s="70">
        <v>0</v>
      </c>
      <c r="I88" s="70">
        <v>0</v>
      </c>
    </row>
    <row r="89" spans="1:9" ht="12.75" customHeight="1" x14ac:dyDescent="0.2">
      <c r="A89" s="157" t="s">
        <v>121</v>
      </c>
      <c r="B89" s="157"/>
      <c r="C89" s="157"/>
      <c r="D89" s="157"/>
      <c r="E89" s="157"/>
      <c r="F89" s="157"/>
      <c r="G89" s="60">
        <v>81</v>
      </c>
      <c r="H89" s="70">
        <v>0</v>
      </c>
      <c r="I89" s="70">
        <v>0</v>
      </c>
    </row>
    <row r="90" spans="1:9" ht="24" customHeight="1" x14ac:dyDescent="0.2">
      <c r="A90" s="157" t="s">
        <v>122</v>
      </c>
      <c r="B90" s="157"/>
      <c r="C90" s="157"/>
      <c r="D90" s="157"/>
      <c r="E90" s="157"/>
      <c r="F90" s="157"/>
      <c r="G90" s="60">
        <v>82</v>
      </c>
      <c r="H90" s="70">
        <v>0</v>
      </c>
      <c r="I90" s="70">
        <v>0</v>
      </c>
    </row>
    <row r="91" spans="1:9" x14ac:dyDescent="0.2">
      <c r="A91" s="157" t="s">
        <v>123</v>
      </c>
      <c r="B91" s="157"/>
      <c r="C91" s="157"/>
      <c r="D91" s="157"/>
      <c r="E91" s="157"/>
      <c r="F91" s="157"/>
      <c r="G91" s="60">
        <v>83</v>
      </c>
      <c r="H91" s="70">
        <v>0</v>
      </c>
      <c r="I91" s="70">
        <v>0</v>
      </c>
    </row>
    <row r="92" spans="1:9" ht="12.75" customHeight="1" x14ac:dyDescent="0.2">
      <c r="A92" s="162" t="s">
        <v>124</v>
      </c>
      <c r="B92" s="162"/>
      <c r="C92" s="162"/>
      <c r="D92" s="162"/>
      <c r="E92" s="162"/>
      <c r="F92" s="162"/>
      <c r="G92" s="61">
        <v>84</v>
      </c>
      <c r="H92" s="71">
        <f>H93-H94</f>
        <v>41439674.219999999</v>
      </c>
      <c r="I92" s="71">
        <f>I93-I94</f>
        <v>56866895.090000004</v>
      </c>
    </row>
    <row r="93" spans="1:9" ht="12.75" customHeight="1" x14ac:dyDescent="0.2">
      <c r="A93" s="157" t="s">
        <v>125</v>
      </c>
      <c r="B93" s="157"/>
      <c r="C93" s="157"/>
      <c r="D93" s="157"/>
      <c r="E93" s="157"/>
      <c r="F93" s="157"/>
      <c r="G93" s="60">
        <v>85</v>
      </c>
      <c r="H93" s="72">
        <v>41439674.219999999</v>
      </c>
      <c r="I93" s="72">
        <v>56866895.090000004</v>
      </c>
    </row>
    <row r="94" spans="1:9" ht="12.75" customHeight="1" x14ac:dyDescent="0.2">
      <c r="A94" s="157" t="s">
        <v>126</v>
      </c>
      <c r="B94" s="157"/>
      <c r="C94" s="157"/>
      <c r="D94" s="157"/>
      <c r="E94" s="157"/>
      <c r="F94" s="157"/>
      <c r="G94" s="60">
        <v>86</v>
      </c>
      <c r="H94" s="72">
        <v>0</v>
      </c>
      <c r="I94" s="72">
        <v>0</v>
      </c>
    </row>
    <row r="95" spans="1:9" ht="12.75" customHeight="1" x14ac:dyDescent="0.2">
      <c r="A95" s="162" t="s">
        <v>127</v>
      </c>
      <c r="B95" s="162"/>
      <c r="C95" s="162"/>
      <c r="D95" s="162"/>
      <c r="E95" s="162"/>
      <c r="F95" s="162"/>
      <c r="G95" s="61">
        <v>87</v>
      </c>
      <c r="H95" s="71">
        <f>H96-H97</f>
        <v>15254767.08</v>
      </c>
      <c r="I95" s="71">
        <f>I96-I97</f>
        <v>22516045.079999998</v>
      </c>
    </row>
    <row r="96" spans="1:9" ht="12.75" customHeight="1" x14ac:dyDescent="0.2">
      <c r="A96" s="157" t="s">
        <v>128</v>
      </c>
      <c r="B96" s="157"/>
      <c r="C96" s="157"/>
      <c r="D96" s="157"/>
      <c r="E96" s="157"/>
      <c r="F96" s="157"/>
      <c r="G96" s="60">
        <v>88</v>
      </c>
      <c r="H96" s="72">
        <v>15254767.08</v>
      </c>
      <c r="I96" s="72">
        <v>22516045.079999998</v>
      </c>
    </row>
    <row r="97" spans="1:9" ht="12.75" customHeight="1" x14ac:dyDescent="0.2">
      <c r="A97" s="157" t="s">
        <v>129</v>
      </c>
      <c r="B97" s="157"/>
      <c r="C97" s="157"/>
      <c r="D97" s="157"/>
      <c r="E97" s="157"/>
      <c r="F97" s="157"/>
      <c r="G97" s="60">
        <v>89</v>
      </c>
      <c r="H97" s="72">
        <v>0</v>
      </c>
      <c r="I97" s="72">
        <v>0</v>
      </c>
    </row>
    <row r="98" spans="1:9" ht="12.75" customHeight="1" x14ac:dyDescent="0.2">
      <c r="A98" s="160" t="s">
        <v>130</v>
      </c>
      <c r="B98" s="160"/>
      <c r="C98" s="160"/>
      <c r="D98" s="160"/>
      <c r="E98" s="160"/>
      <c r="F98" s="160"/>
      <c r="G98" s="60">
        <v>90</v>
      </c>
      <c r="H98" s="72">
        <v>0</v>
      </c>
      <c r="I98" s="72">
        <v>0</v>
      </c>
    </row>
    <row r="99" spans="1:9" ht="12.75" customHeight="1" x14ac:dyDescent="0.2">
      <c r="A99" s="159" t="s">
        <v>131</v>
      </c>
      <c r="B99" s="159"/>
      <c r="C99" s="159"/>
      <c r="D99" s="159"/>
      <c r="E99" s="159"/>
      <c r="F99" s="159"/>
      <c r="G99" s="61">
        <v>91</v>
      </c>
      <c r="H99" s="71">
        <f>SUM(H100:H105)</f>
        <v>105773.81</v>
      </c>
      <c r="I99" s="71">
        <f>SUM(I100:I105)</f>
        <v>104386.49</v>
      </c>
    </row>
    <row r="100" spans="1:9" ht="12.75" customHeight="1" x14ac:dyDescent="0.2">
      <c r="A100" s="157" t="s">
        <v>132</v>
      </c>
      <c r="B100" s="157"/>
      <c r="C100" s="157"/>
      <c r="D100" s="157"/>
      <c r="E100" s="157"/>
      <c r="F100" s="157"/>
      <c r="G100" s="60">
        <v>92</v>
      </c>
      <c r="H100" s="72">
        <v>105773.81</v>
      </c>
      <c r="I100" s="72">
        <v>104386.49</v>
      </c>
    </row>
    <row r="101" spans="1:9" ht="12.75" customHeight="1" x14ac:dyDescent="0.2">
      <c r="A101" s="157" t="s">
        <v>133</v>
      </c>
      <c r="B101" s="157"/>
      <c r="C101" s="157"/>
      <c r="D101" s="157"/>
      <c r="E101" s="157"/>
      <c r="F101" s="157"/>
      <c r="G101" s="60">
        <v>93</v>
      </c>
      <c r="H101" s="72">
        <v>0</v>
      </c>
      <c r="I101" s="72">
        <v>0</v>
      </c>
    </row>
    <row r="102" spans="1:9" ht="12.75" customHeight="1" x14ac:dyDescent="0.2">
      <c r="A102" s="157" t="s">
        <v>134</v>
      </c>
      <c r="B102" s="157"/>
      <c r="C102" s="157"/>
      <c r="D102" s="157"/>
      <c r="E102" s="157"/>
      <c r="F102" s="157"/>
      <c r="G102" s="60">
        <v>94</v>
      </c>
      <c r="H102" s="72">
        <v>0</v>
      </c>
      <c r="I102" s="72">
        <v>0</v>
      </c>
    </row>
    <row r="103" spans="1:9" ht="12.75" customHeight="1" x14ac:dyDescent="0.2">
      <c r="A103" s="157" t="s">
        <v>135</v>
      </c>
      <c r="B103" s="157"/>
      <c r="C103" s="157"/>
      <c r="D103" s="157"/>
      <c r="E103" s="157"/>
      <c r="F103" s="157"/>
      <c r="G103" s="60">
        <v>95</v>
      </c>
      <c r="H103" s="70">
        <v>0</v>
      </c>
      <c r="I103" s="70">
        <v>0</v>
      </c>
    </row>
    <row r="104" spans="1:9" ht="12.75" customHeight="1" x14ac:dyDescent="0.2">
      <c r="A104" s="157" t="s">
        <v>136</v>
      </c>
      <c r="B104" s="157"/>
      <c r="C104" s="157"/>
      <c r="D104" s="157"/>
      <c r="E104" s="157"/>
      <c r="F104" s="157"/>
      <c r="G104" s="60">
        <v>96</v>
      </c>
      <c r="H104" s="70">
        <v>0</v>
      </c>
      <c r="I104" s="70">
        <v>0</v>
      </c>
    </row>
    <row r="105" spans="1:9" ht="12.75" customHeight="1" x14ac:dyDescent="0.2">
      <c r="A105" s="157" t="s">
        <v>137</v>
      </c>
      <c r="B105" s="157"/>
      <c r="C105" s="157"/>
      <c r="D105" s="157"/>
      <c r="E105" s="157"/>
      <c r="F105" s="157"/>
      <c r="G105" s="60">
        <v>97</v>
      </c>
      <c r="H105" s="70">
        <v>0</v>
      </c>
      <c r="I105" s="70">
        <v>0</v>
      </c>
    </row>
    <row r="106" spans="1:9" ht="12.75" customHeight="1" x14ac:dyDescent="0.2">
      <c r="A106" s="159" t="s">
        <v>138</v>
      </c>
      <c r="B106" s="159"/>
      <c r="C106" s="159"/>
      <c r="D106" s="159"/>
      <c r="E106" s="159"/>
      <c r="F106" s="159"/>
      <c r="G106" s="61">
        <v>98</v>
      </c>
      <c r="H106" s="71">
        <f>SUM(H107:H117)</f>
        <v>5346536.2300000004</v>
      </c>
      <c r="I106" s="71">
        <f>SUM(I107:I117)</f>
        <v>10997089.940000001</v>
      </c>
    </row>
    <row r="107" spans="1:9" ht="12.75" customHeight="1" x14ac:dyDescent="0.2">
      <c r="A107" s="157" t="s">
        <v>139</v>
      </c>
      <c r="B107" s="157"/>
      <c r="C107" s="157"/>
      <c r="D107" s="157"/>
      <c r="E107" s="157"/>
      <c r="F107" s="157"/>
      <c r="G107" s="60">
        <v>99</v>
      </c>
      <c r="H107" s="73">
        <v>0</v>
      </c>
      <c r="I107" s="73">
        <v>0</v>
      </c>
    </row>
    <row r="108" spans="1:9" ht="12.75" customHeight="1" x14ac:dyDescent="0.2">
      <c r="A108" s="157" t="s">
        <v>140</v>
      </c>
      <c r="B108" s="157"/>
      <c r="C108" s="157"/>
      <c r="D108" s="157"/>
      <c r="E108" s="157"/>
      <c r="F108" s="157"/>
      <c r="G108" s="60">
        <v>100</v>
      </c>
      <c r="H108" s="72">
        <v>0</v>
      </c>
      <c r="I108" s="72">
        <v>0</v>
      </c>
    </row>
    <row r="109" spans="1:9" ht="12.75" customHeight="1" x14ac:dyDescent="0.2">
      <c r="A109" s="157" t="s">
        <v>141</v>
      </c>
      <c r="B109" s="157"/>
      <c r="C109" s="157"/>
      <c r="D109" s="157"/>
      <c r="E109" s="157"/>
      <c r="F109" s="157"/>
      <c r="G109" s="60">
        <v>101</v>
      </c>
      <c r="H109" s="72">
        <v>0</v>
      </c>
      <c r="I109" s="72">
        <v>0</v>
      </c>
    </row>
    <row r="110" spans="1:9" ht="22.15" customHeight="1" x14ac:dyDescent="0.2">
      <c r="A110" s="157" t="s">
        <v>142</v>
      </c>
      <c r="B110" s="157"/>
      <c r="C110" s="157"/>
      <c r="D110" s="157"/>
      <c r="E110" s="157"/>
      <c r="F110" s="157"/>
      <c r="G110" s="60">
        <v>102</v>
      </c>
      <c r="H110" s="72">
        <v>0</v>
      </c>
      <c r="I110" s="72">
        <v>0</v>
      </c>
    </row>
    <row r="111" spans="1:9" ht="12.75" customHeight="1" x14ac:dyDescent="0.2">
      <c r="A111" s="157" t="s">
        <v>143</v>
      </c>
      <c r="B111" s="157"/>
      <c r="C111" s="157"/>
      <c r="D111" s="157"/>
      <c r="E111" s="157"/>
      <c r="F111" s="157"/>
      <c r="G111" s="60">
        <v>103</v>
      </c>
      <c r="H111" s="72">
        <v>0</v>
      </c>
      <c r="I111" s="72">
        <v>0</v>
      </c>
    </row>
    <row r="112" spans="1:9" ht="12.75" customHeight="1" x14ac:dyDescent="0.2">
      <c r="A112" s="157" t="s">
        <v>144</v>
      </c>
      <c r="B112" s="157"/>
      <c r="C112" s="157"/>
      <c r="D112" s="157"/>
      <c r="E112" s="157"/>
      <c r="F112" s="157"/>
      <c r="G112" s="60">
        <v>104</v>
      </c>
      <c r="H112" s="72">
        <v>186132.79</v>
      </c>
      <c r="I112" s="72">
        <v>1801.73</v>
      </c>
    </row>
    <row r="113" spans="1:9" ht="12.75" customHeight="1" x14ac:dyDescent="0.2">
      <c r="A113" s="157" t="s">
        <v>145</v>
      </c>
      <c r="B113" s="157"/>
      <c r="C113" s="157"/>
      <c r="D113" s="157"/>
      <c r="E113" s="157"/>
      <c r="F113" s="157"/>
      <c r="G113" s="60">
        <v>105</v>
      </c>
      <c r="H113" s="72">
        <v>0</v>
      </c>
      <c r="I113" s="72">
        <v>0</v>
      </c>
    </row>
    <row r="114" spans="1:9" ht="12.75" customHeight="1" x14ac:dyDescent="0.2">
      <c r="A114" s="157" t="s">
        <v>146</v>
      </c>
      <c r="B114" s="157"/>
      <c r="C114" s="157"/>
      <c r="D114" s="157"/>
      <c r="E114" s="157"/>
      <c r="F114" s="157"/>
      <c r="G114" s="60">
        <v>106</v>
      </c>
      <c r="H114" s="73">
        <v>4238198.96</v>
      </c>
      <c r="I114" s="73">
        <v>4337852.29</v>
      </c>
    </row>
    <row r="115" spans="1:9" ht="12.75" customHeight="1" x14ac:dyDescent="0.2">
      <c r="A115" s="157" t="s">
        <v>147</v>
      </c>
      <c r="B115" s="157"/>
      <c r="C115" s="157"/>
      <c r="D115" s="157"/>
      <c r="E115" s="157"/>
      <c r="F115" s="157"/>
      <c r="G115" s="60">
        <v>107</v>
      </c>
      <c r="H115" s="72">
        <v>0</v>
      </c>
      <c r="I115" s="72">
        <v>0</v>
      </c>
    </row>
    <row r="116" spans="1:9" ht="12.75" customHeight="1" x14ac:dyDescent="0.2">
      <c r="A116" s="157" t="s">
        <v>148</v>
      </c>
      <c r="B116" s="157"/>
      <c r="C116" s="157"/>
      <c r="D116" s="157"/>
      <c r="E116" s="157"/>
      <c r="F116" s="157"/>
      <c r="G116" s="60">
        <v>108</v>
      </c>
      <c r="H116" s="70">
        <v>922204.48</v>
      </c>
      <c r="I116" s="70">
        <v>6657435.9199999999</v>
      </c>
    </row>
    <row r="117" spans="1:9" ht="12.75" customHeight="1" x14ac:dyDescent="0.2">
      <c r="A117" s="157" t="s">
        <v>149</v>
      </c>
      <c r="B117" s="157"/>
      <c r="C117" s="157"/>
      <c r="D117" s="157"/>
      <c r="E117" s="157"/>
      <c r="F117" s="157"/>
      <c r="G117" s="60">
        <v>109</v>
      </c>
      <c r="H117" s="70">
        <v>0</v>
      </c>
      <c r="I117" s="70">
        <v>0</v>
      </c>
    </row>
    <row r="118" spans="1:9" ht="12.75" customHeight="1" x14ac:dyDescent="0.2">
      <c r="A118" s="159" t="s">
        <v>150</v>
      </c>
      <c r="B118" s="159"/>
      <c r="C118" s="159"/>
      <c r="D118" s="159"/>
      <c r="E118" s="159"/>
      <c r="F118" s="159"/>
      <c r="G118" s="61">
        <v>110</v>
      </c>
      <c r="H118" s="71">
        <f>SUM(H119:H132)</f>
        <v>335468508.69999999</v>
      </c>
      <c r="I118" s="71">
        <f>SUM(I119:I132)</f>
        <v>406257282.00999999</v>
      </c>
    </row>
    <row r="119" spans="1:9" ht="12.75" customHeight="1" x14ac:dyDescent="0.2">
      <c r="A119" s="157" t="s">
        <v>139</v>
      </c>
      <c r="B119" s="157"/>
      <c r="C119" s="157"/>
      <c r="D119" s="157"/>
      <c r="E119" s="157"/>
      <c r="F119" s="157"/>
      <c r="G119" s="60">
        <v>111</v>
      </c>
      <c r="H119" s="72">
        <v>0</v>
      </c>
      <c r="I119" s="72">
        <v>0</v>
      </c>
    </row>
    <row r="120" spans="1:9" ht="12.75" customHeight="1" x14ac:dyDescent="0.2">
      <c r="A120" s="157" t="s">
        <v>140</v>
      </c>
      <c r="B120" s="157"/>
      <c r="C120" s="157"/>
      <c r="D120" s="157"/>
      <c r="E120" s="157"/>
      <c r="F120" s="157"/>
      <c r="G120" s="60">
        <v>112</v>
      </c>
      <c r="H120" s="72">
        <v>0</v>
      </c>
      <c r="I120" s="72">
        <v>0</v>
      </c>
    </row>
    <row r="121" spans="1:9" ht="12.75" customHeight="1" x14ac:dyDescent="0.2">
      <c r="A121" s="157" t="s">
        <v>141</v>
      </c>
      <c r="B121" s="157"/>
      <c r="C121" s="157"/>
      <c r="D121" s="157"/>
      <c r="E121" s="157"/>
      <c r="F121" s="157"/>
      <c r="G121" s="60">
        <v>113</v>
      </c>
      <c r="H121" s="72">
        <v>23930735.359999999</v>
      </c>
      <c r="I121" s="72">
        <v>781.25</v>
      </c>
    </row>
    <row r="122" spans="1:9" ht="25.9" customHeight="1" x14ac:dyDescent="0.2">
      <c r="A122" s="157" t="s">
        <v>142</v>
      </c>
      <c r="B122" s="157"/>
      <c r="C122" s="157"/>
      <c r="D122" s="157"/>
      <c r="E122" s="157"/>
      <c r="F122" s="157"/>
      <c r="G122" s="60">
        <v>114</v>
      </c>
      <c r="H122" s="72">
        <v>0</v>
      </c>
      <c r="I122" s="72">
        <v>0</v>
      </c>
    </row>
    <row r="123" spans="1:9" ht="12.75" customHeight="1" x14ac:dyDescent="0.2">
      <c r="A123" s="157" t="s">
        <v>143</v>
      </c>
      <c r="B123" s="157"/>
      <c r="C123" s="157"/>
      <c r="D123" s="157"/>
      <c r="E123" s="157"/>
      <c r="F123" s="157"/>
      <c r="G123" s="60">
        <v>115</v>
      </c>
      <c r="H123" s="72">
        <v>0</v>
      </c>
      <c r="I123" s="72">
        <v>0</v>
      </c>
    </row>
    <row r="124" spans="1:9" ht="12.75" customHeight="1" x14ac:dyDescent="0.2">
      <c r="A124" s="157" t="s">
        <v>144</v>
      </c>
      <c r="B124" s="157"/>
      <c r="C124" s="157"/>
      <c r="D124" s="157"/>
      <c r="E124" s="157"/>
      <c r="F124" s="157"/>
      <c r="G124" s="60">
        <v>116</v>
      </c>
      <c r="H124" s="72">
        <v>35344597.270000003</v>
      </c>
      <c r="I124" s="72">
        <v>42183509.960000001</v>
      </c>
    </row>
    <row r="125" spans="1:9" ht="12.75" customHeight="1" x14ac:dyDescent="0.2">
      <c r="A125" s="157" t="s">
        <v>145</v>
      </c>
      <c r="B125" s="157"/>
      <c r="C125" s="157"/>
      <c r="D125" s="157"/>
      <c r="E125" s="157"/>
      <c r="F125" s="157"/>
      <c r="G125" s="60">
        <v>117</v>
      </c>
      <c r="H125" s="72">
        <v>392229.52</v>
      </c>
      <c r="I125" s="72">
        <v>304711.58</v>
      </c>
    </row>
    <row r="126" spans="1:9" ht="12.75" customHeight="1" x14ac:dyDescent="0.2">
      <c r="A126" s="157" t="s">
        <v>146</v>
      </c>
      <c r="B126" s="157"/>
      <c r="C126" s="157"/>
      <c r="D126" s="157"/>
      <c r="E126" s="157"/>
      <c r="F126" s="157"/>
      <c r="G126" s="60">
        <v>118</v>
      </c>
      <c r="H126" s="72">
        <v>269763392.36000001</v>
      </c>
      <c r="I126" s="72">
        <v>354973523.52999997</v>
      </c>
    </row>
    <row r="127" spans="1:9" x14ac:dyDescent="0.2">
      <c r="A127" s="157" t="s">
        <v>147</v>
      </c>
      <c r="B127" s="157"/>
      <c r="C127" s="157"/>
      <c r="D127" s="157"/>
      <c r="E127" s="157"/>
      <c r="F127" s="157"/>
      <c r="G127" s="60">
        <v>119</v>
      </c>
      <c r="H127" s="72">
        <v>0</v>
      </c>
      <c r="I127" s="72">
        <v>0</v>
      </c>
    </row>
    <row r="128" spans="1:9" x14ac:dyDescent="0.2">
      <c r="A128" s="157" t="s">
        <v>151</v>
      </c>
      <c r="B128" s="157"/>
      <c r="C128" s="157"/>
      <c r="D128" s="157"/>
      <c r="E128" s="157"/>
      <c r="F128" s="157"/>
      <c r="G128" s="60">
        <v>120</v>
      </c>
      <c r="H128" s="72">
        <v>1302641.8500000001</v>
      </c>
      <c r="I128" s="72">
        <v>1654183.89</v>
      </c>
    </row>
    <row r="129" spans="1:9" x14ac:dyDescent="0.2">
      <c r="A129" s="157" t="s">
        <v>152</v>
      </c>
      <c r="B129" s="157"/>
      <c r="C129" s="157"/>
      <c r="D129" s="157"/>
      <c r="E129" s="157"/>
      <c r="F129" s="157"/>
      <c r="G129" s="60">
        <v>121</v>
      </c>
      <c r="H129" s="72">
        <v>3910233.11</v>
      </c>
      <c r="I129" s="72">
        <v>5941160.1100000003</v>
      </c>
    </row>
    <row r="130" spans="1:9" x14ac:dyDescent="0.2">
      <c r="A130" s="157" t="s">
        <v>153</v>
      </c>
      <c r="B130" s="157"/>
      <c r="C130" s="157"/>
      <c r="D130" s="157"/>
      <c r="E130" s="157"/>
      <c r="F130" s="157"/>
      <c r="G130" s="60">
        <v>122</v>
      </c>
      <c r="H130" s="72">
        <v>5076.33</v>
      </c>
      <c r="I130" s="72">
        <v>5076.33</v>
      </c>
    </row>
    <row r="131" spans="1:9" x14ac:dyDescent="0.2">
      <c r="A131" s="157" t="s">
        <v>154</v>
      </c>
      <c r="B131" s="157"/>
      <c r="C131" s="157"/>
      <c r="D131" s="157"/>
      <c r="E131" s="157"/>
      <c r="F131" s="157"/>
      <c r="G131" s="60">
        <v>123</v>
      </c>
      <c r="H131" s="70">
        <v>0</v>
      </c>
      <c r="I131" s="70">
        <v>0</v>
      </c>
    </row>
    <row r="132" spans="1:9" x14ac:dyDescent="0.2">
      <c r="A132" s="157" t="s">
        <v>155</v>
      </c>
      <c r="B132" s="157"/>
      <c r="C132" s="157"/>
      <c r="D132" s="157"/>
      <c r="E132" s="157"/>
      <c r="F132" s="157"/>
      <c r="G132" s="60">
        <v>124</v>
      </c>
      <c r="H132" s="70">
        <v>819602.9</v>
      </c>
      <c r="I132" s="70">
        <v>1194335.3600000001</v>
      </c>
    </row>
    <row r="133" spans="1:9" ht="22.15" customHeight="1" x14ac:dyDescent="0.2">
      <c r="A133" s="158" t="s">
        <v>156</v>
      </c>
      <c r="B133" s="158"/>
      <c r="C133" s="158"/>
      <c r="D133" s="158"/>
      <c r="E133" s="158"/>
      <c r="F133" s="158"/>
      <c r="G133" s="60">
        <v>125</v>
      </c>
      <c r="H133" s="70">
        <v>950369.53</v>
      </c>
      <c r="I133" s="70">
        <v>2190749.4500000002</v>
      </c>
    </row>
    <row r="134" spans="1:9" x14ac:dyDescent="0.2">
      <c r="A134" s="159" t="s">
        <v>157</v>
      </c>
      <c r="B134" s="159"/>
      <c r="C134" s="159"/>
      <c r="D134" s="159"/>
      <c r="E134" s="159"/>
      <c r="F134" s="159"/>
      <c r="G134" s="61">
        <v>126</v>
      </c>
      <c r="H134" s="71">
        <f>H75+H99+H106+H118+H133</f>
        <v>437128960.35999995</v>
      </c>
      <c r="I134" s="71">
        <f>I75+I99+I106+I118+I133</f>
        <v>537495778.85000002</v>
      </c>
    </row>
    <row r="135" spans="1:9" x14ac:dyDescent="0.2">
      <c r="A135" s="158" t="s">
        <v>158</v>
      </c>
      <c r="B135" s="158"/>
      <c r="C135" s="158"/>
      <c r="D135" s="158"/>
      <c r="E135" s="158"/>
      <c r="F135" s="158"/>
      <c r="G135" s="60">
        <v>127</v>
      </c>
      <c r="H135" s="70">
        <v>17986716.879999999</v>
      </c>
      <c r="I135" s="70">
        <v>15690947.6</v>
      </c>
    </row>
  </sheetData>
  <sheetProtection algorithmName="SHA-512" hashValue="ycmFp6cqgPFip+1li1ebLltYtIGLGklGdkVeJnLRK9WGX+tthBS8TC3IqQ0CU/bPQN3A+MdJbNzKoE27IiyzQg==" saltValue="MIXMUeBj5F0O8bwYBHM5rQ=="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27" sqref="A27:F2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8" t="s">
        <v>159</v>
      </c>
      <c r="B1" s="166"/>
      <c r="C1" s="166"/>
      <c r="D1" s="166"/>
      <c r="E1" s="166"/>
      <c r="F1" s="166"/>
      <c r="G1" s="166"/>
      <c r="H1" s="166"/>
      <c r="I1" s="166"/>
    </row>
    <row r="2" spans="1:9" x14ac:dyDescent="0.2">
      <c r="A2" s="197" t="s">
        <v>460</v>
      </c>
      <c r="B2" s="168"/>
      <c r="C2" s="168"/>
      <c r="D2" s="168"/>
      <c r="E2" s="168"/>
      <c r="F2" s="168"/>
      <c r="G2" s="168"/>
      <c r="H2" s="168"/>
      <c r="I2" s="168"/>
    </row>
    <row r="3" spans="1:9" x14ac:dyDescent="0.2">
      <c r="A3" s="179" t="s">
        <v>41</v>
      </c>
      <c r="B3" s="180"/>
      <c r="C3" s="180"/>
      <c r="D3" s="180"/>
      <c r="E3" s="180"/>
      <c r="F3" s="180"/>
      <c r="G3" s="180"/>
      <c r="H3" s="180"/>
      <c r="I3" s="180"/>
    </row>
    <row r="4" spans="1:9" x14ac:dyDescent="0.2">
      <c r="A4" s="196" t="s">
        <v>462</v>
      </c>
      <c r="B4" s="171"/>
      <c r="C4" s="171"/>
      <c r="D4" s="171"/>
      <c r="E4" s="171"/>
      <c r="F4" s="171"/>
      <c r="G4" s="171"/>
      <c r="H4" s="171"/>
      <c r="I4" s="172"/>
    </row>
    <row r="5" spans="1:9" ht="23.25" x14ac:dyDescent="0.2">
      <c r="A5" s="194" t="s">
        <v>42</v>
      </c>
      <c r="B5" s="176"/>
      <c r="C5" s="176"/>
      <c r="D5" s="176"/>
      <c r="E5" s="176"/>
      <c r="F5" s="176"/>
      <c r="G5" s="62" t="s">
        <v>161</v>
      </c>
      <c r="H5" s="63" t="s">
        <v>162</v>
      </c>
      <c r="I5" s="63" t="s">
        <v>163</v>
      </c>
    </row>
    <row r="6" spans="1:9" x14ac:dyDescent="0.2">
      <c r="A6" s="195">
        <v>1</v>
      </c>
      <c r="B6" s="174"/>
      <c r="C6" s="174"/>
      <c r="D6" s="174"/>
      <c r="E6" s="174"/>
      <c r="F6" s="174"/>
      <c r="G6" s="64">
        <v>2</v>
      </c>
      <c r="H6" s="63">
        <v>3</v>
      </c>
      <c r="I6" s="63">
        <v>4</v>
      </c>
    </row>
    <row r="7" spans="1:9" x14ac:dyDescent="0.2">
      <c r="A7" s="159" t="s">
        <v>164</v>
      </c>
      <c r="B7" s="159"/>
      <c r="C7" s="159"/>
      <c r="D7" s="159"/>
      <c r="E7" s="159"/>
      <c r="F7" s="159"/>
      <c r="G7" s="61">
        <v>1</v>
      </c>
      <c r="H7" s="71">
        <f>SUM(H8:H12)</f>
        <v>805850817.9000001</v>
      </c>
      <c r="I7" s="71">
        <f>SUM(I8:I12)</f>
        <v>928632563.87</v>
      </c>
    </row>
    <row r="8" spans="1:9" x14ac:dyDescent="0.2">
      <c r="A8" s="157" t="s">
        <v>165</v>
      </c>
      <c r="B8" s="157"/>
      <c r="C8" s="157"/>
      <c r="D8" s="157"/>
      <c r="E8" s="157"/>
      <c r="F8" s="157"/>
      <c r="G8" s="60">
        <v>2</v>
      </c>
      <c r="H8" s="70">
        <v>62093553.369999997</v>
      </c>
      <c r="I8" s="70">
        <v>64498544.509999998</v>
      </c>
    </row>
    <row r="9" spans="1:9" x14ac:dyDescent="0.2">
      <c r="A9" s="157" t="s">
        <v>166</v>
      </c>
      <c r="B9" s="157"/>
      <c r="C9" s="157"/>
      <c r="D9" s="157"/>
      <c r="E9" s="157"/>
      <c r="F9" s="157"/>
      <c r="G9" s="60">
        <v>3</v>
      </c>
      <c r="H9" s="70">
        <v>738206979.95000005</v>
      </c>
      <c r="I9" s="70">
        <v>857500143.66999996</v>
      </c>
    </row>
    <row r="10" spans="1:9" x14ac:dyDescent="0.2">
      <c r="A10" s="157" t="s">
        <v>167</v>
      </c>
      <c r="B10" s="157"/>
      <c r="C10" s="157"/>
      <c r="D10" s="157"/>
      <c r="E10" s="157"/>
      <c r="F10" s="157"/>
      <c r="G10" s="60">
        <v>4</v>
      </c>
      <c r="H10" s="70">
        <v>0</v>
      </c>
      <c r="I10" s="70">
        <v>0</v>
      </c>
    </row>
    <row r="11" spans="1:9" x14ac:dyDescent="0.2">
      <c r="A11" s="157" t="s">
        <v>168</v>
      </c>
      <c r="B11" s="157"/>
      <c r="C11" s="157"/>
      <c r="D11" s="157"/>
      <c r="E11" s="157"/>
      <c r="F11" s="157"/>
      <c r="G11" s="60">
        <v>5</v>
      </c>
      <c r="H11" s="70">
        <v>73100.240000000005</v>
      </c>
      <c r="I11" s="70">
        <v>43859.24</v>
      </c>
    </row>
    <row r="12" spans="1:9" x14ac:dyDescent="0.2">
      <c r="A12" s="157" t="s">
        <v>169</v>
      </c>
      <c r="B12" s="157"/>
      <c r="C12" s="157"/>
      <c r="D12" s="157"/>
      <c r="E12" s="157"/>
      <c r="F12" s="157"/>
      <c r="G12" s="60">
        <v>6</v>
      </c>
      <c r="H12" s="70">
        <v>5477184.3399999999</v>
      </c>
      <c r="I12" s="70">
        <v>6590016.4500000002</v>
      </c>
    </row>
    <row r="13" spans="1:9" ht="16.5" customHeight="1" x14ac:dyDescent="0.2">
      <c r="A13" s="159" t="s">
        <v>170</v>
      </c>
      <c r="B13" s="159"/>
      <c r="C13" s="159"/>
      <c r="D13" s="159"/>
      <c r="E13" s="159"/>
      <c r="F13" s="159"/>
      <c r="G13" s="61">
        <v>7</v>
      </c>
      <c r="H13" s="71">
        <f>H14+H15+H19+H23+H24+H25+H28+H35</f>
        <v>788380970.23000002</v>
      </c>
      <c r="I13" s="71">
        <f>I14+I15+I19+I23+I24+I25+I28+I35</f>
        <v>912930003.9599998</v>
      </c>
    </row>
    <row r="14" spans="1:9" x14ac:dyDescent="0.2">
      <c r="A14" s="157" t="s">
        <v>171</v>
      </c>
      <c r="B14" s="157"/>
      <c r="C14" s="157"/>
      <c r="D14" s="157"/>
      <c r="E14" s="157"/>
      <c r="F14" s="157"/>
      <c r="G14" s="60">
        <v>8</v>
      </c>
      <c r="H14" s="70">
        <v>0</v>
      </c>
      <c r="I14" s="70">
        <v>0</v>
      </c>
    </row>
    <row r="15" spans="1:9" x14ac:dyDescent="0.2">
      <c r="A15" s="192" t="s">
        <v>172</v>
      </c>
      <c r="B15" s="192"/>
      <c r="C15" s="192"/>
      <c r="D15" s="192"/>
      <c r="E15" s="192"/>
      <c r="F15" s="192"/>
      <c r="G15" s="61">
        <v>9</v>
      </c>
      <c r="H15" s="71">
        <f>SUM(H16:H18)</f>
        <v>767319136.53999996</v>
      </c>
      <c r="I15" s="71">
        <f>SUM(I16:I18)</f>
        <v>887337326.13999999</v>
      </c>
    </row>
    <row r="16" spans="1:9" x14ac:dyDescent="0.2">
      <c r="A16" s="191" t="s">
        <v>173</v>
      </c>
      <c r="B16" s="191"/>
      <c r="C16" s="191"/>
      <c r="D16" s="191"/>
      <c r="E16" s="191"/>
      <c r="F16" s="191"/>
      <c r="G16" s="60">
        <v>10</v>
      </c>
      <c r="H16" s="70">
        <v>1866152.8</v>
      </c>
      <c r="I16" s="70">
        <v>1952733.61</v>
      </c>
    </row>
    <row r="17" spans="1:9" x14ac:dyDescent="0.2">
      <c r="A17" s="191" t="s">
        <v>174</v>
      </c>
      <c r="B17" s="191"/>
      <c r="C17" s="191"/>
      <c r="D17" s="191"/>
      <c r="E17" s="191"/>
      <c r="F17" s="191"/>
      <c r="G17" s="60">
        <v>11</v>
      </c>
      <c r="H17" s="70">
        <v>760930866.90999997</v>
      </c>
      <c r="I17" s="70">
        <v>879783244.60000002</v>
      </c>
    </row>
    <row r="18" spans="1:9" x14ac:dyDescent="0.2">
      <c r="A18" s="191" t="s">
        <v>175</v>
      </c>
      <c r="B18" s="191"/>
      <c r="C18" s="191"/>
      <c r="D18" s="191"/>
      <c r="E18" s="191"/>
      <c r="F18" s="191"/>
      <c r="G18" s="60">
        <v>12</v>
      </c>
      <c r="H18" s="70">
        <v>4522116.83</v>
      </c>
      <c r="I18" s="70">
        <v>5601347.9299999997</v>
      </c>
    </row>
    <row r="19" spans="1:9" x14ac:dyDescent="0.2">
      <c r="A19" s="192" t="s">
        <v>176</v>
      </c>
      <c r="B19" s="192"/>
      <c r="C19" s="192"/>
      <c r="D19" s="192"/>
      <c r="E19" s="192"/>
      <c r="F19" s="192"/>
      <c r="G19" s="61">
        <v>13</v>
      </c>
      <c r="H19" s="71">
        <f>SUM(H20:H22)</f>
        <v>11973906.379999999</v>
      </c>
      <c r="I19" s="71">
        <f>SUM(I20:I22)</f>
        <v>13763828.409999998</v>
      </c>
    </row>
    <row r="20" spans="1:9" x14ac:dyDescent="0.2">
      <c r="A20" s="191" t="s">
        <v>177</v>
      </c>
      <c r="B20" s="191"/>
      <c r="C20" s="191"/>
      <c r="D20" s="191"/>
      <c r="E20" s="191"/>
      <c r="F20" s="191"/>
      <c r="G20" s="60">
        <v>14</v>
      </c>
      <c r="H20" s="70">
        <v>7510656.96</v>
      </c>
      <c r="I20" s="70">
        <v>8562226.1799999997</v>
      </c>
    </row>
    <row r="21" spans="1:9" x14ac:dyDescent="0.2">
      <c r="A21" s="191" t="s">
        <v>178</v>
      </c>
      <c r="B21" s="191"/>
      <c r="C21" s="191"/>
      <c r="D21" s="191"/>
      <c r="E21" s="191"/>
      <c r="F21" s="191"/>
      <c r="G21" s="60">
        <v>15</v>
      </c>
      <c r="H21" s="70">
        <v>2908390.38</v>
      </c>
      <c r="I21" s="70">
        <v>3431552.95</v>
      </c>
    </row>
    <row r="22" spans="1:9" x14ac:dyDescent="0.2">
      <c r="A22" s="191" t="s">
        <v>179</v>
      </c>
      <c r="B22" s="191"/>
      <c r="C22" s="191"/>
      <c r="D22" s="191"/>
      <c r="E22" s="191"/>
      <c r="F22" s="191"/>
      <c r="G22" s="60">
        <v>16</v>
      </c>
      <c r="H22" s="70">
        <v>1554859.04</v>
      </c>
      <c r="I22" s="70">
        <v>1770049.28</v>
      </c>
    </row>
    <row r="23" spans="1:9" x14ac:dyDescent="0.2">
      <c r="A23" s="157" t="s">
        <v>180</v>
      </c>
      <c r="B23" s="157"/>
      <c r="C23" s="157"/>
      <c r="D23" s="157"/>
      <c r="E23" s="157"/>
      <c r="F23" s="157"/>
      <c r="G23" s="60">
        <v>17</v>
      </c>
      <c r="H23" s="70">
        <v>3126489.45</v>
      </c>
      <c r="I23" s="70">
        <v>4287070.68</v>
      </c>
    </row>
    <row r="24" spans="1:9" x14ac:dyDescent="0.2">
      <c r="A24" s="157" t="s">
        <v>181</v>
      </c>
      <c r="B24" s="157"/>
      <c r="C24" s="157"/>
      <c r="D24" s="157"/>
      <c r="E24" s="157"/>
      <c r="F24" s="157"/>
      <c r="G24" s="60">
        <v>18</v>
      </c>
      <c r="H24" s="70">
        <v>5988051.6299999999</v>
      </c>
      <c r="I24" s="70">
        <v>7159238.5599999996</v>
      </c>
    </row>
    <row r="25" spans="1:9" x14ac:dyDescent="0.2">
      <c r="A25" s="192" t="s">
        <v>182</v>
      </c>
      <c r="B25" s="192"/>
      <c r="C25" s="192"/>
      <c r="D25" s="192"/>
      <c r="E25" s="192"/>
      <c r="F25" s="192"/>
      <c r="G25" s="61">
        <v>19</v>
      </c>
      <c r="H25" s="71">
        <f>H26+H27</f>
        <v>155401.69</v>
      </c>
      <c r="I25" s="71">
        <f>I26+I27</f>
        <v>367911</v>
      </c>
    </row>
    <row r="26" spans="1:9" x14ac:dyDescent="0.2">
      <c r="A26" s="191" t="s">
        <v>183</v>
      </c>
      <c r="B26" s="191"/>
      <c r="C26" s="191"/>
      <c r="D26" s="191"/>
      <c r="E26" s="191"/>
      <c r="F26" s="191"/>
      <c r="G26" s="60">
        <v>20</v>
      </c>
      <c r="H26" s="70">
        <v>0</v>
      </c>
      <c r="I26" s="70">
        <v>0</v>
      </c>
    </row>
    <row r="27" spans="1:9" x14ac:dyDescent="0.2">
      <c r="A27" s="191" t="s">
        <v>184</v>
      </c>
      <c r="B27" s="191"/>
      <c r="C27" s="191"/>
      <c r="D27" s="191"/>
      <c r="E27" s="191"/>
      <c r="F27" s="191"/>
      <c r="G27" s="60">
        <v>21</v>
      </c>
      <c r="H27" s="70">
        <v>155401.69</v>
      </c>
      <c r="I27" s="70">
        <v>367911</v>
      </c>
    </row>
    <row r="28" spans="1:9" x14ac:dyDescent="0.2">
      <c r="A28" s="192" t="s">
        <v>185</v>
      </c>
      <c r="B28" s="192"/>
      <c r="C28" s="192"/>
      <c r="D28" s="192"/>
      <c r="E28" s="192"/>
      <c r="F28" s="192"/>
      <c r="G28" s="61">
        <v>22</v>
      </c>
      <c r="H28" s="71">
        <f>SUM(H29:H34)</f>
        <v>-182015.46000000002</v>
      </c>
      <c r="I28" s="71">
        <f>SUM(I29:I34)</f>
        <v>14629.17</v>
      </c>
    </row>
    <row r="29" spans="1:9" x14ac:dyDescent="0.2">
      <c r="A29" s="191" t="s">
        <v>186</v>
      </c>
      <c r="B29" s="191"/>
      <c r="C29" s="191"/>
      <c r="D29" s="191"/>
      <c r="E29" s="191"/>
      <c r="F29" s="191"/>
      <c r="G29" s="60">
        <v>23</v>
      </c>
      <c r="H29" s="70">
        <v>-182185.67</v>
      </c>
      <c r="I29" s="70">
        <v>14129.17</v>
      </c>
    </row>
    <row r="30" spans="1:9" x14ac:dyDescent="0.2">
      <c r="A30" s="191" t="s">
        <v>187</v>
      </c>
      <c r="B30" s="191"/>
      <c r="C30" s="191"/>
      <c r="D30" s="191"/>
      <c r="E30" s="191"/>
      <c r="F30" s="191"/>
      <c r="G30" s="60">
        <v>24</v>
      </c>
      <c r="H30" s="70">
        <v>0</v>
      </c>
      <c r="I30" s="70">
        <v>0</v>
      </c>
    </row>
    <row r="31" spans="1:9" x14ac:dyDescent="0.2">
      <c r="A31" s="191" t="s">
        <v>188</v>
      </c>
      <c r="B31" s="191"/>
      <c r="C31" s="191"/>
      <c r="D31" s="191"/>
      <c r="E31" s="191"/>
      <c r="F31" s="191"/>
      <c r="G31" s="60">
        <v>25</v>
      </c>
      <c r="H31" s="70">
        <v>170.21</v>
      </c>
      <c r="I31" s="70">
        <v>500</v>
      </c>
    </row>
    <row r="32" spans="1:9" x14ac:dyDescent="0.2">
      <c r="A32" s="191" t="s">
        <v>189</v>
      </c>
      <c r="B32" s="191"/>
      <c r="C32" s="191"/>
      <c r="D32" s="191"/>
      <c r="E32" s="191"/>
      <c r="F32" s="191"/>
      <c r="G32" s="60">
        <v>26</v>
      </c>
      <c r="H32" s="70">
        <v>0</v>
      </c>
      <c r="I32" s="70">
        <v>0</v>
      </c>
    </row>
    <row r="33" spans="1:9" x14ac:dyDescent="0.2">
      <c r="A33" s="191" t="s">
        <v>190</v>
      </c>
      <c r="B33" s="191"/>
      <c r="C33" s="191"/>
      <c r="D33" s="191"/>
      <c r="E33" s="191"/>
      <c r="F33" s="191"/>
      <c r="G33" s="60">
        <v>27</v>
      </c>
      <c r="H33" s="70">
        <v>0</v>
      </c>
      <c r="I33" s="70">
        <v>0</v>
      </c>
    </row>
    <row r="34" spans="1:9" x14ac:dyDescent="0.2">
      <c r="A34" s="191" t="s">
        <v>191</v>
      </c>
      <c r="B34" s="191"/>
      <c r="C34" s="191"/>
      <c r="D34" s="191"/>
      <c r="E34" s="191"/>
      <c r="F34" s="191"/>
      <c r="G34" s="60">
        <v>28</v>
      </c>
      <c r="H34" s="70">
        <v>0</v>
      </c>
      <c r="I34" s="70">
        <v>0</v>
      </c>
    </row>
    <row r="35" spans="1:9" x14ac:dyDescent="0.2">
      <c r="A35" s="157" t="s">
        <v>192</v>
      </c>
      <c r="B35" s="157"/>
      <c r="C35" s="157"/>
      <c r="D35" s="157"/>
      <c r="E35" s="157"/>
      <c r="F35" s="157"/>
      <c r="G35" s="60">
        <v>29</v>
      </c>
      <c r="H35" s="70">
        <v>0</v>
      </c>
      <c r="I35" s="70">
        <v>0</v>
      </c>
    </row>
    <row r="36" spans="1:9" x14ac:dyDescent="0.2">
      <c r="A36" s="159" t="s">
        <v>193</v>
      </c>
      <c r="B36" s="159"/>
      <c r="C36" s="159"/>
      <c r="D36" s="159"/>
      <c r="E36" s="159"/>
      <c r="F36" s="159"/>
      <c r="G36" s="61">
        <v>30</v>
      </c>
      <c r="H36" s="71">
        <f>SUM(H37:H46)</f>
        <v>3137798.61</v>
      </c>
      <c r="I36" s="71">
        <f>SUM(I37:I46)</f>
        <v>13659141.119999999</v>
      </c>
    </row>
    <row r="37" spans="1:9" x14ac:dyDescent="0.2">
      <c r="A37" s="157" t="s">
        <v>194</v>
      </c>
      <c r="B37" s="157"/>
      <c r="C37" s="157"/>
      <c r="D37" s="157"/>
      <c r="E37" s="157"/>
      <c r="F37" s="157"/>
      <c r="G37" s="60">
        <v>31</v>
      </c>
      <c r="H37" s="70">
        <v>0</v>
      </c>
      <c r="I37" s="70">
        <v>0</v>
      </c>
    </row>
    <row r="38" spans="1:9" ht="25.15" customHeight="1" x14ac:dyDescent="0.2">
      <c r="A38" s="157" t="s">
        <v>195</v>
      </c>
      <c r="B38" s="157"/>
      <c r="C38" s="157"/>
      <c r="D38" s="157"/>
      <c r="E38" s="157"/>
      <c r="F38" s="157"/>
      <c r="G38" s="60">
        <v>32</v>
      </c>
      <c r="H38" s="70">
        <v>0</v>
      </c>
      <c r="I38" s="70">
        <v>0</v>
      </c>
    </row>
    <row r="39" spans="1:9" ht="28.15" customHeight="1" x14ac:dyDescent="0.2">
      <c r="A39" s="157" t="s">
        <v>196</v>
      </c>
      <c r="B39" s="157"/>
      <c r="C39" s="157"/>
      <c r="D39" s="157"/>
      <c r="E39" s="157"/>
      <c r="F39" s="157"/>
      <c r="G39" s="60">
        <v>33</v>
      </c>
      <c r="H39" s="70">
        <v>0</v>
      </c>
      <c r="I39" s="70">
        <v>0</v>
      </c>
    </row>
    <row r="40" spans="1:9" ht="28.15" customHeight="1" x14ac:dyDescent="0.2">
      <c r="A40" s="157" t="s">
        <v>197</v>
      </c>
      <c r="B40" s="157"/>
      <c r="C40" s="157"/>
      <c r="D40" s="157"/>
      <c r="E40" s="157"/>
      <c r="F40" s="157"/>
      <c r="G40" s="60">
        <v>34</v>
      </c>
      <c r="H40" s="70">
        <v>0</v>
      </c>
      <c r="I40" s="70">
        <v>0</v>
      </c>
    </row>
    <row r="41" spans="1:9" ht="22.9" customHeight="1" x14ac:dyDescent="0.2">
      <c r="A41" s="157" t="s">
        <v>198</v>
      </c>
      <c r="B41" s="157"/>
      <c r="C41" s="157"/>
      <c r="D41" s="157"/>
      <c r="E41" s="157"/>
      <c r="F41" s="157"/>
      <c r="G41" s="60">
        <v>35</v>
      </c>
      <c r="H41" s="70">
        <v>0</v>
      </c>
      <c r="I41" s="70">
        <v>0</v>
      </c>
    </row>
    <row r="42" spans="1:9" x14ac:dyDescent="0.2">
      <c r="A42" s="157" t="s">
        <v>199</v>
      </c>
      <c r="B42" s="157"/>
      <c r="C42" s="157"/>
      <c r="D42" s="157"/>
      <c r="E42" s="157"/>
      <c r="F42" s="157"/>
      <c r="G42" s="60">
        <v>36</v>
      </c>
      <c r="H42" s="70">
        <v>0</v>
      </c>
      <c r="I42" s="70">
        <v>0</v>
      </c>
    </row>
    <row r="43" spans="1:9" x14ac:dyDescent="0.2">
      <c r="A43" s="157" t="s">
        <v>200</v>
      </c>
      <c r="B43" s="157"/>
      <c r="C43" s="157"/>
      <c r="D43" s="157"/>
      <c r="E43" s="157"/>
      <c r="F43" s="157"/>
      <c r="G43" s="60">
        <v>37</v>
      </c>
      <c r="H43" s="70">
        <v>2999159.53</v>
      </c>
      <c r="I43" s="70">
        <v>13659141.119999999</v>
      </c>
    </row>
    <row r="44" spans="1:9" x14ac:dyDescent="0.2">
      <c r="A44" s="157" t="s">
        <v>201</v>
      </c>
      <c r="B44" s="157"/>
      <c r="C44" s="157"/>
      <c r="D44" s="157"/>
      <c r="E44" s="157"/>
      <c r="F44" s="157"/>
      <c r="G44" s="60">
        <v>38</v>
      </c>
      <c r="H44" s="70">
        <v>0</v>
      </c>
      <c r="I44" s="70">
        <v>0</v>
      </c>
    </row>
    <row r="45" spans="1:9" x14ac:dyDescent="0.2">
      <c r="A45" s="157" t="s">
        <v>202</v>
      </c>
      <c r="B45" s="157"/>
      <c r="C45" s="157"/>
      <c r="D45" s="157"/>
      <c r="E45" s="157"/>
      <c r="F45" s="157"/>
      <c r="G45" s="60">
        <v>39</v>
      </c>
      <c r="H45" s="70">
        <v>0</v>
      </c>
      <c r="I45" s="70">
        <v>0</v>
      </c>
    </row>
    <row r="46" spans="1:9" x14ac:dyDescent="0.2">
      <c r="A46" s="157" t="s">
        <v>203</v>
      </c>
      <c r="B46" s="157"/>
      <c r="C46" s="157"/>
      <c r="D46" s="157"/>
      <c r="E46" s="157"/>
      <c r="F46" s="157"/>
      <c r="G46" s="60">
        <v>40</v>
      </c>
      <c r="H46" s="70">
        <v>138639.07999999999</v>
      </c>
      <c r="I46" s="70">
        <v>0</v>
      </c>
    </row>
    <row r="47" spans="1:9" x14ac:dyDescent="0.2">
      <c r="A47" s="159" t="s">
        <v>204</v>
      </c>
      <c r="B47" s="159"/>
      <c r="C47" s="159"/>
      <c r="D47" s="159"/>
      <c r="E47" s="159"/>
      <c r="F47" s="159"/>
      <c r="G47" s="61">
        <v>41</v>
      </c>
      <c r="H47" s="71">
        <f>SUM(H48:H54)</f>
        <v>1875363.1199999999</v>
      </c>
      <c r="I47" s="71">
        <f>SUM(I48:I54)</f>
        <v>1880374.79</v>
      </c>
    </row>
    <row r="48" spans="1:9" ht="23.45" customHeight="1" x14ac:dyDescent="0.2">
      <c r="A48" s="157" t="s">
        <v>205</v>
      </c>
      <c r="B48" s="157"/>
      <c r="C48" s="157"/>
      <c r="D48" s="157"/>
      <c r="E48" s="157"/>
      <c r="F48" s="157"/>
      <c r="G48" s="60">
        <v>42</v>
      </c>
      <c r="H48" s="70">
        <v>82939.16</v>
      </c>
      <c r="I48" s="70">
        <v>0</v>
      </c>
    </row>
    <row r="49" spans="1:9" x14ac:dyDescent="0.2">
      <c r="A49" s="188" t="s">
        <v>206</v>
      </c>
      <c r="B49" s="188"/>
      <c r="C49" s="188"/>
      <c r="D49" s="188"/>
      <c r="E49" s="188"/>
      <c r="F49" s="188"/>
      <c r="G49" s="60">
        <v>43</v>
      </c>
      <c r="H49" s="70">
        <v>0</v>
      </c>
      <c r="I49" s="70">
        <v>0</v>
      </c>
    </row>
    <row r="50" spans="1:9" x14ac:dyDescent="0.2">
      <c r="A50" s="188" t="s">
        <v>207</v>
      </c>
      <c r="B50" s="188"/>
      <c r="C50" s="188"/>
      <c r="D50" s="188"/>
      <c r="E50" s="188"/>
      <c r="F50" s="188"/>
      <c r="G50" s="60">
        <v>44</v>
      </c>
      <c r="H50" s="70">
        <v>1792423.96</v>
      </c>
      <c r="I50" s="70">
        <v>1880374.79</v>
      </c>
    </row>
    <row r="51" spans="1:9" x14ac:dyDescent="0.2">
      <c r="A51" s="188" t="s">
        <v>208</v>
      </c>
      <c r="B51" s="188"/>
      <c r="C51" s="188"/>
      <c r="D51" s="188"/>
      <c r="E51" s="188"/>
      <c r="F51" s="188"/>
      <c r="G51" s="60">
        <v>45</v>
      </c>
      <c r="H51" s="70">
        <v>0</v>
      </c>
      <c r="I51" s="70">
        <v>0</v>
      </c>
    </row>
    <row r="52" spans="1:9" x14ac:dyDescent="0.2">
      <c r="A52" s="188" t="s">
        <v>209</v>
      </c>
      <c r="B52" s="188"/>
      <c r="C52" s="188"/>
      <c r="D52" s="188"/>
      <c r="E52" s="188"/>
      <c r="F52" s="188"/>
      <c r="G52" s="60">
        <v>46</v>
      </c>
      <c r="H52" s="70">
        <v>0</v>
      </c>
      <c r="I52" s="70">
        <v>0</v>
      </c>
    </row>
    <row r="53" spans="1:9" x14ac:dyDescent="0.2">
      <c r="A53" s="188" t="s">
        <v>210</v>
      </c>
      <c r="B53" s="188"/>
      <c r="C53" s="188"/>
      <c r="D53" s="188"/>
      <c r="E53" s="188"/>
      <c r="F53" s="188"/>
      <c r="G53" s="60">
        <v>47</v>
      </c>
      <c r="H53" s="70">
        <v>0</v>
      </c>
      <c r="I53" s="70">
        <v>0</v>
      </c>
    </row>
    <row r="54" spans="1:9" x14ac:dyDescent="0.2">
      <c r="A54" s="188" t="s">
        <v>211</v>
      </c>
      <c r="B54" s="188"/>
      <c r="C54" s="188"/>
      <c r="D54" s="188"/>
      <c r="E54" s="188"/>
      <c r="F54" s="188"/>
      <c r="G54" s="60">
        <v>48</v>
      </c>
      <c r="H54" s="70">
        <v>0</v>
      </c>
      <c r="I54" s="70">
        <v>0</v>
      </c>
    </row>
    <row r="55" spans="1:9" ht="30.6" customHeight="1" x14ac:dyDescent="0.2">
      <c r="A55" s="158" t="s">
        <v>212</v>
      </c>
      <c r="B55" s="158"/>
      <c r="C55" s="158"/>
      <c r="D55" s="158"/>
      <c r="E55" s="158"/>
      <c r="F55" s="158"/>
      <c r="G55" s="60">
        <v>49</v>
      </c>
      <c r="H55" s="70">
        <v>0</v>
      </c>
      <c r="I55" s="70">
        <v>0</v>
      </c>
    </row>
    <row r="56" spans="1:9" x14ac:dyDescent="0.2">
      <c r="A56" s="158" t="s">
        <v>213</v>
      </c>
      <c r="B56" s="158"/>
      <c r="C56" s="158"/>
      <c r="D56" s="158"/>
      <c r="E56" s="158"/>
      <c r="F56" s="158"/>
      <c r="G56" s="60">
        <v>50</v>
      </c>
      <c r="H56" s="70">
        <v>0</v>
      </c>
      <c r="I56" s="70">
        <v>0</v>
      </c>
    </row>
    <row r="57" spans="1:9" ht="28.9" customHeight="1" x14ac:dyDescent="0.2">
      <c r="A57" s="158" t="s">
        <v>214</v>
      </c>
      <c r="B57" s="158"/>
      <c r="C57" s="158"/>
      <c r="D57" s="158"/>
      <c r="E57" s="158"/>
      <c r="F57" s="158"/>
      <c r="G57" s="60">
        <v>51</v>
      </c>
      <c r="H57" s="70">
        <v>0</v>
      </c>
      <c r="I57" s="70">
        <v>0</v>
      </c>
    </row>
    <row r="58" spans="1:9" x14ac:dyDescent="0.2">
      <c r="A58" s="158" t="s">
        <v>215</v>
      </c>
      <c r="B58" s="158"/>
      <c r="C58" s="158"/>
      <c r="D58" s="158"/>
      <c r="E58" s="158"/>
      <c r="F58" s="158"/>
      <c r="G58" s="60">
        <v>52</v>
      </c>
      <c r="H58" s="70">
        <v>0</v>
      </c>
      <c r="I58" s="70">
        <v>0</v>
      </c>
    </row>
    <row r="59" spans="1:9" x14ac:dyDescent="0.2">
      <c r="A59" s="159" t="s">
        <v>216</v>
      </c>
      <c r="B59" s="159"/>
      <c r="C59" s="159"/>
      <c r="D59" s="159"/>
      <c r="E59" s="159"/>
      <c r="F59" s="159"/>
      <c r="G59" s="61">
        <v>53</v>
      </c>
      <c r="H59" s="71">
        <f>H7+H36+H55+H56</f>
        <v>808988616.51000011</v>
      </c>
      <c r="I59" s="71">
        <f>I7+I36+I55+I56</f>
        <v>942291704.99000001</v>
      </c>
    </row>
    <row r="60" spans="1:9" x14ac:dyDescent="0.2">
      <c r="A60" s="159" t="s">
        <v>217</v>
      </c>
      <c r="B60" s="159"/>
      <c r="C60" s="159"/>
      <c r="D60" s="159"/>
      <c r="E60" s="159"/>
      <c r="F60" s="159"/>
      <c r="G60" s="61">
        <v>54</v>
      </c>
      <c r="H60" s="71">
        <f>H13+H47+H57+H58</f>
        <v>790256333.35000002</v>
      </c>
      <c r="I60" s="71">
        <f>I13+I47+I57+I58</f>
        <v>914810378.74999976</v>
      </c>
    </row>
    <row r="61" spans="1:9" x14ac:dyDescent="0.2">
      <c r="A61" s="159" t="s">
        <v>218</v>
      </c>
      <c r="B61" s="159"/>
      <c r="C61" s="159"/>
      <c r="D61" s="159"/>
      <c r="E61" s="159"/>
      <c r="F61" s="159"/>
      <c r="G61" s="61">
        <v>55</v>
      </c>
      <c r="H61" s="71">
        <f>H59-H60</f>
        <v>18732283.160000086</v>
      </c>
      <c r="I61" s="71">
        <f>I59-I60</f>
        <v>27481326.240000248</v>
      </c>
    </row>
    <row r="62" spans="1:9" x14ac:dyDescent="0.2">
      <c r="A62" s="190" t="s">
        <v>219</v>
      </c>
      <c r="B62" s="190"/>
      <c r="C62" s="190"/>
      <c r="D62" s="190"/>
      <c r="E62" s="190"/>
      <c r="F62" s="190"/>
      <c r="G62" s="61">
        <v>56</v>
      </c>
      <c r="H62" s="71">
        <f>+IF((H59-H60)&gt;0,(H59-H60),0)</f>
        <v>18732283.160000086</v>
      </c>
      <c r="I62" s="71">
        <f>+IF((I59-I60)&gt;0,(I59-I60),0)</f>
        <v>27481326.240000248</v>
      </c>
    </row>
    <row r="63" spans="1:9" x14ac:dyDescent="0.2">
      <c r="A63" s="190" t="s">
        <v>220</v>
      </c>
      <c r="B63" s="190"/>
      <c r="C63" s="190"/>
      <c r="D63" s="190"/>
      <c r="E63" s="190"/>
      <c r="F63" s="190"/>
      <c r="G63" s="61">
        <v>57</v>
      </c>
      <c r="H63" s="71">
        <f>+IF((H59-H60)&lt;0,(H59-H60),0)</f>
        <v>0</v>
      </c>
      <c r="I63" s="71">
        <f>+IF((I59-I60)&lt;0,(I59-I60),0)</f>
        <v>0</v>
      </c>
    </row>
    <row r="64" spans="1:9" x14ac:dyDescent="0.2">
      <c r="A64" s="158" t="s">
        <v>221</v>
      </c>
      <c r="B64" s="158"/>
      <c r="C64" s="158"/>
      <c r="D64" s="158"/>
      <c r="E64" s="158"/>
      <c r="F64" s="158"/>
      <c r="G64" s="60">
        <v>58</v>
      </c>
      <c r="H64" s="70">
        <v>3477516.08</v>
      </c>
      <c r="I64" s="70">
        <v>4965281.16</v>
      </c>
    </row>
    <row r="65" spans="1:9" x14ac:dyDescent="0.2">
      <c r="A65" s="159" t="s">
        <v>222</v>
      </c>
      <c r="B65" s="159"/>
      <c r="C65" s="159"/>
      <c r="D65" s="159"/>
      <c r="E65" s="159"/>
      <c r="F65" s="159"/>
      <c r="G65" s="61">
        <v>59</v>
      </c>
      <c r="H65" s="71">
        <f>H61-H64</f>
        <v>15254767.080000086</v>
      </c>
      <c r="I65" s="71">
        <f>I61-I64</f>
        <v>22516045.080000248</v>
      </c>
    </row>
    <row r="66" spans="1:9" x14ac:dyDescent="0.2">
      <c r="A66" s="190" t="s">
        <v>223</v>
      </c>
      <c r="B66" s="190"/>
      <c r="C66" s="190"/>
      <c r="D66" s="190"/>
      <c r="E66" s="190"/>
      <c r="F66" s="190"/>
      <c r="G66" s="61">
        <v>60</v>
      </c>
      <c r="H66" s="71">
        <f>+IF((H61-H64)&gt;0,(H61-H64),0)</f>
        <v>15254767.080000086</v>
      </c>
      <c r="I66" s="71">
        <f>+IF((I61-I64)&gt;0,(I61-I64),0)</f>
        <v>22516045.080000248</v>
      </c>
    </row>
    <row r="67" spans="1:9" x14ac:dyDescent="0.2">
      <c r="A67" s="190" t="s">
        <v>224</v>
      </c>
      <c r="B67" s="190"/>
      <c r="C67" s="190"/>
      <c r="D67" s="190"/>
      <c r="E67" s="190"/>
      <c r="F67" s="190"/>
      <c r="G67" s="61">
        <v>61</v>
      </c>
      <c r="H67" s="71">
        <f>+IF((H61-H64)&lt;0,(H61-H64),0)</f>
        <v>0</v>
      </c>
      <c r="I67" s="71">
        <f>+IF((I61-I64)&lt;0,(I61-I64),0)</f>
        <v>0</v>
      </c>
    </row>
    <row r="68" spans="1:9" x14ac:dyDescent="0.2">
      <c r="A68" s="163" t="s">
        <v>225</v>
      </c>
      <c r="B68" s="163"/>
      <c r="C68" s="163"/>
      <c r="D68" s="163"/>
      <c r="E68" s="163"/>
      <c r="F68" s="163"/>
      <c r="G68" s="182"/>
      <c r="H68" s="182"/>
      <c r="I68" s="182"/>
    </row>
    <row r="69" spans="1:9" ht="25.9" customHeight="1" x14ac:dyDescent="0.2">
      <c r="A69" s="159" t="s">
        <v>226</v>
      </c>
      <c r="B69" s="159"/>
      <c r="C69" s="159"/>
      <c r="D69" s="159"/>
      <c r="E69" s="159"/>
      <c r="F69" s="159"/>
      <c r="G69" s="61">
        <v>62</v>
      </c>
      <c r="H69" s="71">
        <f>H70-H71</f>
        <v>0</v>
      </c>
      <c r="I69" s="71">
        <f>I70-I71</f>
        <v>0</v>
      </c>
    </row>
    <row r="70" spans="1:9" x14ac:dyDescent="0.2">
      <c r="A70" s="188" t="s">
        <v>227</v>
      </c>
      <c r="B70" s="188"/>
      <c r="C70" s="188"/>
      <c r="D70" s="188"/>
      <c r="E70" s="188"/>
      <c r="F70" s="188"/>
      <c r="G70" s="60">
        <v>63</v>
      </c>
      <c r="H70" s="70">
        <v>0</v>
      </c>
      <c r="I70" s="70">
        <v>0</v>
      </c>
    </row>
    <row r="71" spans="1:9" x14ac:dyDescent="0.2">
      <c r="A71" s="188" t="s">
        <v>228</v>
      </c>
      <c r="B71" s="188"/>
      <c r="C71" s="188"/>
      <c r="D71" s="188"/>
      <c r="E71" s="188"/>
      <c r="F71" s="188"/>
      <c r="G71" s="60">
        <v>64</v>
      </c>
      <c r="H71" s="70">
        <v>0</v>
      </c>
      <c r="I71" s="70">
        <v>0</v>
      </c>
    </row>
    <row r="72" spans="1:9" x14ac:dyDescent="0.2">
      <c r="A72" s="158" t="s">
        <v>229</v>
      </c>
      <c r="B72" s="158"/>
      <c r="C72" s="158"/>
      <c r="D72" s="158"/>
      <c r="E72" s="158"/>
      <c r="F72" s="158"/>
      <c r="G72" s="60">
        <v>65</v>
      </c>
      <c r="H72" s="70">
        <v>0</v>
      </c>
      <c r="I72" s="70">
        <v>0</v>
      </c>
    </row>
    <row r="73" spans="1:9" x14ac:dyDescent="0.2">
      <c r="A73" s="190" t="s">
        <v>230</v>
      </c>
      <c r="B73" s="190"/>
      <c r="C73" s="190"/>
      <c r="D73" s="190"/>
      <c r="E73" s="190"/>
      <c r="F73" s="190"/>
      <c r="G73" s="61">
        <v>66</v>
      </c>
      <c r="H73" s="74">
        <v>0</v>
      </c>
      <c r="I73" s="74">
        <v>0</v>
      </c>
    </row>
    <row r="74" spans="1:9" x14ac:dyDescent="0.2">
      <c r="A74" s="190" t="s">
        <v>231</v>
      </c>
      <c r="B74" s="190"/>
      <c r="C74" s="190"/>
      <c r="D74" s="190"/>
      <c r="E74" s="190"/>
      <c r="F74" s="190"/>
      <c r="G74" s="61">
        <v>67</v>
      </c>
      <c r="H74" s="74">
        <v>0</v>
      </c>
      <c r="I74" s="74">
        <v>0</v>
      </c>
    </row>
    <row r="75" spans="1:9" x14ac:dyDescent="0.2">
      <c r="A75" s="163" t="s">
        <v>232</v>
      </c>
      <c r="B75" s="163"/>
      <c r="C75" s="163"/>
      <c r="D75" s="163"/>
      <c r="E75" s="163"/>
      <c r="F75" s="163"/>
      <c r="G75" s="182"/>
      <c r="H75" s="182"/>
      <c r="I75" s="182"/>
    </row>
    <row r="76" spans="1:9" x14ac:dyDescent="0.2">
      <c r="A76" s="159" t="s">
        <v>233</v>
      </c>
      <c r="B76" s="159"/>
      <c r="C76" s="159"/>
      <c r="D76" s="159"/>
      <c r="E76" s="159"/>
      <c r="F76" s="159"/>
      <c r="G76" s="61">
        <v>68</v>
      </c>
      <c r="H76" s="74">
        <v>0</v>
      </c>
      <c r="I76" s="74">
        <v>0</v>
      </c>
    </row>
    <row r="77" spans="1:9" x14ac:dyDescent="0.2">
      <c r="A77" s="189" t="s">
        <v>234</v>
      </c>
      <c r="B77" s="189"/>
      <c r="C77" s="189"/>
      <c r="D77" s="189"/>
      <c r="E77" s="189"/>
      <c r="F77" s="189"/>
      <c r="G77" s="65">
        <v>69</v>
      </c>
      <c r="H77" s="75">
        <v>0</v>
      </c>
      <c r="I77" s="75">
        <v>0</v>
      </c>
    </row>
    <row r="78" spans="1:9" x14ac:dyDescent="0.2">
      <c r="A78" s="189" t="s">
        <v>235</v>
      </c>
      <c r="B78" s="189"/>
      <c r="C78" s="189"/>
      <c r="D78" s="189"/>
      <c r="E78" s="189"/>
      <c r="F78" s="189"/>
      <c r="G78" s="65">
        <v>70</v>
      </c>
      <c r="H78" s="75">
        <v>0</v>
      </c>
      <c r="I78" s="75">
        <v>0</v>
      </c>
    </row>
    <row r="79" spans="1:9" x14ac:dyDescent="0.2">
      <c r="A79" s="159" t="s">
        <v>236</v>
      </c>
      <c r="B79" s="159"/>
      <c r="C79" s="159"/>
      <c r="D79" s="159"/>
      <c r="E79" s="159"/>
      <c r="F79" s="159"/>
      <c r="G79" s="61">
        <v>71</v>
      </c>
      <c r="H79" s="74">
        <v>0</v>
      </c>
      <c r="I79" s="74">
        <v>0</v>
      </c>
    </row>
    <row r="80" spans="1:9" x14ac:dyDescent="0.2">
      <c r="A80" s="159" t="s">
        <v>237</v>
      </c>
      <c r="B80" s="159"/>
      <c r="C80" s="159"/>
      <c r="D80" s="159"/>
      <c r="E80" s="159"/>
      <c r="F80" s="159"/>
      <c r="G80" s="61">
        <v>72</v>
      </c>
      <c r="H80" s="74">
        <v>0</v>
      </c>
      <c r="I80" s="74">
        <v>0</v>
      </c>
    </row>
    <row r="81" spans="1:9" x14ac:dyDescent="0.2">
      <c r="A81" s="190" t="s">
        <v>238</v>
      </c>
      <c r="B81" s="190"/>
      <c r="C81" s="190"/>
      <c r="D81" s="190"/>
      <c r="E81" s="190"/>
      <c r="F81" s="190"/>
      <c r="G81" s="61">
        <v>73</v>
      </c>
      <c r="H81" s="74">
        <v>0</v>
      </c>
      <c r="I81" s="74">
        <v>0</v>
      </c>
    </row>
    <row r="82" spans="1:9" x14ac:dyDescent="0.2">
      <c r="A82" s="190" t="s">
        <v>239</v>
      </c>
      <c r="B82" s="190"/>
      <c r="C82" s="190"/>
      <c r="D82" s="190"/>
      <c r="E82" s="190"/>
      <c r="F82" s="190"/>
      <c r="G82" s="61">
        <v>74</v>
      </c>
      <c r="H82" s="74">
        <v>0</v>
      </c>
      <c r="I82" s="74">
        <v>0</v>
      </c>
    </row>
    <row r="83" spans="1:9" x14ac:dyDescent="0.2">
      <c r="A83" s="163" t="s">
        <v>240</v>
      </c>
      <c r="B83" s="163"/>
      <c r="C83" s="163"/>
      <c r="D83" s="163"/>
      <c r="E83" s="163"/>
      <c r="F83" s="163"/>
      <c r="G83" s="182"/>
      <c r="H83" s="182"/>
      <c r="I83" s="182"/>
    </row>
    <row r="84" spans="1:9" x14ac:dyDescent="0.2">
      <c r="A84" s="183" t="s">
        <v>241</v>
      </c>
      <c r="B84" s="183"/>
      <c r="C84" s="183"/>
      <c r="D84" s="183"/>
      <c r="E84" s="183"/>
      <c r="F84" s="183"/>
      <c r="G84" s="61">
        <v>75</v>
      </c>
      <c r="H84" s="76">
        <f>H85+H86</f>
        <v>0</v>
      </c>
      <c r="I84" s="76">
        <f>I85+I86</f>
        <v>0</v>
      </c>
    </row>
    <row r="85" spans="1:9" x14ac:dyDescent="0.2">
      <c r="A85" s="184" t="s">
        <v>242</v>
      </c>
      <c r="B85" s="184"/>
      <c r="C85" s="184"/>
      <c r="D85" s="184"/>
      <c r="E85" s="184"/>
      <c r="F85" s="184"/>
      <c r="G85" s="60">
        <v>76</v>
      </c>
      <c r="H85" s="77">
        <v>0</v>
      </c>
      <c r="I85" s="77">
        <v>0</v>
      </c>
    </row>
    <row r="86" spans="1:9" x14ac:dyDescent="0.2">
      <c r="A86" s="184" t="s">
        <v>243</v>
      </c>
      <c r="B86" s="184"/>
      <c r="C86" s="184"/>
      <c r="D86" s="184"/>
      <c r="E86" s="184"/>
      <c r="F86" s="184"/>
      <c r="G86" s="60">
        <v>77</v>
      </c>
      <c r="H86" s="77">
        <v>0</v>
      </c>
      <c r="I86" s="77">
        <v>0</v>
      </c>
    </row>
    <row r="87" spans="1:9" x14ac:dyDescent="0.2">
      <c r="A87" s="185" t="s">
        <v>244</v>
      </c>
      <c r="B87" s="185"/>
      <c r="C87" s="185"/>
      <c r="D87" s="185"/>
      <c r="E87" s="185"/>
      <c r="F87" s="185"/>
      <c r="G87" s="186"/>
      <c r="H87" s="186"/>
      <c r="I87" s="186"/>
    </row>
    <row r="88" spans="1:9" x14ac:dyDescent="0.2">
      <c r="A88" s="187" t="s">
        <v>245</v>
      </c>
      <c r="B88" s="187"/>
      <c r="C88" s="187"/>
      <c r="D88" s="187"/>
      <c r="E88" s="187"/>
      <c r="F88" s="187"/>
      <c r="G88" s="60">
        <v>78</v>
      </c>
      <c r="H88" s="77">
        <v>15254767.08</v>
      </c>
      <c r="I88" s="77">
        <v>22516045.079999998</v>
      </c>
    </row>
    <row r="89" spans="1:9" ht="29.25" customHeight="1" x14ac:dyDescent="0.2">
      <c r="A89" s="181" t="s">
        <v>246</v>
      </c>
      <c r="B89" s="181"/>
      <c r="C89" s="181"/>
      <c r="D89" s="181"/>
      <c r="E89" s="181"/>
      <c r="F89" s="181"/>
      <c r="G89" s="61">
        <v>79</v>
      </c>
      <c r="H89" s="76">
        <f>H90+H97</f>
        <v>0</v>
      </c>
      <c r="I89" s="76">
        <f>I90+I97</f>
        <v>0</v>
      </c>
    </row>
    <row r="90" spans="1:9" ht="24.6" customHeight="1" x14ac:dyDescent="0.2">
      <c r="A90" s="193" t="s">
        <v>247</v>
      </c>
      <c r="B90" s="193"/>
      <c r="C90" s="193"/>
      <c r="D90" s="193"/>
      <c r="E90" s="193"/>
      <c r="F90" s="193"/>
      <c r="G90" s="61">
        <v>80</v>
      </c>
      <c r="H90" s="76">
        <f>SUM(H91:H95)</f>
        <v>0</v>
      </c>
      <c r="I90" s="76">
        <f>SUM(I91:I95)</f>
        <v>0</v>
      </c>
    </row>
    <row r="91" spans="1:9" ht="24.6" customHeight="1" x14ac:dyDescent="0.2">
      <c r="A91" s="188" t="s">
        <v>248</v>
      </c>
      <c r="B91" s="188"/>
      <c r="C91" s="188"/>
      <c r="D91" s="188"/>
      <c r="E91" s="188"/>
      <c r="F91" s="188"/>
      <c r="G91" s="61">
        <v>81</v>
      </c>
      <c r="H91" s="77">
        <v>0</v>
      </c>
      <c r="I91" s="77">
        <v>0</v>
      </c>
    </row>
    <row r="92" spans="1:9" ht="39" customHeight="1" x14ac:dyDescent="0.2">
      <c r="A92" s="188" t="s">
        <v>249</v>
      </c>
      <c r="B92" s="188"/>
      <c r="C92" s="188"/>
      <c r="D92" s="188"/>
      <c r="E92" s="188"/>
      <c r="F92" s="188"/>
      <c r="G92" s="61">
        <v>82</v>
      </c>
      <c r="H92" s="77">
        <v>0</v>
      </c>
      <c r="I92" s="77">
        <v>0</v>
      </c>
    </row>
    <row r="93" spans="1:9" ht="44.25" customHeight="1" x14ac:dyDescent="0.2">
      <c r="A93" s="188" t="s">
        <v>250</v>
      </c>
      <c r="B93" s="188"/>
      <c r="C93" s="188"/>
      <c r="D93" s="188"/>
      <c r="E93" s="188"/>
      <c r="F93" s="188"/>
      <c r="G93" s="61">
        <v>83</v>
      </c>
      <c r="H93" s="77">
        <v>0</v>
      </c>
      <c r="I93" s="77">
        <v>0</v>
      </c>
    </row>
    <row r="94" spans="1:9" ht="16.5" customHeight="1" x14ac:dyDescent="0.2">
      <c r="A94" s="188" t="s">
        <v>251</v>
      </c>
      <c r="B94" s="188"/>
      <c r="C94" s="188"/>
      <c r="D94" s="188"/>
      <c r="E94" s="188"/>
      <c r="F94" s="188"/>
      <c r="G94" s="61">
        <v>84</v>
      </c>
      <c r="H94" s="77">
        <v>0</v>
      </c>
      <c r="I94" s="77">
        <v>0</v>
      </c>
    </row>
    <row r="95" spans="1:9" ht="13.5" customHeight="1" x14ac:dyDescent="0.2">
      <c r="A95" s="188" t="s">
        <v>252</v>
      </c>
      <c r="B95" s="188"/>
      <c r="C95" s="188"/>
      <c r="D95" s="188"/>
      <c r="E95" s="188"/>
      <c r="F95" s="188"/>
      <c r="G95" s="61">
        <v>85</v>
      </c>
      <c r="H95" s="77">
        <v>0</v>
      </c>
      <c r="I95" s="77">
        <v>0</v>
      </c>
    </row>
    <row r="96" spans="1:9" ht="24.6" customHeight="1" x14ac:dyDescent="0.2">
      <c r="A96" s="188" t="s">
        <v>253</v>
      </c>
      <c r="B96" s="188"/>
      <c r="C96" s="188"/>
      <c r="D96" s="188"/>
      <c r="E96" s="188"/>
      <c r="F96" s="188"/>
      <c r="G96" s="61">
        <v>86</v>
      </c>
      <c r="H96" s="77">
        <v>0</v>
      </c>
      <c r="I96" s="77">
        <v>0</v>
      </c>
    </row>
    <row r="97" spans="1:9" ht="24.6" customHeight="1" x14ac:dyDescent="0.2">
      <c r="A97" s="193" t="s">
        <v>442</v>
      </c>
      <c r="B97" s="193"/>
      <c r="C97" s="193"/>
      <c r="D97" s="193"/>
      <c r="E97" s="193"/>
      <c r="F97" s="193"/>
      <c r="G97" s="61">
        <v>87</v>
      </c>
      <c r="H97" s="76">
        <f>SUM(H98:H106)</f>
        <v>0</v>
      </c>
      <c r="I97" s="76">
        <f>SUM(I98:I106)</f>
        <v>0</v>
      </c>
    </row>
    <row r="98" spans="1:9" x14ac:dyDescent="0.2">
      <c r="A98" s="188" t="s">
        <v>254</v>
      </c>
      <c r="B98" s="188"/>
      <c r="C98" s="188"/>
      <c r="D98" s="188"/>
      <c r="E98" s="188"/>
      <c r="F98" s="188"/>
      <c r="G98" s="60">
        <v>88</v>
      </c>
      <c r="H98" s="77">
        <v>0</v>
      </c>
      <c r="I98" s="77">
        <v>0</v>
      </c>
    </row>
    <row r="99" spans="1:9" ht="35.25" customHeight="1" x14ac:dyDescent="0.2">
      <c r="A99" s="188" t="s">
        <v>433</v>
      </c>
      <c r="B99" s="188"/>
      <c r="C99" s="188"/>
      <c r="D99" s="188"/>
      <c r="E99" s="188"/>
      <c r="F99" s="188"/>
      <c r="G99" s="60">
        <v>89</v>
      </c>
      <c r="H99" s="77">
        <v>0</v>
      </c>
      <c r="I99" s="77">
        <v>0</v>
      </c>
    </row>
    <row r="100" spans="1:9" ht="35.25" customHeight="1" x14ac:dyDescent="0.2">
      <c r="A100" s="188" t="s">
        <v>434</v>
      </c>
      <c r="B100" s="188"/>
      <c r="C100" s="188"/>
      <c r="D100" s="188"/>
      <c r="E100" s="188"/>
      <c r="F100" s="188"/>
      <c r="G100" s="60">
        <v>90</v>
      </c>
      <c r="H100" s="77">
        <v>0</v>
      </c>
      <c r="I100" s="77">
        <v>0</v>
      </c>
    </row>
    <row r="101" spans="1:9" x14ac:dyDescent="0.2">
      <c r="A101" s="188" t="s">
        <v>435</v>
      </c>
      <c r="B101" s="188"/>
      <c r="C101" s="188"/>
      <c r="D101" s="188"/>
      <c r="E101" s="188"/>
      <c r="F101" s="188"/>
      <c r="G101" s="60">
        <v>91</v>
      </c>
      <c r="H101" s="77">
        <v>0</v>
      </c>
      <c r="I101" s="77">
        <v>0</v>
      </c>
    </row>
    <row r="102" spans="1:9" ht="33.75" customHeight="1" x14ac:dyDescent="0.2">
      <c r="A102" s="188" t="s">
        <v>436</v>
      </c>
      <c r="B102" s="188"/>
      <c r="C102" s="188"/>
      <c r="D102" s="188"/>
      <c r="E102" s="188"/>
      <c r="F102" s="188"/>
      <c r="G102" s="60">
        <v>92</v>
      </c>
      <c r="H102" s="77">
        <v>0</v>
      </c>
      <c r="I102" s="77">
        <v>0</v>
      </c>
    </row>
    <row r="103" spans="1:9" ht="29.25" customHeight="1" x14ac:dyDescent="0.2">
      <c r="A103" s="188" t="s">
        <v>437</v>
      </c>
      <c r="B103" s="188"/>
      <c r="C103" s="188"/>
      <c r="D103" s="188"/>
      <c r="E103" s="188"/>
      <c r="F103" s="188"/>
      <c r="G103" s="60">
        <v>93</v>
      </c>
      <c r="H103" s="77">
        <v>0</v>
      </c>
      <c r="I103" s="77">
        <v>0</v>
      </c>
    </row>
    <row r="104" spans="1:9" x14ac:dyDescent="0.2">
      <c r="A104" s="188" t="s">
        <v>438</v>
      </c>
      <c r="B104" s="188"/>
      <c r="C104" s="188"/>
      <c r="D104" s="188"/>
      <c r="E104" s="188"/>
      <c r="F104" s="188"/>
      <c r="G104" s="60">
        <v>94</v>
      </c>
      <c r="H104" s="77">
        <v>0</v>
      </c>
      <c r="I104" s="77">
        <v>0</v>
      </c>
    </row>
    <row r="105" spans="1:9" ht="24.75" customHeight="1" x14ac:dyDescent="0.2">
      <c r="A105" s="188" t="s">
        <v>439</v>
      </c>
      <c r="B105" s="188"/>
      <c r="C105" s="188"/>
      <c r="D105" s="188"/>
      <c r="E105" s="188"/>
      <c r="F105" s="188"/>
      <c r="G105" s="60">
        <v>95</v>
      </c>
      <c r="H105" s="77">
        <v>0</v>
      </c>
      <c r="I105" s="77">
        <v>0</v>
      </c>
    </row>
    <row r="106" spans="1:9" ht="15.75" customHeight="1" x14ac:dyDescent="0.2">
      <c r="A106" s="188" t="s">
        <v>440</v>
      </c>
      <c r="B106" s="188"/>
      <c r="C106" s="188"/>
      <c r="D106" s="188"/>
      <c r="E106" s="188"/>
      <c r="F106" s="188"/>
      <c r="G106" s="60">
        <v>96</v>
      </c>
      <c r="H106" s="77">
        <v>0</v>
      </c>
      <c r="I106" s="77">
        <v>0</v>
      </c>
    </row>
    <row r="107" spans="1:9" ht="24.75" customHeight="1" x14ac:dyDescent="0.2">
      <c r="A107" s="188" t="s">
        <v>441</v>
      </c>
      <c r="B107" s="188"/>
      <c r="C107" s="188"/>
      <c r="D107" s="188"/>
      <c r="E107" s="188"/>
      <c r="F107" s="188"/>
      <c r="G107" s="60">
        <v>97</v>
      </c>
      <c r="H107" s="77">
        <v>0</v>
      </c>
      <c r="I107" s="77">
        <v>0</v>
      </c>
    </row>
    <row r="108" spans="1:9" ht="27.6" customHeight="1" x14ac:dyDescent="0.2">
      <c r="A108" s="181" t="s">
        <v>443</v>
      </c>
      <c r="B108" s="181"/>
      <c r="C108" s="181"/>
      <c r="D108" s="181"/>
      <c r="E108" s="181"/>
      <c r="F108" s="181"/>
      <c r="G108" s="61">
        <v>98</v>
      </c>
      <c r="H108" s="76">
        <f>H90+H97-H107-H96</f>
        <v>0</v>
      </c>
      <c r="I108" s="76">
        <f>I90+I97-I107-I96</f>
        <v>0</v>
      </c>
    </row>
    <row r="109" spans="1:9" ht="22.15" customHeight="1" x14ac:dyDescent="0.2">
      <c r="A109" s="181" t="s">
        <v>444</v>
      </c>
      <c r="B109" s="181"/>
      <c r="C109" s="181"/>
      <c r="D109" s="181"/>
      <c r="E109" s="181"/>
      <c r="F109" s="181"/>
      <c r="G109" s="61">
        <v>99</v>
      </c>
      <c r="H109" s="76">
        <f>H88+H108</f>
        <v>15254767.08</v>
      </c>
      <c r="I109" s="76">
        <f>I88+I108</f>
        <v>22516045.079999998</v>
      </c>
    </row>
    <row r="110" spans="1:9" x14ac:dyDescent="0.2">
      <c r="A110" s="163" t="s">
        <v>255</v>
      </c>
      <c r="B110" s="163"/>
      <c r="C110" s="163"/>
      <c r="D110" s="163"/>
      <c r="E110" s="163"/>
      <c r="F110" s="163"/>
      <c r="G110" s="182"/>
      <c r="H110" s="182"/>
      <c r="I110" s="182"/>
    </row>
    <row r="111" spans="1:9" ht="24.75" customHeight="1" x14ac:dyDescent="0.2">
      <c r="A111" s="183" t="s">
        <v>445</v>
      </c>
      <c r="B111" s="183"/>
      <c r="C111" s="183"/>
      <c r="D111" s="183"/>
      <c r="E111" s="183"/>
      <c r="F111" s="183"/>
      <c r="G111" s="61">
        <v>100</v>
      </c>
      <c r="H111" s="76">
        <f>H112+H113</f>
        <v>0</v>
      </c>
      <c r="I111" s="76">
        <f>I112+I113</f>
        <v>0</v>
      </c>
    </row>
    <row r="112" spans="1:9" x14ac:dyDescent="0.2">
      <c r="A112" s="184" t="s">
        <v>256</v>
      </c>
      <c r="B112" s="184"/>
      <c r="C112" s="184"/>
      <c r="D112" s="184"/>
      <c r="E112" s="184"/>
      <c r="F112" s="184"/>
      <c r="G112" s="60">
        <v>101</v>
      </c>
      <c r="H112" s="77">
        <v>0</v>
      </c>
      <c r="I112" s="77">
        <v>0</v>
      </c>
    </row>
    <row r="113" spans="1:9" x14ac:dyDescent="0.2">
      <c r="A113" s="184" t="s">
        <v>257</v>
      </c>
      <c r="B113" s="184"/>
      <c r="C113" s="184"/>
      <c r="D113" s="184"/>
      <c r="E113" s="184"/>
      <c r="F113" s="184"/>
      <c r="G113" s="60">
        <v>102</v>
      </c>
      <c r="H113" s="77">
        <v>0</v>
      </c>
      <c r="I113" s="77">
        <v>0</v>
      </c>
    </row>
  </sheetData>
  <sheetProtection algorithmName="SHA-512" hashValue="ppORMeYKruFiGwe2gHHJPBgsCEKtr90N5kRtHZSb1vRHP+KwYpbImr45zPbHC9CBuyEpM7XoStd4PMqzTSsDyA==" saltValue="LxGZmWYeHjxcCJsvo5uO0g=="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16" sqref="A16:F16"/>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8" t="s">
        <v>258</v>
      </c>
      <c r="B1" s="202"/>
      <c r="C1" s="202"/>
      <c r="D1" s="202"/>
      <c r="E1" s="202"/>
      <c r="F1" s="202"/>
      <c r="G1" s="202"/>
      <c r="H1" s="202"/>
      <c r="I1" s="202"/>
    </row>
    <row r="2" spans="1:9" x14ac:dyDescent="0.2">
      <c r="A2" s="197" t="s">
        <v>461</v>
      </c>
      <c r="B2" s="168"/>
      <c r="C2" s="168"/>
      <c r="D2" s="168"/>
      <c r="E2" s="168"/>
      <c r="F2" s="168"/>
      <c r="G2" s="168"/>
      <c r="H2" s="168"/>
      <c r="I2" s="168"/>
    </row>
    <row r="3" spans="1:9" x14ac:dyDescent="0.2">
      <c r="A3" s="179" t="s">
        <v>41</v>
      </c>
      <c r="B3" s="204"/>
      <c r="C3" s="204"/>
      <c r="D3" s="204"/>
      <c r="E3" s="204"/>
      <c r="F3" s="204"/>
      <c r="G3" s="204"/>
      <c r="H3" s="204"/>
      <c r="I3" s="204"/>
    </row>
    <row r="4" spans="1:9" x14ac:dyDescent="0.2">
      <c r="A4" s="203" t="s">
        <v>462</v>
      </c>
      <c r="B4" s="171"/>
      <c r="C4" s="171"/>
      <c r="D4" s="171"/>
      <c r="E4" s="171"/>
      <c r="F4" s="171"/>
      <c r="G4" s="171"/>
      <c r="H4" s="171"/>
      <c r="I4" s="172"/>
    </row>
    <row r="5" spans="1:9" ht="22.5" x14ac:dyDescent="0.2">
      <c r="A5" s="194" t="s">
        <v>42</v>
      </c>
      <c r="B5" s="176"/>
      <c r="C5" s="176"/>
      <c r="D5" s="176"/>
      <c r="E5" s="176"/>
      <c r="F5" s="176"/>
      <c r="G5" s="66" t="s">
        <v>259</v>
      </c>
      <c r="H5" s="63" t="s">
        <v>162</v>
      </c>
      <c r="I5" s="63" t="s">
        <v>163</v>
      </c>
    </row>
    <row r="6" spans="1:9" x14ac:dyDescent="0.2">
      <c r="A6" s="205">
        <v>1</v>
      </c>
      <c r="B6" s="176"/>
      <c r="C6" s="176"/>
      <c r="D6" s="176"/>
      <c r="E6" s="176"/>
      <c r="F6" s="176"/>
      <c r="G6" s="63">
        <v>2</v>
      </c>
      <c r="H6" s="63" t="s">
        <v>260</v>
      </c>
      <c r="I6" s="63" t="s">
        <v>261</v>
      </c>
    </row>
    <row r="7" spans="1:9" x14ac:dyDescent="0.2">
      <c r="A7" s="199" t="s">
        <v>262</v>
      </c>
      <c r="B7" s="199"/>
      <c r="C7" s="199"/>
      <c r="D7" s="199"/>
      <c r="E7" s="199"/>
      <c r="F7" s="199"/>
      <c r="G7" s="199"/>
      <c r="H7" s="199"/>
      <c r="I7" s="199"/>
    </row>
    <row r="8" spans="1:9" ht="12.75" customHeight="1" x14ac:dyDescent="0.2">
      <c r="A8" s="188" t="s">
        <v>263</v>
      </c>
      <c r="B8" s="188"/>
      <c r="C8" s="188"/>
      <c r="D8" s="188"/>
      <c r="E8" s="188"/>
      <c r="F8" s="188"/>
      <c r="G8" s="65">
        <v>1</v>
      </c>
      <c r="H8" s="78">
        <v>18732283.16</v>
      </c>
      <c r="I8" s="78">
        <v>27481326.239999998</v>
      </c>
    </row>
    <row r="9" spans="1:9" ht="12.75" customHeight="1" x14ac:dyDescent="0.2">
      <c r="A9" s="190" t="s">
        <v>264</v>
      </c>
      <c r="B9" s="190"/>
      <c r="C9" s="190"/>
      <c r="D9" s="190"/>
      <c r="E9" s="190"/>
      <c r="F9" s="190"/>
      <c r="G9" s="61">
        <v>2</v>
      </c>
      <c r="H9" s="79">
        <f>H10+H11+H12+H13+H14+H15+H16+H17</f>
        <v>3389606.7299999995</v>
      </c>
      <c r="I9" s="79">
        <f>I10+I11+I12+I13+I14+I15+I16+I17</f>
        <v>-5782371.3999999994</v>
      </c>
    </row>
    <row r="10" spans="1:9" ht="12.75" customHeight="1" x14ac:dyDescent="0.2">
      <c r="A10" s="201" t="s">
        <v>265</v>
      </c>
      <c r="B10" s="201"/>
      <c r="C10" s="201"/>
      <c r="D10" s="201"/>
      <c r="E10" s="201"/>
      <c r="F10" s="201"/>
      <c r="G10" s="65">
        <v>3</v>
      </c>
      <c r="H10" s="78">
        <v>3126487.78</v>
      </c>
      <c r="I10" s="78">
        <v>4287070.68</v>
      </c>
    </row>
    <row r="11" spans="1:9" ht="31.15" customHeight="1" x14ac:dyDescent="0.2">
      <c r="A11" s="201" t="s">
        <v>266</v>
      </c>
      <c r="B11" s="201"/>
      <c r="C11" s="201"/>
      <c r="D11" s="201"/>
      <c r="E11" s="201"/>
      <c r="F11" s="201"/>
      <c r="G11" s="65">
        <v>4</v>
      </c>
      <c r="H11" s="78">
        <v>-103856.12</v>
      </c>
      <c r="I11" s="78">
        <v>-96811.82</v>
      </c>
    </row>
    <row r="12" spans="1:9" ht="28.15" customHeight="1" x14ac:dyDescent="0.2">
      <c r="A12" s="201" t="s">
        <v>267</v>
      </c>
      <c r="B12" s="201"/>
      <c r="C12" s="201"/>
      <c r="D12" s="201"/>
      <c r="E12" s="201"/>
      <c r="F12" s="201"/>
      <c r="G12" s="65">
        <v>5</v>
      </c>
      <c r="H12" s="78">
        <v>155401.73000000001</v>
      </c>
      <c r="I12" s="78">
        <v>367911</v>
      </c>
    </row>
    <row r="13" spans="1:9" ht="12.75" customHeight="1" x14ac:dyDescent="0.2">
      <c r="A13" s="201" t="s">
        <v>268</v>
      </c>
      <c r="B13" s="201"/>
      <c r="C13" s="201"/>
      <c r="D13" s="201"/>
      <c r="E13" s="201"/>
      <c r="F13" s="201"/>
      <c r="G13" s="65">
        <v>6</v>
      </c>
      <c r="H13" s="78">
        <v>-2999157.5</v>
      </c>
      <c r="I13" s="78">
        <v>-13659141.119999999</v>
      </c>
    </row>
    <row r="14" spans="1:9" ht="12.75" customHeight="1" x14ac:dyDescent="0.2">
      <c r="A14" s="201" t="s">
        <v>269</v>
      </c>
      <c r="B14" s="201"/>
      <c r="C14" s="201"/>
      <c r="D14" s="201"/>
      <c r="E14" s="201"/>
      <c r="F14" s="201"/>
      <c r="G14" s="65">
        <v>7</v>
      </c>
      <c r="H14" s="78">
        <v>1875363.12</v>
      </c>
      <c r="I14" s="78">
        <v>1880374.79</v>
      </c>
    </row>
    <row r="15" spans="1:9" ht="12.75" customHeight="1" x14ac:dyDescent="0.2">
      <c r="A15" s="201" t="s">
        <v>270</v>
      </c>
      <c r="B15" s="201"/>
      <c r="C15" s="201"/>
      <c r="D15" s="201"/>
      <c r="E15" s="201"/>
      <c r="F15" s="201"/>
      <c r="G15" s="65">
        <v>8</v>
      </c>
      <c r="H15" s="78">
        <v>-182015.42</v>
      </c>
      <c r="I15" s="78">
        <v>5835.23</v>
      </c>
    </row>
    <row r="16" spans="1:9" ht="12.75" customHeight="1" x14ac:dyDescent="0.2">
      <c r="A16" s="201" t="s">
        <v>271</v>
      </c>
      <c r="B16" s="201"/>
      <c r="C16" s="201"/>
      <c r="D16" s="201"/>
      <c r="E16" s="201"/>
      <c r="F16" s="201"/>
      <c r="G16" s="65">
        <v>9</v>
      </c>
      <c r="H16" s="78">
        <v>-1566.61</v>
      </c>
      <c r="I16" s="78">
        <v>2599.17</v>
      </c>
    </row>
    <row r="17" spans="1:9" ht="27.6" customHeight="1" x14ac:dyDescent="0.2">
      <c r="A17" s="201" t="s">
        <v>272</v>
      </c>
      <c r="B17" s="201"/>
      <c r="C17" s="201"/>
      <c r="D17" s="201"/>
      <c r="E17" s="201"/>
      <c r="F17" s="201"/>
      <c r="G17" s="65">
        <v>10</v>
      </c>
      <c r="H17" s="78">
        <v>1518949.75</v>
      </c>
      <c r="I17" s="78">
        <v>1429790.67</v>
      </c>
    </row>
    <row r="18" spans="1:9" ht="29.45" customHeight="1" x14ac:dyDescent="0.2">
      <c r="A18" s="181" t="s">
        <v>273</v>
      </c>
      <c r="B18" s="181"/>
      <c r="C18" s="181"/>
      <c r="D18" s="181"/>
      <c r="E18" s="181"/>
      <c r="F18" s="181"/>
      <c r="G18" s="61">
        <v>11</v>
      </c>
      <c r="H18" s="79">
        <f>H8+H9</f>
        <v>22121889.890000001</v>
      </c>
      <c r="I18" s="79">
        <f>I8+I9</f>
        <v>21698954.84</v>
      </c>
    </row>
    <row r="19" spans="1:9" ht="12.75" customHeight="1" x14ac:dyDescent="0.2">
      <c r="A19" s="190" t="s">
        <v>274</v>
      </c>
      <c r="B19" s="190"/>
      <c r="C19" s="190"/>
      <c r="D19" s="190"/>
      <c r="E19" s="190"/>
      <c r="F19" s="190"/>
      <c r="G19" s="61">
        <v>12</v>
      </c>
      <c r="H19" s="79">
        <f>H20+H21+H22+H23</f>
        <v>-49370248.909999996</v>
      </c>
      <c r="I19" s="79">
        <f>I20+I21+I22+I23</f>
        <v>-1339943.160000002</v>
      </c>
    </row>
    <row r="20" spans="1:9" ht="12.75" customHeight="1" x14ac:dyDescent="0.2">
      <c r="A20" s="201" t="s">
        <v>275</v>
      </c>
      <c r="B20" s="201"/>
      <c r="C20" s="201"/>
      <c r="D20" s="201"/>
      <c r="E20" s="201"/>
      <c r="F20" s="201"/>
      <c r="G20" s="65">
        <v>13</v>
      </c>
      <c r="H20" s="78">
        <v>7366281.96</v>
      </c>
      <c r="I20" s="78">
        <v>63543999.509999998</v>
      </c>
    </row>
    <row r="21" spans="1:9" ht="12.75" customHeight="1" x14ac:dyDescent="0.2">
      <c r="A21" s="201" t="s">
        <v>276</v>
      </c>
      <c r="B21" s="201"/>
      <c r="C21" s="201"/>
      <c r="D21" s="201"/>
      <c r="E21" s="201"/>
      <c r="F21" s="201"/>
      <c r="G21" s="65">
        <v>14</v>
      </c>
      <c r="H21" s="78">
        <v>-42661180.43</v>
      </c>
      <c r="I21" s="78">
        <v>-55586032.119999997</v>
      </c>
    </row>
    <row r="22" spans="1:9" ht="12.75" customHeight="1" x14ac:dyDescent="0.2">
      <c r="A22" s="201" t="s">
        <v>277</v>
      </c>
      <c r="B22" s="201"/>
      <c r="C22" s="201"/>
      <c r="D22" s="201"/>
      <c r="E22" s="201"/>
      <c r="F22" s="201"/>
      <c r="G22" s="65">
        <v>15</v>
      </c>
      <c r="H22" s="78">
        <v>-14075350.439999999</v>
      </c>
      <c r="I22" s="78">
        <v>-22815143.670000002</v>
      </c>
    </row>
    <row r="23" spans="1:9" ht="12.75" customHeight="1" x14ac:dyDescent="0.2">
      <c r="A23" s="201" t="s">
        <v>278</v>
      </c>
      <c r="B23" s="201"/>
      <c r="C23" s="201"/>
      <c r="D23" s="201"/>
      <c r="E23" s="201"/>
      <c r="F23" s="201"/>
      <c r="G23" s="65">
        <v>16</v>
      </c>
      <c r="H23" s="78">
        <v>0</v>
      </c>
      <c r="I23" s="78">
        <v>13517233.119999999</v>
      </c>
    </row>
    <row r="24" spans="1:9" ht="12.75" customHeight="1" x14ac:dyDescent="0.2">
      <c r="A24" s="181" t="s">
        <v>279</v>
      </c>
      <c r="B24" s="181"/>
      <c r="C24" s="181"/>
      <c r="D24" s="181"/>
      <c r="E24" s="181"/>
      <c r="F24" s="181"/>
      <c r="G24" s="61">
        <v>17</v>
      </c>
      <c r="H24" s="79">
        <f>H18+H19</f>
        <v>-27248359.019999996</v>
      </c>
      <c r="I24" s="79">
        <f>I18+I19</f>
        <v>20359011.68</v>
      </c>
    </row>
    <row r="25" spans="1:9" ht="12.75" customHeight="1" x14ac:dyDescent="0.2">
      <c r="A25" s="188" t="s">
        <v>280</v>
      </c>
      <c r="B25" s="188"/>
      <c r="C25" s="188"/>
      <c r="D25" s="188"/>
      <c r="E25" s="188"/>
      <c r="F25" s="188"/>
      <c r="G25" s="65">
        <v>18</v>
      </c>
      <c r="H25" s="78">
        <v>-107537.71</v>
      </c>
      <c r="I25" s="78">
        <v>-258972.86</v>
      </c>
    </row>
    <row r="26" spans="1:9" ht="12.75" customHeight="1" x14ac:dyDescent="0.2">
      <c r="A26" s="188" t="s">
        <v>281</v>
      </c>
      <c r="B26" s="188"/>
      <c r="C26" s="188"/>
      <c r="D26" s="188"/>
      <c r="E26" s="188"/>
      <c r="F26" s="188"/>
      <c r="G26" s="65">
        <v>19</v>
      </c>
      <c r="H26" s="78">
        <v>-3973671.85</v>
      </c>
      <c r="I26" s="78">
        <v>-3658596</v>
      </c>
    </row>
    <row r="27" spans="1:9" ht="28.9" customHeight="1" x14ac:dyDescent="0.2">
      <c r="A27" s="183" t="s">
        <v>282</v>
      </c>
      <c r="B27" s="183"/>
      <c r="C27" s="183"/>
      <c r="D27" s="183"/>
      <c r="E27" s="183"/>
      <c r="F27" s="183"/>
      <c r="G27" s="61">
        <v>20</v>
      </c>
      <c r="H27" s="79">
        <f>H24+H25+H26</f>
        <v>-31329568.579999998</v>
      </c>
      <c r="I27" s="79">
        <f>I24+I25+I26</f>
        <v>16441442.82</v>
      </c>
    </row>
    <row r="28" spans="1:9" x14ac:dyDescent="0.2">
      <c r="A28" s="199" t="s">
        <v>283</v>
      </c>
      <c r="B28" s="199"/>
      <c r="C28" s="199"/>
      <c r="D28" s="199"/>
      <c r="E28" s="199"/>
      <c r="F28" s="199"/>
      <c r="G28" s="199"/>
      <c r="H28" s="199"/>
      <c r="I28" s="199"/>
    </row>
    <row r="29" spans="1:9" ht="23.45" customHeight="1" x14ac:dyDescent="0.2">
      <c r="A29" s="188" t="s">
        <v>284</v>
      </c>
      <c r="B29" s="188"/>
      <c r="C29" s="188"/>
      <c r="D29" s="188"/>
      <c r="E29" s="188"/>
      <c r="F29" s="188"/>
      <c r="G29" s="65">
        <v>21</v>
      </c>
      <c r="H29" s="77">
        <v>129479.89</v>
      </c>
      <c r="I29" s="77">
        <v>150355.26</v>
      </c>
    </row>
    <row r="30" spans="1:9" ht="12.75" customHeight="1" x14ac:dyDescent="0.2">
      <c r="A30" s="188" t="s">
        <v>285</v>
      </c>
      <c r="B30" s="188"/>
      <c r="C30" s="188"/>
      <c r="D30" s="188"/>
      <c r="E30" s="188"/>
      <c r="F30" s="188"/>
      <c r="G30" s="65">
        <v>22</v>
      </c>
      <c r="H30" s="77">
        <v>0</v>
      </c>
      <c r="I30" s="77">
        <v>0</v>
      </c>
    </row>
    <row r="31" spans="1:9" ht="12.75" customHeight="1" x14ac:dyDescent="0.2">
      <c r="A31" s="188" t="s">
        <v>286</v>
      </c>
      <c r="B31" s="188"/>
      <c r="C31" s="188"/>
      <c r="D31" s="188"/>
      <c r="E31" s="188"/>
      <c r="F31" s="188"/>
      <c r="G31" s="65">
        <v>23</v>
      </c>
      <c r="H31" s="77">
        <v>3001516.25</v>
      </c>
      <c r="I31" s="77">
        <v>586242.91</v>
      </c>
    </row>
    <row r="32" spans="1:9" ht="12.75" customHeight="1" x14ac:dyDescent="0.2">
      <c r="A32" s="188" t="s">
        <v>287</v>
      </c>
      <c r="B32" s="188"/>
      <c r="C32" s="188"/>
      <c r="D32" s="188"/>
      <c r="E32" s="188"/>
      <c r="F32" s="188"/>
      <c r="G32" s="65">
        <v>24</v>
      </c>
      <c r="H32" s="77">
        <v>0</v>
      </c>
      <c r="I32" s="77">
        <v>0</v>
      </c>
    </row>
    <row r="33" spans="1:9" ht="12.75" customHeight="1" x14ac:dyDescent="0.2">
      <c r="A33" s="188" t="s">
        <v>288</v>
      </c>
      <c r="B33" s="188"/>
      <c r="C33" s="188"/>
      <c r="D33" s="188"/>
      <c r="E33" s="188"/>
      <c r="F33" s="188"/>
      <c r="G33" s="65">
        <v>25</v>
      </c>
      <c r="H33" s="77">
        <v>33053130.760000002</v>
      </c>
      <c r="I33" s="77">
        <v>1026085.29</v>
      </c>
    </row>
    <row r="34" spans="1:9" ht="12.75" customHeight="1" x14ac:dyDescent="0.2">
      <c r="A34" s="188" t="s">
        <v>289</v>
      </c>
      <c r="B34" s="188"/>
      <c r="C34" s="188"/>
      <c r="D34" s="188"/>
      <c r="E34" s="188"/>
      <c r="F34" s="188"/>
      <c r="G34" s="65">
        <v>26</v>
      </c>
      <c r="H34" s="77">
        <v>0</v>
      </c>
      <c r="I34" s="77">
        <v>61060.5</v>
      </c>
    </row>
    <row r="35" spans="1:9" ht="27.6" customHeight="1" x14ac:dyDescent="0.2">
      <c r="A35" s="181" t="s">
        <v>290</v>
      </c>
      <c r="B35" s="181"/>
      <c r="C35" s="181"/>
      <c r="D35" s="181"/>
      <c r="E35" s="181"/>
      <c r="F35" s="181"/>
      <c r="G35" s="61">
        <v>27</v>
      </c>
      <c r="H35" s="76">
        <f>H29+H30+H31+H32+H33+H34</f>
        <v>36184126.899999999</v>
      </c>
      <c r="I35" s="76">
        <f>I29+I30+I31+I32+I33+I34</f>
        <v>1823743.96</v>
      </c>
    </row>
    <row r="36" spans="1:9" ht="26.45" customHeight="1" x14ac:dyDescent="0.2">
      <c r="A36" s="188" t="s">
        <v>291</v>
      </c>
      <c r="B36" s="188"/>
      <c r="C36" s="188"/>
      <c r="D36" s="188"/>
      <c r="E36" s="188"/>
      <c r="F36" s="188"/>
      <c r="G36" s="65">
        <v>28</v>
      </c>
      <c r="H36" s="77">
        <v>-7473894.1399999997</v>
      </c>
      <c r="I36" s="77">
        <v>-6597655.4000000004</v>
      </c>
    </row>
    <row r="37" spans="1:9" ht="12.75" customHeight="1" x14ac:dyDescent="0.2">
      <c r="A37" s="188" t="s">
        <v>292</v>
      </c>
      <c r="B37" s="188"/>
      <c r="C37" s="188"/>
      <c r="D37" s="188"/>
      <c r="E37" s="188"/>
      <c r="F37" s="188"/>
      <c r="G37" s="65">
        <v>29</v>
      </c>
      <c r="H37" s="77">
        <v>0</v>
      </c>
      <c r="I37" s="77">
        <v>0</v>
      </c>
    </row>
    <row r="38" spans="1:9" ht="12.75" customHeight="1" x14ac:dyDescent="0.2">
      <c r="A38" s="188" t="s">
        <v>293</v>
      </c>
      <c r="B38" s="188"/>
      <c r="C38" s="188"/>
      <c r="D38" s="188"/>
      <c r="E38" s="188"/>
      <c r="F38" s="188"/>
      <c r="G38" s="65">
        <v>30</v>
      </c>
      <c r="H38" s="77">
        <v>-900000</v>
      </c>
      <c r="I38" s="77">
        <v>-500000</v>
      </c>
    </row>
    <row r="39" spans="1:9" ht="12.75" customHeight="1" x14ac:dyDescent="0.2">
      <c r="A39" s="188" t="s">
        <v>294</v>
      </c>
      <c r="B39" s="188"/>
      <c r="C39" s="188"/>
      <c r="D39" s="188"/>
      <c r="E39" s="188"/>
      <c r="F39" s="188"/>
      <c r="G39" s="65">
        <v>31</v>
      </c>
      <c r="H39" s="77">
        <v>0</v>
      </c>
      <c r="I39" s="77">
        <v>0</v>
      </c>
    </row>
    <row r="40" spans="1:9" ht="12.75" customHeight="1" x14ac:dyDescent="0.2">
      <c r="A40" s="188" t="s">
        <v>295</v>
      </c>
      <c r="B40" s="188"/>
      <c r="C40" s="188"/>
      <c r="D40" s="188"/>
      <c r="E40" s="188"/>
      <c r="F40" s="188"/>
      <c r="G40" s="65">
        <v>32</v>
      </c>
      <c r="H40" s="77">
        <v>0</v>
      </c>
      <c r="I40" s="77">
        <v>0</v>
      </c>
    </row>
    <row r="41" spans="1:9" ht="22.9" customHeight="1" x14ac:dyDescent="0.2">
      <c r="A41" s="181" t="s">
        <v>296</v>
      </c>
      <c r="B41" s="181"/>
      <c r="C41" s="181"/>
      <c r="D41" s="181"/>
      <c r="E41" s="181"/>
      <c r="F41" s="181"/>
      <c r="G41" s="61">
        <v>33</v>
      </c>
      <c r="H41" s="76">
        <f>H36+H37+H38+H39+H40</f>
        <v>-8373894.1399999997</v>
      </c>
      <c r="I41" s="76">
        <f>I36+I37+I38+I39+I40</f>
        <v>-7097655.4000000004</v>
      </c>
    </row>
    <row r="42" spans="1:9" ht="30.6" customHeight="1" x14ac:dyDescent="0.2">
      <c r="A42" s="183" t="s">
        <v>297</v>
      </c>
      <c r="B42" s="183"/>
      <c r="C42" s="183"/>
      <c r="D42" s="183"/>
      <c r="E42" s="183"/>
      <c r="F42" s="183"/>
      <c r="G42" s="61">
        <v>34</v>
      </c>
      <c r="H42" s="76">
        <f>H35+H41</f>
        <v>27810232.759999998</v>
      </c>
      <c r="I42" s="76">
        <f>I35+I41</f>
        <v>-5273911.4400000004</v>
      </c>
    </row>
    <row r="43" spans="1:9" x14ac:dyDescent="0.2">
      <c r="A43" s="199" t="s">
        <v>298</v>
      </c>
      <c r="B43" s="199"/>
      <c r="C43" s="199"/>
      <c r="D43" s="199"/>
      <c r="E43" s="199"/>
      <c r="F43" s="199"/>
      <c r="G43" s="199"/>
      <c r="H43" s="199"/>
      <c r="I43" s="199"/>
    </row>
    <row r="44" spans="1:9" ht="12.75" customHeight="1" x14ac:dyDescent="0.2">
      <c r="A44" s="188" t="s">
        <v>299</v>
      </c>
      <c r="B44" s="188"/>
      <c r="C44" s="188"/>
      <c r="D44" s="188"/>
      <c r="E44" s="188"/>
      <c r="F44" s="188"/>
      <c r="G44" s="65">
        <v>35</v>
      </c>
      <c r="H44" s="77">
        <v>0</v>
      </c>
      <c r="I44" s="77">
        <v>0</v>
      </c>
    </row>
    <row r="45" spans="1:9" ht="27.6" customHeight="1" x14ac:dyDescent="0.2">
      <c r="A45" s="188" t="s">
        <v>300</v>
      </c>
      <c r="B45" s="188"/>
      <c r="C45" s="188"/>
      <c r="D45" s="188"/>
      <c r="E45" s="188"/>
      <c r="F45" s="188"/>
      <c r="G45" s="65">
        <v>36</v>
      </c>
      <c r="H45" s="77">
        <v>0</v>
      </c>
      <c r="I45" s="77">
        <v>0</v>
      </c>
    </row>
    <row r="46" spans="1:9" ht="12.75" customHeight="1" x14ac:dyDescent="0.2">
      <c r="A46" s="188" t="s">
        <v>301</v>
      </c>
      <c r="B46" s="188"/>
      <c r="C46" s="188"/>
      <c r="D46" s="188"/>
      <c r="E46" s="188"/>
      <c r="F46" s="188"/>
      <c r="G46" s="65">
        <v>37</v>
      </c>
      <c r="H46" s="77">
        <v>189000000</v>
      </c>
      <c r="I46" s="77">
        <v>197000000</v>
      </c>
    </row>
    <row r="47" spans="1:9" ht="12.75" customHeight="1" x14ac:dyDescent="0.2">
      <c r="A47" s="188" t="s">
        <v>302</v>
      </c>
      <c r="B47" s="188"/>
      <c r="C47" s="188"/>
      <c r="D47" s="188"/>
      <c r="E47" s="188"/>
      <c r="F47" s="188"/>
      <c r="G47" s="65">
        <v>38</v>
      </c>
      <c r="H47" s="77">
        <v>0</v>
      </c>
      <c r="I47" s="77">
        <v>0</v>
      </c>
    </row>
    <row r="48" spans="1:9" ht="25.9" customHeight="1" x14ac:dyDescent="0.2">
      <c r="A48" s="181" t="s">
        <v>303</v>
      </c>
      <c r="B48" s="181"/>
      <c r="C48" s="181"/>
      <c r="D48" s="181"/>
      <c r="E48" s="181"/>
      <c r="F48" s="181"/>
      <c r="G48" s="61">
        <v>39</v>
      </c>
      <c r="H48" s="76">
        <f>H44+H45+H46+H47</f>
        <v>189000000</v>
      </c>
      <c r="I48" s="76">
        <f>I44+I45+I46+I47</f>
        <v>197000000</v>
      </c>
    </row>
    <row r="49" spans="1:9" ht="24.6" customHeight="1" x14ac:dyDescent="0.2">
      <c r="A49" s="188" t="s">
        <v>304</v>
      </c>
      <c r="B49" s="188"/>
      <c r="C49" s="188"/>
      <c r="D49" s="188"/>
      <c r="E49" s="188"/>
      <c r="F49" s="188"/>
      <c r="G49" s="65">
        <v>40</v>
      </c>
      <c r="H49" s="77">
        <v>-176462485.68000001</v>
      </c>
      <c r="I49" s="77">
        <v>-190000000</v>
      </c>
    </row>
    <row r="50" spans="1:9" ht="12.75" customHeight="1" x14ac:dyDescent="0.2">
      <c r="A50" s="188" t="s">
        <v>305</v>
      </c>
      <c r="B50" s="188"/>
      <c r="C50" s="188"/>
      <c r="D50" s="188"/>
      <c r="E50" s="188"/>
      <c r="F50" s="188"/>
      <c r="G50" s="65">
        <v>41</v>
      </c>
      <c r="H50" s="77">
        <v>-5790800</v>
      </c>
      <c r="I50" s="77">
        <v>0</v>
      </c>
    </row>
    <row r="51" spans="1:9" ht="12.75" customHeight="1" x14ac:dyDescent="0.2">
      <c r="A51" s="188" t="s">
        <v>306</v>
      </c>
      <c r="B51" s="188"/>
      <c r="C51" s="188"/>
      <c r="D51" s="188"/>
      <c r="E51" s="188"/>
      <c r="F51" s="188"/>
      <c r="G51" s="65">
        <v>42</v>
      </c>
      <c r="H51" s="77">
        <v>-501790.37</v>
      </c>
      <c r="I51" s="77">
        <v>-345418.37</v>
      </c>
    </row>
    <row r="52" spans="1:9" ht="26.45" customHeight="1" x14ac:dyDescent="0.2">
      <c r="A52" s="188" t="s">
        <v>307</v>
      </c>
      <c r="B52" s="188"/>
      <c r="C52" s="188"/>
      <c r="D52" s="188"/>
      <c r="E52" s="188"/>
      <c r="F52" s="188"/>
      <c r="G52" s="65">
        <v>43</v>
      </c>
      <c r="H52" s="77">
        <v>0</v>
      </c>
      <c r="I52" s="77">
        <v>0</v>
      </c>
    </row>
    <row r="53" spans="1:9" ht="12.75" customHeight="1" x14ac:dyDescent="0.2">
      <c r="A53" s="188" t="s">
        <v>308</v>
      </c>
      <c r="B53" s="188"/>
      <c r="C53" s="188"/>
      <c r="D53" s="188"/>
      <c r="E53" s="188"/>
      <c r="F53" s="188"/>
      <c r="G53" s="65">
        <v>44</v>
      </c>
      <c r="H53" s="77">
        <v>-2134984.7000000002</v>
      </c>
      <c r="I53" s="77">
        <v>-2577275.04</v>
      </c>
    </row>
    <row r="54" spans="1:9" ht="27.6" customHeight="1" x14ac:dyDescent="0.2">
      <c r="A54" s="181" t="s">
        <v>309</v>
      </c>
      <c r="B54" s="181"/>
      <c r="C54" s="181"/>
      <c r="D54" s="181"/>
      <c r="E54" s="181"/>
      <c r="F54" s="181"/>
      <c r="G54" s="61">
        <v>45</v>
      </c>
      <c r="H54" s="76">
        <f>H49+H50+H51+H52+H53</f>
        <v>-184890060.75</v>
      </c>
      <c r="I54" s="76">
        <f>I49+I50+I51+I52+I53</f>
        <v>-192922693.41</v>
      </c>
    </row>
    <row r="55" spans="1:9" ht="27.6" customHeight="1" x14ac:dyDescent="0.2">
      <c r="A55" s="183" t="s">
        <v>310</v>
      </c>
      <c r="B55" s="183"/>
      <c r="C55" s="183"/>
      <c r="D55" s="183"/>
      <c r="E55" s="183"/>
      <c r="F55" s="183"/>
      <c r="G55" s="61">
        <v>46</v>
      </c>
      <c r="H55" s="76">
        <f>H48+H54</f>
        <v>4109939.25</v>
      </c>
      <c r="I55" s="76">
        <f>I48+I54</f>
        <v>4077306.5900000036</v>
      </c>
    </row>
    <row r="56" spans="1:9" x14ac:dyDescent="0.2">
      <c r="A56" s="157" t="s">
        <v>311</v>
      </c>
      <c r="B56" s="157"/>
      <c r="C56" s="157"/>
      <c r="D56" s="157"/>
      <c r="E56" s="157"/>
      <c r="F56" s="157"/>
      <c r="G56" s="65">
        <v>47</v>
      </c>
      <c r="H56" s="77">
        <v>0</v>
      </c>
      <c r="I56" s="77">
        <v>0</v>
      </c>
    </row>
    <row r="57" spans="1:9" ht="27" customHeight="1" x14ac:dyDescent="0.2">
      <c r="A57" s="183" t="s">
        <v>312</v>
      </c>
      <c r="B57" s="183"/>
      <c r="C57" s="183"/>
      <c r="D57" s="183"/>
      <c r="E57" s="183"/>
      <c r="F57" s="183"/>
      <c r="G57" s="61">
        <v>48</v>
      </c>
      <c r="H57" s="76">
        <f>H27+H42+H55+H56</f>
        <v>590603.4299999997</v>
      </c>
      <c r="I57" s="76">
        <f>I27+I42+I55+I56</f>
        <v>15244837.970000003</v>
      </c>
    </row>
    <row r="58" spans="1:9" ht="15.6" customHeight="1" x14ac:dyDescent="0.2">
      <c r="A58" s="200" t="s">
        <v>313</v>
      </c>
      <c r="B58" s="200"/>
      <c r="C58" s="200"/>
      <c r="D58" s="200"/>
      <c r="E58" s="200"/>
      <c r="F58" s="200"/>
      <c r="G58" s="65">
        <v>49</v>
      </c>
      <c r="H58" s="77">
        <v>9023670</v>
      </c>
      <c r="I58" s="77">
        <v>9614273.4299999997</v>
      </c>
    </row>
    <row r="59" spans="1:9" ht="28.9" customHeight="1" x14ac:dyDescent="0.2">
      <c r="A59" s="183" t="s">
        <v>314</v>
      </c>
      <c r="B59" s="183"/>
      <c r="C59" s="183"/>
      <c r="D59" s="183"/>
      <c r="E59" s="183"/>
      <c r="F59" s="183"/>
      <c r="G59" s="61">
        <v>50</v>
      </c>
      <c r="H59" s="76">
        <f>H57+H58</f>
        <v>9614273.4299999997</v>
      </c>
      <c r="I59" s="76">
        <f>I57+I58</f>
        <v>24859111.400000002</v>
      </c>
    </row>
  </sheetData>
  <sheetProtection algorithmName="SHA-512" hashValue="reIU73A9daDEleP8lzcc/NCdTpdDjp993DxVhTeSL/cGsjjmw/PHQxZvOER9JD95LqM3mmRIGlAgKrwYb0zckQ==" saltValue="R4WROawYYuJENt7G9tH7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8" t="s">
        <v>315</v>
      </c>
      <c r="B1" s="202"/>
      <c r="C1" s="202"/>
      <c r="D1" s="202"/>
      <c r="E1" s="202"/>
      <c r="F1" s="202"/>
      <c r="G1" s="202"/>
      <c r="H1" s="202"/>
      <c r="I1" s="202"/>
    </row>
    <row r="2" spans="1:9" ht="12.75" customHeight="1" x14ac:dyDescent="0.2">
      <c r="A2" s="197" t="s">
        <v>160</v>
      </c>
      <c r="B2" s="168"/>
      <c r="C2" s="168"/>
      <c r="D2" s="168"/>
      <c r="E2" s="168"/>
      <c r="F2" s="168"/>
      <c r="G2" s="168"/>
      <c r="H2" s="168"/>
      <c r="I2" s="168"/>
    </row>
    <row r="3" spans="1:9" x14ac:dyDescent="0.2">
      <c r="A3" s="179" t="s">
        <v>41</v>
      </c>
      <c r="B3" s="207"/>
      <c r="C3" s="207"/>
      <c r="D3" s="207"/>
      <c r="E3" s="207"/>
      <c r="F3" s="207"/>
      <c r="G3" s="207"/>
      <c r="H3" s="207"/>
      <c r="I3" s="207"/>
    </row>
    <row r="4" spans="1:9" x14ac:dyDescent="0.2">
      <c r="A4" s="203" t="s">
        <v>316</v>
      </c>
      <c r="B4" s="171"/>
      <c r="C4" s="171"/>
      <c r="D4" s="171"/>
      <c r="E4" s="171"/>
      <c r="F4" s="171"/>
      <c r="G4" s="171"/>
      <c r="H4" s="171"/>
      <c r="I4" s="172"/>
    </row>
    <row r="5" spans="1:9" ht="33.75" x14ac:dyDescent="0.2">
      <c r="A5" s="194" t="s">
        <v>42</v>
      </c>
      <c r="B5" s="176"/>
      <c r="C5" s="176"/>
      <c r="D5" s="176"/>
      <c r="E5" s="176"/>
      <c r="F5" s="176"/>
      <c r="G5" s="62" t="s">
        <v>161</v>
      </c>
      <c r="H5" s="63" t="s">
        <v>162</v>
      </c>
      <c r="I5" s="63" t="s">
        <v>163</v>
      </c>
    </row>
    <row r="6" spans="1:9" x14ac:dyDescent="0.2">
      <c r="A6" s="205">
        <v>1</v>
      </c>
      <c r="B6" s="176"/>
      <c r="C6" s="176"/>
      <c r="D6" s="176"/>
      <c r="E6" s="176"/>
      <c r="F6" s="176"/>
      <c r="G6" s="64">
        <v>2</v>
      </c>
      <c r="H6" s="63" t="s">
        <v>260</v>
      </c>
      <c r="I6" s="63" t="s">
        <v>261</v>
      </c>
    </row>
    <row r="7" spans="1:9" x14ac:dyDescent="0.2">
      <c r="A7" s="199" t="s">
        <v>262</v>
      </c>
      <c r="B7" s="206"/>
      <c r="C7" s="206"/>
      <c r="D7" s="206"/>
      <c r="E7" s="206"/>
      <c r="F7" s="206"/>
      <c r="G7" s="206"/>
      <c r="H7" s="206"/>
      <c r="I7" s="206"/>
    </row>
    <row r="8" spans="1:9" x14ac:dyDescent="0.2">
      <c r="A8" s="188" t="s">
        <v>317</v>
      </c>
      <c r="B8" s="188"/>
      <c r="C8" s="188"/>
      <c r="D8" s="188"/>
      <c r="E8" s="188"/>
      <c r="F8" s="188"/>
      <c r="G8" s="60">
        <v>1</v>
      </c>
      <c r="H8" s="77">
        <v>0</v>
      </c>
      <c r="I8" s="77">
        <v>0</v>
      </c>
    </row>
    <row r="9" spans="1:9" x14ac:dyDescent="0.2">
      <c r="A9" s="188" t="s">
        <v>318</v>
      </c>
      <c r="B9" s="188"/>
      <c r="C9" s="188"/>
      <c r="D9" s="188"/>
      <c r="E9" s="188"/>
      <c r="F9" s="188"/>
      <c r="G9" s="60">
        <v>2</v>
      </c>
      <c r="H9" s="77">
        <v>0</v>
      </c>
      <c r="I9" s="77">
        <v>0</v>
      </c>
    </row>
    <row r="10" spans="1:9" x14ac:dyDescent="0.2">
      <c r="A10" s="188" t="s">
        <v>319</v>
      </c>
      <c r="B10" s="188"/>
      <c r="C10" s="188"/>
      <c r="D10" s="188"/>
      <c r="E10" s="188"/>
      <c r="F10" s="188"/>
      <c r="G10" s="60">
        <v>3</v>
      </c>
      <c r="H10" s="77">
        <v>0</v>
      </c>
      <c r="I10" s="77">
        <v>0</v>
      </c>
    </row>
    <row r="11" spans="1:9" x14ac:dyDescent="0.2">
      <c r="A11" s="188" t="s">
        <v>320</v>
      </c>
      <c r="B11" s="188"/>
      <c r="C11" s="188"/>
      <c r="D11" s="188"/>
      <c r="E11" s="188"/>
      <c r="F11" s="188"/>
      <c r="G11" s="60">
        <v>4</v>
      </c>
      <c r="H11" s="77">
        <v>0</v>
      </c>
      <c r="I11" s="77">
        <v>0</v>
      </c>
    </row>
    <row r="12" spans="1:9" x14ac:dyDescent="0.2">
      <c r="A12" s="188" t="s">
        <v>321</v>
      </c>
      <c r="B12" s="188"/>
      <c r="C12" s="188"/>
      <c r="D12" s="188"/>
      <c r="E12" s="188"/>
      <c r="F12" s="188"/>
      <c r="G12" s="60">
        <v>5</v>
      </c>
      <c r="H12" s="77">
        <v>0</v>
      </c>
      <c r="I12" s="77">
        <v>0</v>
      </c>
    </row>
    <row r="13" spans="1:9" ht="24" customHeight="1" x14ac:dyDescent="0.2">
      <c r="A13" s="193" t="s">
        <v>322</v>
      </c>
      <c r="B13" s="193"/>
      <c r="C13" s="193"/>
      <c r="D13" s="193"/>
      <c r="E13" s="193"/>
      <c r="F13" s="193"/>
      <c r="G13" s="61">
        <v>6</v>
      </c>
      <c r="H13" s="80">
        <f>SUM(H8:H12)</f>
        <v>0</v>
      </c>
      <c r="I13" s="80">
        <f>SUM(I8:I12)</f>
        <v>0</v>
      </c>
    </row>
    <row r="14" spans="1:9" x14ac:dyDescent="0.2">
      <c r="A14" s="188" t="s">
        <v>323</v>
      </c>
      <c r="B14" s="188"/>
      <c r="C14" s="188"/>
      <c r="D14" s="188"/>
      <c r="E14" s="188"/>
      <c r="F14" s="188"/>
      <c r="G14" s="60">
        <v>7</v>
      </c>
      <c r="H14" s="77">
        <v>0</v>
      </c>
      <c r="I14" s="77">
        <v>0</v>
      </c>
    </row>
    <row r="15" spans="1:9" x14ac:dyDescent="0.2">
      <c r="A15" s="188" t="s">
        <v>324</v>
      </c>
      <c r="B15" s="188"/>
      <c r="C15" s="188"/>
      <c r="D15" s="188"/>
      <c r="E15" s="188"/>
      <c r="F15" s="188"/>
      <c r="G15" s="60">
        <v>8</v>
      </c>
      <c r="H15" s="77">
        <v>0</v>
      </c>
      <c r="I15" s="77">
        <v>0</v>
      </c>
    </row>
    <row r="16" spans="1:9" x14ac:dyDescent="0.2">
      <c r="A16" s="188" t="s">
        <v>325</v>
      </c>
      <c r="B16" s="188"/>
      <c r="C16" s="188"/>
      <c r="D16" s="188"/>
      <c r="E16" s="188"/>
      <c r="F16" s="188"/>
      <c r="G16" s="60">
        <v>9</v>
      </c>
      <c r="H16" s="77">
        <v>0</v>
      </c>
      <c r="I16" s="77">
        <v>0</v>
      </c>
    </row>
    <row r="17" spans="1:9" x14ac:dyDescent="0.2">
      <c r="A17" s="188" t="s">
        <v>326</v>
      </c>
      <c r="B17" s="188"/>
      <c r="C17" s="188"/>
      <c r="D17" s="188"/>
      <c r="E17" s="188"/>
      <c r="F17" s="188"/>
      <c r="G17" s="60">
        <v>10</v>
      </c>
      <c r="H17" s="77">
        <v>0</v>
      </c>
      <c r="I17" s="77">
        <v>0</v>
      </c>
    </row>
    <row r="18" spans="1:9" x14ac:dyDescent="0.2">
      <c r="A18" s="188" t="s">
        <v>327</v>
      </c>
      <c r="B18" s="188"/>
      <c r="C18" s="188"/>
      <c r="D18" s="188"/>
      <c r="E18" s="188"/>
      <c r="F18" s="188"/>
      <c r="G18" s="60">
        <v>11</v>
      </c>
      <c r="H18" s="77">
        <v>0</v>
      </c>
      <c r="I18" s="77">
        <v>0</v>
      </c>
    </row>
    <row r="19" spans="1:9" x14ac:dyDescent="0.2">
      <c r="A19" s="188" t="s">
        <v>328</v>
      </c>
      <c r="B19" s="188"/>
      <c r="C19" s="188"/>
      <c r="D19" s="188"/>
      <c r="E19" s="188"/>
      <c r="F19" s="188"/>
      <c r="G19" s="60">
        <v>12</v>
      </c>
      <c r="H19" s="77">
        <v>0</v>
      </c>
      <c r="I19" s="77">
        <v>0</v>
      </c>
    </row>
    <row r="20" spans="1:9" ht="26.25" customHeight="1" x14ac:dyDescent="0.2">
      <c r="A20" s="193" t="s">
        <v>329</v>
      </c>
      <c r="B20" s="193"/>
      <c r="C20" s="193"/>
      <c r="D20" s="193"/>
      <c r="E20" s="193"/>
      <c r="F20" s="193"/>
      <c r="G20" s="61">
        <v>13</v>
      </c>
      <c r="H20" s="80">
        <f>SUM(H14:H19)</f>
        <v>0</v>
      </c>
      <c r="I20" s="80">
        <f>SUM(I14:I19)</f>
        <v>0</v>
      </c>
    </row>
    <row r="21" spans="1:9" ht="25.9" customHeight="1" x14ac:dyDescent="0.2">
      <c r="A21" s="183" t="s">
        <v>330</v>
      </c>
      <c r="B21" s="183"/>
      <c r="C21" s="183"/>
      <c r="D21" s="183"/>
      <c r="E21" s="183"/>
      <c r="F21" s="183"/>
      <c r="G21" s="61">
        <v>14</v>
      </c>
      <c r="H21" s="76">
        <f>H13+H20</f>
        <v>0</v>
      </c>
      <c r="I21" s="76">
        <f>I13+I20</f>
        <v>0</v>
      </c>
    </row>
    <row r="22" spans="1:9" x14ac:dyDescent="0.2">
      <c r="A22" s="199" t="s">
        <v>283</v>
      </c>
      <c r="B22" s="206"/>
      <c r="C22" s="206"/>
      <c r="D22" s="206"/>
      <c r="E22" s="206"/>
      <c r="F22" s="206"/>
      <c r="G22" s="206"/>
      <c r="H22" s="206"/>
      <c r="I22" s="206"/>
    </row>
    <row r="23" spans="1:9" ht="26.45" customHeight="1" x14ac:dyDescent="0.2">
      <c r="A23" s="188" t="s">
        <v>331</v>
      </c>
      <c r="B23" s="188"/>
      <c r="C23" s="188"/>
      <c r="D23" s="188"/>
      <c r="E23" s="188"/>
      <c r="F23" s="188"/>
      <c r="G23" s="60">
        <v>15</v>
      </c>
      <c r="H23" s="77">
        <v>0</v>
      </c>
      <c r="I23" s="77">
        <v>0</v>
      </c>
    </row>
    <row r="24" spans="1:9" x14ac:dyDescent="0.2">
      <c r="A24" s="188" t="s">
        <v>332</v>
      </c>
      <c r="B24" s="188"/>
      <c r="C24" s="188"/>
      <c r="D24" s="188"/>
      <c r="E24" s="188"/>
      <c r="F24" s="188"/>
      <c r="G24" s="60">
        <v>16</v>
      </c>
      <c r="H24" s="77">
        <v>0</v>
      </c>
      <c r="I24" s="77">
        <v>0</v>
      </c>
    </row>
    <row r="25" spans="1:9" x14ac:dyDescent="0.2">
      <c r="A25" s="188" t="s">
        <v>333</v>
      </c>
      <c r="B25" s="188"/>
      <c r="C25" s="188"/>
      <c r="D25" s="188"/>
      <c r="E25" s="188"/>
      <c r="F25" s="188"/>
      <c r="G25" s="60">
        <v>17</v>
      </c>
      <c r="H25" s="77">
        <v>0</v>
      </c>
      <c r="I25" s="77">
        <v>0</v>
      </c>
    </row>
    <row r="26" spans="1:9" x14ac:dyDescent="0.2">
      <c r="A26" s="188" t="s">
        <v>334</v>
      </c>
      <c r="B26" s="188"/>
      <c r="C26" s="188"/>
      <c r="D26" s="188"/>
      <c r="E26" s="188"/>
      <c r="F26" s="188"/>
      <c r="G26" s="60">
        <v>18</v>
      </c>
      <c r="H26" s="77">
        <v>0</v>
      </c>
      <c r="I26" s="77">
        <v>0</v>
      </c>
    </row>
    <row r="27" spans="1:9" x14ac:dyDescent="0.2">
      <c r="A27" s="188" t="s">
        <v>335</v>
      </c>
      <c r="B27" s="188"/>
      <c r="C27" s="188"/>
      <c r="D27" s="188"/>
      <c r="E27" s="188"/>
      <c r="F27" s="188"/>
      <c r="G27" s="60">
        <v>19</v>
      </c>
      <c r="H27" s="77">
        <v>0</v>
      </c>
      <c r="I27" s="77">
        <v>0</v>
      </c>
    </row>
    <row r="28" spans="1:9" x14ac:dyDescent="0.2">
      <c r="A28" s="188" t="s">
        <v>336</v>
      </c>
      <c r="B28" s="188"/>
      <c r="C28" s="188"/>
      <c r="D28" s="188"/>
      <c r="E28" s="188"/>
      <c r="F28" s="188"/>
      <c r="G28" s="60">
        <v>20</v>
      </c>
      <c r="H28" s="77">
        <v>0</v>
      </c>
      <c r="I28" s="77">
        <v>0</v>
      </c>
    </row>
    <row r="29" spans="1:9" ht="25.15" customHeight="1" x14ac:dyDescent="0.2">
      <c r="A29" s="181" t="s">
        <v>337</v>
      </c>
      <c r="B29" s="181"/>
      <c r="C29" s="181"/>
      <c r="D29" s="181"/>
      <c r="E29" s="181"/>
      <c r="F29" s="181"/>
      <c r="G29" s="61">
        <v>21</v>
      </c>
      <c r="H29" s="76">
        <f>SUM(H23:H28)</f>
        <v>0</v>
      </c>
      <c r="I29" s="76">
        <f>SUM(I23:I28)</f>
        <v>0</v>
      </c>
    </row>
    <row r="30" spans="1:9" ht="21" customHeight="1" x14ac:dyDescent="0.2">
      <c r="A30" s="188" t="s">
        <v>338</v>
      </c>
      <c r="B30" s="188"/>
      <c r="C30" s="188"/>
      <c r="D30" s="188"/>
      <c r="E30" s="188"/>
      <c r="F30" s="188"/>
      <c r="G30" s="60">
        <v>22</v>
      </c>
      <c r="H30" s="77">
        <v>0</v>
      </c>
      <c r="I30" s="77">
        <v>0</v>
      </c>
    </row>
    <row r="31" spans="1:9" x14ac:dyDescent="0.2">
      <c r="A31" s="188" t="s">
        <v>339</v>
      </c>
      <c r="B31" s="188"/>
      <c r="C31" s="188"/>
      <c r="D31" s="188"/>
      <c r="E31" s="188"/>
      <c r="F31" s="188"/>
      <c r="G31" s="60">
        <v>23</v>
      </c>
      <c r="H31" s="77">
        <v>0</v>
      </c>
      <c r="I31" s="77">
        <v>0</v>
      </c>
    </row>
    <row r="32" spans="1:9" x14ac:dyDescent="0.2">
      <c r="A32" s="188" t="s">
        <v>340</v>
      </c>
      <c r="B32" s="188"/>
      <c r="C32" s="188"/>
      <c r="D32" s="188"/>
      <c r="E32" s="188"/>
      <c r="F32" s="188"/>
      <c r="G32" s="60">
        <v>24</v>
      </c>
      <c r="H32" s="77">
        <v>0</v>
      </c>
      <c r="I32" s="77">
        <v>0</v>
      </c>
    </row>
    <row r="33" spans="1:9" x14ac:dyDescent="0.2">
      <c r="A33" s="188" t="s">
        <v>341</v>
      </c>
      <c r="B33" s="188"/>
      <c r="C33" s="188"/>
      <c r="D33" s="188"/>
      <c r="E33" s="188"/>
      <c r="F33" s="188"/>
      <c r="G33" s="60">
        <v>25</v>
      </c>
      <c r="H33" s="77">
        <v>0</v>
      </c>
      <c r="I33" s="77">
        <v>0</v>
      </c>
    </row>
    <row r="34" spans="1:9" x14ac:dyDescent="0.2">
      <c r="A34" s="188" t="s">
        <v>342</v>
      </c>
      <c r="B34" s="188"/>
      <c r="C34" s="188"/>
      <c r="D34" s="188"/>
      <c r="E34" s="188"/>
      <c r="F34" s="188"/>
      <c r="G34" s="60">
        <v>26</v>
      </c>
      <c r="H34" s="77">
        <v>0</v>
      </c>
      <c r="I34" s="77">
        <v>0</v>
      </c>
    </row>
    <row r="35" spans="1:9" ht="28.9" customHeight="1" x14ac:dyDescent="0.2">
      <c r="A35" s="181" t="s">
        <v>343</v>
      </c>
      <c r="B35" s="181"/>
      <c r="C35" s="181"/>
      <c r="D35" s="181"/>
      <c r="E35" s="181"/>
      <c r="F35" s="181"/>
      <c r="G35" s="61">
        <v>27</v>
      </c>
      <c r="H35" s="76">
        <f>SUM(H30:H34)</f>
        <v>0</v>
      </c>
      <c r="I35" s="76">
        <f>SUM(I30:I34)</f>
        <v>0</v>
      </c>
    </row>
    <row r="36" spans="1:9" ht="26.45" customHeight="1" x14ac:dyDescent="0.2">
      <c r="A36" s="183" t="s">
        <v>344</v>
      </c>
      <c r="B36" s="183"/>
      <c r="C36" s="183"/>
      <c r="D36" s="183"/>
      <c r="E36" s="183"/>
      <c r="F36" s="183"/>
      <c r="G36" s="61">
        <v>28</v>
      </c>
      <c r="H36" s="76">
        <f>H29+H35</f>
        <v>0</v>
      </c>
      <c r="I36" s="76">
        <f>I29+I35</f>
        <v>0</v>
      </c>
    </row>
    <row r="37" spans="1:9" x14ac:dyDescent="0.2">
      <c r="A37" s="199" t="s">
        <v>298</v>
      </c>
      <c r="B37" s="206"/>
      <c r="C37" s="206"/>
      <c r="D37" s="206"/>
      <c r="E37" s="206"/>
      <c r="F37" s="206"/>
      <c r="G37" s="206">
        <v>0</v>
      </c>
      <c r="H37" s="206"/>
      <c r="I37" s="206"/>
    </row>
    <row r="38" spans="1:9" x14ac:dyDescent="0.2">
      <c r="A38" s="157" t="s">
        <v>345</v>
      </c>
      <c r="B38" s="157"/>
      <c r="C38" s="157"/>
      <c r="D38" s="157"/>
      <c r="E38" s="157"/>
      <c r="F38" s="157"/>
      <c r="G38" s="60">
        <v>29</v>
      </c>
      <c r="H38" s="77">
        <v>0</v>
      </c>
      <c r="I38" s="77">
        <v>0</v>
      </c>
    </row>
    <row r="39" spans="1:9" ht="21.6" customHeight="1" x14ac:dyDescent="0.2">
      <c r="A39" s="157" t="s">
        <v>346</v>
      </c>
      <c r="B39" s="157"/>
      <c r="C39" s="157"/>
      <c r="D39" s="157"/>
      <c r="E39" s="157"/>
      <c r="F39" s="157"/>
      <c r="G39" s="60">
        <v>30</v>
      </c>
      <c r="H39" s="77">
        <v>0</v>
      </c>
      <c r="I39" s="77">
        <v>0</v>
      </c>
    </row>
    <row r="40" spans="1:9" x14ac:dyDescent="0.2">
      <c r="A40" s="157" t="s">
        <v>347</v>
      </c>
      <c r="B40" s="157"/>
      <c r="C40" s="157"/>
      <c r="D40" s="157"/>
      <c r="E40" s="157"/>
      <c r="F40" s="157"/>
      <c r="G40" s="60">
        <v>31</v>
      </c>
      <c r="H40" s="77">
        <v>0</v>
      </c>
      <c r="I40" s="77">
        <v>0</v>
      </c>
    </row>
    <row r="41" spans="1:9" x14ac:dyDescent="0.2">
      <c r="A41" s="157" t="s">
        <v>348</v>
      </c>
      <c r="B41" s="157"/>
      <c r="C41" s="157"/>
      <c r="D41" s="157"/>
      <c r="E41" s="157"/>
      <c r="F41" s="157"/>
      <c r="G41" s="60">
        <v>32</v>
      </c>
      <c r="H41" s="77">
        <v>0</v>
      </c>
      <c r="I41" s="77">
        <v>0</v>
      </c>
    </row>
    <row r="42" spans="1:9" ht="26.45" customHeight="1" x14ac:dyDescent="0.2">
      <c r="A42" s="181" t="s">
        <v>349</v>
      </c>
      <c r="B42" s="181"/>
      <c r="C42" s="181"/>
      <c r="D42" s="181"/>
      <c r="E42" s="181"/>
      <c r="F42" s="181"/>
      <c r="G42" s="61">
        <v>33</v>
      </c>
      <c r="H42" s="76">
        <f>H41+H40+H39+H38</f>
        <v>0</v>
      </c>
      <c r="I42" s="76">
        <f>I41+I40+I39+I38</f>
        <v>0</v>
      </c>
    </row>
    <row r="43" spans="1:9" ht="22.9" customHeight="1" x14ac:dyDescent="0.2">
      <c r="A43" s="157" t="s">
        <v>350</v>
      </c>
      <c r="B43" s="157"/>
      <c r="C43" s="157"/>
      <c r="D43" s="157"/>
      <c r="E43" s="157"/>
      <c r="F43" s="157"/>
      <c r="G43" s="60">
        <v>34</v>
      </c>
      <c r="H43" s="77">
        <v>0</v>
      </c>
      <c r="I43" s="77">
        <v>0</v>
      </c>
    </row>
    <row r="44" spans="1:9" x14ac:dyDescent="0.2">
      <c r="A44" s="157" t="s">
        <v>351</v>
      </c>
      <c r="B44" s="157"/>
      <c r="C44" s="157"/>
      <c r="D44" s="157"/>
      <c r="E44" s="157"/>
      <c r="F44" s="157"/>
      <c r="G44" s="60">
        <v>35</v>
      </c>
      <c r="H44" s="77">
        <v>0</v>
      </c>
      <c r="I44" s="77">
        <v>0</v>
      </c>
    </row>
    <row r="45" spans="1:9" x14ac:dyDescent="0.2">
      <c r="A45" s="157" t="s">
        <v>352</v>
      </c>
      <c r="B45" s="157"/>
      <c r="C45" s="157"/>
      <c r="D45" s="157"/>
      <c r="E45" s="157"/>
      <c r="F45" s="157"/>
      <c r="G45" s="60">
        <v>36</v>
      </c>
      <c r="H45" s="77">
        <v>0</v>
      </c>
      <c r="I45" s="77">
        <v>0</v>
      </c>
    </row>
    <row r="46" spans="1:9" ht="25.15" customHeight="1" x14ac:dyDescent="0.2">
      <c r="A46" s="157" t="s">
        <v>353</v>
      </c>
      <c r="B46" s="157"/>
      <c r="C46" s="157"/>
      <c r="D46" s="157"/>
      <c r="E46" s="157"/>
      <c r="F46" s="157"/>
      <c r="G46" s="60">
        <v>37</v>
      </c>
      <c r="H46" s="77">
        <v>0</v>
      </c>
      <c r="I46" s="77">
        <v>0</v>
      </c>
    </row>
    <row r="47" spans="1:9" x14ac:dyDescent="0.2">
      <c r="A47" s="157" t="s">
        <v>354</v>
      </c>
      <c r="B47" s="157"/>
      <c r="C47" s="157"/>
      <c r="D47" s="157"/>
      <c r="E47" s="157"/>
      <c r="F47" s="157"/>
      <c r="G47" s="60">
        <v>38</v>
      </c>
      <c r="H47" s="77">
        <v>0</v>
      </c>
      <c r="I47" s="77">
        <v>0</v>
      </c>
    </row>
    <row r="48" spans="1:9" ht="25.15" customHeight="1" x14ac:dyDescent="0.2">
      <c r="A48" s="181" t="s">
        <v>355</v>
      </c>
      <c r="B48" s="181"/>
      <c r="C48" s="181"/>
      <c r="D48" s="181"/>
      <c r="E48" s="181"/>
      <c r="F48" s="181"/>
      <c r="G48" s="61">
        <v>39</v>
      </c>
      <c r="H48" s="76">
        <f>H47+H46+H45+H44+H43</f>
        <v>0</v>
      </c>
      <c r="I48" s="76">
        <f>I47+I46+I45+I44+I43</f>
        <v>0</v>
      </c>
    </row>
    <row r="49" spans="1:9" ht="28.15" customHeight="1" x14ac:dyDescent="0.2">
      <c r="A49" s="183" t="s">
        <v>356</v>
      </c>
      <c r="B49" s="183"/>
      <c r="C49" s="183"/>
      <c r="D49" s="183"/>
      <c r="E49" s="183"/>
      <c r="F49" s="183"/>
      <c r="G49" s="61">
        <v>40</v>
      </c>
      <c r="H49" s="76">
        <f>H48+H42</f>
        <v>0</v>
      </c>
      <c r="I49" s="76">
        <f>I48+I42</f>
        <v>0</v>
      </c>
    </row>
    <row r="50" spans="1:9" x14ac:dyDescent="0.2">
      <c r="A50" s="188" t="s">
        <v>357</v>
      </c>
      <c r="B50" s="188"/>
      <c r="C50" s="188"/>
      <c r="D50" s="188"/>
      <c r="E50" s="188"/>
      <c r="F50" s="188"/>
      <c r="G50" s="60">
        <v>41</v>
      </c>
      <c r="H50" s="77">
        <v>0</v>
      </c>
      <c r="I50" s="77">
        <v>0</v>
      </c>
    </row>
    <row r="51" spans="1:9" ht="24.6" customHeight="1" x14ac:dyDescent="0.2">
      <c r="A51" s="183" t="s">
        <v>358</v>
      </c>
      <c r="B51" s="183"/>
      <c r="C51" s="183"/>
      <c r="D51" s="183"/>
      <c r="E51" s="183"/>
      <c r="F51" s="183"/>
      <c r="G51" s="61">
        <v>42</v>
      </c>
      <c r="H51" s="76">
        <f>H21+H36+H49+H50</f>
        <v>0</v>
      </c>
      <c r="I51" s="76">
        <f>I21+I36+I49+I50</f>
        <v>0</v>
      </c>
    </row>
    <row r="52" spans="1:9" x14ac:dyDescent="0.2">
      <c r="A52" s="200" t="s">
        <v>313</v>
      </c>
      <c r="B52" s="200"/>
      <c r="C52" s="200"/>
      <c r="D52" s="200"/>
      <c r="E52" s="200"/>
      <c r="F52" s="200"/>
      <c r="G52" s="60">
        <v>43</v>
      </c>
      <c r="H52" s="77">
        <v>0</v>
      </c>
      <c r="I52" s="77">
        <v>0</v>
      </c>
    </row>
    <row r="53" spans="1:9" ht="28.9" customHeight="1" x14ac:dyDescent="0.2">
      <c r="A53" s="200" t="s">
        <v>359</v>
      </c>
      <c r="B53" s="200"/>
      <c r="C53" s="200"/>
      <c r="D53" s="200"/>
      <c r="E53" s="200"/>
      <c r="F53" s="200"/>
      <c r="G53" s="60">
        <v>44</v>
      </c>
      <c r="H53" s="81">
        <f>H52+H51</f>
        <v>0</v>
      </c>
      <c r="I53" s="81">
        <f>I52+I51</f>
        <v>0</v>
      </c>
    </row>
  </sheetData>
  <sheetProtection algorithmName="SHA-512" hashValue="V+89bNXLpsWYoyzXKf94rHAxCjko4AXM5VVu6nopvcW+cWL5BONPnSWLoTg/tREZ6jnMWEY/3XvtWu7+tFfBmw==" saltValue="L04Y8lTHjxHhZ8ZdObEAEg=="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zoomScale="80" zoomScaleNormal="100" zoomScaleSheetLayoutView="80" workbookViewId="0">
      <selection activeCell="R23" sqref="R23"/>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360</v>
      </c>
      <c r="B1" s="220"/>
      <c r="C1" s="220"/>
      <c r="D1" s="220"/>
      <c r="E1" s="220"/>
      <c r="F1" s="220"/>
      <c r="G1" s="220"/>
      <c r="H1" s="220"/>
      <c r="I1" s="220"/>
      <c r="J1" s="220"/>
      <c r="K1" s="26"/>
    </row>
    <row r="2" spans="1:26" ht="15.75" x14ac:dyDescent="0.2">
      <c r="A2" s="3"/>
      <c r="B2" s="4"/>
      <c r="C2" s="221" t="s">
        <v>361</v>
      </c>
      <c r="D2" s="221"/>
      <c r="E2" s="5">
        <v>45658</v>
      </c>
      <c r="F2" s="6" t="s">
        <v>2</v>
      </c>
      <c r="G2" s="5">
        <v>46022</v>
      </c>
      <c r="H2" s="27"/>
      <c r="I2" s="27"/>
      <c r="J2" s="27"/>
      <c r="K2" s="26"/>
      <c r="Y2" s="28" t="s">
        <v>41</v>
      </c>
    </row>
    <row r="3" spans="1:26" ht="13.5" customHeight="1" x14ac:dyDescent="0.2">
      <c r="A3" s="222" t="s">
        <v>42</v>
      </c>
      <c r="B3" s="223"/>
      <c r="C3" s="223"/>
      <c r="D3" s="223"/>
      <c r="E3" s="223"/>
      <c r="F3" s="223"/>
      <c r="G3" s="222" t="s">
        <v>362</v>
      </c>
      <c r="H3" s="215" t="s">
        <v>363</v>
      </c>
      <c r="I3" s="215"/>
      <c r="J3" s="215"/>
      <c r="K3" s="215"/>
      <c r="L3" s="215"/>
      <c r="M3" s="215"/>
      <c r="N3" s="215"/>
      <c r="O3" s="215"/>
      <c r="P3" s="215"/>
      <c r="Q3" s="215"/>
      <c r="R3" s="215"/>
      <c r="S3" s="215"/>
      <c r="T3" s="215"/>
      <c r="U3" s="215"/>
      <c r="V3" s="215"/>
      <c r="W3" s="215"/>
      <c r="X3" s="215"/>
      <c r="Y3" s="215" t="s">
        <v>364</v>
      </c>
      <c r="Z3" s="215" t="s">
        <v>365</v>
      </c>
    </row>
    <row r="4" spans="1:26" ht="90" x14ac:dyDescent="0.2">
      <c r="A4" s="223"/>
      <c r="B4" s="223"/>
      <c r="C4" s="223"/>
      <c r="D4" s="223"/>
      <c r="E4" s="223"/>
      <c r="F4" s="223"/>
      <c r="G4" s="213"/>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16"/>
      <c r="Z4" s="216"/>
    </row>
    <row r="5" spans="1:26" ht="22.5" x14ac:dyDescent="0.2">
      <c r="A5" s="217">
        <v>1</v>
      </c>
      <c r="B5" s="217"/>
      <c r="C5" s="217"/>
      <c r="D5" s="217"/>
      <c r="E5" s="217"/>
      <c r="F5" s="217"/>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211" t="s">
        <v>396</v>
      </c>
      <c r="B6" s="211"/>
      <c r="C6" s="211"/>
      <c r="D6" s="211"/>
      <c r="E6" s="211"/>
      <c r="F6" s="211"/>
      <c r="G6" s="211"/>
      <c r="H6" s="211"/>
      <c r="I6" s="211"/>
      <c r="J6" s="211"/>
      <c r="K6" s="211"/>
      <c r="L6" s="211"/>
      <c r="M6" s="211"/>
      <c r="N6" s="218"/>
      <c r="O6" s="218"/>
      <c r="P6" s="218"/>
      <c r="Q6" s="218"/>
      <c r="R6" s="218"/>
      <c r="S6" s="218"/>
      <c r="T6" s="218"/>
      <c r="U6" s="218"/>
      <c r="V6" s="218"/>
      <c r="W6" s="218"/>
      <c r="X6" s="218"/>
      <c r="Y6" s="218"/>
      <c r="Z6" s="212"/>
    </row>
    <row r="7" spans="1:26" x14ac:dyDescent="0.2">
      <c r="A7" s="214" t="s">
        <v>397</v>
      </c>
      <c r="B7" s="214"/>
      <c r="C7" s="214"/>
      <c r="D7" s="214"/>
      <c r="E7" s="214"/>
      <c r="F7" s="214"/>
      <c r="G7" s="86">
        <v>1</v>
      </c>
      <c r="H7" s="89">
        <v>27778480</v>
      </c>
      <c r="I7" s="89">
        <v>-282843.53999999998</v>
      </c>
      <c r="J7" s="89">
        <v>2461810.2999999998</v>
      </c>
      <c r="K7" s="89">
        <v>6478463.0899999999</v>
      </c>
      <c r="L7" s="89">
        <v>2081712.13</v>
      </c>
      <c r="M7" s="89">
        <v>0</v>
      </c>
      <c r="N7" s="89">
        <v>4209133.07</v>
      </c>
      <c r="O7" s="89">
        <v>0</v>
      </c>
      <c r="P7" s="89">
        <v>0</v>
      </c>
      <c r="Q7" s="89">
        <v>0</v>
      </c>
      <c r="R7" s="89">
        <v>0</v>
      </c>
      <c r="S7" s="89">
        <v>0</v>
      </c>
      <c r="T7" s="89">
        <v>0</v>
      </c>
      <c r="U7" s="89">
        <v>0</v>
      </c>
      <c r="V7" s="89">
        <v>31837764.43</v>
      </c>
      <c r="W7" s="89">
        <v>14969032.43</v>
      </c>
      <c r="X7" s="90">
        <f>H7+I7+J7+K7-L7+M7+N7+O7+P7+Q7+R7+V7+W7+S7+T7+U7</f>
        <v>85370127.650000006</v>
      </c>
      <c r="Y7" s="89">
        <v>0</v>
      </c>
      <c r="Z7" s="90">
        <f>X7+Y7</f>
        <v>85370127.650000006</v>
      </c>
    </row>
    <row r="8" spans="1:26" x14ac:dyDescent="0.2">
      <c r="A8" s="209" t="s">
        <v>398</v>
      </c>
      <c r="B8" s="209"/>
      <c r="C8" s="209"/>
      <c r="D8" s="209"/>
      <c r="E8" s="209"/>
      <c r="F8" s="209"/>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09" t="s">
        <v>399</v>
      </c>
      <c r="B9" s="209"/>
      <c r="C9" s="209"/>
      <c r="D9" s="209"/>
      <c r="E9" s="209"/>
      <c r="F9" s="209"/>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0" t="s">
        <v>400</v>
      </c>
      <c r="B10" s="210"/>
      <c r="C10" s="210"/>
      <c r="D10" s="210"/>
      <c r="E10" s="210"/>
      <c r="F10" s="210"/>
      <c r="G10" s="87">
        <v>4</v>
      </c>
      <c r="H10" s="91">
        <f>H7+H8+H9</f>
        <v>27778480</v>
      </c>
      <c r="I10" s="91">
        <f t="shared" ref="I10:V10" si="2">I7+I8+I9</f>
        <v>-282843.53999999998</v>
      </c>
      <c r="J10" s="91">
        <f t="shared" si="2"/>
        <v>2461810.2999999998</v>
      </c>
      <c r="K10" s="91">
        <f t="shared" si="2"/>
        <v>6478463.0899999999</v>
      </c>
      <c r="L10" s="91">
        <f t="shared" si="2"/>
        <v>2081712.13</v>
      </c>
      <c r="M10" s="91">
        <f t="shared" si="2"/>
        <v>0</v>
      </c>
      <c r="N10" s="91">
        <f t="shared" si="2"/>
        <v>4209133.07</v>
      </c>
      <c r="O10" s="91">
        <f t="shared" si="2"/>
        <v>0</v>
      </c>
      <c r="P10" s="91">
        <f t="shared" si="2"/>
        <v>0</v>
      </c>
      <c r="Q10" s="91">
        <f t="shared" si="2"/>
        <v>0</v>
      </c>
      <c r="R10" s="91">
        <f t="shared" si="2"/>
        <v>0</v>
      </c>
      <c r="S10" s="91">
        <f t="shared" si="2"/>
        <v>0</v>
      </c>
      <c r="T10" s="91">
        <f t="shared" si="2"/>
        <v>0</v>
      </c>
      <c r="U10" s="91">
        <f>U7+U8+U9</f>
        <v>0</v>
      </c>
      <c r="V10" s="91">
        <f t="shared" si="2"/>
        <v>31837764.43</v>
      </c>
      <c r="W10" s="91">
        <f>W7+W8+W9</f>
        <v>14969032.43</v>
      </c>
      <c r="X10" s="91">
        <f>X7+X8+X9</f>
        <v>85370127.650000006</v>
      </c>
      <c r="Y10" s="91">
        <f t="shared" ref="Y10:Z10" si="3">Y7+Y8+Y9</f>
        <v>0</v>
      </c>
      <c r="Z10" s="91">
        <f t="shared" si="3"/>
        <v>85370127.650000006</v>
      </c>
    </row>
    <row r="11" spans="1:26" x14ac:dyDescent="0.2">
      <c r="A11" s="209" t="s">
        <v>401</v>
      </c>
      <c r="B11" s="209"/>
      <c r="C11" s="209"/>
      <c r="D11" s="209"/>
      <c r="E11" s="209"/>
      <c r="F11" s="209"/>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15254767.08</v>
      </c>
      <c r="X11" s="90">
        <f>H11+I11+J11+K11-L11+M11+N11+O11+P11+Q11+R11+V11+W11+S11+T11+U11</f>
        <v>15254767.08</v>
      </c>
      <c r="Y11" s="89">
        <v>0</v>
      </c>
      <c r="Z11" s="90">
        <f t="shared" ref="Z11:Z29" si="4">X11+Y11</f>
        <v>15254767.08</v>
      </c>
    </row>
    <row r="12" spans="1:26" x14ac:dyDescent="0.2">
      <c r="A12" s="209" t="s">
        <v>402</v>
      </c>
      <c r="B12" s="209"/>
      <c r="C12" s="209"/>
      <c r="D12" s="209"/>
      <c r="E12" s="209"/>
      <c r="F12" s="209"/>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09" t="s">
        <v>403</v>
      </c>
      <c r="B13" s="209"/>
      <c r="C13" s="209"/>
      <c r="D13" s="209"/>
      <c r="E13" s="209"/>
      <c r="F13" s="209"/>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09" t="s">
        <v>404</v>
      </c>
      <c r="B14" s="209"/>
      <c r="C14" s="209"/>
      <c r="D14" s="209"/>
      <c r="E14" s="209"/>
      <c r="F14" s="209"/>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09" t="s">
        <v>405</v>
      </c>
      <c r="B15" s="209"/>
      <c r="C15" s="209"/>
      <c r="D15" s="209"/>
      <c r="E15" s="209"/>
      <c r="F15" s="209"/>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09" t="s">
        <v>406</v>
      </c>
      <c r="B16" s="209"/>
      <c r="C16" s="209"/>
      <c r="D16" s="209"/>
      <c r="E16" s="209"/>
      <c r="F16" s="209"/>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09" t="s">
        <v>407</v>
      </c>
      <c r="B17" s="209"/>
      <c r="C17" s="209"/>
      <c r="D17" s="209"/>
      <c r="E17" s="209"/>
      <c r="F17" s="209"/>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09" t="s">
        <v>408</v>
      </c>
      <c r="B18" s="209"/>
      <c r="C18" s="209"/>
      <c r="D18" s="209"/>
      <c r="E18" s="209"/>
      <c r="F18" s="209"/>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09" t="s">
        <v>409</v>
      </c>
      <c r="B19" s="209"/>
      <c r="C19" s="209"/>
      <c r="D19" s="209"/>
      <c r="E19" s="209"/>
      <c r="F19" s="209"/>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09" t="s">
        <v>410</v>
      </c>
      <c r="B20" s="209"/>
      <c r="C20" s="209"/>
      <c r="D20" s="209"/>
      <c r="E20" s="209"/>
      <c r="F20" s="209"/>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09" t="s">
        <v>411</v>
      </c>
      <c r="B21" s="209"/>
      <c r="C21" s="209"/>
      <c r="D21" s="209"/>
      <c r="E21" s="209"/>
      <c r="F21" s="209"/>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09" t="s">
        <v>412</v>
      </c>
      <c r="B22" s="209"/>
      <c r="C22" s="209"/>
      <c r="D22" s="209"/>
      <c r="E22" s="209"/>
      <c r="F22" s="209"/>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09" t="s">
        <v>413</v>
      </c>
      <c r="B23" s="209"/>
      <c r="C23" s="209"/>
      <c r="D23" s="209"/>
      <c r="E23" s="209"/>
      <c r="F23" s="209"/>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09" t="s">
        <v>414</v>
      </c>
      <c r="B24" s="209"/>
      <c r="C24" s="209"/>
      <c r="D24" s="209"/>
      <c r="E24" s="209"/>
      <c r="F24" s="209"/>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09" t="s">
        <v>415</v>
      </c>
      <c r="B25" s="209"/>
      <c r="C25" s="209"/>
      <c r="D25" s="209"/>
      <c r="E25" s="209"/>
      <c r="F25" s="209"/>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09" t="s">
        <v>416</v>
      </c>
      <c r="B26" s="209"/>
      <c r="C26" s="209"/>
      <c r="D26" s="209"/>
      <c r="E26" s="209"/>
      <c r="F26" s="209"/>
      <c r="G26" s="86">
        <v>20</v>
      </c>
      <c r="H26" s="89">
        <v>0</v>
      </c>
      <c r="I26" s="89">
        <v>0</v>
      </c>
      <c r="J26" s="89">
        <v>0</v>
      </c>
      <c r="K26" s="89">
        <v>0</v>
      </c>
      <c r="L26" s="89">
        <v>0</v>
      </c>
      <c r="M26" s="89">
        <v>0</v>
      </c>
      <c r="N26" s="89">
        <v>0</v>
      </c>
      <c r="O26" s="89">
        <v>0</v>
      </c>
      <c r="P26" s="89">
        <v>0</v>
      </c>
      <c r="Q26" s="89">
        <v>0</v>
      </c>
      <c r="R26" s="89">
        <v>0</v>
      </c>
      <c r="S26" s="89">
        <v>0</v>
      </c>
      <c r="T26" s="89">
        <v>0</v>
      </c>
      <c r="U26" s="89">
        <v>0</v>
      </c>
      <c r="V26" s="89">
        <v>-5790800</v>
      </c>
      <c r="W26" s="89">
        <v>0</v>
      </c>
      <c r="X26" s="90">
        <f t="shared" si="5"/>
        <v>-5790800</v>
      </c>
      <c r="Y26" s="89">
        <v>0</v>
      </c>
      <c r="Z26" s="90">
        <f t="shared" si="4"/>
        <v>-5790800</v>
      </c>
    </row>
    <row r="27" spans="1:26" x14ac:dyDescent="0.2">
      <c r="A27" s="209" t="s">
        <v>417</v>
      </c>
      <c r="B27" s="209"/>
      <c r="C27" s="209"/>
      <c r="D27" s="209"/>
      <c r="E27" s="209"/>
      <c r="F27" s="209"/>
      <c r="G27" s="86">
        <v>21</v>
      </c>
      <c r="H27" s="89">
        <v>0</v>
      </c>
      <c r="I27" s="89">
        <v>0</v>
      </c>
      <c r="J27" s="89">
        <v>0</v>
      </c>
      <c r="K27" s="89">
        <v>0</v>
      </c>
      <c r="L27" s="89">
        <v>0</v>
      </c>
      <c r="M27" s="89">
        <v>0</v>
      </c>
      <c r="N27" s="89">
        <v>0</v>
      </c>
      <c r="O27" s="89">
        <v>0</v>
      </c>
      <c r="P27" s="89">
        <v>0</v>
      </c>
      <c r="Q27" s="89">
        <v>0</v>
      </c>
      <c r="R27" s="89">
        <v>0</v>
      </c>
      <c r="S27" s="89">
        <v>0</v>
      </c>
      <c r="T27" s="89">
        <v>0</v>
      </c>
      <c r="U27" s="89">
        <v>0</v>
      </c>
      <c r="V27" s="89">
        <v>423677.36</v>
      </c>
      <c r="W27" s="89">
        <v>0</v>
      </c>
      <c r="X27" s="90">
        <f t="shared" si="5"/>
        <v>423677.36</v>
      </c>
      <c r="Y27" s="89">
        <v>0</v>
      </c>
      <c r="Z27" s="90">
        <f t="shared" si="4"/>
        <v>423677.36</v>
      </c>
    </row>
    <row r="28" spans="1:26" x14ac:dyDescent="0.2">
      <c r="A28" s="209" t="s">
        <v>418</v>
      </c>
      <c r="B28" s="209"/>
      <c r="C28" s="209"/>
      <c r="D28" s="209"/>
      <c r="E28" s="209"/>
      <c r="F28" s="209"/>
      <c r="G28" s="86">
        <v>22</v>
      </c>
      <c r="H28" s="89">
        <v>0</v>
      </c>
      <c r="I28" s="89">
        <v>0</v>
      </c>
      <c r="J28" s="89">
        <v>0</v>
      </c>
      <c r="K28" s="89">
        <v>0</v>
      </c>
      <c r="L28" s="89">
        <v>0</v>
      </c>
      <c r="M28" s="89">
        <v>0</v>
      </c>
      <c r="N28" s="89">
        <v>0</v>
      </c>
      <c r="O28" s="89">
        <v>0</v>
      </c>
      <c r="P28" s="89">
        <v>0</v>
      </c>
      <c r="Q28" s="89">
        <v>0</v>
      </c>
      <c r="R28" s="89">
        <v>0</v>
      </c>
      <c r="S28" s="89">
        <v>0</v>
      </c>
      <c r="T28" s="89">
        <v>0</v>
      </c>
      <c r="U28" s="89">
        <v>0</v>
      </c>
      <c r="V28" s="89">
        <v>14969032.43</v>
      </c>
      <c r="W28" s="89">
        <v>-14969032.43</v>
      </c>
      <c r="X28" s="90">
        <f t="shared" si="5"/>
        <v>0</v>
      </c>
      <c r="Y28" s="89">
        <v>0</v>
      </c>
      <c r="Z28" s="90">
        <f t="shared" si="4"/>
        <v>0</v>
      </c>
    </row>
    <row r="29" spans="1:26" x14ac:dyDescent="0.2">
      <c r="A29" s="209" t="s">
        <v>419</v>
      </c>
      <c r="B29" s="209"/>
      <c r="C29" s="209"/>
      <c r="D29" s="209"/>
      <c r="E29" s="209"/>
      <c r="F29" s="209"/>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0" t="s">
        <v>420</v>
      </c>
      <c r="B30" s="210"/>
      <c r="C30" s="210"/>
      <c r="D30" s="210"/>
      <c r="E30" s="210"/>
      <c r="F30" s="210"/>
      <c r="G30" s="87">
        <v>24</v>
      </c>
      <c r="H30" s="91">
        <f>SUM(H10:H29)</f>
        <v>27778480</v>
      </c>
      <c r="I30" s="91">
        <f t="shared" ref="I30:Z30" si="7">SUM(I10:I29)</f>
        <v>-282843.53999999998</v>
      </c>
      <c r="J30" s="91">
        <f t="shared" si="7"/>
        <v>2461810.2999999998</v>
      </c>
      <c r="K30" s="91">
        <f t="shared" si="7"/>
        <v>6478463.0899999999</v>
      </c>
      <c r="L30" s="91">
        <f t="shared" si="7"/>
        <v>2081712.13</v>
      </c>
      <c r="M30" s="91">
        <f t="shared" si="7"/>
        <v>0</v>
      </c>
      <c r="N30" s="91">
        <f t="shared" si="7"/>
        <v>4209133.07</v>
      </c>
      <c r="O30" s="91">
        <f t="shared" si="7"/>
        <v>0</v>
      </c>
      <c r="P30" s="91">
        <f t="shared" si="7"/>
        <v>0</v>
      </c>
      <c r="Q30" s="91">
        <f t="shared" si="7"/>
        <v>0</v>
      </c>
      <c r="R30" s="91">
        <f t="shared" si="7"/>
        <v>0</v>
      </c>
      <c r="S30" s="91">
        <f t="shared" si="7"/>
        <v>0</v>
      </c>
      <c r="T30" s="91">
        <f t="shared" si="7"/>
        <v>0</v>
      </c>
      <c r="U30" s="91">
        <f t="shared" si="7"/>
        <v>0</v>
      </c>
      <c r="V30" s="91">
        <f t="shared" si="7"/>
        <v>41439674.219999999</v>
      </c>
      <c r="W30" s="91">
        <f t="shared" si="7"/>
        <v>15254767.079999998</v>
      </c>
      <c r="X30" s="91">
        <f>SUM(X10:X29)</f>
        <v>95257772.090000004</v>
      </c>
      <c r="Y30" s="91">
        <f t="shared" si="7"/>
        <v>0</v>
      </c>
      <c r="Z30" s="91">
        <f t="shared" si="7"/>
        <v>95257772.090000004</v>
      </c>
    </row>
    <row r="31" spans="1:26" x14ac:dyDescent="0.2">
      <c r="A31" s="211" t="s">
        <v>421</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row>
    <row r="32" spans="1:26" ht="36.75" customHeight="1" x14ac:dyDescent="0.2">
      <c r="A32" s="208" t="s">
        <v>422</v>
      </c>
      <c r="B32" s="208"/>
      <c r="C32" s="208"/>
      <c r="D32" s="208"/>
      <c r="E32" s="208"/>
      <c r="F32" s="208"/>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08" t="s">
        <v>423</v>
      </c>
      <c r="B33" s="208"/>
      <c r="C33" s="208"/>
      <c r="D33" s="208"/>
      <c r="E33" s="208"/>
      <c r="F33" s="208"/>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15254767.08</v>
      </c>
      <c r="X33" s="91">
        <f>X11+X32</f>
        <v>15254767.08</v>
      </c>
      <c r="Y33" s="91">
        <f t="shared" si="10"/>
        <v>0</v>
      </c>
      <c r="Z33" s="91">
        <f t="shared" si="10"/>
        <v>15254767.08</v>
      </c>
    </row>
    <row r="34" spans="1:26" ht="30.75" customHeight="1" x14ac:dyDescent="0.2">
      <c r="A34" s="208" t="s">
        <v>424</v>
      </c>
      <c r="B34" s="208"/>
      <c r="C34" s="208"/>
      <c r="D34" s="208"/>
      <c r="E34" s="208"/>
      <c r="F34" s="208"/>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9601909.7899999991</v>
      </c>
      <c r="W34" s="91">
        <f t="shared" si="12"/>
        <v>-14969032.43</v>
      </c>
      <c r="X34" s="91">
        <f>SUM(X21:X29)</f>
        <v>-5367122.6399999997</v>
      </c>
      <c r="Y34" s="91">
        <f t="shared" si="12"/>
        <v>0</v>
      </c>
      <c r="Z34" s="91">
        <f t="shared" si="12"/>
        <v>-5367122.6399999997</v>
      </c>
    </row>
    <row r="35" spans="1:26" x14ac:dyDescent="0.2">
      <c r="A35" s="211" t="s">
        <v>163</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14" t="s">
        <v>425</v>
      </c>
      <c r="B36" s="214"/>
      <c r="C36" s="214"/>
      <c r="D36" s="214"/>
      <c r="E36" s="214"/>
      <c r="F36" s="214"/>
      <c r="G36" s="86">
        <v>28</v>
      </c>
      <c r="H36" s="89">
        <v>27778480</v>
      </c>
      <c r="I36" s="89">
        <v>-282843.53999999998</v>
      </c>
      <c r="J36" s="89">
        <v>2461810.2999999998</v>
      </c>
      <c r="K36" s="89">
        <v>6478463.0899999999</v>
      </c>
      <c r="L36" s="89">
        <v>2081712.13</v>
      </c>
      <c r="M36" s="89">
        <v>0</v>
      </c>
      <c r="N36" s="89">
        <v>4209133.07</v>
      </c>
      <c r="O36" s="89">
        <v>0</v>
      </c>
      <c r="P36" s="89">
        <v>0</v>
      </c>
      <c r="Q36" s="89">
        <v>0</v>
      </c>
      <c r="R36" s="89">
        <v>0</v>
      </c>
      <c r="S36" s="89">
        <v>0</v>
      </c>
      <c r="T36" s="89">
        <v>0</v>
      </c>
      <c r="U36" s="89">
        <v>0</v>
      </c>
      <c r="V36" s="89">
        <v>41439674.219999999</v>
      </c>
      <c r="W36" s="89">
        <v>15254767.08</v>
      </c>
      <c r="X36" s="90">
        <f>H36+I36+J36+K36-L36+M36+N36+O36+P36+Q36+R36+V36+W36+S36+T36+U36</f>
        <v>95257772.089999989</v>
      </c>
      <c r="Y36" s="89">
        <v>0</v>
      </c>
      <c r="Z36" s="90">
        <f t="shared" ref="Z36:Z38" si="14">X36+Y36</f>
        <v>95257772.089999989</v>
      </c>
    </row>
    <row r="37" spans="1:26" x14ac:dyDescent="0.2">
      <c r="A37" s="209" t="s">
        <v>398</v>
      </c>
      <c r="B37" s="209"/>
      <c r="C37" s="209"/>
      <c r="D37" s="209"/>
      <c r="E37" s="209"/>
      <c r="F37" s="209"/>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09" t="s">
        <v>399</v>
      </c>
      <c r="B38" s="209"/>
      <c r="C38" s="209"/>
      <c r="D38" s="209"/>
      <c r="E38" s="209"/>
      <c r="F38" s="209"/>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0" t="s">
        <v>426</v>
      </c>
      <c r="B39" s="210"/>
      <c r="C39" s="210"/>
      <c r="D39" s="210"/>
      <c r="E39" s="210"/>
      <c r="F39" s="210"/>
      <c r="G39" s="87">
        <v>31</v>
      </c>
      <c r="H39" s="91">
        <f>H36+H37+H38</f>
        <v>27778480</v>
      </c>
      <c r="I39" s="91">
        <f t="shared" ref="I39:V39" si="16">I36+I37+I38</f>
        <v>-282843.53999999998</v>
      </c>
      <c r="J39" s="91">
        <f t="shared" si="16"/>
        <v>2461810.2999999998</v>
      </c>
      <c r="K39" s="91">
        <f t="shared" si="16"/>
        <v>6478463.0899999999</v>
      </c>
      <c r="L39" s="91">
        <f t="shared" si="16"/>
        <v>2081712.13</v>
      </c>
      <c r="M39" s="91">
        <f t="shared" si="16"/>
        <v>0</v>
      </c>
      <c r="N39" s="91">
        <f t="shared" si="16"/>
        <v>4209133.07</v>
      </c>
      <c r="O39" s="91">
        <f t="shared" si="16"/>
        <v>0</v>
      </c>
      <c r="P39" s="91">
        <f t="shared" si="16"/>
        <v>0</v>
      </c>
      <c r="Q39" s="91">
        <f t="shared" si="16"/>
        <v>0</v>
      </c>
      <c r="R39" s="91">
        <f t="shared" si="16"/>
        <v>0</v>
      </c>
      <c r="S39" s="91">
        <f t="shared" si="16"/>
        <v>0</v>
      </c>
      <c r="T39" s="91">
        <f t="shared" si="16"/>
        <v>0</v>
      </c>
      <c r="U39" s="91">
        <f t="shared" si="16"/>
        <v>0</v>
      </c>
      <c r="V39" s="91">
        <f t="shared" si="16"/>
        <v>41439674.219999999</v>
      </c>
      <c r="W39" s="91">
        <f>W36+W37+W38</f>
        <v>15254767.08</v>
      </c>
      <c r="X39" s="91">
        <f>X36+X37+X38</f>
        <v>95257772.089999989</v>
      </c>
      <c r="Y39" s="91">
        <f>Y36+Y37+Y38</f>
        <v>0</v>
      </c>
      <c r="Z39" s="91">
        <f>Z36+Z37+Z38</f>
        <v>95257772.089999989</v>
      </c>
    </row>
    <row r="40" spans="1:26" x14ac:dyDescent="0.2">
      <c r="A40" s="209" t="s">
        <v>401</v>
      </c>
      <c r="B40" s="209"/>
      <c r="C40" s="209"/>
      <c r="D40" s="209"/>
      <c r="E40" s="209"/>
      <c r="F40" s="209"/>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22516045.079999998</v>
      </c>
      <c r="X40" s="90">
        <f>H40+I40+J40+K40-L40+M40+N40+O40+P40+Q40+R40+V40+W40+S40+T40+U40</f>
        <v>22516045.079999998</v>
      </c>
      <c r="Y40" s="89">
        <v>0</v>
      </c>
      <c r="Z40" s="90">
        <f t="shared" ref="Z40:Z58" si="17">X40+Y40</f>
        <v>22516045.079999998</v>
      </c>
    </row>
    <row r="41" spans="1:26" x14ac:dyDescent="0.2">
      <c r="A41" s="209" t="s">
        <v>402</v>
      </c>
      <c r="B41" s="209"/>
      <c r="C41" s="209"/>
      <c r="D41" s="209"/>
      <c r="E41" s="209"/>
      <c r="F41" s="209"/>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09" t="s">
        <v>403</v>
      </c>
      <c r="B42" s="209"/>
      <c r="C42" s="209"/>
      <c r="D42" s="209"/>
      <c r="E42" s="209"/>
      <c r="F42" s="209"/>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09" t="s">
        <v>404</v>
      </c>
      <c r="B43" s="209"/>
      <c r="C43" s="209"/>
      <c r="D43" s="209"/>
      <c r="E43" s="209"/>
      <c r="F43" s="209"/>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09" t="s">
        <v>405</v>
      </c>
      <c r="B44" s="209"/>
      <c r="C44" s="209"/>
      <c r="D44" s="209"/>
      <c r="E44" s="209"/>
      <c r="F44" s="209"/>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09" t="s">
        <v>406</v>
      </c>
      <c r="B45" s="209"/>
      <c r="C45" s="209"/>
      <c r="D45" s="209"/>
      <c r="E45" s="209"/>
      <c r="F45" s="209"/>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09" t="s">
        <v>407</v>
      </c>
      <c r="B46" s="209"/>
      <c r="C46" s="209"/>
      <c r="D46" s="209"/>
      <c r="E46" s="209"/>
      <c r="F46" s="209"/>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09" t="s">
        <v>408</v>
      </c>
      <c r="B47" s="209"/>
      <c r="C47" s="209"/>
      <c r="D47" s="209"/>
      <c r="E47" s="209"/>
      <c r="F47" s="209"/>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09" t="s">
        <v>409</v>
      </c>
      <c r="B48" s="209"/>
      <c r="C48" s="209"/>
      <c r="D48" s="209"/>
      <c r="E48" s="209"/>
      <c r="F48" s="209"/>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09" t="s">
        <v>410</v>
      </c>
      <c r="B49" s="209"/>
      <c r="C49" s="209"/>
      <c r="D49" s="209"/>
      <c r="E49" s="209"/>
      <c r="F49" s="209"/>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09" t="s">
        <v>411</v>
      </c>
      <c r="B50" s="209"/>
      <c r="C50" s="209"/>
      <c r="D50" s="209"/>
      <c r="E50" s="209"/>
      <c r="F50" s="209"/>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09" t="s">
        <v>412</v>
      </c>
      <c r="B51" s="209"/>
      <c r="C51" s="209"/>
      <c r="D51" s="209"/>
      <c r="E51" s="209"/>
      <c r="F51" s="209"/>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09" t="s">
        <v>413</v>
      </c>
      <c r="B52" s="209"/>
      <c r="C52" s="209"/>
      <c r="D52" s="209"/>
      <c r="E52" s="209"/>
      <c r="F52" s="209"/>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09" t="s">
        <v>414</v>
      </c>
      <c r="B53" s="209"/>
      <c r="C53" s="209"/>
      <c r="D53" s="209"/>
      <c r="E53" s="209"/>
      <c r="F53" s="209"/>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09" t="s">
        <v>415</v>
      </c>
      <c r="B54" s="209"/>
      <c r="C54" s="209"/>
      <c r="D54" s="209"/>
      <c r="E54" s="209"/>
      <c r="F54" s="209"/>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09" t="s">
        <v>427</v>
      </c>
      <c r="B55" s="209"/>
      <c r="C55" s="209"/>
      <c r="D55" s="209"/>
      <c r="E55" s="209"/>
      <c r="F55" s="209"/>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09" t="s">
        <v>417</v>
      </c>
      <c r="B56" s="209"/>
      <c r="C56" s="209"/>
      <c r="D56" s="209"/>
      <c r="E56" s="209"/>
      <c r="F56" s="209"/>
      <c r="G56" s="86">
        <v>48</v>
      </c>
      <c r="H56" s="89">
        <v>0</v>
      </c>
      <c r="I56" s="89">
        <v>0</v>
      </c>
      <c r="J56" s="89">
        <v>0</v>
      </c>
      <c r="K56" s="89">
        <v>0</v>
      </c>
      <c r="L56" s="89">
        <v>0</v>
      </c>
      <c r="M56" s="89">
        <v>0</v>
      </c>
      <c r="N56" s="89">
        <v>0</v>
      </c>
      <c r="O56" s="89">
        <v>0</v>
      </c>
      <c r="P56" s="89">
        <v>0</v>
      </c>
      <c r="Q56" s="89">
        <v>0</v>
      </c>
      <c r="R56" s="89">
        <v>0</v>
      </c>
      <c r="S56" s="89">
        <v>0</v>
      </c>
      <c r="T56" s="89">
        <v>0</v>
      </c>
      <c r="U56" s="89">
        <v>0</v>
      </c>
      <c r="V56" s="89">
        <v>172453.79</v>
      </c>
      <c r="W56" s="89">
        <v>0</v>
      </c>
      <c r="X56" s="90">
        <f t="shared" si="18"/>
        <v>172453.79</v>
      </c>
      <c r="Y56" s="89">
        <v>0</v>
      </c>
      <c r="Z56" s="90">
        <f t="shared" si="17"/>
        <v>172453.79</v>
      </c>
    </row>
    <row r="57" spans="1:26" x14ac:dyDescent="0.2">
      <c r="A57" s="209" t="s">
        <v>428</v>
      </c>
      <c r="B57" s="209"/>
      <c r="C57" s="209"/>
      <c r="D57" s="209"/>
      <c r="E57" s="209"/>
      <c r="F57" s="209"/>
      <c r="G57" s="86">
        <v>49</v>
      </c>
      <c r="H57" s="89">
        <v>0</v>
      </c>
      <c r="I57" s="89">
        <v>0</v>
      </c>
      <c r="J57" s="89">
        <v>0</v>
      </c>
      <c r="K57" s="89">
        <v>0</v>
      </c>
      <c r="L57" s="89">
        <v>0</v>
      </c>
      <c r="M57" s="89">
        <v>0</v>
      </c>
      <c r="N57" s="89">
        <v>0</v>
      </c>
      <c r="O57" s="89">
        <v>0</v>
      </c>
      <c r="P57" s="89">
        <v>0</v>
      </c>
      <c r="Q57" s="89">
        <v>0</v>
      </c>
      <c r="R57" s="89">
        <v>0</v>
      </c>
      <c r="S57" s="89">
        <v>0</v>
      </c>
      <c r="T57" s="89">
        <v>0</v>
      </c>
      <c r="U57" s="89">
        <v>0</v>
      </c>
      <c r="V57" s="89">
        <v>15254767.08</v>
      </c>
      <c r="W57" s="89">
        <v>-15254767.08</v>
      </c>
      <c r="X57" s="90">
        <f t="shared" si="18"/>
        <v>0</v>
      </c>
      <c r="Y57" s="89">
        <v>0</v>
      </c>
      <c r="Z57" s="90">
        <f t="shared" si="17"/>
        <v>0</v>
      </c>
    </row>
    <row r="58" spans="1:26" x14ac:dyDescent="0.2">
      <c r="A58" s="209" t="s">
        <v>419</v>
      </c>
      <c r="B58" s="209"/>
      <c r="C58" s="209"/>
      <c r="D58" s="209"/>
      <c r="E58" s="209"/>
      <c r="F58" s="209"/>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0" t="s">
        <v>429</v>
      </c>
      <c r="B59" s="210"/>
      <c r="C59" s="210"/>
      <c r="D59" s="210"/>
      <c r="E59" s="210"/>
      <c r="F59" s="210"/>
      <c r="G59" s="87">
        <v>51</v>
      </c>
      <c r="H59" s="91">
        <f>SUM(H39:H58)</f>
        <v>27778480</v>
      </c>
      <c r="I59" s="91">
        <f t="shared" ref="I59:Z59" si="19">SUM(I39:I58)</f>
        <v>-282843.53999999998</v>
      </c>
      <c r="J59" s="91">
        <f t="shared" si="19"/>
        <v>2461810.2999999998</v>
      </c>
      <c r="K59" s="91">
        <f t="shared" si="19"/>
        <v>6478463.0899999999</v>
      </c>
      <c r="L59" s="91">
        <f t="shared" si="19"/>
        <v>2081712.13</v>
      </c>
      <c r="M59" s="91">
        <f t="shared" si="19"/>
        <v>0</v>
      </c>
      <c r="N59" s="91">
        <f t="shared" si="19"/>
        <v>4209133.07</v>
      </c>
      <c r="O59" s="91">
        <f t="shared" si="19"/>
        <v>0</v>
      </c>
      <c r="P59" s="91">
        <f t="shared" si="19"/>
        <v>0</v>
      </c>
      <c r="Q59" s="91">
        <f t="shared" si="19"/>
        <v>0</v>
      </c>
      <c r="R59" s="91">
        <f t="shared" si="19"/>
        <v>0</v>
      </c>
      <c r="S59" s="91">
        <f t="shared" si="19"/>
        <v>0</v>
      </c>
      <c r="T59" s="91">
        <f t="shared" si="19"/>
        <v>0</v>
      </c>
      <c r="U59" s="91">
        <f t="shared" si="19"/>
        <v>0</v>
      </c>
      <c r="V59" s="91">
        <f t="shared" si="19"/>
        <v>56866895.089999996</v>
      </c>
      <c r="W59" s="91">
        <f t="shared" si="19"/>
        <v>22516045.079999998</v>
      </c>
      <c r="X59" s="91">
        <f>SUM(X39:X58)</f>
        <v>117946270.95999999</v>
      </c>
      <c r="Y59" s="91">
        <f t="shared" si="19"/>
        <v>0</v>
      </c>
      <c r="Z59" s="91">
        <f t="shared" si="19"/>
        <v>117946270.95999999</v>
      </c>
    </row>
    <row r="60" spans="1:26" x14ac:dyDescent="0.2">
      <c r="A60" s="211" t="s">
        <v>421</v>
      </c>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row>
    <row r="61" spans="1:26" ht="31.5" customHeight="1" x14ac:dyDescent="0.2">
      <c r="A61" s="208" t="s">
        <v>430</v>
      </c>
      <c r="B61" s="208"/>
      <c r="C61" s="208"/>
      <c r="D61" s="208"/>
      <c r="E61" s="208"/>
      <c r="F61" s="208"/>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08" t="s">
        <v>431</v>
      </c>
      <c r="B62" s="208"/>
      <c r="C62" s="208"/>
      <c r="D62" s="208"/>
      <c r="E62" s="208"/>
      <c r="F62" s="208"/>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22516045.079999998</v>
      </c>
      <c r="X62" s="91">
        <f>X40+X61</f>
        <v>22516045.079999998</v>
      </c>
      <c r="Y62" s="91">
        <f t="shared" si="22"/>
        <v>0</v>
      </c>
      <c r="Z62" s="91">
        <f t="shared" si="22"/>
        <v>22516045.079999998</v>
      </c>
    </row>
    <row r="63" spans="1:26" ht="29.25" customHeight="1" x14ac:dyDescent="0.2">
      <c r="A63" s="208" t="s">
        <v>432</v>
      </c>
      <c r="B63" s="208"/>
      <c r="C63" s="208"/>
      <c r="D63" s="208"/>
      <c r="E63" s="208"/>
      <c r="F63" s="208"/>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15427220.869999999</v>
      </c>
      <c r="W63" s="91">
        <f t="shared" si="24"/>
        <v>-15254767.08</v>
      </c>
      <c r="X63" s="91">
        <f>SUM(X50:X58)</f>
        <v>172453.79</v>
      </c>
      <c r="Y63" s="91">
        <f t="shared" si="24"/>
        <v>0</v>
      </c>
      <c r="Z63" s="91">
        <f t="shared" si="24"/>
        <v>172453.79</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50"/>
  <sheetViews>
    <sheetView zoomScale="64" zoomScaleNormal="64" workbookViewId="0">
      <selection sqref="A1:J150"/>
    </sheetView>
  </sheetViews>
  <sheetFormatPr defaultRowHeight="12.75" x14ac:dyDescent="0.2"/>
  <cols>
    <col min="10" max="10" width="128.140625" customWidth="1"/>
  </cols>
  <sheetData>
    <row r="1" spans="1:10" ht="12.75" customHeight="1" x14ac:dyDescent="0.2">
      <c r="A1" s="92" t="s">
        <v>464</v>
      </c>
      <c r="B1" s="92"/>
      <c r="C1" s="92"/>
      <c r="D1" s="92"/>
      <c r="E1" s="92"/>
      <c r="F1" s="92"/>
      <c r="G1" s="92"/>
      <c r="H1" s="92"/>
      <c r="I1" s="92"/>
      <c r="J1" s="92"/>
    </row>
    <row r="2" spans="1:10" x14ac:dyDescent="0.2">
      <c r="A2" s="92"/>
      <c r="B2" s="92"/>
      <c r="C2" s="92"/>
      <c r="D2" s="92"/>
      <c r="E2" s="92"/>
      <c r="F2" s="92"/>
      <c r="G2" s="92"/>
      <c r="H2" s="92"/>
      <c r="I2" s="92"/>
      <c r="J2" s="92"/>
    </row>
    <row r="3" spans="1:10" x14ac:dyDescent="0.2">
      <c r="A3" s="92"/>
      <c r="B3" s="92"/>
      <c r="C3" s="92"/>
      <c r="D3" s="92"/>
      <c r="E3" s="92"/>
      <c r="F3" s="92"/>
      <c r="G3" s="92"/>
      <c r="H3" s="92"/>
      <c r="I3" s="92"/>
      <c r="J3" s="92"/>
    </row>
    <row r="4" spans="1:10" x14ac:dyDescent="0.2">
      <c r="A4" s="92"/>
      <c r="B4" s="92"/>
      <c r="C4" s="92"/>
      <c r="D4" s="92"/>
      <c r="E4" s="92"/>
      <c r="F4" s="92"/>
      <c r="G4" s="92"/>
      <c r="H4" s="92"/>
      <c r="I4" s="92"/>
      <c r="J4" s="92"/>
    </row>
    <row r="5" spans="1:10" x14ac:dyDescent="0.2">
      <c r="A5" s="92"/>
      <c r="B5" s="92"/>
      <c r="C5" s="92"/>
      <c r="D5" s="92"/>
      <c r="E5" s="92"/>
      <c r="F5" s="92"/>
      <c r="G5" s="92"/>
      <c r="H5" s="92"/>
      <c r="I5" s="92"/>
      <c r="J5" s="92"/>
    </row>
    <row r="6" spans="1:10" x14ac:dyDescent="0.2">
      <c r="A6" s="92"/>
      <c r="B6" s="92"/>
      <c r="C6" s="92"/>
      <c r="D6" s="92"/>
      <c r="E6" s="92"/>
      <c r="F6" s="92"/>
      <c r="G6" s="92"/>
      <c r="H6" s="92"/>
      <c r="I6" s="92"/>
      <c r="J6" s="92"/>
    </row>
    <row r="7" spans="1:10" x14ac:dyDescent="0.2">
      <c r="A7" s="92"/>
      <c r="B7" s="92"/>
      <c r="C7" s="92"/>
      <c r="D7" s="92"/>
      <c r="E7" s="92"/>
      <c r="F7" s="92"/>
      <c r="G7" s="92"/>
      <c r="H7" s="92"/>
      <c r="I7" s="92"/>
      <c r="J7" s="92"/>
    </row>
    <row r="8" spans="1:10" x14ac:dyDescent="0.2">
      <c r="A8" s="92"/>
      <c r="B8" s="92"/>
      <c r="C8" s="92"/>
      <c r="D8" s="92"/>
      <c r="E8" s="92"/>
      <c r="F8" s="92"/>
      <c r="G8" s="92"/>
      <c r="H8" s="92"/>
      <c r="I8" s="92"/>
      <c r="J8" s="92"/>
    </row>
    <row r="9" spans="1:10" x14ac:dyDescent="0.2">
      <c r="A9" s="92"/>
      <c r="B9" s="92"/>
      <c r="C9" s="92"/>
      <c r="D9" s="92"/>
      <c r="E9" s="92"/>
      <c r="F9" s="92"/>
      <c r="G9" s="92"/>
      <c r="H9" s="92"/>
      <c r="I9" s="92"/>
      <c r="J9" s="92"/>
    </row>
    <row r="10" spans="1:10" x14ac:dyDescent="0.2">
      <c r="A10" s="92"/>
      <c r="B10" s="92"/>
      <c r="C10" s="92"/>
      <c r="D10" s="92"/>
      <c r="E10" s="92"/>
      <c r="F10" s="92"/>
      <c r="G10" s="92"/>
      <c r="H10" s="92"/>
      <c r="I10" s="92"/>
      <c r="J10" s="92"/>
    </row>
    <row r="11" spans="1:10" x14ac:dyDescent="0.2">
      <c r="A11" s="92"/>
      <c r="B11" s="92"/>
      <c r="C11" s="92"/>
      <c r="D11" s="92"/>
      <c r="E11" s="92"/>
      <c r="F11" s="92"/>
      <c r="G11" s="92"/>
      <c r="H11" s="92"/>
      <c r="I11" s="92"/>
      <c r="J11" s="92"/>
    </row>
    <row r="12" spans="1:10" x14ac:dyDescent="0.2">
      <c r="A12" s="92"/>
      <c r="B12" s="92"/>
      <c r="C12" s="92"/>
      <c r="D12" s="92"/>
      <c r="E12" s="92"/>
      <c r="F12" s="92"/>
      <c r="G12" s="92"/>
      <c r="H12" s="92"/>
      <c r="I12" s="92"/>
      <c r="J12" s="92"/>
    </row>
    <row r="13" spans="1:10" x14ac:dyDescent="0.2">
      <c r="A13" s="92"/>
      <c r="B13" s="92"/>
      <c r="C13" s="92"/>
      <c r="D13" s="92"/>
      <c r="E13" s="92"/>
      <c r="F13" s="92"/>
      <c r="G13" s="92"/>
      <c r="H13" s="92"/>
      <c r="I13" s="92"/>
      <c r="J13" s="92"/>
    </row>
    <row r="14" spans="1:10" x14ac:dyDescent="0.2">
      <c r="A14" s="92"/>
      <c r="B14" s="92"/>
      <c r="C14" s="92"/>
      <c r="D14" s="92"/>
      <c r="E14" s="92"/>
      <c r="F14" s="92"/>
      <c r="G14" s="92"/>
      <c r="H14" s="92"/>
      <c r="I14" s="92"/>
      <c r="J14" s="92"/>
    </row>
    <row r="15" spans="1:10" x14ac:dyDescent="0.2">
      <c r="A15" s="92"/>
      <c r="B15" s="92"/>
      <c r="C15" s="92"/>
      <c r="D15" s="92"/>
      <c r="E15" s="92"/>
      <c r="F15" s="92"/>
      <c r="G15" s="92"/>
      <c r="H15" s="92"/>
      <c r="I15" s="92"/>
      <c r="J15" s="92"/>
    </row>
    <row r="16" spans="1:10" x14ac:dyDescent="0.2">
      <c r="A16" s="92"/>
      <c r="B16" s="92"/>
      <c r="C16" s="92"/>
      <c r="D16" s="92"/>
      <c r="E16" s="92"/>
      <c r="F16" s="92"/>
      <c r="G16" s="92"/>
      <c r="H16" s="92"/>
      <c r="I16" s="92"/>
      <c r="J16" s="92"/>
    </row>
    <row r="17" spans="1:10" x14ac:dyDescent="0.2">
      <c r="A17" s="92"/>
      <c r="B17" s="92"/>
      <c r="C17" s="92"/>
      <c r="D17" s="92"/>
      <c r="E17" s="92"/>
      <c r="F17" s="92"/>
      <c r="G17" s="92"/>
      <c r="H17" s="92"/>
      <c r="I17" s="92"/>
      <c r="J17" s="92"/>
    </row>
    <row r="18" spans="1:10" x14ac:dyDescent="0.2">
      <c r="A18" s="92"/>
      <c r="B18" s="92"/>
      <c r="C18" s="92"/>
      <c r="D18" s="92"/>
      <c r="E18" s="92"/>
      <c r="F18" s="92"/>
      <c r="G18" s="92"/>
      <c r="H18" s="92"/>
      <c r="I18" s="92"/>
      <c r="J18" s="92"/>
    </row>
    <row r="19" spans="1:10" x14ac:dyDescent="0.2">
      <c r="A19" s="92"/>
      <c r="B19" s="92"/>
      <c r="C19" s="92"/>
      <c r="D19" s="92"/>
      <c r="E19" s="92"/>
      <c r="F19" s="92"/>
      <c r="G19" s="92"/>
      <c r="H19" s="92"/>
      <c r="I19" s="92"/>
      <c r="J19" s="92"/>
    </row>
    <row r="20" spans="1:10" x14ac:dyDescent="0.2">
      <c r="A20" s="92"/>
      <c r="B20" s="92"/>
      <c r="C20" s="92"/>
      <c r="D20" s="92"/>
      <c r="E20" s="92"/>
      <c r="F20" s="92"/>
      <c r="G20" s="92"/>
      <c r="H20" s="92"/>
      <c r="I20" s="92"/>
      <c r="J20" s="92"/>
    </row>
    <row r="21" spans="1:10" x14ac:dyDescent="0.2">
      <c r="A21" s="92"/>
      <c r="B21" s="92"/>
      <c r="C21" s="92"/>
      <c r="D21" s="92"/>
      <c r="E21" s="92"/>
      <c r="F21" s="92"/>
      <c r="G21" s="92"/>
      <c r="H21" s="92"/>
      <c r="I21" s="92"/>
      <c r="J21" s="92"/>
    </row>
    <row r="22" spans="1:10" x14ac:dyDescent="0.2">
      <c r="A22" s="92"/>
      <c r="B22" s="92"/>
      <c r="C22" s="92"/>
      <c r="D22" s="92"/>
      <c r="E22" s="92"/>
      <c r="F22" s="92"/>
      <c r="G22" s="92"/>
      <c r="H22" s="92"/>
      <c r="I22" s="92"/>
      <c r="J22" s="92"/>
    </row>
    <row r="23" spans="1:10" x14ac:dyDescent="0.2">
      <c r="A23" s="92"/>
      <c r="B23" s="92"/>
      <c r="C23" s="92"/>
      <c r="D23" s="92"/>
      <c r="E23" s="92"/>
      <c r="F23" s="92"/>
      <c r="G23" s="92"/>
      <c r="H23" s="92"/>
      <c r="I23" s="92"/>
      <c r="J23" s="92"/>
    </row>
    <row r="24" spans="1:10" x14ac:dyDescent="0.2">
      <c r="A24" s="92"/>
      <c r="B24" s="92"/>
      <c r="C24" s="92"/>
      <c r="D24" s="92"/>
      <c r="E24" s="92"/>
      <c r="F24" s="92"/>
      <c r="G24" s="92"/>
      <c r="H24" s="92"/>
      <c r="I24" s="92"/>
      <c r="J24" s="92"/>
    </row>
    <row r="25" spans="1:10" ht="102.75" customHeight="1" x14ac:dyDescent="0.2">
      <c r="A25" s="92"/>
      <c r="B25" s="92"/>
      <c r="C25" s="92"/>
      <c r="D25" s="92"/>
      <c r="E25" s="92"/>
      <c r="F25" s="92"/>
      <c r="G25" s="92"/>
      <c r="H25" s="92"/>
      <c r="I25" s="92"/>
      <c r="J25" s="92"/>
    </row>
    <row r="26" spans="1:10" ht="104.25" customHeight="1" x14ac:dyDescent="0.2">
      <c r="A26" s="92"/>
      <c r="B26" s="92"/>
      <c r="C26" s="92"/>
      <c r="D26" s="92"/>
      <c r="E26" s="92"/>
      <c r="F26" s="92"/>
      <c r="G26" s="92"/>
      <c r="H26" s="92"/>
      <c r="I26" s="92"/>
      <c r="J26" s="92"/>
    </row>
    <row r="27" spans="1:10" ht="75" customHeight="1" x14ac:dyDescent="0.2">
      <c r="A27" s="92"/>
      <c r="B27" s="92"/>
      <c r="C27" s="92"/>
      <c r="D27" s="92"/>
      <c r="E27" s="92"/>
      <c r="F27" s="92"/>
      <c r="G27" s="92"/>
      <c r="H27" s="92"/>
      <c r="I27" s="92"/>
      <c r="J27" s="92"/>
    </row>
    <row r="28" spans="1:10" ht="87.75" customHeight="1" x14ac:dyDescent="0.2">
      <c r="A28" s="92"/>
      <c r="B28" s="92"/>
      <c r="C28" s="92"/>
      <c r="D28" s="92"/>
      <c r="E28" s="92"/>
      <c r="F28" s="92"/>
      <c r="G28" s="92"/>
      <c r="H28" s="92"/>
      <c r="I28" s="92"/>
      <c r="J28" s="92"/>
    </row>
    <row r="29" spans="1:10" ht="85.5" customHeight="1" x14ac:dyDescent="0.2">
      <c r="A29" s="92"/>
      <c r="B29" s="92"/>
      <c r="C29" s="92"/>
      <c r="D29" s="92"/>
      <c r="E29" s="92"/>
      <c r="F29" s="92"/>
      <c r="G29" s="92"/>
      <c r="H29" s="92"/>
      <c r="I29" s="92"/>
      <c r="J29" s="92"/>
    </row>
    <row r="30" spans="1:10" ht="262.5" customHeight="1" x14ac:dyDescent="0.2">
      <c r="A30" s="92"/>
      <c r="B30" s="92"/>
      <c r="C30" s="92"/>
      <c r="D30" s="92"/>
      <c r="E30" s="92"/>
      <c r="F30" s="92"/>
      <c r="G30" s="92"/>
      <c r="H30" s="92"/>
      <c r="I30" s="92"/>
      <c r="J30" s="92"/>
    </row>
    <row r="31" spans="1:10" x14ac:dyDescent="0.2">
      <c r="A31" s="92"/>
      <c r="B31" s="92"/>
      <c r="C31" s="92"/>
      <c r="D31" s="92"/>
      <c r="E31" s="92"/>
      <c r="F31" s="92"/>
      <c r="G31" s="92"/>
      <c r="H31" s="92"/>
      <c r="I31" s="92"/>
      <c r="J31" s="92"/>
    </row>
    <row r="32" spans="1:10" x14ac:dyDescent="0.2">
      <c r="A32" s="92"/>
      <c r="B32" s="92"/>
      <c r="C32" s="92"/>
      <c r="D32" s="92"/>
      <c r="E32" s="92"/>
      <c r="F32" s="92"/>
      <c r="G32" s="92"/>
      <c r="H32" s="92"/>
      <c r="I32" s="92"/>
      <c r="J32" s="92"/>
    </row>
    <row r="33" spans="1:10" x14ac:dyDescent="0.2">
      <c r="A33" s="92"/>
      <c r="B33" s="92"/>
      <c r="C33" s="92"/>
      <c r="D33" s="92"/>
      <c r="E33" s="92"/>
      <c r="F33" s="92"/>
      <c r="G33" s="92"/>
      <c r="H33" s="92"/>
      <c r="I33" s="92"/>
      <c r="J33" s="92"/>
    </row>
    <row r="34" spans="1:10" x14ac:dyDescent="0.2">
      <c r="A34" s="92"/>
      <c r="B34" s="92"/>
      <c r="C34" s="92"/>
      <c r="D34" s="92"/>
      <c r="E34" s="92"/>
      <c r="F34" s="92"/>
      <c r="G34" s="92"/>
      <c r="H34" s="92"/>
      <c r="I34" s="92"/>
      <c r="J34" s="92"/>
    </row>
    <row r="35" spans="1:10" x14ac:dyDescent="0.2">
      <c r="A35" s="92"/>
      <c r="B35" s="92"/>
      <c r="C35" s="92"/>
      <c r="D35" s="92"/>
      <c r="E35" s="92"/>
      <c r="F35" s="92"/>
      <c r="G35" s="92"/>
      <c r="H35" s="92"/>
      <c r="I35" s="92"/>
      <c r="J35" s="92"/>
    </row>
    <row r="36" spans="1:10" x14ac:dyDescent="0.2">
      <c r="A36" s="92"/>
      <c r="B36" s="92"/>
      <c r="C36" s="92"/>
      <c r="D36" s="92"/>
      <c r="E36" s="92"/>
      <c r="F36" s="92"/>
      <c r="G36" s="92"/>
      <c r="H36" s="92"/>
      <c r="I36" s="92"/>
      <c r="J36" s="92"/>
    </row>
    <row r="37" spans="1:10" x14ac:dyDescent="0.2">
      <c r="A37" s="92"/>
      <c r="B37" s="92"/>
      <c r="C37" s="92"/>
      <c r="D37" s="92"/>
      <c r="E37" s="92"/>
      <c r="F37" s="92"/>
      <c r="G37" s="92"/>
      <c r="H37" s="92"/>
      <c r="I37" s="92"/>
      <c r="J37" s="92"/>
    </row>
    <row r="38" spans="1:10" x14ac:dyDescent="0.2">
      <c r="A38" s="92"/>
      <c r="B38" s="92"/>
      <c r="C38" s="92"/>
      <c r="D38" s="92"/>
      <c r="E38" s="92"/>
      <c r="F38" s="92"/>
      <c r="G38" s="92"/>
      <c r="H38" s="92"/>
      <c r="I38" s="92"/>
      <c r="J38" s="92"/>
    </row>
    <row r="39" spans="1:10" x14ac:dyDescent="0.2">
      <c r="A39" s="92"/>
      <c r="B39" s="92"/>
      <c r="C39" s="92"/>
      <c r="D39" s="92"/>
      <c r="E39" s="92"/>
      <c r="F39" s="92"/>
      <c r="G39" s="92"/>
      <c r="H39" s="92"/>
      <c r="I39" s="92"/>
      <c r="J39" s="92"/>
    </row>
    <row r="40" spans="1:10" x14ac:dyDescent="0.2">
      <c r="A40" s="92"/>
      <c r="B40" s="92"/>
      <c r="C40" s="92"/>
      <c r="D40" s="92"/>
      <c r="E40" s="92"/>
      <c r="F40" s="92"/>
      <c r="G40" s="92"/>
      <c r="H40" s="92"/>
      <c r="I40" s="92"/>
      <c r="J40" s="92"/>
    </row>
    <row r="41" spans="1:10" x14ac:dyDescent="0.2">
      <c r="A41" s="92"/>
      <c r="B41" s="92"/>
      <c r="C41" s="92"/>
      <c r="D41" s="92"/>
      <c r="E41" s="92"/>
      <c r="F41" s="92"/>
      <c r="G41" s="92"/>
      <c r="H41" s="92"/>
      <c r="I41" s="92"/>
      <c r="J41" s="92"/>
    </row>
    <row r="42" spans="1:10" x14ac:dyDescent="0.2">
      <c r="A42" s="92"/>
      <c r="B42" s="92"/>
      <c r="C42" s="92"/>
      <c r="D42" s="92"/>
      <c r="E42" s="92"/>
      <c r="F42" s="92"/>
      <c r="G42" s="92"/>
      <c r="H42" s="92"/>
      <c r="I42" s="92"/>
      <c r="J42" s="92"/>
    </row>
    <row r="43" spans="1:10" x14ac:dyDescent="0.2">
      <c r="A43" s="92"/>
      <c r="B43" s="92"/>
      <c r="C43" s="92"/>
      <c r="D43" s="92"/>
      <c r="E43" s="92"/>
      <c r="F43" s="92"/>
      <c r="G43" s="92"/>
      <c r="H43" s="92"/>
      <c r="I43" s="92"/>
      <c r="J43" s="92"/>
    </row>
    <row r="44" spans="1:10" x14ac:dyDescent="0.2">
      <c r="A44" s="92"/>
      <c r="B44" s="92"/>
      <c r="C44" s="92"/>
      <c r="D44" s="92"/>
      <c r="E44" s="92"/>
      <c r="F44" s="92"/>
      <c r="G44" s="92"/>
      <c r="H44" s="92"/>
      <c r="I44" s="92"/>
      <c r="J44" s="92"/>
    </row>
    <row r="45" spans="1:10" x14ac:dyDescent="0.2">
      <c r="A45" s="92"/>
      <c r="B45" s="92"/>
      <c r="C45" s="92"/>
      <c r="D45" s="92"/>
      <c r="E45" s="92"/>
      <c r="F45" s="92"/>
      <c r="G45" s="92"/>
      <c r="H45" s="92"/>
      <c r="I45" s="92"/>
      <c r="J45" s="92"/>
    </row>
    <row r="46" spans="1:10" x14ac:dyDescent="0.2">
      <c r="A46" s="92"/>
      <c r="B46" s="92"/>
      <c r="C46" s="92"/>
      <c r="D46" s="92"/>
      <c r="E46" s="92"/>
      <c r="F46" s="92"/>
      <c r="G46" s="92"/>
      <c r="H46" s="92"/>
      <c r="I46" s="92"/>
      <c r="J46" s="92"/>
    </row>
    <row r="47" spans="1:10" x14ac:dyDescent="0.2">
      <c r="A47" s="92"/>
      <c r="B47" s="92"/>
      <c r="C47" s="92"/>
      <c r="D47" s="92"/>
      <c r="E47" s="92"/>
      <c r="F47" s="92"/>
      <c r="G47" s="92"/>
      <c r="H47" s="92"/>
      <c r="I47" s="92"/>
      <c r="J47" s="92"/>
    </row>
    <row r="48" spans="1:10" x14ac:dyDescent="0.2">
      <c r="A48" s="92"/>
      <c r="B48" s="92"/>
      <c r="C48" s="92"/>
      <c r="D48" s="92"/>
      <c r="E48" s="92"/>
      <c r="F48" s="92"/>
      <c r="G48" s="92"/>
      <c r="H48" s="92"/>
      <c r="I48" s="92"/>
      <c r="J48" s="92"/>
    </row>
    <row r="49" spans="1:10" x14ac:dyDescent="0.2">
      <c r="A49" s="92"/>
      <c r="B49" s="92"/>
      <c r="C49" s="92"/>
      <c r="D49" s="92"/>
      <c r="E49" s="92"/>
      <c r="F49" s="92"/>
      <c r="G49" s="92"/>
      <c r="H49" s="92"/>
      <c r="I49" s="92"/>
      <c r="J49" s="92"/>
    </row>
    <row r="50" spans="1:10" x14ac:dyDescent="0.2">
      <c r="A50" s="92"/>
      <c r="B50" s="92"/>
      <c r="C50" s="92"/>
      <c r="D50" s="92"/>
      <c r="E50" s="92"/>
      <c r="F50" s="92"/>
      <c r="G50" s="92"/>
      <c r="H50" s="92"/>
      <c r="I50" s="92"/>
      <c r="J50" s="92"/>
    </row>
    <row r="51" spans="1:10" x14ac:dyDescent="0.2">
      <c r="A51" s="92"/>
      <c r="B51" s="92"/>
      <c r="C51" s="92"/>
      <c r="D51" s="92"/>
      <c r="E51" s="92"/>
      <c r="F51" s="92"/>
      <c r="G51" s="92"/>
      <c r="H51" s="92"/>
      <c r="I51" s="92"/>
      <c r="J51" s="92"/>
    </row>
    <row r="52" spans="1:10" x14ac:dyDescent="0.2">
      <c r="A52" s="92"/>
      <c r="B52" s="92"/>
      <c r="C52" s="92"/>
      <c r="D52" s="92"/>
      <c r="E52" s="92"/>
      <c r="F52" s="92"/>
      <c r="G52" s="92"/>
      <c r="H52" s="92"/>
      <c r="I52" s="92"/>
      <c r="J52" s="92"/>
    </row>
    <row r="53" spans="1:10" x14ac:dyDescent="0.2">
      <c r="A53" s="92"/>
      <c r="B53" s="92"/>
      <c r="C53" s="92"/>
      <c r="D53" s="92"/>
      <c r="E53" s="92"/>
      <c r="F53" s="92"/>
      <c r="G53" s="92"/>
      <c r="H53" s="92"/>
      <c r="I53" s="92"/>
      <c r="J53" s="92"/>
    </row>
    <row r="54" spans="1:10" x14ac:dyDescent="0.2">
      <c r="A54" s="92"/>
      <c r="B54" s="92"/>
      <c r="C54" s="92"/>
      <c r="D54" s="92"/>
      <c r="E54" s="92"/>
      <c r="F54" s="92"/>
      <c r="G54" s="92"/>
      <c r="H54" s="92"/>
      <c r="I54" s="92"/>
      <c r="J54" s="92"/>
    </row>
    <row r="55" spans="1:10" x14ac:dyDescent="0.2">
      <c r="A55" s="92"/>
      <c r="B55" s="92"/>
      <c r="C55" s="92"/>
      <c r="D55" s="92"/>
      <c r="E55" s="92"/>
      <c r="F55" s="92"/>
      <c r="G55" s="92"/>
      <c r="H55" s="92"/>
      <c r="I55" s="92"/>
      <c r="J55" s="92"/>
    </row>
    <row r="56" spans="1:10" x14ac:dyDescent="0.2">
      <c r="A56" s="92"/>
      <c r="B56" s="92"/>
      <c r="C56" s="92"/>
      <c r="D56" s="92"/>
      <c r="E56" s="92"/>
      <c r="F56" s="92"/>
      <c r="G56" s="92"/>
      <c r="H56" s="92"/>
      <c r="I56" s="92"/>
      <c r="J56" s="92"/>
    </row>
    <row r="57" spans="1:10" x14ac:dyDescent="0.2">
      <c r="A57" s="92"/>
      <c r="B57" s="92"/>
      <c r="C57" s="92"/>
      <c r="D57" s="92"/>
      <c r="E57" s="92"/>
      <c r="F57" s="92"/>
      <c r="G57" s="92"/>
      <c r="H57" s="92"/>
      <c r="I57" s="92"/>
      <c r="J57" s="92"/>
    </row>
    <row r="58" spans="1:10" x14ac:dyDescent="0.2">
      <c r="A58" s="92"/>
      <c r="B58" s="92"/>
      <c r="C58" s="92"/>
      <c r="D58" s="92"/>
      <c r="E58" s="92"/>
      <c r="F58" s="92"/>
      <c r="G58" s="92"/>
      <c r="H58" s="92"/>
      <c r="I58" s="92"/>
      <c r="J58" s="92"/>
    </row>
    <row r="59" spans="1:10" x14ac:dyDescent="0.2">
      <c r="A59" s="92"/>
      <c r="B59" s="92"/>
      <c r="C59" s="92"/>
      <c r="D59" s="92"/>
      <c r="E59" s="92"/>
      <c r="F59" s="92"/>
      <c r="G59" s="92"/>
      <c r="H59" s="92"/>
      <c r="I59" s="92"/>
      <c r="J59" s="92"/>
    </row>
    <row r="60" spans="1:10" x14ac:dyDescent="0.2">
      <c r="A60" s="92"/>
      <c r="B60" s="92"/>
      <c r="C60" s="92"/>
      <c r="D60" s="92"/>
      <c r="E60" s="92"/>
      <c r="F60" s="92"/>
      <c r="G60" s="92"/>
      <c r="H60" s="92"/>
      <c r="I60" s="92"/>
      <c r="J60" s="92"/>
    </row>
    <row r="61" spans="1:10" x14ac:dyDescent="0.2">
      <c r="A61" s="92"/>
      <c r="B61" s="92"/>
      <c r="C61" s="92"/>
      <c r="D61" s="92"/>
      <c r="E61" s="92"/>
      <c r="F61" s="92"/>
      <c r="G61" s="92"/>
      <c r="H61" s="92"/>
      <c r="I61" s="92"/>
      <c r="J61" s="92"/>
    </row>
    <row r="62" spans="1:10" x14ac:dyDescent="0.2">
      <c r="A62" s="92"/>
      <c r="B62" s="92"/>
      <c r="C62" s="92"/>
      <c r="D62" s="92"/>
      <c r="E62" s="92"/>
      <c r="F62" s="92"/>
      <c r="G62" s="92"/>
      <c r="H62" s="92"/>
      <c r="I62" s="92"/>
      <c r="J62" s="92"/>
    </row>
    <row r="63" spans="1:10" x14ac:dyDescent="0.2">
      <c r="A63" s="92"/>
      <c r="B63" s="92"/>
      <c r="C63" s="92"/>
      <c r="D63" s="92"/>
      <c r="E63" s="92"/>
      <c r="F63" s="92"/>
      <c r="G63" s="92"/>
      <c r="H63" s="92"/>
      <c r="I63" s="92"/>
      <c r="J63" s="92"/>
    </row>
    <row r="64" spans="1:10" x14ac:dyDescent="0.2">
      <c r="A64" s="92"/>
      <c r="B64" s="92"/>
      <c r="C64" s="92"/>
      <c r="D64" s="92"/>
      <c r="E64" s="92"/>
      <c r="F64" s="92"/>
      <c r="G64" s="92"/>
      <c r="H64" s="92"/>
      <c r="I64" s="92"/>
      <c r="J64" s="92"/>
    </row>
    <row r="65" spans="1:10" x14ac:dyDescent="0.2">
      <c r="A65" s="92"/>
      <c r="B65" s="92"/>
      <c r="C65" s="92"/>
      <c r="D65" s="92"/>
      <c r="E65" s="92"/>
      <c r="F65" s="92"/>
      <c r="G65" s="92"/>
      <c r="H65" s="92"/>
      <c r="I65" s="92"/>
      <c r="J65" s="92"/>
    </row>
    <row r="66" spans="1:10" x14ac:dyDescent="0.2">
      <c r="A66" s="92"/>
      <c r="B66" s="92"/>
      <c r="C66" s="92"/>
      <c r="D66" s="92"/>
      <c r="E66" s="92"/>
      <c r="F66" s="92"/>
      <c r="G66" s="92"/>
      <c r="H66" s="92"/>
      <c r="I66" s="92"/>
      <c r="J66" s="92"/>
    </row>
    <row r="67" spans="1:10" x14ac:dyDescent="0.2">
      <c r="A67" s="92"/>
      <c r="B67" s="92"/>
      <c r="C67" s="92"/>
      <c r="D67" s="92"/>
      <c r="E67" s="92"/>
      <c r="F67" s="92"/>
      <c r="G67" s="92"/>
      <c r="H67" s="92"/>
      <c r="I67" s="92"/>
      <c r="J67" s="92"/>
    </row>
    <row r="68" spans="1:10" x14ac:dyDescent="0.2">
      <c r="A68" s="92"/>
      <c r="B68" s="92"/>
      <c r="C68" s="92"/>
      <c r="D68" s="92"/>
      <c r="E68" s="92"/>
      <c r="F68" s="92"/>
      <c r="G68" s="92"/>
      <c r="H68" s="92"/>
      <c r="I68" s="92"/>
      <c r="J68" s="92"/>
    </row>
    <row r="69" spans="1:10" x14ac:dyDescent="0.2">
      <c r="A69" s="92"/>
      <c r="B69" s="92"/>
      <c r="C69" s="92"/>
      <c r="D69" s="92"/>
      <c r="E69" s="92"/>
      <c r="F69" s="92"/>
      <c r="G69" s="92"/>
      <c r="H69" s="92"/>
      <c r="I69" s="92"/>
      <c r="J69" s="92"/>
    </row>
    <row r="70" spans="1:10" x14ac:dyDescent="0.2">
      <c r="A70" s="92"/>
      <c r="B70" s="92"/>
      <c r="C70" s="92"/>
      <c r="D70" s="92"/>
      <c r="E70" s="92"/>
      <c r="F70" s="92"/>
      <c r="G70" s="92"/>
      <c r="H70" s="92"/>
      <c r="I70" s="92"/>
      <c r="J70" s="92"/>
    </row>
    <row r="71" spans="1:10" x14ac:dyDescent="0.2">
      <c r="A71" s="92"/>
      <c r="B71" s="92"/>
      <c r="C71" s="92"/>
      <c r="D71" s="92"/>
      <c r="E71" s="92"/>
      <c r="F71" s="92"/>
      <c r="G71" s="92"/>
      <c r="H71" s="92"/>
      <c r="I71" s="92"/>
      <c r="J71" s="92"/>
    </row>
    <row r="72" spans="1:10" x14ac:dyDescent="0.2">
      <c r="A72" s="92"/>
      <c r="B72" s="92"/>
      <c r="C72" s="92"/>
      <c r="D72" s="92"/>
      <c r="E72" s="92"/>
      <c r="F72" s="92"/>
      <c r="G72" s="92"/>
      <c r="H72" s="92"/>
      <c r="I72" s="92"/>
      <c r="J72" s="92"/>
    </row>
    <row r="73" spans="1:10" x14ac:dyDescent="0.2">
      <c r="A73" s="92"/>
      <c r="B73" s="92"/>
      <c r="C73" s="92"/>
      <c r="D73" s="92"/>
      <c r="E73" s="92"/>
      <c r="F73" s="92"/>
      <c r="G73" s="92"/>
      <c r="H73" s="92"/>
      <c r="I73" s="92"/>
      <c r="J73" s="92"/>
    </row>
    <row r="74" spans="1:10" x14ac:dyDescent="0.2">
      <c r="A74" s="92"/>
      <c r="B74" s="92"/>
      <c r="C74" s="92"/>
      <c r="D74" s="92"/>
      <c r="E74" s="92"/>
      <c r="F74" s="92"/>
      <c r="G74" s="92"/>
      <c r="H74" s="92"/>
      <c r="I74" s="92"/>
      <c r="J74" s="92"/>
    </row>
    <row r="75" spans="1:10" x14ac:dyDescent="0.2">
      <c r="A75" s="92"/>
      <c r="B75" s="92"/>
      <c r="C75" s="92"/>
      <c r="D75" s="92"/>
      <c r="E75" s="92"/>
      <c r="F75" s="92"/>
      <c r="G75" s="92"/>
      <c r="H75" s="92"/>
      <c r="I75" s="92"/>
      <c r="J75" s="92"/>
    </row>
    <row r="76" spans="1:10" x14ac:dyDescent="0.2">
      <c r="A76" s="92"/>
      <c r="B76" s="92"/>
      <c r="C76" s="92"/>
      <c r="D76" s="92"/>
      <c r="E76" s="92"/>
      <c r="F76" s="92"/>
      <c r="G76" s="92"/>
      <c r="H76" s="92"/>
      <c r="I76" s="92"/>
      <c r="J76" s="92"/>
    </row>
    <row r="77" spans="1:10" x14ac:dyDescent="0.2">
      <c r="A77" s="92"/>
      <c r="B77" s="92"/>
      <c r="C77" s="92"/>
      <c r="D77" s="92"/>
      <c r="E77" s="92"/>
      <c r="F77" s="92"/>
      <c r="G77" s="92"/>
      <c r="H77" s="92"/>
      <c r="I77" s="92"/>
      <c r="J77" s="92"/>
    </row>
    <row r="78" spans="1:10" x14ac:dyDescent="0.2">
      <c r="A78" s="92"/>
      <c r="B78" s="92"/>
      <c r="C78" s="92"/>
      <c r="D78" s="92"/>
      <c r="E78" s="92"/>
      <c r="F78" s="92"/>
      <c r="G78" s="92"/>
      <c r="H78" s="92"/>
      <c r="I78" s="92"/>
      <c r="J78" s="92"/>
    </row>
    <row r="79" spans="1:10" x14ac:dyDescent="0.2">
      <c r="A79" s="92"/>
      <c r="B79" s="92"/>
      <c r="C79" s="92"/>
      <c r="D79" s="92"/>
      <c r="E79" s="92"/>
      <c r="F79" s="92"/>
      <c r="G79" s="92"/>
      <c r="H79" s="92"/>
      <c r="I79" s="92"/>
      <c r="J79" s="92"/>
    </row>
    <row r="80" spans="1:10" x14ac:dyDescent="0.2">
      <c r="A80" s="92"/>
      <c r="B80" s="92"/>
      <c r="C80" s="92"/>
      <c r="D80" s="92"/>
      <c r="E80" s="92"/>
      <c r="F80" s="92"/>
      <c r="G80" s="92"/>
      <c r="H80" s="92"/>
      <c r="I80" s="92"/>
      <c r="J80" s="92"/>
    </row>
    <row r="81" spans="1:10" x14ac:dyDescent="0.2">
      <c r="A81" s="92"/>
      <c r="B81" s="92"/>
      <c r="C81" s="92"/>
      <c r="D81" s="92"/>
      <c r="E81" s="92"/>
      <c r="F81" s="92"/>
      <c r="G81" s="92"/>
      <c r="H81" s="92"/>
      <c r="I81" s="92"/>
      <c r="J81" s="92"/>
    </row>
    <row r="82" spans="1:10" x14ac:dyDescent="0.2">
      <c r="A82" s="92"/>
      <c r="B82" s="92"/>
      <c r="C82" s="92"/>
      <c r="D82" s="92"/>
      <c r="E82" s="92"/>
      <c r="F82" s="92"/>
      <c r="G82" s="92"/>
      <c r="H82" s="92"/>
      <c r="I82" s="92"/>
      <c r="J82" s="92"/>
    </row>
    <row r="83" spans="1:10" x14ac:dyDescent="0.2">
      <c r="A83" s="92"/>
      <c r="B83" s="92"/>
      <c r="C83" s="92"/>
      <c r="D83" s="92"/>
      <c r="E83" s="92"/>
      <c r="F83" s="92"/>
      <c r="G83" s="92"/>
      <c r="H83" s="92"/>
      <c r="I83" s="92"/>
      <c r="J83" s="92"/>
    </row>
    <row r="84" spans="1:10" x14ac:dyDescent="0.2">
      <c r="A84" s="92"/>
      <c r="B84" s="92"/>
      <c r="C84" s="92"/>
      <c r="D84" s="92"/>
      <c r="E84" s="92"/>
      <c r="F84" s="92"/>
      <c r="G84" s="92"/>
      <c r="H84" s="92"/>
      <c r="I84" s="92"/>
      <c r="J84" s="92"/>
    </row>
    <row r="85" spans="1:10" x14ac:dyDescent="0.2">
      <c r="A85" s="92"/>
      <c r="B85" s="92"/>
      <c r="C85" s="92"/>
      <c r="D85" s="92"/>
      <c r="E85" s="92"/>
      <c r="F85" s="92"/>
      <c r="G85" s="92"/>
      <c r="H85" s="92"/>
      <c r="I85" s="92"/>
      <c r="J85" s="92"/>
    </row>
    <row r="86" spans="1:10" x14ac:dyDescent="0.2">
      <c r="A86" s="92"/>
      <c r="B86" s="92"/>
      <c r="C86" s="92"/>
      <c r="D86" s="92"/>
      <c r="E86" s="92"/>
      <c r="F86" s="92"/>
      <c r="G86" s="92"/>
      <c r="H86" s="92"/>
      <c r="I86" s="92"/>
      <c r="J86" s="92"/>
    </row>
    <row r="87" spans="1:10" x14ac:dyDescent="0.2">
      <c r="A87" s="92"/>
      <c r="B87" s="92"/>
      <c r="C87" s="92"/>
      <c r="D87" s="92"/>
      <c r="E87" s="92"/>
      <c r="F87" s="92"/>
      <c r="G87" s="92"/>
      <c r="H87" s="92"/>
      <c r="I87" s="92"/>
      <c r="J87" s="92"/>
    </row>
    <row r="88" spans="1:10" x14ac:dyDescent="0.2">
      <c r="A88" s="92"/>
      <c r="B88" s="92"/>
      <c r="C88" s="92"/>
      <c r="D88" s="92"/>
      <c r="E88" s="92"/>
      <c r="F88" s="92"/>
      <c r="G88" s="92"/>
      <c r="H88" s="92"/>
      <c r="I88" s="92"/>
      <c r="J88" s="92"/>
    </row>
    <row r="89" spans="1:10" x14ac:dyDescent="0.2">
      <c r="A89" s="92"/>
      <c r="B89" s="92"/>
      <c r="C89" s="92"/>
      <c r="D89" s="92"/>
      <c r="E89" s="92"/>
      <c r="F89" s="92"/>
      <c r="G89" s="92"/>
      <c r="H89" s="92"/>
      <c r="I89" s="92"/>
      <c r="J89" s="92"/>
    </row>
    <row r="90" spans="1:10" x14ac:dyDescent="0.2">
      <c r="A90" s="92"/>
      <c r="B90" s="92"/>
      <c r="C90" s="92"/>
      <c r="D90" s="92"/>
      <c r="E90" s="92"/>
      <c r="F90" s="92"/>
      <c r="G90" s="92"/>
      <c r="H90" s="92"/>
      <c r="I90" s="92"/>
      <c r="J90" s="92"/>
    </row>
    <row r="91" spans="1:10" x14ac:dyDescent="0.2">
      <c r="A91" s="92"/>
      <c r="B91" s="92"/>
      <c r="C91" s="92"/>
      <c r="D91" s="92"/>
      <c r="E91" s="92"/>
      <c r="F91" s="92"/>
      <c r="G91" s="92"/>
      <c r="H91" s="92"/>
      <c r="I91" s="92"/>
      <c r="J91" s="92"/>
    </row>
    <row r="92" spans="1:10" x14ac:dyDescent="0.2">
      <c r="A92" s="92"/>
      <c r="B92" s="92"/>
      <c r="C92" s="92"/>
      <c r="D92" s="92"/>
      <c r="E92" s="92"/>
      <c r="F92" s="92"/>
      <c r="G92" s="92"/>
      <c r="H92" s="92"/>
      <c r="I92" s="92"/>
      <c r="J92" s="92"/>
    </row>
    <row r="93" spans="1:10" x14ac:dyDescent="0.2">
      <c r="A93" s="92"/>
      <c r="B93" s="92"/>
      <c r="C93" s="92"/>
      <c r="D93" s="92"/>
      <c r="E93" s="92"/>
      <c r="F93" s="92"/>
      <c r="G93" s="92"/>
      <c r="H93" s="92"/>
      <c r="I93" s="92"/>
      <c r="J93" s="92"/>
    </row>
    <row r="94" spans="1:10" x14ac:dyDescent="0.2">
      <c r="A94" s="92"/>
      <c r="B94" s="92"/>
      <c r="C94" s="92"/>
      <c r="D94" s="92"/>
      <c r="E94" s="92"/>
      <c r="F94" s="92"/>
      <c r="G94" s="92"/>
      <c r="H94" s="92"/>
      <c r="I94" s="92"/>
      <c r="J94" s="92"/>
    </row>
    <row r="95" spans="1:10" x14ac:dyDescent="0.2">
      <c r="A95" s="92"/>
      <c r="B95" s="92"/>
      <c r="C95" s="92"/>
      <c r="D95" s="92"/>
      <c r="E95" s="92"/>
      <c r="F95" s="92"/>
      <c r="G95" s="92"/>
      <c r="H95" s="92"/>
      <c r="I95" s="92"/>
      <c r="J95" s="92"/>
    </row>
    <row r="96" spans="1:10" x14ac:dyDescent="0.2">
      <c r="A96" s="92"/>
      <c r="B96" s="92"/>
      <c r="C96" s="92"/>
      <c r="D96" s="92"/>
      <c r="E96" s="92"/>
      <c r="F96" s="92"/>
      <c r="G96" s="92"/>
      <c r="H96" s="92"/>
      <c r="I96" s="92"/>
      <c r="J96" s="92"/>
    </row>
    <row r="97" spans="1:10" x14ac:dyDescent="0.2">
      <c r="A97" s="92"/>
      <c r="B97" s="92"/>
      <c r="C97" s="92"/>
      <c r="D97" s="92"/>
      <c r="E97" s="92"/>
      <c r="F97" s="92"/>
      <c r="G97" s="92"/>
      <c r="H97" s="92"/>
      <c r="I97" s="92"/>
      <c r="J97" s="92"/>
    </row>
    <row r="98" spans="1:10" x14ac:dyDescent="0.2">
      <c r="A98" s="92"/>
      <c r="B98" s="92"/>
      <c r="C98" s="92"/>
      <c r="D98" s="92"/>
      <c r="E98" s="92"/>
      <c r="F98" s="92"/>
      <c r="G98" s="92"/>
      <c r="H98" s="92"/>
      <c r="I98" s="92"/>
      <c r="J98" s="92"/>
    </row>
    <row r="99" spans="1:10" x14ac:dyDescent="0.2">
      <c r="A99" s="92"/>
      <c r="B99" s="92"/>
      <c r="C99" s="92"/>
      <c r="D99" s="92"/>
      <c r="E99" s="92"/>
      <c r="F99" s="92"/>
      <c r="G99" s="92"/>
      <c r="H99" s="92"/>
      <c r="I99" s="92"/>
      <c r="J99" s="92"/>
    </row>
    <row r="100" spans="1:10" x14ac:dyDescent="0.2">
      <c r="A100" s="92"/>
      <c r="B100" s="92"/>
      <c r="C100" s="92"/>
      <c r="D100" s="92"/>
      <c r="E100" s="92"/>
      <c r="F100" s="92"/>
      <c r="G100" s="92"/>
      <c r="H100" s="92"/>
      <c r="I100" s="92"/>
      <c r="J100" s="92"/>
    </row>
    <row r="101" spans="1:10" x14ac:dyDescent="0.2">
      <c r="A101" s="92"/>
      <c r="B101" s="92"/>
      <c r="C101" s="92"/>
      <c r="D101" s="92"/>
      <c r="E101" s="92"/>
      <c r="F101" s="92"/>
      <c r="G101" s="92"/>
      <c r="H101" s="92"/>
      <c r="I101" s="92"/>
      <c r="J101" s="92"/>
    </row>
    <row r="102" spans="1:10" x14ac:dyDescent="0.2">
      <c r="A102" s="92"/>
      <c r="B102" s="92"/>
      <c r="C102" s="92"/>
      <c r="D102" s="92"/>
      <c r="E102" s="92"/>
      <c r="F102" s="92"/>
      <c r="G102" s="92"/>
      <c r="H102" s="92"/>
      <c r="I102" s="92"/>
      <c r="J102" s="92"/>
    </row>
    <row r="103" spans="1:10" x14ac:dyDescent="0.2">
      <c r="A103" s="92"/>
      <c r="B103" s="92"/>
      <c r="C103" s="92"/>
      <c r="D103" s="92"/>
      <c r="E103" s="92"/>
      <c r="F103" s="92"/>
      <c r="G103" s="92"/>
      <c r="H103" s="92"/>
      <c r="I103" s="92"/>
      <c r="J103" s="92"/>
    </row>
    <row r="104" spans="1:10" x14ac:dyDescent="0.2">
      <c r="A104" s="92"/>
      <c r="B104" s="92"/>
      <c r="C104" s="92"/>
      <c r="D104" s="92"/>
      <c r="E104" s="92"/>
      <c r="F104" s="92"/>
      <c r="G104" s="92"/>
      <c r="H104" s="92"/>
      <c r="I104" s="92"/>
      <c r="J104" s="92"/>
    </row>
    <row r="105" spans="1:10" x14ac:dyDescent="0.2">
      <c r="A105" s="92"/>
      <c r="B105" s="92"/>
      <c r="C105" s="92"/>
      <c r="D105" s="92"/>
      <c r="E105" s="92"/>
      <c r="F105" s="92"/>
      <c r="G105" s="92"/>
      <c r="H105" s="92"/>
      <c r="I105" s="92"/>
      <c r="J105" s="92"/>
    </row>
    <row r="106" spans="1:10" x14ac:dyDescent="0.2">
      <c r="A106" s="92"/>
      <c r="B106" s="92"/>
      <c r="C106" s="92"/>
      <c r="D106" s="92"/>
      <c r="E106" s="92"/>
      <c r="F106" s="92"/>
      <c r="G106" s="92"/>
      <c r="H106" s="92"/>
      <c r="I106" s="92"/>
      <c r="J106" s="92"/>
    </row>
    <row r="107" spans="1:10" x14ac:dyDescent="0.2">
      <c r="A107" s="92"/>
      <c r="B107" s="92"/>
      <c r="C107" s="92"/>
      <c r="D107" s="92"/>
      <c r="E107" s="92"/>
      <c r="F107" s="92"/>
      <c r="G107" s="92"/>
      <c r="H107" s="92"/>
      <c r="I107" s="92"/>
      <c r="J107" s="92"/>
    </row>
    <row r="108" spans="1:10" x14ac:dyDescent="0.2">
      <c r="A108" s="92"/>
      <c r="B108" s="92"/>
      <c r="C108" s="92"/>
      <c r="D108" s="92"/>
      <c r="E108" s="92"/>
      <c r="F108" s="92"/>
      <c r="G108" s="92"/>
      <c r="H108" s="92"/>
      <c r="I108" s="92"/>
      <c r="J108" s="92"/>
    </row>
    <row r="109" spans="1:10" x14ac:dyDescent="0.2">
      <c r="A109" s="92"/>
      <c r="B109" s="92"/>
      <c r="C109" s="92"/>
      <c r="D109" s="92"/>
      <c r="E109" s="92"/>
      <c r="F109" s="92"/>
      <c r="G109" s="92"/>
      <c r="H109" s="92"/>
      <c r="I109" s="92"/>
      <c r="J109" s="92"/>
    </row>
    <row r="110" spans="1:10" x14ac:dyDescent="0.2">
      <c r="A110" s="92"/>
      <c r="B110" s="92"/>
      <c r="C110" s="92"/>
      <c r="D110" s="92"/>
      <c r="E110" s="92"/>
      <c r="F110" s="92"/>
      <c r="G110" s="92"/>
      <c r="H110" s="92"/>
      <c r="I110" s="92"/>
      <c r="J110" s="92"/>
    </row>
    <row r="111" spans="1:10" x14ac:dyDescent="0.2">
      <c r="A111" s="92"/>
      <c r="B111" s="92"/>
      <c r="C111" s="92"/>
      <c r="D111" s="92"/>
      <c r="E111" s="92"/>
      <c r="F111" s="92"/>
      <c r="G111" s="92"/>
      <c r="H111" s="92"/>
      <c r="I111" s="92"/>
      <c r="J111" s="92"/>
    </row>
    <row r="112" spans="1:10" x14ac:dyDescent="0.2">
      <c r="A112" s="92"/>
      <c r="B112" s="92"/>
      <c r="C112" s="92"/>
      <c r="D112" s="92"/>
      <c r="E112" s="92"/>
      <c r="F112" s="92"/>
      <c r="G112" s="92"/>
      <c r="H112" s="92"/>
      <c r="I112" s="92"/>
      <c r="J112" s="92"/>
    </row>
    <row r="113" spans="1:10" x14ac:dyDescent="0.2">
      <c r="A113" s="92"/>
      <c r="B113" s="92"/>
      <c r="C113" s="92"/>
      <c r="D113" s="92"/>
      <c r="E113" s="92"/>
      <c r="F113" s="92"/>
      <c r="G113" s="92"/>
      <c r="H113" s="92"/>
      <c r="I113" s="92"/>
      <c r="J113" s="92"/>
    </row>
    <row r="114" spans="1:10" x14ac:dyDescent="0.2">
      <c r="A114" s="92"/>
      <c r="B114" s="92"/>
      <c r="C114" s="92"/>
      <c r="D114" s="92"/>
      <c r="E114" s="92"/>
      <c r="F114" s="92"/>
      <c r="G114" s="92"/>
      <c r="H114" s="92"/>
      <c r="I114" s="92"/>
      <c r="J114" s="92"/>
    </row>
    <row r="115" spans="1:10" x14ac:dyDescent="0.2">
      <c r="A115" s="92"/>
      <c r="B115" s="92"/>
      <c r="C115" s="92"/>
      <c r="D115" s="92"/>
      <c r="E115" s="92"/>
      <c r="F115" s="92"/>
      <c r="G115" s="92"/>
      <c r="H115" s="92"/>
      <c r="I115" s="92"/>
      <c r="J115" s="92"/>
    </row>
    <row r="116" spans="1:10" x14ac:dyDescent="0.2">
      <c r="A116" s="92"/>
      <c r="B116" s="92"/>
      <c r="C116" s="92"/>
      <c r="D116" s="92"/>
      <c r="E116" s="92"/>
      <c r="F116" s="92"/>
      <c r="G116" s="92"/>
      <c r="H116" s="92"/>
      <c r="I116" s="92"/>
      <c r="J116" s="92"/>
    </row>
    <row r="117" spans="1:10" x14ac:dyDescent="0.2">
      <c r="A117" s="92"/>
      <c r="B117" s="92"/>
      <c r="C117" s="92"/>
      <c r="D117" s="92"/>
      <c r="E117" s="92"/>
      <c r="F117" s="92"/>
      <c r="G117" s="92"/>
      <c r="H117" s="92"/>
      <c r="I117" s="92"/>
      <c r="J117" s="92"/>
    </row>
    <row r="118" spans="1:10" x14ac:dyDescent="0.2">
      <c r="A118" s="92"/>
      <c r="B118" s="92"/>
      <c r="C118" s="92"/>
      <c r="D118" s="92"/>
      <c r="E118" s="92"/>
      <c r="F118" s="92"/>
      <c r="G118" s="92"/>
      <c r="H118" s="92"/>
      <c r="I118" s="92"/>
      <c r="J118" s="92"/>
    </row>
    <row r="119" spans="1:10" x14ac:dyDescent="0.2">
      <c r="A119" s="92"/>
      <c r="B119" s="92"/>
      <c r="C119" s="92"/>
      <c r="D119" s="92"/>
      <c r="E119" s="92"/>
      <c r="F119" s="92"/>
      <c r="G119" s="92"/>
      <c r="H119" s="92"/>
      <c r="I119" s="92"/>
      <c r="J119" s="92"/>
    </row>
    <row r="120" spans="1:10" x14ac:dyDescent="0.2">
      <c r="A120" s="92"/>
      <c r="B120" s="92"/>
      <c r="C120" s="92"/>
      <c r="D120" s="92"/>
      <c r="E120" s="92"/>
      <c r="F120" s="92"/>
      <c r="G120" s="92"/>
      <c r="H120" s="92"/>
      <c r="I120" s="92"/>
      <c r="J120" s="92"/>
    </row>
    <row r="121" spans="1:10" x14ac:dyDescent="0.2">
      <c r="A121" s="92"/>
      <c r="B121" s="92"/>
      <c r="C121" s="92"/>
      <c r="D121" s="92"/>
      <c r="E121" s="92"/>
      <c r="F121" s="92"/>
      <c r="G121" s="92"/>
      <c r="H121" s="92"/>
      <c r="I121" s="92"/>
      <c r="J121" s="92"/>
    </row>
    <row r="122" spans="1:10" x14ac:dyDescent="0.2">
      <c r="A122" s="92"/>
      <c r="B122" s="92"/>
      <c r="C122" s="92"/>
      <c r="D122" s="92"/>
      <c r="E122" s="92"/>
      <c r="F122" s="92"/>
      <c r="G122" s="92"/>
      <c r="H122" s="92"/>
      <c r="I122" s="92"/>
      <c r="J122" s="92"/>
    </row>
    <row r="123" spans="1:10" x14ac:dyDescent="0.2">
      <c r="A123" s="92"/>
      <c r="B123" s="92"/>
      <c r="C123" s="92"/>
      <c r="D123" s="92"/>
      <c r="E123" s="92"/>
      <c r="F123" s="92"/>
      <c r="G123" s="92"/>
      <c r="H123" s="92"/>
      <c r="I123" s="92"/>
      <c r="J123" s="92"/>
    </row>
    <row r="124" spans="1:10" x14ac:dyDescent="0.2">
      <c r="A124" s="92"/>
      <c r="B124" s="92"/>
      <c r="C124" s="92"/>
      <c r="D124" s="92"/>
      <c r="E124" s="92"/>
      <c r="F124" s="92"/>
      <c r="G124" s="92"/>
      <c r="H124" s="92"/>
      <c r="I124" s="92"/>
      <c r="J124" s="92"/>
    </row>
    <row r="125" spans="1:10" x14ac:dyDescent="0.2">
      <c r="A125" s="92"/>
      <c r="B125" s="92"/>
      <c r="C125" s="92"/>
      <c r="D125" s="92"/>
      <c r="E125" s="92"/>
      <c r="F125" s="92"/>
      <c r="G125" s="92"/>
      <c r="H125" s="92"/>
      <c r="I125" s="92"/>
      <c r="J125" s="92"/>
    </row>
    <row r="126" spans="1:10" x14ac:dyDescent="0.2">
      <c r="A126" s="92"/>
      <c r="B126" s="92"/>
      <c r="C126" s="92"/>
      <c r="D126" s="92"/>
      <c r="E126" s="92"/>
      <c r="F126" s="92"/>
      <c r="G126" s="92"/>
      <c r="H126" s="92"/>
      <c r="I126" s="92"/>
      <c r="J126" s="92"/>
    </row>
    <row r="127" spans="1:10" x14ac:dyDescent="0.2">
      <c r="A127" s="92"/>
      <c r="B127" s="92"/>
      <c r="C127" s="92"/>
      <c r="D127" s="92"/>
      <c r="E127" s="92"/>
      <c r="F127" s="92"/>
      <c r="G127" s="92"/>
      <c r="H127" s="92"/>
      <c r="I127" s="92"/>
      <c r="J127" s="92"/>
    </row>
    <row r="128" spans="1:10" x14ac:dyDescent="0.2">
      <c r="A128" s="92"/>
      <c r="B128" s="92"/>
      <c r="C128" s="92"/>
      <c r="D128" s="92"/>
      <c r="E128" s="92"/>
      <c r="F128" s="92"/>
      <c r="G128" s="92"/>
      <c r="H128" s="92"/>
      <c r="I128" s="92"/>
      <c r="J128" s="92"/>
    </row>
    <row r="129" spans="1:10" x14ac:dyDescent="0.2">
      <c r="A129" s="92"/>
      <c r="B129" s="92"/>
      <c r="C129" s="92"/>
      <c r="D129" s="92"/>
      <c r="E129" s="92"/>
      <c r="F129" s="92"/>
      <c r="G129" s="92"/>
      <c r="H129" s="92"/>
      <c r="I129" s="92"/>
      <c r="J129" s="92"/>
    </row>
    <row r="130" spans="1:10" x14ac:dyDescent="0.2">
      <c r="A130" s="92"/>
      <c r="B130" s="92"/>
      <c r="C130" s="92"/>
      <c r="D130" s="92"/>
      <c r="E130" s="92"/>
      <c r="F130" s="92"/>
      <c r="G130" s="92"/>
      <c r="H130" s="92"/>
      <c r="I130" s="92"/>
      <c r="J130" s="92"/>
    </row>
    <row r="131" spans="1:10" x14ac:dyDescent="0.2">
      <c r="A131" s="92"/>
      <c r="B131" s="92"/>
      <c r="C131" s="92"/>
      <c r="D131" s="92"/>
      <c r="E131" s="92"/>
      <c r="F131" s="92"/>
      <c r="G131" s="92"/>
      <c r="H131" s="92"/>
      <c r="I131" s="92"/>
      <c r="J131" s="92"/>
    </row>
    <row r="132" spans="1:10" x14ac:dyDescent="0.2">
      <c r="A132" s="92"/>
      <c r="B132" s="92"/>
      <c r="C132" s="92"/>
      <c r="D132" s="92"/>
      <c r="E132" s="92"/>
      <c r="F132" s="92"/>
      <c r="G132" s="92"/>
      <c r="H132" s="92"/>
      <c r="I132" s="92"/>
      <c r="J132" s="92"/>
    </row>
    <row r="133" spans="1:10" x14ac:dyDescent="0.2">
      <c r="A133" s="92"/>
      <c r="B133" s="92"/>
      <c r="C133" s="92"/>
      <c r="D133" s="92"/>
      <c r="E133" s="92"/>
      <c r="F133" s="92"/>
      <c r="G133" s="92"/>
      <c r="H133" s="92"/>
      <c r="I133" s="92"/>
      <c r="J133" s="92"/>
    </row>
    <row r="134" spans="1:10" x14ac:dyDescent="0.2">
      <c r="A134" s="92"/>
      <c r="B134" s="92"/>
      <c r="C134" s="92"/>
      <c r="D134" s="92"/>
      <c r="E134" s="92"/>
      <c r="F134" s="92"/>
      <c r="G134" s="92"/>
      <c r="H134" s="92"/>
      <c r="I134" s="92"/>
      <c r="J134" s="92"/>
    </row>
    <row r="135" spans="1:10" x14ac:dyDescent="0.2">
      <c r="A135" s="92"/>
      <c r="B135" s="92"/>
      <c r="C135" s="92"/>
      <c r="D135" s="92"/>
      <c r="E135" s="92"/>
      <c r="F135" s="92"/>
      <c r="G135" s="92"/>
      <c r="H135" s="92"/>
      <c r="I135" s="92"/>
      <c r="J135" s="92"/>
    </row>
    <row r="136" spans="1:10" x14ac:dyDescent="0.2">
      <c r="A136" s="92"/>
      <c r="B136" s="92"/>
      <c r="C136" s="92"/>
      <c r="D136" s="92"/>
      <c r="E136" s="92"/>
      <c r="F136" s="92"/>
      <c r="G136" s="92"/>
      <c r="H136" s="92"/>
      <c r="I136" s="92"/>
      <c r="J136" s="92"/>
    </row>
    <row r="137" spans="1:10" x14ac:dyDescent="0.2">
      <c r="A137" s="92"/>
      <c r="B137" s="92"/>
      <c r="C137" s="92"/>
      <c r="D137" s="92"/>
      <c r="E137" s="92"/>
      <c r="F137" s="92"/>
      <c r="G137" s="92"/>
      <c r="H137" s="92"/>
      <c r="I137" s="92"/>
      <c r="J137" s="92"/>
    </row>
    <row r="138" spans="1:10" x14ac:dyDescent="0.2">
      <c r="A138" s="92"/>
      <c r="B138" s="92"/>
      <c r="C138" s="92"/>
      <c r="D138" s="92"/>
      <c r="E138" s="92"/>
      <c r="F138" s="92"/>
      <c r="G138" s="92"/>
      <c r="H138" s="92"/>
      <c r="I138" s="92"/>
      <c r="J138" s="92"/>
    </row>
    <row r="139" spans="1:10" x14ac:dyDescent="0.2">
      <c r="A139" s="92"/>
      <c r="B139" s="92"/>
      <c r="C139" s="92"/>
      <c r="D139" s="92"/>
      <c r="E139" s="92"/>
      <c r="F139" s="92"/>
      <c r="G139" s="92"/>
      <c r="H139" s="92"/>
      <c r="I139" s="92"/>
      <c r="J139" s="92"/>
    </row>
    <row r="140" spans="1:10" x14ac:dyDescent="0.2">
      <c r="A140" s="92"/>
      <c r="B140" s="92"/>
      <c r="C140" s="92"/>
      <c r="D140" s="92"/>
      <c r="E140" s="92"/>
      <c r="F140" s="92"/>
      <c r="G140" s="92"/>
      <c r="H140" s="92"/>
      <c r="I140" s="92"/>
      <c r="J140" s="92"/>
    </row>
    <row r="141" spans="1:10" x14ac:dyDescent="0.2">
      <c r="A141" s="92"/>
      <c r="B141" s="92"/>
      <c r="C141" s="92"/>
      <c r="D141" s="92"/>
      <c r="E141" s="92"/>
      <c r="F141" s="92"/>
      <c r="G141" s="92"/>
      <c r="H141" s="92"/>
      <c r="I141" s="92"/>
      <c r="J141" s="92"/>
    </row>
    <row r="142" spans="1:10" x14ac:dyDescent="0.2">
      <c r="A142" s="92"/>
      <c r="B142" s="92"/>
      <c r="C142" s="92"/>
      <c r="D142" s="92"/>
      <c r="E142" s="92"/>
      <c r="F142" s="92"/>
      <c r="G142" s="92"/>
      <c r="H142" s="92"/>
      <c r="I142" s="92"/>
      <c r="J142" s="92"/>
    </row>
    <row r="143" spans="1:10" x14ac:dyDescent="0.2">
      <c r="A143" s="92"/>
      <c r="B143" s="92"/>
      <c r="C143" s="92"/>
      <c r="D143" s="92"/>
      <c r="E143" s="92"/>
      <c r="F143" s="92"/>
      <c r="G143" s="92"/>
      <c r="H143" s="92"/>
      <c r="I143" s="92"/>
      <c r="J143" s="92"/>
    </row>
    <row r="144" spans="1:10" x14ac:dyDescent="0.2">
      <c r="A144" s="92"/>
      <c r="B144" s="92"/>
      <c r="C144" s="92"/>
      <c r="D144" s="92"/>
      <c r="E144" s="92"/>
      <c r="F144" s="92"/>
      <c r="G144" s="92"/>
      <c r="H144" s="92"/>
      <c r="I144" s="92"/>
      <c r="J144" s="92"/>
    </row>
    <row r="145" spans="1:10" x14ac:dyDescent="0.2">
      <c r="A145" s="92"/>
      <c r="B145" s="92"/>
      <c r="C145" s="92"/>
      <c r="D145" s="92"/>
      <c r="E145" s="92"/>
      <c r="F145" s="92"/>
      <c r="G145" s="92"/>
      <c r="H145" s="92"/>
      <c r="I145" s="92"/>
      <c r="J145" s="92"/>
    </row>
    <row r="146" spans="1:10" x14ac:dyDescent="0.2">
      <c r="A146" s="92"/>
      <c r="B146" s="92"/>
      <c r="C146" s="92"/>
      <c r="D146" s="92"/>
      <c r="E146" s="92"/>
      <c r="F146" s="92"/>
      <c r="G146" s="92"/>
      <c r="H146" s="92"/>
      <c r="I146" s="92"/>
      <c r="J146" s="92"/>
    </row>
    <row r="147" spans="1:10" x14ac:dyDescent="0.2">
      <c r="A147" s="92"/>
      <c r="B147" s="92"/>
      <c r="C147" s="92"/>
      <c r="D147" s="92"/>
      <c r="E147" s="92"/>
      <c r="F147" s="92"/>
      <c r="G147" s="92"/>
      <c r="H147" s="92"/>
      <c r="I147" s="92"/>
      <c r="J147" s="92"/>
    </row>
    <row r="148" spans="1:10" x14ac:dyDescent="0.2">
      <c r="A148" s="92"/>
      <c r="B148" s="92"/>
      <c r="C148" s="92"/>
      <c r="D148" s="92"/>
      <c r="E148" s="92"/>
      <c r="F148" s="92"/>
      <c r="G148" s="92"/>
      <c r="H148" s="92"/>
      <c r="I148" s="92"/>
      <c r="J148" s="92"/>
    </row>
    <row r="149" spans="1:10" x14ac:dyDescent="0.2">
      <c r="A149" s="92"/>
      <c r="B149" s="92"/>
      <c r="C149" s="92"/>
      <c r="D149" s="92"/>
      <c r="E149" s="92"/>
      <c r="F149" s="92"/>
      <c r="G149" s="92"/>
      <c r="H149" s="92"/>
      <c r="I149" s="92"/>
      <c r="J149" s="92"/>
    </row>
    <row r="150" spans="1:10" x14ac:dyDescent="0.2">
      <c r="A150" s="92"/>
      <c r="B150" s="92"/>
      <c r="C150" s="92"/>
      <c r="D150" s="92"/>
      <c r="E150" s="92"/>
      <c r="F150" s="92"/>
      <c r="G150" s="92"/>
      <c r="H150" s="92"/>
      <c r="I150" s="92"/>
      <c r="J150" s="92"/>
    </row>
  </sheetData>
  <mergeCells count="1">
    <mergeCell ref="A1:J15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8391C179D729E49BCE5CC6A14DCADFC" ma:contentTypeVersion="12" ma:contentTypeDescription="Stvaranje novog dokumenta." ma:contentTypeScope="" ma:versionID="6217083dc2a442c8ca1bdbd0fb997299">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1b56b71380212e367d9da65f7b51c666"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1f222027-779b-4ef0-8787-2b81b04cdc28"/>
    <ds:schemaRef ds:uri="a895ba61-2aa3-4a30-81a0-47dc08daf252"/>
  </ds:schemaRefs>
</ds:datastoreItem>
</file>

<file path=customXml/itemProps2.xml><?xml version="1.0" encoding="utf-8"?>
<ds:datastoreItem xmlns:ds="http://schemas.openxmlformats.org/officeDocument/2006/customXml" ds:itemID="{09FBF7D6-CCD9-412D-AC74-41AAEB22AD96}"/>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2026-03-24T07:39:12Z</cp:lastPrinted>
  <dcterms:created xsi:type="dcterms:W3CDTF">2008-10-17T11:51:54Z</dcterms:created>
  <dcterms:modified xsi:type="dcterms:W3CDTF">2026-03-24T10:26:46Z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MediaServiceImageTags">
    <vt:lpwstr/>
  </property>
</Properties>
</file>