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4 Objava NADZORNI\16.4\"/>
    </mc:Choice>
  </mc:AlternateContent>
  <xr:revisionPtr revIDLastSave="0" documentId="8_{B50BECED-23E5-4543-BB09-2ADAA708ACD7}" xr6:coauthVersionLast="47" xr6:coauthVersionMax="47" xr10:uidLastSave="{00000000-0000-0000-0000-000000000000}"/>
  <bookViews>
    <workbookView xWindow="-120" yWindow="-120" windowWidth="29040" windowHeight="17640" tabRatio="717" xr2:uid="{00000000-000D-0000-FFFF-FFFF00000000}"/>
  </bookViews>
  <sheets>
    <sheet name="Opći podaci" sheetId="23" r:id="rId1"/>
    <sheet name="Bilanca" sheetId="18" r:id="rId2"/>
    <sheet name="RDG" sheetId="19" r:id="rId3"/>
    <sheet name="NT_D" sheetId="21" r:id="rId4"/>
    <sheet name="PK" sheetId="22" r:id="rId5"/>
    <sheet name="Bilješke" sheetId="24" r:id="rId6"/>
    <sheet name="Bilješke razlike Bilanca" sheetId="26" r:id="rId7"/>
    <sheet name="Bilješke razlike RDG" sheetId="25" r:id="rId8"/>
  </sheets>
  <definedNames>
    <definedName name="_xlnm.Print_Area" localSheetId="1">Bilanca!$A$1:$I$134</definedName>
    <definedName name="_xlnm.Print_Area" localSheetId="6">'Bilješke razlike Bilanca'!$A$1:$H$37</definedName>
    <definedName name="_xlnm.Print_Area" localSheetId="7">'Bilješke razlike RDG'!$A$1:$H$29</definedName>
    <definedName name="_xlnm.Print_Area" localSheetId="3">NT_D!$A$1:$I$53</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26" l="1"/>
  <c r="E37" i="26" l="1"/>
  <c r="C37" i="26"/>
  <c r="G36" i="26"/>
  <c r="G35" i="26"/>
  <c r="G34" i="26"/>
  <c r="E32" i="26"/>
  <c r="C32" i="26"/>
  <c r="G31" i="26"/>
  <c r="G30" i="26"/>
  <c r="G29" i="26"/>
  <c r="E27" i="26"/>
  <c r="C27" i="26"/>
  <c r="G26" i="26"/>
  <c r="G25" i="26"/>
  <c r="G24" i="26"/>
  <c r="G23" i="26"/>
  <c r="E21" i="26"/>
  <c r="C21" i="26"/>
  <c r="G20" i="26"/>
  <c r="G19" i="26"/>
  <c r="G18" i="26"/>
  <c r="G17" i="26"/>
  <c r="E14" i="26"/>
  <c r="C14" i="26"/>
  <c r="G13" i="26"/>
  <c r="G12" i="26"/>
  <c r="G11" i="26"/>
  <c r="G10" i="26"/>
  <c r="G9" i="26"/>
  <c r="E29" i="25"/>
  <c r="C29" i="25"/>
  <c r="G28" i="25"/>
  <c r="G27" i="25"/>
  <c r="G26" i="25"/>
  <c r="G25" i="25"/>
  <c r="E22" i="25"/>
  <c r="C22" i="25"/>
  <c r="G21" i="25"/>
  <c r="G20" i="25"/>
  <c r="G19" i="25"/>
  <c r="G18" i="25"/>
  <c r="G17" i="25"/>
  <c r="G16" i="25"/>
  <c r="G15" i="25"/>
  <c r="E12" i="25"/>
  <c r="C12" i="25"/>
  <c r="G11" i="25"/>
  <c r="G10" i="25"/>
  <c r="G9" i="25"/>
  <c r="G32" i="26" l="1"/>
  <c r="G37" i="26"/>
  <c r="G27" i="26"/>
  <c r="G21" i="26"/>
  <c r="G14" i="26"/>
  <c r="G29" i="25"/>
  <c r="G22" i="25"/>
  <c r="G12" i="25"/>
  <c r="I131" i="18"/>
  <c r="I118" i="18"/>
  <c r="I90" i="19" l="1"/>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36" i="21" l="1"/>
  <c r="I51" i="21" s="1"/>
  <c r="I53" i="21" s="1"/>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9" i="19" l="1"/>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<sst xmlns="http://schemas.openxmlformats.org/spreadsheetml/2006/main" count="537" uniqueCount="468">
  <si>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</si>
  <si>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</si>
  <si>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</si>
  <si>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</si>
  <si>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</si>
  <si>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</si>
  <si>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</si>
  <si>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</si>
  <si>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</si>
  <si>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</si>
  <si>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</si>
  <si>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</si>
  <si>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</si>
  <si>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</si>
  <si>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</si>
  <si>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</si>
  <si>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</si>
  <si>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</si>
  <si>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</si>
  <si>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</si>
  <si>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</si>
  <si>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</si>
  <si>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</si>
  <si>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</si>
  <si>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</si>
  <si>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</si>
  <si>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</si>
  <si>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</si>
  <si>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</si>
  <si>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</si>
  <si>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</si>
  <si>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</si>
  <si>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</si>
  <si>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</si>
  <si>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</si>
  <si>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</si>
  <si>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</si>
  <si>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</si>
  <si>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</si>
  <si>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</si>
  <si>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</si>
  <si>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</si>
  <si>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</si>
  <si>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</si>
  <si>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</si>
  <si>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</si>
  <si>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</si>
  <si>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</si>
  <si>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</si>
  <si>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</si>
  <si>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</si>
  <si>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</si>
  <si>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</si>
  <si>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</si>
  <si>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</si>
  <si>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</si>
  <si>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</si>
  <si>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</si>
  <si>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</si>
  <si>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</si>
  <si>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</si>
  <si>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</si>
  <si>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</si>
  <si>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</si>
  <si>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</si>
  <si>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</si>
  <si>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</si>
  <si>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</si>
  <si>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</si>
  <si>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</si>
  <si>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</si>
  <si>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</si>
  <si>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</si>
  <si>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</si>
  <si>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</si>
  <si>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</si>
  <si>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</si>
  <si>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</si>
  <si>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</si>
  <si>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</si>
  <si>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</si>
  <si>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</si>
  <si>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</si>
  <si>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</si>
  <si>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</si>
  <si>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</si>
  <si>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</si>
  <si>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</si>
  <si>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</si>
  <si>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</si>
  <si>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</si>
  <si>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</si>
  <si>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</si>
  <si>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</si>
  <si>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</si>
  <si>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</si>
  <si>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</si>
  <si>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</si>
  <si>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</si>
  <si>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</si>
  <si>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</si>
  <si>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</si>
  <si>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</si>
  <si>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</si>
  <si>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</si>
  <si>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</si>
  <si>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</si>
  <si>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</si>
  <si>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</si>
  <si>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</si>
  <si>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</si>
  <si>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</si>
  <si>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</si>
  <si>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</si>
  <si>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</si>
  <si>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</si>
  <si>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</si>
  <si>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</si>
  <si>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</si>
  <si>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</si>
  <si>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</si>
  <si>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</si>
  <si>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</si>
  <si>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</si>
  <si>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</si>
  <si>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</si>
  <si>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</si>
  <si>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</si>
  <si>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</si>
  <si>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</si>
  <si>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</si>
  <si>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</si>
  <si>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</si>
  <si>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</si>
  <si>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</si>
  <si>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</si>
  <si>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</si>
  <si>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</si>
  <si>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</si>
  <si>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</si>
  <si>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</si>
  <si>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</si>
  <si>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</si>
  <si>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</si>
  <si>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</si>
  <si>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</si>
  <si>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</si>
  <si>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</si>
  <si>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</si>
  <si>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</si>
  <si>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</si>
  <si>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</si>
  <si>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</si>
  <si>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</si>
  <si>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</si>
  <si>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</si>
  <si>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</si>
  <si>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</si>
  <si>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</si>
  <si>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</si>
  <si>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</si>
  <si>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</si>
  <si>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</si>
  <si>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</si>
  <si>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</si>
  <si>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</si>
  <si>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</si>
  <si>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</si>
  <si>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</si>
  <si>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</si>
  <si>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</si>
  <si>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</si>
  <si>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</si>
  <si>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</si>
  <si>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</si>
  <si>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</si>
  <si>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</si>
  <si>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</si>
  <si>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</si>
  <si>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</si>
  <si>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</si>
  <si>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</si>
  <si>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</si>
  <si>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</si>
  <si>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</si>
  <si>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</si>
  <si>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</si>
  <si>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</si>
  <si>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</si>
  <si>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</si>
  <si>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</si>
  <si>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</si>
  <si>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</si>
  <si>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</si>
  <si>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</si>
  <si>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</si>
  <si>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</si>
  <si>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</si>
  <si>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</si>
  <si>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</si>
  <si>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</si>
  <si>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</si>
  <si>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</si>
  <si>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</si>
  <si>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</si>
  <si>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</si>
  <si>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</si>
  <si>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</si>
  <si>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</si>
  <si>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</si>
  <si>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</si>
  <si>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</si>
  <si>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</si>
  <si>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</si>
  <si>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</si>
  <si>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</si>
  <si>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</si>
  <si>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</si>
  <si>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</si>
  <si>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</si>
  <si>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</si>
  <si>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</si>
  <si>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</si>
  <si>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</si>
  <si>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</si>
  <si>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</si>
  <si>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</si>
  <si>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</si>
  <si>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</si>
  <si>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</si>
  <si>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</si>
  <si>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</si>
  <si>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</si>
  <si>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</si>
  <si>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</si>
  <si>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</si>
  <si>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</si>
  <si>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</si>
  <si>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</si>
  <si>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</si>
  <si>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</si>
  <si>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</si>
  <si>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</si>
  <si>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</si>
  <si>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</si>
  <si>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</si>
  <si>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</si>
  <si>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</si>
  <si>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</si>
  <si>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</si>
  <si>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</si>
  <si>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</si>
  <si>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</si>
  <si>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</si>
  <si>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</si>
  <si>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</si>
  <si>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</si>
  <si>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</si>
  <si>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</si>
  <si>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</si>
  <si>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</si>
  <si>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</si>
  <si>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</si>
  <si>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</si>
  <si>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</si>
  <si>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</si>
  <si>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</si>
  <si>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</si>
  <si>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</si>
  <si>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</si>
  <si>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</si>
  <si>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</si>
  <si>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</si>
  <si>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</si>
  <si>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</si>
  <si>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</si>
  <si>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</si>
  <si>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</si>
  <si>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</si>
  <si>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</si>
  <si>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</si>
  <si>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</si>
  <si>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</si>
  <si>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</si>
  <si>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</si>
  <si>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</si>
  <si>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</si>
  <si>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</si>
  <si>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</si>
  <si>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</si>
  <si>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</si>
  <si>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</si>
  <si>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</si>
  <si>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</si>
  <si>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</si>
  <si>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</si>
  <si>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</si>
  <si>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</si>
  <si>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</si>
  <si>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</si>
  <si>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</si>
  <si>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</si>
  <si>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</si>
  <si>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</si>
  <si>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</si>
  <si>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</si>
  <si>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</si>
  <si>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</si>
  <si>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</si>
  <si>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</si>
  <si>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</si>
  <si>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</si>
  <si>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</si>
  <si>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</si>
  <si>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</si>
  <si>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</si>
  <si>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</si>
  <si>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</si>
  <si>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</si>
  <si>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</si>
  <si>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</si>
  <si>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</si>
  <si>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</si>
  <si>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</si>
  <si>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</si>
  <si>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</si>
  <si>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</si>
  <si>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</si>
  <si>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</si>
  <si>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</si>
  <si>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</si>
  <si>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</si>
  <si>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</si>
  <si>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</si>
  <si>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</si>
  <si>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</si>
  <si>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</si>
  <si>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</si>
  <si>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</si>
  <si>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</si>
  <si>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</si>
  <si>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</si>
  <si>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</si>
  <si>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</si>
  <si>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</si>
  <si>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</si>
  <si>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</si>
  <si>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</si>
  <si>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</si>
  <si>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</si>
  <si>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</si>
  <si>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</si>
  <si>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</si>
  <si>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</si>
  <si>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</si>
  <si>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</si>
  <si>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</si>
  <si>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</si>
  <si>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</si>
  <si>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</si>
  <si>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</si>
  <si>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</si>
  <si>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</si>
  <si>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</si>
  <si>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</si>
  <si>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</si>
  <si>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</si>
  <si>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</si>
  <si>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</si>
  <si>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</si>
  <si>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</si>
  <si>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</si>
  <si>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</si>
  <si>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</si>
  <si>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</si>
  <si>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</si>
  <si>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</si>
  <si>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</si>
  <si>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</si>
  <si>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</si>
  <si>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</si>
  <si>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</si>
  <si>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</si>
  <si>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</si>
  <si>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</si>
  <si>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</si>
  <si>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</si>
  <si>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</si>
  <si>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</si>
  <si>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</si>
  <si>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</si>
  <si>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</si>
  <si>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</si>
  <si>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</si>
  <si>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</si>
  <si>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 31.12.2023</t>
  </si>
  <si>
    <t>03654664</t>
  </si>
  <si>
    <t>HR</t>
  </si>
  <si>
    <t>080040901</t>
  </si>
  <si>
    <t>49214559889</t>
  </si>
  <si>
    <t>549300DOZHZICNEMG593</t>
  </si>
  <si>
    <t>1315</t>
  </si>
  <si>
    <t>ZAGREB</t>
  </si>
  <si>
    <t>JOSIPA MOKROVIĆA 8</t>
  </si>
  <si>
    <t>darko.krpan@koncar-dst.hr</t>
  </si>
  <si>
    <t>www.koncar-dst.hr</t>
  </si>
  <si>
    <t>KRPAN DARKO</t>
  </si>
  <si>
    <t>013783714</t>
  </si>
  <si>
    <t>KPMG Croatia d.o.o. za reviziju</t>
  </si>
  <si>
    <t>Igor Gošek</t>
  </si>
  <si>
    <t>KONČAR DISTRIBUTIVNI I SPECIJALNI TRANSFORMATORI d.d. ZA PROIZVODNJU</t>
  </si>
  <si>
    <t>Obveznik :KONČAR DISTRIBUTIVNI I SPECIJALNI TRANSFORMATORI d.d. ZA PROIZVODNJU</t>
  </si>
  <si>
    <t>Obveznik: KONČAR DISTRIBUTIVNI I SPECIJALNI TRANSFORMATORI d.d. ZA PROIZVODNJU</t>
  </si>
  <si>
    <t>u razdoblju 01.01.2023. do 31.12.2023.</t>
  </si>
  <si>
    <t>stanje na dan 31.12.2023.</t>
  </si>
  <si>
    <t>Josipa Mokrovića 8, 10 090 Zagreb</t>
  </si>
  <si>
    <t xml:space="preserve">GFI POD </t>
  </si>
  <si>
    <t>MSFI</t>
  </si>
  <si>
    <t>Razlika</t>
  </si>
  <si>
    <t>Objašnjenje</t>
  </si>
  <si>
    <t xml:space="preserve">Ostali poslovni prihodi </t>
  </si>
  <si>
    <t>Ukupno</t>
  </si>
  <si>
    <t>Ostali troškovi poslovanja</t>
  </si>
  <si>
    <t xml:space="preserve">U MSFI izvještaju financijski izvještaji financijski prihodi i rashodi su iskazani po neto principu, dok su u GFI-POD obrascu iskazani po bruto principu. </t>
  </si>
  <si>
    <t>Financijski prihodi</t>
  </si>
  <si>
    <t>Financijski rashodi</t>
  </si>
  <si>
    <t xml:space="preserve">BILANCA </t>
  </si>
  <si>
    <t>Materijalna imovina (AOP 011-014 + AOP 018)</t>
  </si>
  <si>
    <t>Ulaganje u nekretnine (AOP 019)</t>
  </si>
  <si>
    <t>Imovina s pravom upotrebe</t>
  </si>
  <si>
    <t>Predujmovi za materijalnu imovinu (AOP 016)</t>
  </si>
  <si>
    <t>Materijalna imovina u pripremi (AOP 017)</t>
  </si>
  <si>
    <t>Dugotrajna financijska imovina (AOP 020)</t>
  </si>
  <si>
    <t>Ulaganja u ovisna društva</t>
  </si>
  <si>
    <t>Ulaganja u pridružena društva</t>
  </si>
  <si>
    <t>Financijska imovina po FVRDG</t>
  </si>
  <si>
    <t>Financijska imovina po FVOSD</t>
  </si>
  <si>
    <t>Zalihe (AOP 038 )</t>
  </si>
  <si>
    <t>Potraživanja (AOP 046)</t>
  </si>
  <si>
    <t>Plaćeni troškovi budućeg razdoblja i obračunati prihodi (AOP 064)</t>
  </si>
  <si>
    <t>Potraživanja i ostala potraživanja</t>
  </si>
  <si>
    <t xml:space="preserve">Zadržana dobit   </t>
  </si>
  <si>
    <t>Kratkoročne obveze</t>
  </si>
  <si>
    <t>Končar distributivni i specijalni transformatori d.d. za proizvodnju</t>
  </si>
  <si>
    <t>(u tisućama eura)</t>
  </si>
  <si>
    <t>U MSFI izvještaju dio poslovnih prihoda prikazan je unutar kategorije poslovnih rashoda (umanjenje). Razlika se odnosi na prihod od ukidanja rezerviranja u iznosu 967 tisuća eura koji je u MSFI izvještaju iskazan unutar ostalih troškova poslovanja.</t>
  </si>
  <si>
    <t>2023.</t>
  </si>
  <si>
    <t>Materijalni troškovi (AOP 009)</t>
  </si>
  <si>
    <t>Ostali poslovni prihodi s poduzetnicima unutar grupe (AOP 005)</t>
  </si>
  <si>
    <t>Ostali poslovni prihodi (izvan grupe) (AOP 006)</t>
  </si>
  <si>
    <t>Troškovi osoblja (AOP 013)</t>
  </si>
  <si>
    <t>Ostali troškovi (AOP 018)</t>
  </si>
  <si>
    <t>Vrijednosna usklađenja (AOP 019)</t>
  </si>
  <si>
    <t>Rezerviranja (AOP 022)</t>
  </si>
  <si>
    <t>Ostali poslovni rashodi (AOP 029)</t>
  </si>
  <si>
    <t>Financijski prihodi (AOP 030)</t>
  </si>
  <si>
    <t>Financijski rashodi (AOP 041)</t>
  </si>
  <si>
    <t>U MSFI izvještaju ostali troškovi poslovanja uključuju naknade zaposlenicima i rezerviranja, koja su u GFI-POD obrascu prezentirane unutar ostalih troškova. Dodatno, razlika u iznosu 967 tisuća eura odnosi se na prihod od ukidanja rezerviranja, koji je u GFI-POD izvještaju iskazan unutar ostalih poslovnih prihoda. 
Ostali poslovni rashodi koji su u GFI-POD obrascu iskazani kao zasebna kategorija u MSFI izvještaju su iskazani unutar ostalih troškova poslovanja.</t>
  </si>
  <si>
    <t>Kratkoročne obveze (AOP 109)</t>
  </si>
  <si>
    <t>Odgođeno plaćanje troškova i prihod budućeg razdoblja (AOP 124)</t>
  </si>
  <si>
    <t>Zadržana dobit ili preneseni gubitak (AOP 83)</t>
  </si>
  <si>
    <t>Dobit ili gubitak poslovne godine (AOP 086)</t>
  </si>
  <si>
    <t>Stavke ulaganja u nekretnine i imovina s pravom upotrebe u MSFI izvještaju iskazane su kao zasebne stavke sukladno zahtjevima MRS 40 i MSFI 16.</t>
  </si>
  <si>
    <t>Predujmovi i materijalna imovina u pripremi su u MSFI izvještaju iskazani kao jedna stavka unutar kategorije materijalne imovine, dok su u GFI-POD obrascu iskazani kao zasebne kategorije.</t>
  </si>
  <si>
    <t>Dugotrajna financijska imovina u MSFI izvještaju je iskazana unutar kategorije ulaganja u ovisna društva, ulaganja u pridružena društva i financijska imovina po fer vrijednosti kroz ostalu sveobuhvatnu dobit.</t>
  </si>
  <si>
    <t>Iznos od 8.187 tisuće eura odnosi se na agentske provizije koje su u GFI obrascu iskazane unutar kategorije plaćeni troškovi budućeg razdoblja i obračunati prihodi, dok su u MSFI izvještaju uključeni u zalihe. Iznosi uključeni u kategorije potraživanja i plaćeni troškovi budućeg razdoblja i obračunati prihodi u GFI obrascu, u MSFI izvještaju su iskazani unutar kategorije potraživanja i ostala potraživanja.</t>
  </si>
  <si>
    <t>U GFI-POD obrascu zasebno su iskazane kategorije zadržane dobiti i dobiti poslovne godine, dok su u MSFI izvještaju iskazane unutar kategorije zadržane dobiti.</t>
  </si>
  <si>
    <t>GFI predviđa zasebnu kategoriju odgođeno plaćanje troškova i prihod budućeg razdoblja, dok je u MSFI izvještaju navedeno klasificirano unutar kratkoročnog rezerviranja, ovisno o kategoriji za koju zadovoljava kriterije priznavanja.
Stavke ugovorna obveza iz ugovora s kupcima, ugovorna obveza – predujmovi primljeni od kupca sukladno MSFI 15 iskazane su unutar ugovorne obveze, dok su iste u GFI-POD obrascu iskazane unutar kategorija primljeni predujmovi/ odgođeno plaćanje troškova i prihodi budućeg razdoblja. Dodatno, kratkoročna rezerviranja iskazana su kao zasebna stavka u MSFI izvještaju, dok su u GFI-POD obrascu iskazana unutar kategorije odgođeno plaćanje troškova i prihodi budućeg razdoblja. U MSFI izvještaju sumarno su iskazane pozicije unutar kategorije obveze prema dobavljačima i ostale obveze koje su u GFI-POD obrascu klasificirane sukladno predviđenim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</si>
</sst>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_(* #,##0_);_(* \(#,##0\);_(* &quot;-&quot;_);_(@_)"/>
    <numFmt numFmtId="167" formatCode="_-* #,##0_-;\-* #,##0_-;_-* &quot;-&quot;??_-;_-@_-"/>
  </numFmts>
  <fonts count="48"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sz val="11"/>
      <color theme="1"/>
      <name val="Calibri"/>
      <family val="2"/>
      <charset val="238"/>
      <scheme val="minor"/>
    </font>
    <font>
      <b/>
      <sz val="9"/>
      <color theme="1"/>
      <name val="Arial"/>
      <family val="2"/>
      <charset val="238"/>
    </font>
    <font>
      <sz val="9"/>
      <color theme="1"/>
      <name val="Arial"/>
      <family val="2"/>
      <charset val="238"/>
    </font>
    <font>
      <b/>
      <i/>
      <sz val="9"/>
      <color theme="1"/>
      <name val="Arial"/>
      <family val="2"/>
      <charset val="238"/>
    </font>
    <font>
      <sz val="10"/>
      <name val="Arial CE"/>
    </font>
    <font>
      <sz val="9"/>
      <color rgb="FF000000"/>
      <name val="Arial"/>
      <family val="2"/>
      <charset val="238"/>
    </font>
    <font>
      <i/>
      <sz val="9"/>
      <color theme="1"/>
      <name val="Arial"/>
      <family val="2"/>
      <charset val="238"/>
    </font>
    <font>
      <b/>
      <i/>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0" fillId="0" borderId="0"/>
    <xf numFmtId="43" fontId="40" fillId="0" borderId="0" applyFont="0" applyFill="0" applyBorder="0" applyAlignment="0" applyProtection="0"/>
    <xf numFmtId="0" fontId="44" fillId="0" borderId="0"/>
    <xf numFmtId="0" fontId="1" fillId="0" borderId="0"/>
  </cellStyleXfs>
  <cellXfs count="31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1" fillId="10" borderId="0" xfId="4" applyFont="1" applyFill="1"/>
    <xf numFmtId="0" fontId="42" fillId="10" borderId="0" xfId="4" applyFont="1" applyFill="1"/>
    <xf numFmtId="43" fontId="42" fillId="10" borderId="0" xfId="5" applyFont="1" applyFill="1"/>
    <xf numFmtId="0" fontId="41" fillId="10" borderId="0" xfId="4" applyFont="1" applyFill="1" applyAlignment="1">
      <alignment horizontal="right"/>
    </xf>
    <xf numFmtId="0" fontId="43" fillId="10" borderId="0" xfId="4" applyFont="1" applyFill="1"/>
    <xf numFmtId="43" fontId="41" fillId="10" borderId="0" xfId="5" applyFont="1" applyFill="1" applyAlignment="1">
      <alignment horizontal="center"/>
    </xf>
    <xf numFmtId="0" fontId="41" fillId="10" borderId="0" xfId="4" applyFont="1" applyFill="1" applyAlignment="1">
      <alignment horizontal="center"/>
    </xf>
    <xf numFmtId="0" fontId="42" fillId="10" borderId="0" xfId="4" applyFont="1" applyFill="1" applyAlignment="1">
      <alignment vertical="center"/>
    </xf>
    <xf numFmtId="166" fontId="5" fillId="10" borderId="0" xfId="6" applyNumberFormat="1" applyFont="1" applyFill="1" applyAlignment="1" applyProtection="1">
      <alignment vertical="center" wrapText="1"/>
      <protection locked="0"/>
    </xf>
    <xf numFmtId="166" fontId="42" fillId="10" borderId="0" xfId="4" applyNumberFormat="1" applyFont="1" applyFill="1"/>
    <xf numFmtId="43" fontId="42" fillId="10" borderId="0" xfId="5" applyFont="1" applyFill="1" applyAlignment="1">
      <alignment vertical="center"/>
    </xf>
    <xf numFmtId="0" fontId="43" fillId="10" borderId="0" xfId="4" applyFont="1" applyFill="1" applyAlignment="1">
      <alignment horizontal="left"/>
    </xf>
    <xf numFmtId="0" fontId="43" fillId="10" borderId="1" xfId="4" applyFont="1" applyFill="1" applyBorder="1" applyAlignment="1">
      <alignment horizontal="left"/>
    </xf>
    <xf numFmtId="166" fontId="21" fillId="10" borderId="1" xfId="6" applyNumberFormat="1" applyFont="1" applyFill="1" applyBorder="1" applyAlignment="1" applyProtection="1">
      <alignment wrapText="1"/>
      <protection locked="0"/>
    </xf>
    <xf numFmtId="0" fontId="42" fillId="10" borderId="0" xfId="4" applyFont="1" applyFill="1" applyAlignment="1">
      <alignment vertical="center" wrapText="1"/>
    </xf>
    <xf numFmtId="166" fontId="5" fillId="10" borderId="0" xfId="6" applyNumberFormat="1" applyFont="1" applyFill="1" applyAlignment="1" applyProtection="1">
      <alignment horizontal="right" vertical="center" wrapText="1"/>
      <protection locked="0"/>
    </xf>
    <xf numFmtId="43" fontId="42" fillId="10" borderId="0" xfId="5" applyFont="1" applyFill="1" applyAlignment="1">
      <alignment horizontal="right" vertical="center" wrapText="1"/>
    </xf>
    <xf numFmtId="0" fontId="42" fillId="10" borderId="0" xfId="4" applyFont="1" applyFill="1" applyAlignment="1">
      <alignment horizontal="left"/>
    </xf>
    <xf numFmtId="0" fontId="42" fillId="10" borderId="0" xfId="0" applyFont="1" applyFill="1" applyAlignment="1">
      <alignment vertical="center" wrapText="1"/>
    </xf>
    <xf numFmtId="0" fontId="42" fillId="10" borderId="0" xfId="0" applyFont="1" applyFill="1"/>
    <xf numFmtId="0" fontId="43" fillId="10" borderId="1" xfId="0" applyFont="1" applyFill="1" applyBorder="1" applyAlignment="1">
      <alignment horizontal="left"/>
    </xf>
    <xf numFmtId="0" fontId="43" fillId="10" borderId="0" xfId="0" applyFont="1" applyFill="1" applyAlignment="1">
      <alignment horizontal="left"/>
    </xf>
    <xf numFmtId="43" fontId="42" fillId="10" borderId="2" xfId="5" applyFont="1" applyFill="1" applyBorder="1"/>
    <xf numFmtId="0" fontId="42" fillId="10" borderId="2" xfId="4" applyFont="1" applyFill="1" applyBorder="1" applyAlignment="1">
      <alignment horizontal="left"/>
    </xf>
    <xf numFmtId="167" fontId="42" fillId="10" borderId="0" xfId="5" applyNumberFormat="1" applyFont="1" applyFill="1"/>
    <xf numFmtId="3" fontId="45" fillId="10" borderId="0" xfId="7" applyNumberFormat="1" applyFont="1" applyFill="1" applyAlignment="1">
      <alignment horizontal="right" vertical="center"/>
    </xf>
    <xf numFmtId="167" fontId="42" fillId="10" borderId="0" xfId="5" applyNumberFormat="1" applyFont="1" applyFill="1" applyAlignment="1">
      <alignment vertical="center"/>
    </xf>
    <xf numFmtId="0" fontId="45" fillId="15" borderId="0" xfId="7" applyFont="1" applyFill="1" applyAlignment="1">
      <alignment vertical="center" wrapText="1"/>
    </xf>
    <xf numFmtId="43" fontId="42" fillId="10" borderId="2" xfId="5" applyFont="1" applyFill="1" applyBorder="1" applyAlignment="1">
      <alignment vertical="center"/>
    </xf>
    <xf numFmtId="166" fontId="5" fillId="10" borderId="2" xfId="6" applyNumberFormat="1" applyFont="1" applyFill="1" applyBorder="1" applyAlignment="1" applyProtection="1">
      <alignment vertical="center" wrapText="1"/>
      <protection locked="0"/>
    </xf>
    <xf numFmtId="167" fontId="46" fillId="10" borderId="0" xfId="5" applyNumberFormat="1" applyFont="1" applyFill="1"/>
    <xf numFmtId="0" fontId="45" fillId="15" borderId="0" xfId="7" applyFont="1" applyFill="1" applyAlignment="1">
      <alignment vertical="center"/>
    </xf>
    <xf numFmtId="43" fontId="42" fillId="10" borderId="0" xfId="5" applyFont="1" applyFill="1" applyBorder="1" applyAlignment="1">
      <alignment vertical="center"/>
    </xf>
    <xf numFmtId="0" fontId="42" fillId="10" borderId="0" xfId="4" applyFont="1" applyFill="1" applyAlignment="1">
      <alignment horizontal="left" vertical="center" wrapText="1"/>
    </xf>
    <xf numFmtId="0" fontId="45" fillId="10" borderId="0" xfId="7" applyFont="1" applyFill="1" applyAlignment="1">
      <alignment vertical="center"/>
    </xf>
    <xf numFmtId="166" fontId="21" fillId="10" borderId="0" xfId="6" applyNumberFormat="1" applyFont="1" applyFill="1" applyAlignment="1" applyProtection="1">
      <alignment wrapText="1"/>
      <protection locked="0"/>
    </xf>
    <xf numFmtId="0" fontId="42" fillId="10" borderId="0" xfId="4" applyFont="1" applyFill="1" applyAlignment="1">
      <alignment horizontal="left" vertical="center"/>
    </xf>
    <xf numFmtId="166" fontId="21" fillId="10" borderId="0" xfId="6" applyNumberFormat="1" applyFont="1" applyFill="1" applyAlignment="1" applyProtection="1">
      <alignment vertical="center" wrapText="1"/>
      <protection locked="0"/>
    </xf>
    <xf numFmtId="0" fontId="42" fillId="10" borderId="2" xfId="4" applyFont="1" applyFill="1" applyBorder="1" applyAlignment="1">
      <alignment horizontal="left" vertical="center"/>
    </xf>
    <xf numFmtId="166" fontId="21" fillId="10" borderId="2" xfId="6" applyNumberFormat="1" applyFont="1" applyFill="1" applyBorder="1" applyAlignment="1" applyProtection="1">
      <alignment vertical="center" wrapText="1"/>
      <protection locked="0"/>
    </xf>
    <xf numFmtId="3" fontId="45" fillId="10" borderId="2" xfId="4" applyNumberFormat="1" applyFont="1" applyFill="1" applyBorder="1" applyAlignment="1">
      <alignment vertical="center"/>
    </xf>
    <xf numFmtId="166" fontId="5" fillId="10" borderId="0" xfId="6" applyNumberFormat="1" applyFont="1" applyFill="1" applyAlignment="1" applyProtection="1">
      <alignment wrapText="1"/>
      <protection locked="0"/>
    </xf>
    <xf numFmtId="0" fontId="24" fillId="10" borderId="0" xfId="4" applyFont="1" applyFill="1"/>
    <xf numFmtId="0" fontId="39" fillId="10" borderId="0" xfId="4" applyFont="1" applyFill="1"/>
    <xf numFmtId="3" fontId="42" fillId="10" borderId="0" xfId="4" applyNumberFormat="1" applyFont="1" applyFill="1"/>
    <xf numFmtId="0" fontId="43" fillId="10" borderId="0" xfId="4" applyFont="1" applyFill="1" applyAlignment="1">
      <alignment horizontal="left" vertical="center"/>
    </xf>
    <xf numFmtId="43" fontId="41" fillId="10" borderId="0" xfId="5" applyFont="1" applyFill="1" applyAlignment="1">
      <alignment horizontal="center" vertical="center"/>
    </xf>
    <xf numFmtId="0" fontId="41" fillId="10" borderId="0" xfId="4" applyFont="1" applyFill="1" applyAlignment="1">
      <alignment horizontal="center" vertical="center"/>
    </xf>
    <xf numFmtId="43" fontId="41" fillId="10" borderId="0" xfId="5" applyFont="1" applyFill="1" applyAlignment="1"/>
    <xf numFmtId="43" fontId="42" fillId="10" borderId="0" xfId="5" applyFont="1" applyFill="1" applyAlignment="1"/>
    <xf numFmtId="3" fontId="42" fillId="10" borderId="0" xfId="0" applyNumberFormat="1" applyFont="1" applyFill="1"/>
    <xf numFmtId="167" fontId="42" fillId="10" borderId="0" xfId="5" applyNumberFormat="1" applyFont="1" applyFill="1" applyAlignment="1">
      <alignment horizontal="right" vertical="center" wrapText="1"/>
    </xf>
    <xf numFmtId="3" fontId="45" fillId="10" borderId="0" xfId="7" applyNumberFormat="1" applyFont="1" applyFill="1" applyAlignment="1">
      <alignment vertical="center"/>
    </xf>
    <xf numFmtId="3" fontId="45" fillId="10" borderId="2" xfId="7" applyNumberFormat="1" applyFont="1" applyFill="1" applyBorder="1" applyAlignment="1">
      <alignment vertical="center"/>
    </xf>
    <xf numFmtId="0" fontId="47" fillId="10" borderId="2" xfId="4" applyFont="1" applyFill="1" applyBorder="1" applyAlignment="1">
      <alignment horizontal="left" vertical="center"/>
    </xf>
    <xf numFmtId="43" fontId="41" fillId="10" borderId="0" xfId="5" applyFont="1" applyFill="1" applyBorder="1" applyAlignment="1">
      <alignment horizontal="center" vertical="center"/>
    </xf>
    <xf numFmtId="0" fontId="41" fillId="10" borderId="0" xfId="4" applyFont="1" applyFill="1" applyBorder="1" applyAlignment="1">
      <alignment horizontal="center" vertical="center"/>
    </xf>
    <xf numFmtId="0" fontId="42" fillId="10" borderId="2" xfId="0" applyFont="1" applyFill="1" applyBorder="1"/>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2" fillId="10" borderId="0" xfId="4" applyFont="1" applyFill="1" applyAlignment="1">
      <alignment horizontal="left" vertical="center" wrapText="1"/>
    </xf>
    <xf numFmtId="0" fontId="42" fillId="10" borderId="2" xfId="4"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2" fillId="10" borderId="0" xfId="0" applyFont="1" applyFill="1" applyAlignment="1">
      <alignment horizontal="left" vertical="center" wrapText="1"/>
    </xf>
    <xf numFmtId="0" fontId="42" fillId="10" borderId="2" xfId="0" applyFont="1" applyFill="1" applyBorder="1" applyAlignment="1">
      <alignment horizontal="left" vertical="center" wrapText="1"/>
    </xf>
  </cellXfs>
  <cellStyles count="8">
    <cellStyle name="Comma 2" xfId="5" xr:uid="{2278FFAB-6C39-4344-884C-6878D3B48F23}"/>
    <cellStyle name="Hyperlink 2" xfId="2" xr:uid="{00000000-0005-0000-0000-000000000000}"/>
    <cellStyle name="Normal" xfId="0" builtinId="0"/>
    <cellStyle name="Normal 2" xfId="3" xr:uid="{00000000-0005-0000-0000-000002000000}"/>
    <cellStyle name="Normal 3" xfId="4" xr:uid="{BB3CD4CD-9C15-4F65-83A4-62C55D69457C}"/>
    <cellStyle name="Normal 3 2" xfId="7" xr:uid="{257BE63F-C9C2-47DD-B077-DA7B0A051C08}"/>
    <cellStyle name="Normal_Bilanca, RDG" xfId="6" xr:uid="{15475EA8-2021-471A-ABC0-7F98D7B1234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Q18" sqref="Q18"/>
    </sheetView>
  </sheetViews>
  <sheetFormatPr defaultRowHeight="12.75" x14ac:dyDescent="0.2"/>
  <cols>
    <col min="9" max="9" width="13.42578125" customWidth="1"/>
  </cols>
  <sheetData>
    <row r="1" spans="1:10" ht="15.75" x14ac:dyDescent="0.2">
      <c r="A1" s="174"/>
      <c r="B1" s="175"/>
      <c r="C1" s="175"/>
      <c r="D1" s="16"/>
      <c r="E1" s="16"/>
      <c r="F1" s="16"/>
      <c r="G1" s="16"/>
      <c r="H1" s="16"/>
      <c r="I1" s="16"/>
      <c r="J1" s="17"/>
    </row>
    <row r="2" spans="1:10" ht="14.45" customHeight="1" x14ac:dyDescent="0.2">
      <c r="A2" s="176" t="s">
        <v>266</v>
      </c>
      <c r="B2" s="177"/>
      <c r="C2" s="177"/>
      <c r="D2" s="177"/>
      <c r="E2" s="177"/>
      <c r="F2" s="177"/>
      <c r="G2" s="177"/>
      <c r="H2" s="177"/>
      <c r="I2" s="177"/>
      <c r="J2" s="178"/>
    </row>
    <row r="3" spans="1:10" ht="15" x14ac:dyDescent="0.2">
      <c r="A3" s="54"/>
      <c r="B3" s="55"/>
      <c r="C3" s="55"/>
      <c r="D3" s="55"/>
      <c r="E3" s="55"/>
      <c r="F3" s="55"/>
      <c r="G3" s="55"/>
      <c r="H3" s="55"/>
      <c r="I3" s="55"/>
      <c r="J3" s="56"/>
    </row>
    <row r="4" spans="1:10" ht="33.6" customHeight="1" x14ac:dyDescent="0.2">
      <c r="A4" s="179" t="s">
        <v>251</v>
      </c>
      <c r="B4" s="180"/>
      <c r="C4" s="180"/>
      <c r="D4" s="180"/>
      <c r="E4" s="181">
        <v>44927</v>
      </c>
      <c r="F4" s="182"/>
      <c r="G4" s="62" t="s">
        <v>0</v>
      </c>
      <c r="H4" s="181" t="s">
        <v>395</v>
      </c>
      <c r="I4" s="182"/>
      <c r="J4" s="18"/>
    </row>
    <row r="5" spans="1:10" s="67" customFormat="1" ht="10.15" customHeight="1" x14ac:dyDescent="0.25">
      <c r="A5" s="183"/>
      <c r="B5" s="184"/>
      <c r="C5" s="184"/>
      <c r="D5" s="184"/>
      <c r="E5" s="184"/>
      <c r="F5" s="184"/>
      <c r="G5" s="184"/>
      <c r="H5" s="184"/>
      <c r="I5" s="184"/>
      <c r="J5" s="185"/>
    </row>
    <row r="6" spans="1:10" ht="20.45" customHeight="1" x14ac:dyDescent="0.2">
      <c r="A6" s="57"/>
      <c r="B6" s="68" t="s">
        <v>271</v>
      </c>
      <c r="C6" s="58"/>
      <c r="D6" s="58"/>
      <c r="E6" s="80">
        <v>2023</v>
      </c>
      <c r="F6" s="69"/>
      <c r="G6" s="62"/>
      <c r="H6" s="69"/>
      <c r="I6" s="69"/>
      <c r="J6" s="27"/>
    </row>
    <row r="7" spans="1:10" s="71" customFormat="1" ht="10.9" customHeight="1" x14ac:dyDescent="0.2">
      <c r="A7" s="57"/>
      <c r="B7" s="58"/>
      <c r="C7" s="58"/>
      <c r="D7" s="58"/>
      <c r="E7" s="70"/>
      <c r="F7" s="70"/>
      <c r="G7" s="62"/>
      <c r="H7" s="70"/>
      <c r="I7" s="70"/>
      <c r="J7" s="27"/>
    </row>
    <row r="8" spans="1:10" ht="37.9" customHeight="1" x14ac:dyDescent="0.2">
      <c r="A8" s="188" t="s">
        <v>272</v>
      </c>
      <c r="B8" s="189"/>
      <c r="C8" s="189"/>
      <c r="D8" s="189"/>
      <c r="E8" s="189"/>
      <c r="F8" s="189"/>
      <c r="G8" s="189"/>
      <c r="H8" s="189"/>
      <c r="I8" s="189"/>
      <c r="J8" s="19"/>
    </row>
    <row r="9" spans="1:10" ht="14.25" x14ac:dyDescent="0.2">
      <c r="A9" s="20"/>
      <c r="B9" s="50"/>
      <c r="C9" s="50"/>
      <c r="D9" s="50"/>
      <c r="E9" s="187"/>
      <c r="F9" s="187"/>
      <c r="G9" s="160"/>
      <c r="H9" s="160"/>
      <c r="I9" s="60"/>
      <c r="J9" s="61"/>
    </row>
    <row r="10" spans="1:10" ht="25.9" customHeight="1" x14ac:dyDescent="0.2">
      <c r="A10" s="190" t="s">
        <v>252</v>
      </c>
      <c r="B10" s="191"/>
      <c r="C10" s="192" t="s">
        <v>396</v>
      </c>
      <c r="D10" s="193"/>
      <c r="E10" s="52"/>
      <c r="F10" s="194" t="s">
        <v>273</v>
      </c>
      <c r="G10" s="195"/>
      <c r="H10" s="196" t="s">
        <v>397</v>
      </c>
      <c r="I10" s="197"/>
      <c r="J10" s="21"/>
    </row>
    <row r="11" spans="1:10" ht="15.6" customHeight="1" x14ac:dyDescent="0.2">
      <c r="A11" s="20"/>
      <c r="B11" s="50"/>
      <c r="C11" s="50"/>
      <c r="D11" s="50"/>
      <c r="E11" s="186"/>
      <c r="F11" s="186"/>
      <c r="G11" s="186"/>
      <c r="H11" s="186"/>
      <c r="I11" s="53"/>
      <c r="J11" s="21"/>
    </row>
    <row r="12" spans="1:10" ht="21" customHeight="1" x14ac:dyDescent="0.2">
      <c r="A12" s="161" t="s">
        <v>267</v>
      </c>
      <c r="B12" s="191"/>
      <c r="C12" s="192" t="s">
        <v>398</v>
      </c>
      <c r="D12" s="193"/>
      <c r="E12" s="200"/>
      <c r="F12" s="186"/>
      <c r="G12" s="186"/>
      <c r="H12" s="186"/>
      <c r="I12" s="53"/>
      <c r="J12" s="21"/>
    </row>
    <row r="13" spans="1:10" ht="10.9" customHeight="1" x14ac:dyDescent="0.2">
      <c r="A13" s="52"/>
      <c r="B13" s="53"/>
      <c r="C13" s="50"/>
      <c r="D13" s="50"/>
      <c r="E13" s="160"/>
      <c r="F13" s="160"/>
      <c r="G13" s="160"/>
      <c r="H13" s="160"/>
      <c r="I13" s="50"/>
      <c r="J13" s="22"/>
    </row>
    <row r="14" spans="1:10" ht="22.9" customHeight="1" x14ac:dyDescent="0.2">
      <c r="A14" s="161" t="s">
        <v>253</v>
      </c>
      <c r="B14" s="201"/>
      <c r="C14" s="192" t="s">
        <v>399</v>
      </c>
      <c r="D14" s="193"/>
      <c r="E14" s="198"/>
      <c r="F14" s="199"/>
      <c r="G14" s="66" t="s">
        <v>274</v>
      </c>
      <c r="H14" s="196" t="s">
        <v>400</v>
      </c>
      <c r="I14" s="197"/>
      <c r="J14" s="63"/>
    </row>
    <row r="15" spans="1:10" ht="14.45" customHeight="1" x14ac:dyDescent="0.2">
      <c r="A15" s="52"/>
      <c r="B15" s="53"/>
      <c r="C15" s="50"/>
      <c r="D15" s="50"/>
      <c r="E15" s="160"/>
      <c r="F15" s="160"/>
      <c r="G15" s="160"/>
      <c r="H15" s="160"/>
      <c r="I15" s="50"/>
      <c r="J15" s="22"/>
    </row>
    <row r="16" spans="1:10" ht="13.15" customHeight="1" x14ac:dyDescent="0.2">
      <c r="A16" s="161" t="s">
        <v>275</v>
      </c>
      <c r="B16" s="201"/>
      <c r="C16" s="192" t="s">
        <v>401</v>
      </c>
      <c r="D16" s="193"/>
      <c r="E16" s="59"/>
      <c r="F16" s="59"/>
      <c r="G16" s="59"/>
      <c r="H16" s="59"/>
      <c r="I16" s="59"/>
      <c r="J16" s="63"/>
    </row>
    <row r="17" spans="1:10" ht="14.45" customHeight="1" x14ac:dyDescent="0.2">
      <c r="A17" s="202"/>
      <c r="B17" s="203"/>
      <c r="C17" s="203"/>
      <c r="D17" s="203"/>
      <c r="E17" s="203"/>
      <c r="F17" s="203"/>
      <c r="G17" s="203"/>
      <c r="H17" s="203"/>
      <c r="I17" s="203"/>
      <c r="J17" s="204"/>
    </row>
    <row r="18" spans="1:10" x14ac:dyDescent="0.2">
      <c r="A18" s="190" t="s">
        <v>254</v>
      </c>
      <c r="B18" s="191"/>
      <c r="C18" s="205" t="s">
        <v>410</v>
      </c>
      <c r="D18" s="206"/>
      <c r="E18" s="206"/>
      <c r="F18" s="206"/>
      <c r="G18" s="206"/>
      <c r="H18" s="206"/>
      <c r="I18" s="206"/>
      <c r="J18" s="207"/>
    </row>
    <row r="19" spans="1:10" ht="14.25" x14ac:dyDescent="0.2">
      <c r="A19" s="20"/>
      <c r="B19" s="50"/>
      <c r="C19" s="65"/>
      <c r="D19" s="50"/>
      <c r="E19" s="160"/>
      <c r="F19" s="160"/>
      <c r="G19" s="160"/>
      <c r="H19" s="160"/>
      <c r="I19" s="50"/>
      <c r="J19" s="22"/>
    </row>
    <row r="20" spans="1:10" ht="14.25" x14ac:dyDescent="0.2">
      <c r="A20" s="190" t="s">
        <v>255</v>
      </c>
      <c r="B20" s="191"/>
      <c r="C20" s="196">
        <v>10090</v>
      </c>
      <c r="D20" s="197"/>
      <c r="E20" s="160"/>
      <c r="F20" s="160"/>
      <c r="G20" s="205" t="s">
        <v>402</v>
      </c>
      <c r="H20" s="206"/>
      <c r="I20" s="206"/>
      <c r="J20" s="207"/>
    </row>
    <row r="21" spans="1:10" ht="14.25" x14ac:dyDescent="0.2">
      <c r="A21" s="20"/>
      <c r="B21" s="50"/>
      <c r="C21" s="50"/>
      <c r="D21" s="50"/>
      <c r="E21" s="160"/>
      <c r="F21" s="160"/>
      <c r="G21" s="160"/>
      <c r="H21" s="160"/>
      <c r="I21" s="50"/>
      <c r="J21" s="22"/>
    </row>
    <row r="22" spans="1:10" x14ac:dyDescent="0.2">
      <c r="A22" s="190" t="s">
        <v>256</v>
      </c>
      <c r="B22" s="191"/>
      <c r="C22" s="205" t="s">
        <v>403</v>
      </c>
      <c r="D22" s="206"/>
      <c r="E22" s="206"/>
      <c r="F22" s="206"/>
      <c r="G22" s="206"/>
      <c r="H22" s="206"/>
      <c r="I22" s="206"/>
      <c r="J22" s="207"/>
    </row>
    <row r="23" spans="1:10" ht="14.25" x14ac:dyDescent="0.2">
      <c r="A23" s="20"/>
      <c r="B23" s="50"/>
      <c r="C23" s="50"/>
      <c r="D23" s="50"/>
      <c r="E23" s="160"/>
      <c r="F23" s="160"/>
      <c r="G23" s="160"/>
      <c r="H23" s="160"/>
      <c r="I23" s="50"/>
      <c r="J23" s="22"/>
    </row>
    <row r="24" spans="1:10" ht="14.25" x14ac:dyDescent="0.2">
      <c r="A24" s="190" t="s">
        <v>257</v>
      </c>
      <c r="B24" s="191"/>
      <c r="C24" s="208" t="s">
        <v>404</v>
      </c>
      <c r="D24" s="209"/>
      <c r="E24" s="209"/>
      <c r="F24" s="209"/>
      <c r="G24" s="209"/>
      <c r="H24" s="209"/>
      <c r="I24" s="209"/>
      <c r="J24" s="210"/>
    </row>
    <row r="25" spans="1:10" ht="14.25" x14ac:dyDescent="0.2">
      <c r="A25" s="20"/>
      <c r="B25" s="50"/>
      <c r="C25" s="65"/>
      <c r="D25" s="50"/>
      <c r="E25" s="160"/>
      <c r="F25" s="160"/>
      <c r="G25" s="160"/>
      <c r="H25" s="160"/>
      <c r="I25" s="50"/>
      <c r="J25" s="22"/>
    </row>
    <row r="26" spans="1:10" ht="14.25" x14ac:dyDescent="0.2">
      <c r="A26" s="190" t="s">
        <v>258</v>
      </c>
      <c r="B26" s="191"/>
      <c r="C26" s="208" t="s">
        <v>405</v>
      </c>
      <c r="D26" s="209"/>
      <c r="E26" s="209"/>
      <c r="F26" s="209"/>
      <c r="G26" s="209"/>
      <c r="H26" s="209"/>
      <c r="I26" s="209"/>
      <c r="J26" s="210"/>
    </row>
    <row r="27" spans="1:10" ht="13.9" customHeight="1" x14ac:dyDescent="0.2">
      <c r="A27" s="20"/>
      <c r="B27" s="50"/>
      <c r="C27" s="65"/>
      <c r="D27" s="50"/>
      <c r="E27" s="160"/>
      <c r="F27" s="160"/>
      <c r="G27" s="160"/>
      <c r="H27" s="160"/>
      <c r="I27" s="50"/>
      <c r="J27" s="22"/>
    </row>
    <row r="28" spans="1:10" ht="22.9" customHeight="1" x14ac:dyDescent="0.2">
      <c r="A28" s="161" t="s">
        <v>268</v>
      </c>
      <c r="B28" s="191"/>
      <c r="C28" s="35">
        <v>766</v>
      </c>
      <c r="D28" s="23"/>
      <c r="E28" s="168"/>
      <c r="F28" s="168"/>
      <c r="G28" s="168"/>
      <c r="H28" s="168"/>
      <c r="I28" s="211"/>
      <c r="J28" s="212"/>
    </row>
    <row r="29" spans="1:10" ht="14.25" x14ac:dyDescent="0.2">
      <c r="A29" s="20"/>
      <c r="B29" s="50"/>
      <c r="C29" s="50"/>
      <c r="D29" s="50"/>
      <c r="E29" s="160"/>
      <c r="F29" s="160"/>
      <c r="G29" s="160"/>
      <c r="H29" s="160"/>
      <c r="I29" s="50"/>
      <c r="J29" s="22"/>
    </row>
    <row r="30" spans="1:10" ht="15" x14ac:dyDescent="0.2">
      <c r="A30" s="190" t="s">
        <v>259</v>
      </c>
      <c r="B30" s="191"/>
      <c r="C30" s="79" t="s">
        <v>277</v>
      </c>
      <c r="D30" s="213" t="s">
        <v>276</v>
      </c>
      <c r="E30" s="172"/>
      <c r="F30" s="172"/>
      <c r="G30" s="172"/>
      <c r="H30" s="72" t="s">
        <v>277</v>
      </c>
      <c r="I30" s="73" t="s">
        <v>278</v>
      </c>
      <c r="J30" s="74"/>
    </row>
    <row r="31" spans="1:10" x14ac:dyDescent="0.2">
      <c r="A31" s="190"/>
      <c r="B31" s="191"/>
      <c r="C31" s="24"/>
      <c r="D31" s="62"/>
      <c r="E31" s="199"/>
      <c r="F31" s="199"/>
      <c r="G31" s="199"/>
      <c r="H31" s="199"/>
      <c r="I31" s="214"/>
      <c r="J31" s="215"/>
    </row>
    <row r="32" spans="1:10" x14ac:dyDescent="0.2">
      <c r="A32" s="190" t="s">
        <v>269</v>
      </c>
      <c r="B32" s="191"/>
      <c r="C32" s="35" t="s">
        <v>281</v>
      </c>
      <c r="D32" s="213" t="s">
        <v>279</v>
      </c>
      <c r="E32" s="172"/>
      <c r="F32" s="172"/>
      <c r="G32" s="172"/>
      <c r="H32" s="75" t="s">
        <v>280</v>
      </c>
      <c r="I32" s="76" t="s">
        <v>281</v>
      </c>
      <c r="J32" s="77"/>
    </row>
    <row r="33" spans="1:10" ht="14.25" x14ac:dyDescent="0.2">
      <c r="A33" s="20"/>
      <c r="B33" s="50"/>
      <c r="C33" s="50"/>
      <c r="D33" s="50"/>
      <c r="E33" s="160"/>
      <c r="F33" s="160"/>
      <c r="G33" s="160"/>
      <c r="H33" s="160"/>
      <c r="I33" s="50"/>
      <c r="J33" s="22"/>
    </row>
    <row r="34" spans="1:10" x14ac:dyDescent="0.2">
      <c r="A34" s="213" t="s">
        <v>270</v>
      </c>
      <c r="B34" s="172"/>
      <c r="C34" s="172"/>
      <c r="D34" s="172"/>
      <c r="E34" s="172" t="s">
        <v>260</v>
      </c>
      <c r="F34" s="172"/>
      <c r="G34" s="172"/>
      <c r="H34" s="172"/>
      <c r="I34" s="172"/>
      <c r="J34" s="25" t="s">
        <v>261</v>
      </c>
    </row>
    <row r="35" spans="1:10" ht="14.25" x14ac:dyDescent="0.2">
      <c r="A35" s="20"/>
      <c r="B35" s="50"/>
      <c r="C35" s="50"/>
      <c r="D35" s="50"/>
      <c r="E35" s="160"/>
      <c r="F35" s="160"/>
      <c r="G35" s="160"/>
      <c r="H35" s="160"/>
      <c r="I35" s="50"/>
      <c r="J35" s="61"/>
    </row>
    <row r="36" spans="1:10" x14ac:dyDescent="0.2">
      <c r="A36" s="216"/>
      <c r="B36" s="217"/>
      <c r="C36" s="217"/>
      <c r="D36" s="217"/>
      <c r="E36" s="216"/>
      <c r="F36" s="217"/>
      <c r="G36" s="217"/>
      <c r="H36" s="217"/>
      <c r="I36" s="219"/>
      <c r="J36" s="51"/>
    </row>
    <row r="37" spans="1:10" ht="14.25" x14ac:dyDescent="0.2">
      <c r="A37" s="20"/>
      <c r="B37" s="50"/>
      <c r="C37" s="65"/>
      <c r="D37" s="221"/>
      <c r="E37" s="221"/>
      <c r="F37" s="221"/>
      <c r="G37" s="221"/>
      <c r="H37" s="221"/>
      <c r="I37" s="221"/>
      <c r="J37" s="22"/>
    </row>
    <row r="38" spans="1:10" x14ac:dyDescent="0.2">
      <c r="A38" s="216"/>
      <c r="B38" s="217"/>
      <c r="C38" s="217"/>
      <c r="D38" s="219"/>
      <c r="E38" s="216"/>
      <c r="F38" s="217"/>
      <c r="G38" s="217"/>
      <c r="H38" s="217"/>
      <c r="I38" s="219"/>
      <c r="J38" s="35"/>
    </row>
    <row r="39" spans="1:10" ht="14.25" x14ac:dyDescent="0.2">
      <c r="A39" s="20"/>
      <c r="B39" s="50"/>
      <c r="C39" s="65"/>
      <c r="D39" s="64"/>
      <c r="E39" s="221"/>
      <c r="F39" s="221"/>
      <c r="G39" s="221"/>
      <c r="H39" s="221"/>
      <c r="I39" s="53"/>
      <c r="J39" s="22"/>
    </row>
    <row r="40" spans="1:10" x14ac:dyDescent="0.2">
      <c r="A40" s="216"/>
      <c r="B40" s="217"/>
      <c r="C40" s="217"/>
      <c r="D40" s="219"/>
      <c r="E40" s="216"/>
      <c r="F40" s="217"/>
      <c r="G40" s="217"/>
      <c r="H40" s="217"/>
      <c r="I40" s="219"/>
      <c r="J40" s="35"/>
    </row>
    <row r="41" spans="1:10" ht="14.25" x14ac:dyDescent="0.2">
      <c r="A41" s="20"/>
      <c r="B41" s="82"/>
      <c r="C41" s="81"/>
      <c r="D41" s="83"/>
      <c r="E41" s="83"/>
      <c r="F41" s="83"/>
      <c r="G41" s="83"/>
      <c r="H41" s="83"/>
      <c r="I41" s="84"/>
      <c r="J41" s="22"/>
    </row>
    <row r="42" spans="1:10" x14ac:dyDescent="0.2">
      <c r="A42" s="216"/>
      <c r="B42" s="217"/>
      <c r="C42" s="217"/>
      <c r="D42" s="219"/>
      <c r="E42" s="216"/>
      <c r="F42" s="217"/>
      <c r="G42" s="217"/>
      <c r="H42" s="217"/>
      <c r="I42" s="219"/>
      <c r="J42" s="35"/>
    </row>
    <row r="43" spans="1:10" ht="14.25" x14ac:dyDescent="0.2">
      <c r="A43" s="26"/>
      <c r="B43" s="65"/>
      <c r="C43" s="220"/>
      <c r="D43" s="220"/>
      <c r="E43" s="160"/>
      <c r="F43" s="160"/>
      <c r="G43" s="220"/>
      <c r="H43" s="220"/>
      <c r="I43" s="220"/>
      <c r="J43" s="22"/>
    </row>
    <row r="44" spans="1:10" x14ac:dyDescent="0.2">
      <c r="A44" s="216"/>
      <c r="B44" s="217"/>
      <c r="C44" s="217"/>
      <c r="D44" s="219"/>
      <c r="E44" s="216"/>
      <c r="F44" s="217"/>
      <c r="G44" s="217"/>
      <c r="H44" s="217"/>
      <c r="I44" s="219"/>
      <c r="J44" s="35"/>
    </row>
    <row r="45" spans="1:10" ht="14.25" x14ac:dyDescent="0.2">
      <c r="A45" s="26"/>
      <c r="B45" s="65"/>
      <c r="C45" s="65"/>
      <c r="D45" s="50"/>
      <c r="E45" s="218"/>
      <c r="F45" s="218"/>
      <c r="G45" s="220"/>
      <c r="H45" s="220"/>
      <c r="I45" s="50"/>
      <c r="J45" s="22"/>
    </row>
    <row r="46" spans="1:10" x14ac:dyDescent="0.2">
      <c r="A46" s="216"/>
      <c r="B46" s="217"/>
      <c r="C46" s="217"/>
      <c r="D46" s="219"/>
      <c r="E46" s="216"/>
      <c r="F46" s="217"/>
      <c r="G46" s="217"/>
      <c r="H46" s="217"/>
      <c r="I46" s="219"/>
      <c r="J46" s="35"/>
    </row>
    <row r="47" spans="1:10" ht="14.25" x14ac:dyDescent="0.2">
      <c r="A47" s="26"/>
      <c r="B47" s="65"/>
      <c r="C47" s="65"/>
      <c r="D47" s="50"/>
      <c r="E47" s="160"/>
      <c r="F47" s="160"/>
      <c r="G47" s="220"/>
      <c r="H47" s="220"/>
      <c r="I47" s="50"/>
      <c r="J47" s="78" t="s">
        <v>282</v>
      </c>
    </row>
    <row r="48" spans="1:10" ht="14.25" x14ac:dyDescent="0.2">
      <c r="A48" s="26"/>
      <c r="B48" s="65"/>
      <c r="C48" s="65"/>
      <c r="D48" s="50"/>
      <c r="E48" s="160"/>
      <c r="F48" s="160"/>
      <c r="G48" s="220"/>
      <c r="H48" s="220"/>
      <c r="I48" s="50"/>
      <c r="J48" s="78" t="s">
        <v>283</v>
      </c>
    </row>
    <row r="49" spans="1:10" ht="14.45" customHeight="1" x14ac:dyDescent="0.2">
      <c r="A49" s="161" t="s">
        <v>262</v>
      </c>
      <c r="B49" s="162"/>
      <c r="C49" s="196" t="s">
        <v>283</v>
      </c>
      <c r="D49" s="197"/>
      <c r="E49" s="222" t="s">
        <v>284</v>
      </c>
      <c r="F49" s="223"/>
      <c r="G49" s="205"/>
      <c r="H49" s="206"/>
      <c r="I49" s="206"/>
      <c r="J49" s="207"/>
    </row>
    <row r="50" spans="1:10" ht="14.25" x14ac:dyDescent="0.2">
      <c r="A50" s="26"/>
      <c r="B50" s="65"/>
      <c r="C50" s="220"/>
      <c r="D50" s="220"/>
      <c r="E50" s="160"/>
      <c r="F50" s="160"/>
      <c r="G50" s="166" t="s">
        <v>285</v>
      </c>
      <c r="H50" s="166"/>
      <c r="I50" s="166"/>
      <c r="J50" s="27"/>
    </row>
    <row r="51" spans="1:10" ht="13.9" customHeight="1" x14ac:dyDescent="0.2">
      <c r="A51" s="161" t="s">
        <v>263</v>
      </c>
      <c r="B51" s="162"/>
      <c r="C51" s="205" t="s">
        <v>406</v>
      </c>
      <c r="D51" s="206"/>
      <c r="E51" s="206"/>
      <c r="F51" s="206"/>
      <c r="G51" s="206"/>
      <c r="H51" s="206"/>
      <c r="I51" s="206"/>
      <c r="J51" s="207"/>
    </row>
    <row r="52" spans="1:10" ht="14.25" x14ac:dyDescent="0.2">
      <c r="A52" s="20"/>
      <c r="B52" s="50"/>
      <c r="C52" s="168" t="s">
        <v>264</v>
      </c>
      <c r="D52" s="168"/>
      <c r="E52" s="168"/>
      <c r="F52" s="168"/>
      <c r="G52" s="168"/>
      <c r="H52" s="168"/>
      <c r="I52" s="168"/>
      <c r="J52" s="22"/>
    </row>
    <row r="53" spans="1:10" ht="14.25" x14ac:dyDescent="0.2">
      <c r="A53" s="161" t="s">
        <v>265</v>
      </c>
      <c r="B53" s="162"/>
      <c r="C53" s="169" t="s">
        <v>407</v>
      </c>
      <c r="D53" s="170"/>
      <c r="E53" s="171"/>
      <c r="F53" s="160"/>
      <c r="G53" s="160"/>
      <c r="H53" s="172"/>
      <c r="I53" s="172"/>
      <c r="J53" s="173"/>
    </row>
    <row r="54" spans="1:10" ht="14.25" x14ac:dyDescent="0.2">
      <c r="A54" s="20"/>
      <c r="B54" s="50"/>
      <c r="C54" s="65"/>
      <c r="D54" s="50"/>
      <c r="E54" s="160"/>
      <c r="F54" s="160"/>
      <c r="G54" s="160"/>
      <c r="H54" s="160"/>
      <c r="I54" s="50"/>
      <c r="J54" s="22"/>
    </row>
    <row r="55" spans="1:10" ht="14.45" customHeight="1" x14ac:dyDescent="0.2">
      <c r="A55" s="161" t="s">
        <v>257</v>
      </c>
      <c r="B55" s="162"/>
      <c r="C55" s="163" t="s">
        <v>404</v>
      </c>
      <c r="D55" s="164"/>
      <c r="E55" s="164"/>
      <c r="F55" s="164"/>
      <c r="G55" s="164"/>
      <c r="H55" s="164"/>
      <c r="I55" s="164"/>
      <c r="J55" s="165"/>
    </row>
    <row r="56" spans="1:10" ht="14.25" x14ac:dyDescent="0.2">
      <c r="A56" s="20"/>
      <c r="B56" s="50"/>
      <c r="C56" s="50"/>
      <c r="D56" s="50"/>
      <c r="E56" s="160"/>
      <c r="F56" s="160"/>
      <c r="G56" s="160"/>
      <c r="H56" s="160"/>
      <c r="I56" s="50"/>
      <c r="J56" s="22"/>
    </row>
    <row r="57" spans="1:10" ht="14.25" x14ac:dyDescent="0.2">
      <c r="A57" s="161" t="s">
        <v>286</v>
      </c>
      <c r="B57" s="162"/>
      <c r="C57" s="163" t="s">
        <v>408</v>
      </c>
      <c r="D57" s="164"/>
      <c r="E57" s="164"/>
      <c r="F57" s="164"/>
      <c r="G57" s="164"/>
      <c r="H57" s="164"/>
      <c r="I57" s="164"/>
      <c r="J57" s="165"/>
    </row>
    <row r="58" spans="1:10" ht="14.45" customHeight="1" x14ac:dyDescent="0.2">
      <c r="A58" s="20"/>
      <c r="B58" s="50"/>
      <c r="C58" s="166" t="s">
        <v>287</v>
      </c>
      <c r="D58" s="166"/>
      <c r="E58" s="166"/>
      <c r="F58" s="166"/>
      <c r="G58" s="50"/>
      <c r="H58" s="50"/>
      <c r="I58" s="50"/>
      <c r="J58" s="22"/>
    </row>
    <row r="59" spans="1:10" ht="14.25" x14ac:dyDescent="0.2">
      <c r="A59" s="161" t="s">
        <v>288</v>
      </c>
      <c r="B59" s="162"/>
      <c r="C59" s="163" t="s">
        <v>409</v>
      </c>
      <c r="D59" s="164"/>
      <c r="E59" s="164"/>
      <c r="F59" s="164"/>
      <c r="G59" s="164"/>
      <c r="H59" s="164"/>
      <c r="I59" s="164"/>
      <c r="J59" s="165"/>
    </row>
    <row r="60" spans="1:10" ht="14.45" customHeight="1" x14ac:dyDescent="0.2">
      <c r="A60" s="28"/>
      <c r="B60" s="29"/>
      <c r="C60" s="167" t="s">
        <v>289</v>
      </c>
      <c r="D60" s="167"/>
      <c r="E60" s="167"/>
      <c r="F60" s="167"/>
      <c r="G60" s="167"/>
      <c r="H60" s="29"/>
      <c r="I60" s="29"/>
      <c r="J60" s="30"/>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11811023622047245" top="0.31496062992125984" bottom="0.15748031496062992"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29" sqref="H29"/>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232" t="s">
        <v>1</v>
      </c>
      <c r="B1" s="233"/>
      <c r="C1" s="233"/>
      <c r="D1" s="233"/>
      <c r="E1" s="233"/>
      <c r="F1" s="233"/>
      <c r="G1" s="233"/>
      <c r="H1" s="233"/>
      <c r="I1" s="233"/>
    </row>
    <row r="2" spans="1:9" x14ac:dyDescent="0.2">
      <c r="A2" s="234" t="s">
        <v>414</v>
      </c>
      <c r="B2" s="235"/>
      <c r="C2" s="235"/>
      <c r="D2" s="235"/>
      <c r="E2" s="235"/>
      <c r="F2" s="235"/>
      <c r="G2" s="235"/>
      <c r="H2" s="235"/>
      <c r="I2" s="235"/>
    </row>
    <row r="3" spans="1:9" x14ac:dyDescent="0.2">
      <c r="A3" s="236" t="s">
        <v>394</v>
      </c>
      <c r="B3" s="237"/>
      <c r="C3" s="237"/>
      <c r="D3" s="237"/>
      <c r="E3" s="237"/>
      <c r="F3" s="237"/>
      <c r="G3" s="237"/>
      <c r="H3" s="237"/>
      <c r="I3" s="237"/>
    </row>
    <row r="4" spans="1:9" x14ac:dyDescent="0.2">
      <c r="A4" s="238" t="s">
        <v>411</v>
      </c>
      <c r="B4" s="239"/>
      <c r="C4" s="239"/>
      <c r="D4" s="239"/>
      <c r="E4" s="239"/>
      <c r="F4" s="239"/>
      <c r="G4" s="239"/>
      <c r="H4" s="239"/>
      <c r="I4" s="240"/>
    </row>
    <row r="5" spans="1:9" ht="34.5" thickBot="1" x14ac:dyDescent="0.25">
      <c r="A5" s="244" t="s">
        <v>2</v>
      </c>
      <c r="B5" s="245"/>
      <c r="C5" s="245"/>
      <c r="D5" s="245"/>
      <c r="E5" s="245"/>
      <c r="F5" s="246"/>
      <c r="G5" s="13" t="s">
        <v>104</v>
      </c>
      <c r="H5" s="32" t="s">
        <v>245</v>
      </c>
      <c r="I5" s="33" t="s">
        <v>250</v>
      </c>
    </row>
    <row r="6" spans="1:9" x14ac:dyDescent="0.2">
      <c r="A6" s="241">
        <v>1</v>
      </c>
      <c r="B6" s="242"/>
      <c r="C6" s="242"/>
      <c r="D6" s="242"/>
      <c r="E6" s="242"/>
      <c r="F6" s="243"/>
      <c r="G6" s="14">
        <v>2</v>
      </c>
      <c r="H6" s="15">
        <v>3</v>
      </c>
      <c r="I6" s="15">
        <v>4</v>
      </c>
    </row>
    <row r="7" spans="1:9" x14ac:dyDescent="0.2">
      <c r="A7" s="247"/>
      <c r="B7" s="247"/>
      <c r="C7" s="247"/>
      <c r="D7" s="247"/>
      <c r="E7" s="247"/>
      <c r="F7" s="247"/>
      <c r="G7" s="247"/>
      <c r="H7" s="247"/>
      <c r="I7" s="248"/>
    </row>
    <row r="8" spans="1:9" ht="12.75" customHeight="1" x14ac:dyDescent="0.2">
      <c r="A8" s="225" t="s">
        <v>4</v>
      </c>
      <c r="B8" s="225"/>
      <c r="C8" s="225"/>
      <c r="D8" s="225"/>
      <c r="E8" s="225"/>
      <c r="F8" s="225"/>
      <c r="G8" s="85">
        <v>1</v>
      </c>
      <c r="H8" s="86">
        <v>0</v>
      </c>
      <c r="I8" s="86">
        <v>0</v>
      </c>
    </row>
    <row r="9" spans="1:9" ht="12.75" customHeight="1" x14ac:dyDescent="0.2">
      <c r="A9" s="226" t="s">
        <v>5</v>
      </c>
      <c r="B9" s="226"/>
      <c r="C9" s="226"/>
      <c r="D9" s="226"/>
      <c r="E9" s="226"/>
      <c r="F9" s="226"/>
      <c r="G9" s="87">
        <v>2</v>
      </c>
      <c r="H9" s="88">
        <f>H10+H17+H27+H38+H43</f>
        <v>36060788</v>
      </c>
      <c r="I9" s="88">
        <f>I10+I17+I27+I38+I43</f>
        <v>42001534</v>
      </c>
    </row>
    <row r="10" spans="1:9" ht="12.75" customHeight="1" x14ac:dyDescent="0.2">
      <c r="A10" s="229" t="s">
        <v>6</v>
      </c>
      <c r="B10" s="229"/>
      <c r="C10" s="229"/>
      <c r="D10" s="229"/>
      <c r="E10" s="229"/>
      <c r="F10" s="229"/>
      <c r="G10" s="87">
        <v>3</v>
      </c>
      <c r="H10" s="88">
        <f>H11+H12+H13+H14+H15+H16</f>
        <v>411003</v>
      </c>
      <c r="I10" s="88">
        <f>I11+I12+I13+I14+I15+I16</f>
        <v>468260</v>
      </c>
    </row>
    <row r="11" spans="1:9" ht="12.75" customHeight="1" x14ac:dyDescent="0.2">
      <c r="A11" s="224" t="s">
        <v>7</v>
      </c>
      <c r="B11" s="224"/>
      <c r="C11" s="224"/>
      <c r="D11" s="224"/>
      <c r="E11" s="224"/>
      <c r="F11" s="224"/>
      <c r="G11" s="85">
        <v>4</v>
      </c>
      <c r="H11" s="86">
        <v>0</v>
      </c>
      <c r="I11" s="86">
        <v>0</v>
      </c>
    </row>
    <row r="12" spans="1:9" ht="23.45" customHeight="1" x14ac:dyDescent="0.2">
      <c r="A12" s="224" t="s">
        <v>8</v>
      </c>
      <c r="B12" s="224"/>
      <c r="C12" s="224"/>
      <c r="D12" s="224"/>
      <c r="E12" s="224"/>
      <c r="F12" s="224"/>
      <c r="G12" s="85">
        <v>5</v>
      </c>
      <c r="H12" s="86">
        <v>328371</v>
      </c>
      <c r="I12" s="86">
        <v>394308</v>
      </c>
    </row>
    <row r="13" spans="1:9" ht="12.75" customHeight="1" x14ac:dyDescent="0.2">
      <c r="A13" s="224" t="s">
        <v>9</v>
      </c>
      <c r="B13" s="224"/>
      <c r="C13" s="224"/>
      <c r="D13" s="224"/>
      <c r="E13" s="224"/>
      <c r="F13" s="224"/>
      <c r="G13" s="85">
        <v>6</v>
      </c>
      <c r="H13" s="86">
        <v>0</v>
      </c>
      <c r="I13" s="86">
        <v>0</v>
      </c>
    </row>
    <row r="14" spans="1:9" ht="12.75" customHeight="1" x14ac:dyDescent="0.2">
      <c r="A14" s="224" t="s">
        <v>10</v>
      </c>
      <c r="B14" s="224"/>
      <c r="C14" s="224"/>
      <c r="D14" s="224"/>
      <c r="E14" s="224"/>
      <c r="F14" s="224"/>
      <c r="G14" s="85">
        <v>7</v>
      </c>
      <c r="H14" s="86">
        <v>0</v>
      </c>
      <c r="I14" s="86">
        <v>0</v>
      </c>
    </row>
    <row r="15" spans="1:9" ht="12.75" customHeight="1" x14ac:dyDescent="0.2">
      <c r="A15" s="224" t="s">
        <v>11</v>
      </c>
      <c r="B15" s="224"/>
      <c r="C15" s="224"/>
      <c r="D15" s="224"/>
      <c r="E15" s="224"/>
      <c r="F15" s="224"/>
      <c r="G15" s="85">
        <v>8</v>
      </c>
      <c r="H15" s="86">
        <v>82632</v>
      </c>
      <c r="I15" s="86">
        <v>73952</v>
      </c>
    </row>
    <row r="16" spans="1:9" ht="12.75" customHeight="1" x14ac:dyDescent="0.2">
      <c r="A16" s="224" t="s">
        <v>12</v>
      </c>
      <c r="B16" s="224"/>
      <c r="C16" s="224"/>
      <c r="D16" s="224"/>
      <c r="E16" s="224"/>
      <c r="F16" s="224"/>
      <c r="G16" s="85">
        <v>9</v>
      </c>
      <c r="H16" s="86">
        <v>0</v>
      </c>
      <c r="I16" s="86">
        <v>0</v>
      </c>
    </row>
    <row r="17" spans="1:9" ht="12.75" customHeight="1" x14ac:dyDescent="0.2">
      <c r="A17" s="229" t="s">
        <v>13</v>
      </c>
      <c r="B17" s="229"/>
      <c r="C17" s="229"/>
      <c r="D17" s="229"/>
      <c r="E17" s="229"/>
      <c r="F17" s="229"/>
      <c r="G17" s="87">
        <v>10</v>
      </c>
      <c r="H17" s="88">
        <f>H18+H19+H20+H21+H22+H23+H24+H25+H26</f>
        <v>33446263</v>
      </c>
      <c r="I17" s="88">
        <f>I18+I19+I20+I21+I22+I23+I24+I25+I26</f>
        <v>33272600</v>
      </c>
    </row>
    <row r="18" spans="1:9" ht="12.75" customHeight="1" x14ac:dyDescent="0.2">
      <c r="A18" s="224" t="s">
        <v>14</v>
      </c>
      <c r="B18" s="224"/>
      <c r="C18" s="224"/>
      <c r="D18" s="224"/>
      <c r="E18" s="224"/>
      <c r="F18" s="224"/>
      <c r="G18" s="85">
        <v>11</v>
      </c>
      <c r="H18" s="86">
        <v>3602697</v>
      </c>
      <c r="I18" s="86">
        <v>3636083</v>
      </c>
    </row>
    <row r="19" spans="1:9" ht="12.75" customHeight="1" x14ac:dyDescent="0.2">
      <c r="A19" s="224" t="s">
        <v>15</v>
      </c>
      <c r="B19" s="224"/>
      <c r="C19" s="224"/>
      <c r="D19" s="224"/>
      <c r="E19" s="224"/>
      <c r="F19" s="224"/>
      <c r="G19" s="85">
        <v>12</v>
      </c>
      <c r="H19" s="86">
        <v>16206701</v>
      </c>
      <c r="I19" s="86">
        <v>14979183</v>
      </c>
    </row>
    <row r="20" spans="1:9" ht="12.75" customHeight="1" x14ac:dyDescent="0.2">
      <c r="A20" s="224" t="s">
        <v>16</v>
      </c>
      <c r="B20" s="224"/>
      <c r="C20" s="224"/>
      <c r="D20" s="224"/>
      <c r="E20" s="224"/>
      <c r="F20" s="224"/>
      <c r="G20" s="85">
        <v>13</v>
      </c>
      <c r="H20" s="86">
        <v>11585121</v>
      </c>
      <c r="I20" s="86">
        <v>11526206</v>
      </c>
    </row>
    <row r="21" spans="1:9" ht="12.75" customHeight="1" x14ac:dyDescent="0.2">
      <c r="A21" s="224" t="s">
        <v>17</v>
      </c>
      <c r="B21" s="224"/>
      <c r="C21" s="224"/>
      <c r="D21" s="224"/>
      <c r="E21" s="224"/>
      <c r="F21" s="224"/>
      <c r="G21" s="85">
        <v>14</v>
      </c>
      <c r="H21" s="86">
        <v>1139930</v>
      </c>
      <c r="I21" s="86">
        <v>1156246</v>
      </c>
    </row>
    <row r="22" spans="1:9" ht="12.75" customHeight="1" x14ac:dyDescent="0.2">
      <c r="A22" s="224" t="s">
        <v>18</v>
      </c>
      <c r="B22" s="224"/>
      <c r="C22" s="224"/>
      <c r="D22" s="224"/>
      <c r="E22" s="224"/>
      <c r="F22" s="224"/>
      <c r="G22" s="85">
        <v>15</v>
      </c>
      <c r="H22" s="86">
        <v>0</v>
      </c>
      <c r="I22" s="86">
        <v>0</v>
      </c>
    </row>
    <row r="23" spans="1:9" ht="12.75" customHeight="1" x14ac:dyDescent="0.2">
      <c r="A23" s="224" t="s">
        <v>19</v>
      </c>
      <c r="B23" s="224"/>
      <c r="C23" s="224"/>
      <c r="D23" s="224"/>
      <c r="E23" s="224"/>
      <c r="F23" s="224"/>
      <c r="G23" s="85">
        <v>16</v>
      </c>
      <c r="H23" s="86">
        <v>483924</v>
      </c>
      <c r="I23" s="86">
        <v>1272420</v>
      </c>
    </row>
    <row r="24" spans="1:9" ht="12.75" customHeight="1" x14ac:dyDescent="0.2">
      <c r="A24" s="224" t="s">
        <v>20</v>
      </c>
      <c r="B24" s="224"/>
      <c r="C24" s="224"/>
      <c r="D24" s="224"/>
      <c r="E24" s="224"/>
      <c r="F24" s="224"/>
      <c r="G24" s="85">
        <v>17</v>
      </c>
      <c r="H24" s="86">
        <v>62562</v>
      </c>
      <c r="I24" s="86">
        <v>356861</v>
      </c>
    </row>
    <row r="25" spans="1:9" ht="12.75" customHeight="1" x14ac:dyDescent="0.2">
      <c r="A25" s="224" t="s">
        <v>21</v>
      </c>
      <c r="B25" s="224"/>
      <c r="C25" s="224"/>
      <c r="D25" s="224"/>
      <c r="E25" s="224"/>
      <c r="F25" s="224"/>
      <c r="G25" s="85">
        <v>18</v>
      </c>
      <c r="H25" s="86">
        <v>14995</v>
      </c>
      <c r="I25" s="86">
        <v>18495</v>
      </c>
    </row>
    <row r="26" spans="1:9" ht="12.75" customHeight="1" x14ac:dyDescent="0.2">
      <c r="A26" s="224" t="s">
        <v>22</v>
      </c>
      <c r="B26" s="224"/>
      <c r="C26" s="224"/>
      <c r="D26" s="224"/>
      <c r="E26" s="224"/>
      <c r="F26" s="224"/>
      <c r="G26" s="85">
        <v>19</v>
      </c>
      <c r="H26" s="86">
        <v>350333</v>
      </c>
      <c r="I26" s="86">
        <v>327106</v>
      </c>
    </row>
    <row r="27" spans="1:9" ht="12.75" customHeight="1" x14ac:dyDescent="0.2">
      <c r="A27" s="229" t="s">
        <v>23</v>
      </c>
      <c r="B27" s="229"/>
      <c r="C27" s="229"/>
      <c r="D27" s="229"/>
      <c r="E27" s="229"/>
      <c r="F27" s="229"/>
      <c r="G27" s="87">
        <v>20</v>
      </c>
      <c r="H27" s="88">
        <f>SUM(H28:H37)</f>
        <v>1484971</v>
      </c>
      <c r="I27" s="88">
        <f>SUM(I28:I37)</f>
        <v>7086514</v>
      </c>
    </row>
    <row r="28" spans="1:9" ht="12.75" customHeight="1" x14ac:dyDescent="0.2">
      <c r="A28" s="224" t="s">
        <v>24</v>
      </c>
      <c r="B28" s="224"/>
      <c r="C28" s="224"/>
      <c r="D28" s="224"/>
      <c r="E28" s="224"/>
      <c r="F28" s="224"/>
      <c r="G28" s="85">
        <v>21</v>
      </c>
      <c r="H28" s="86">
        <v>499890</v>
      </c>
      <c r="I28" s="86">
        <v>6623489</v>
      </c>
    </row>
    <row r="29" spans="1:9" ht="12.75" customHeight="1" x14ac:dyDescent="0.2">
      <c r="A29" s="224" t="s">
        <v>25</v>
      </c>
      <c r="B29" s="224"/>
      <c r="C29" s="224"/>
      <c r="D29" s="224"/>
      <c r="E29" s="224"/>
      <c r="F29" s="224"/>
      <c r="G29" s="85">
        <v>22</v>
      </c>
      <c r="H29" s="86">
        <v>0</v>
      </c>
      <c r="I29" s="86">
        <v>0</v>
      </c>
    </row>
    <row r="30" spans="1:9" ht="12.75" customHeight="1" x14ac:dyDescent="0.2">
      <c r="A30" s="224" t="s">
        <v>26</v>
      </c>
      <c r="B30" s="224"/>
      <c r="C30" s="224"/>
      <c r="D30" s="224"/>
      <c r="E30" s="224"/>
      <c r="F30" s="224"/>
      <c r="G30" s="85">
        <v>23</v>
      </c>
      <c r="H30" s="86">
        <v>0</v>
      </c>
      <c r="I30" s="86">
        <v>0</v>
      </c>
    </row>
    <row r="31" spans="1:9" ht="24.6" customHeight="1" x14ac:dyDescent="0.2">
      <c r="A31" s="224" t="s">
        <v>27</v>
      </c>
      <c r="B31" s="224"/>
      <c r="C31" s="224"/>
      <c r="D31" s="224"/>
      <c r="E31" s="224"/>
      <c r="F31" s="224"/>
      <c r="G31" s="85">
        <v>24</v>
      </c>
      <c r="H31" s="86">
        <v>229937</v>
      </c>
      <c r="I31" s="86">
        <v>229937</v>
      </c>
    </row>
    <row r="32" spans="1:9" ht="24" customHeight="1" x14ac:dyDescent="0.2">
      <c r="A32" s="224" t="s">
        <v>28</v>
      </c>
      <c r="B32" s="224"/>
      <c r="C32" s="224"/>
      <c r="D32" s="224"/>
      <c r="E32" s="224"/>
      <c r="F32" s="224"/>
      <c r="G32" s="85">
        <v>25</v>
      </c>
      <c r="H32" s="86">
        <v>0</v>
      </c>
      <c r="I32" s="86">
        <v>0</v>
      </c>
    </row>
    <row r="33" spans="1:9" ht="26.45" customHeight="1" x14ac:dyDescent="0.2">
      <c r="A33" s="224" t="s">
        <v>29</v>
      </c>
      <c r="B33" s="224"/>
      <c r="C33" s="224"/>
      <c r="D33" s="224"/>
      <c r="E33" s="224"/>
      <c r="F33" s="224"/>
      <c r="G33" s="85">
        <v>26</v>
      </c>
      <c r="H33" s="86">
        <v>0</v>
      </c>
      <c r="I33" s="86">
        <v>0</v>
      </c>
    </row>
    <row r="34" spans="1:9" ht="12.75" customHeight="1" x14ac:dyDescent="0.2">
      <c r="A34" s="224" t="s">
        <v>30</v>
      </c>
      <c r="B34" s="224"/>
      <c r="C34" s="224"/>
      <c r="D34" s="224"/>
      <c r="E34" s="224"/>
      <c r="F34" s="224"/>
      <c r="G34" s="85">
        <v>27</v>
      </c>
      <c r="H34" s="86">
        <v>5176</v>
      </c>
      <c r="I34" s="86">
        <v>5176</v>
      </c>
    </row>
    <row r="35" spans="1:9" ht="12.75" customHeight="1" x14ac:dyDescent="0.2">
      <c r="A35" s="224" t="s">
        <v>31</v>
      </c>
      <c r="B35" s="224"/>
      <c r="C35" s="224"/>
      <c r="D35" s="224"/>
      <c r="E35" s="224"/>
      <c r="F35" s="224"/>
      <c r="G35" s="85">
        <v>28</v>
      </c>
      <c r="H35" s="86">
        <v>0</v>
      </c>
      <c r="I35" s="86">
        <v>0</v>
      </c>
    </row>
    <row r="36" spans="1:9" ht="12.75" customHeight="1" x14ac:dyDescent="0.2">
      <c r="A36" s="224" t="s">
        <v>32</v>
      </c>
      <c r="B36" s="224"/>
      <c r="C36" s="224"/>
      <c r="D36" s="224"/>
      <c r="E36" s="224"/>
      <c r="F36" s="224"/>
      <c r="G36" s="85">
        <v>29</v>
      </c>
      <c r="H36" s="86">
        <v>0</v>
      </c>
      <c r="I36" s="86">
        <v>0</v>
      </c>
    </row>
    <row r="37" spans="1:9" ht="12.75" customHeight="1" x14ac:dyDescent="0.2">
      <c r="A37" s="224" t="s">
        <v>33</v>
      </c>
      <c r="B37" s="224"/>
      <c r="C37" s="224"/>
      <c r="D37" s="224"/>
      <c r="E37" s="224"/>
      <c r="F37" s="224"/>
      <c r="G37" s="85">
        <v>30</v>
      </c>
      <c r="H37" s="86">
        <v>749968</v>
      </c>
      <c r="I37" s="86">
        <v>227912</v>
      </c>
    </row>
    <row r="38" spans="1:9" ht="12.75" customHeight="1" x14ac:dyDescent="0.2">
      <c r="A38" s="229" t="s">
        <v>34</v>
      </c>
      <c r="B38" s="229"/>
      <c r="C38" s="229"/>
      <c r="D38" s="229"/>
      <c r="E38" s="229"/>
      <c r="F38" s="229"/>
      <c r="G38" s="87">
        <v>31</v>
      </c>
      <c r="H38" s="88">
        <f>H39+H40+H41+H42</f>
        <v>0</v>
      </c>
      <c r="I38" s="88">
        <f>I39+I40+I41+I42</f>
        <v>0</v>
      </c>
    </row>
    <row r="39" spans="1:9" ht="12.75" customHeight="1" x14ac:dyDescent="0.2">
      <c r="A39" s="224" t="s">
        <v>35</v>
      </c>
      <c r="B39" s="224"/>
      <c r="C39" s="224"/>
      <c r="D39" s="224"/>
      <c r="E39" s="224"/>
      <c r="F39" s="224"/>
      <c r="G39" s="85">
        <v>32</v>
      </c>
      <c r="H39" s="86">
        <v>0</v>
      </c>
      <c r="I39" s="86">
        <v>0</v>
      </c>
    </row>
    <row r="40" spans="1:9" ht="12.75" customHeight="1" x14ac:dyDescent="0.2">
      <c r="A40" s="224" t="s">
        <v>36</v>
      </c>
      <c r="B40" s="224"/>
      <c r="C40" s="224"/>
      <c r="D40" s="224"/>
      <c r="E40" s="224"/>
      <c r="F40" s="224"/>
      <c r="G40" s="85">
        <v>33</v>
      </c>
      <c r="H40" s="86">
        <v>0</v>
      </c>
      <c r="I40" s="86">
        <v>0</v>
      </c>
    </row>
    <row r="41" spans="1:9" ht="12.75" customHeight="1" x14ac:dyDescent="0.2">
      <c r="A41" s="224" t="s">
        <v>37</v>
      </c>
      <c r="B41" s="224"/>
      <c r="C41" s="224"/>
      <c r="D41" s="224"/>
      <c r="E41" s="224"/>
      <c r="F41" s="224"/>
      <c r="G41" s="85">
        <v>34</v>
      </c>
      <c r="H41" s="86">
        <v>0</v>
      </c>
      <c r="I41" s="86">
        <v>0</v>
      </c>
    </row>
    <row r="42" spans="1:9" ht="12.75" customHeight="1" x14ac:dyDescent="0.2">
      <c r="A42" s="224" t="s">
        <v>38</v>
      </c>
      <c r="B42" s="224"/>
      <c r="C42" s="224"/>
      <c r="D42" s="224"/>
      <c r="E42" s="224"/>
      <c r="F42" s="224"/>
      <c r="G42" s="85">
        <v>35</v>
      </c>
      <c r="H42" s="86">
        <v>0</v>
      </c>
      <c r="I42" s="86">
        <v>0</v>
      </c>
    </row>
    <row r="43" spans="1:9" ht="12.75" customHeight="1" x14ac:dyDescent="0.2">
      <c r="A43" s="227" t="s">
        <v>39</v>
      </c>
      <c r="B43" s="227"/>
      <c r="C43" s="227"/>
      <c r="D43" s="227"/>
      <c r="E43" s="227"/>
      <c r="F43" s="227"/>
      <c r="G43" s="85">
        <v>36</v>
      </c>
      <c r="H43" s="86">
        <v>718551</v>
      </c>
      <c r="I43" s="86">
        <v>1174160</v>
      </c>
    </row>
    <row r="44" spans="1:9" ht="12.75" customHeight="1" x14ac:dyDescent="0.2">
      <c r="A44" s="226" t="s">
        <v>40</v>
      </c>
      <c r="B44" s="226"/>
      <c r="C44" s="226"/>
      <c r="D44" s="226"/>
      <c r="E44" s="226"/>
      <c r="F44" s="226"/>
      <c r="G44" s="87">
        <v>37</v>
      </c>
      <c r="H44" s="88">
        <f>H45+H53+H60+H70</f>
        <v>139378832</v>
      </c>
      <c r="I44" s="88">
        <f>I45+I53+I60+I70</f>
        <v>219078869</v>
      </c>
    </row>
    <row r="45" spans="1:9" ht="12.75" customHeight="1" x14ac:dyDescent="0.2">
      <c r="A45" s="229" t="s">
        <v>41</v>
      </c>
      <c r="B45" s="229"/>
      <c r="C45" s="229"/>
      <c r="D45" s="229"/>
      <c r="E45" s="229"/>
      <c r="F45" s="229"/>
      <c r="G45" s="87">
        <v>38</v>
      </c>
      <c r="H45" s="88">
        <f>SUM(H46:H52)</f>
        <v>90223416</v>
      </c>
      <c r="I45" s="88">
        <f>SUM(I46:I52)</f>
        <v>110193235</v>
      </c>
    </row>
    <row r="46" spans="1:9" ht="12.75" customHeight="1" x14ac:dyDescent="0.2">
      <c r="A46" s="224" t="s">
        <v>42</v>
      </c>
      <c r="B46" s="224"/>
      <c r="C46" s="224"/>
      <c r="D46" s="224"/>
      <c r="E46" s="224"/>
      <c r="F46" s="224"/>
      <c r="G46" s="85">
        <v>39</v>
      </c>
      <c r="H46" s="86">
        <v>45063947</v>
      </c>
      <c r="I46" s="86">
        <v>39097293</v>
      </c>
    </row>
    <row r="47" spans="1:9" ht="12.75" customHeight="1" x14ac:dyDescent="0.2">
      <c r="A47" s="224" t="s">
        <v>43</v>
      </c>
      <c r="B47" s="224"/>
      <c r="C47" s="224"/>
      <c r="D47" s="224"/>
      <c r="E47" s="224"/>
      <c r="F47" s="224"/>
      <c r="G47" s="85">
        <v>40</v>
      </c>
      <c r="H47" s="86">
        <v>22816786</v>
      </c>
      <c r="I47" s="86">
        <v>34774482</v>
      </c>
    </row>
    <row r="48" spans="1:9" ht="12.75" customHeight="1" x14ac:dyDescent="0.2">
      <c r="A48" s="224" t="s">
        <v>44</v>
      </c>
      <c r="B48" s="224"/>
      <c r="C48" s="224"/>
      <c r="D48" s="224"/>
      <c r="E48" s="224"/>
      <c r="F48" s="224"/>
      <c r="G48" s="85">
        <v>41</v>
      </c>
      <c r="H48" s="86">
        <v>21256296</v>
      </c>
      <c r="I48" s="86">
        <v>33071224</v>
      </c>
    </row>
    <row r="49" spans="1:9" ht="12.75" customHeight="1" x14ac:dyDescent="0.2">
      <c r="A49" s="224" t="s">
        <v>45</v>
      </c>
      <c r="B49" s="224"/>
      <c r="C49" s="224"/>
      <c r="D49" s="224"/>
      <c r="E49" s="224"/>
      <c r="F49" s="224"/>
      <c r="G49" s="85">
        <v>42</v>
      </c>
      <c r="H49" s="86">
        <v>0</v>
      </c>
      <c r="I49" s="86">
        <v>0</v>
      </c>
    </row>
    <row r="50" spans="1:9" ht="12.75" customHeight="1" x14ac:dyDescent="0.2">
      <c r="A50" s="224" t="s">
        <v>46</v>
      </c>
      <c r="B50" s="224"/>
      <c r="C50" s="224"/>
      <c r="D50" s="224"/>
      <c r="E50" s="224"/>
      <c r="F50" s="224"/>
      <c r="G50" s="85">
        <v>43</v>
      </c>
      <c r="H50" s="86">
        <v>1086387</v>
      </c>
      <c r="I50" s="86">
        <v>3250236</v>
      </c>
    </row>
    <row r="51" spans="1:9" ht="12.75" customHeight="1" x14ac:dyDescent="0.2">
      <c r="A51" s="224" t="s">
        <v>47</v>
      </c>
      <c r="B51" s="224"/>
      <c r="C51" s="224"/>
      <c r="D51" s="224"/>
      <c r="E51" s="224"/>
      <c r="F51" s="224"/>
      <c r="G51" s="85">
        <v>44</v>
      </c>
      <c r="H51" s="86">
        <v>0</v>
      </c>
      <c r="I51" s="86">
        <v>0</v>
      </c>
    </row>
    <row r="52" spans="1:9" ht="12.75" customHeight="1" x14ac:dyDescent="0.2">
      <c r="A52" s="224" t="s">
        <v>48</v>
      </c>
      <c r="B52" s="224"/>
      <c r="C52" s="224"/>
      <c r="D52" s="224"/>
      <c r="E52" s="224"/>
      <c r="F52" s="224"/>
      <c r="G52" s="85">
        <v>45</v>
      </c>
      <c r="H52" s="86">
        <v>0</v>
      </c>
      <c r="I52" s="86">
        <v>0</v>
      </c>
    </row>
    <row r="53" spans="1:9" ht="12.75" customHeight="1" x14ac:dyDescent="0.2">
      <c r="A53" s="229" t="s">
        <v>49</v>
      </c>
      <c r="B53" s="229"/>
      <c r="C53" s="229"/>
      <c r="D53" s="229"/>
      <c r="E53" s="229"/>
      <c r="F53" s="229"/>
      <c r="G53" s="87">
        <v>46</v>
      </c>
      <c r="H53" s="88">
        <f>SUM(H54:H59)</f>
        <v>39858150</v>
      </c>
      <c r="I53" s="88">
        <f>SUM(I54:I59)</f>
        <v>55829601</v>
      </c>
    </row>
    <row r="54" spans="1:9" ht="12.75" customHeight="1" x14ac:dyDescent="0.2">
      <c r="A54" s="224" t="s">
        <v>50</v>
      </c>
      <c r="B54" s="224"/>
      <c r="C54" s="224"/>
      <c r="D54" s="224"/>
      <c r="E54" s="224"/>
      <c r="F54" s="224"/>
      <c r="G54" s="85">
        <v>47</v>
      </c>
      <c r="H54" s="86">
        <v>3240052</v>
      </c>
      <c r="I54" s="86">
        <v>1913057</v>
      </c>
    </row>
    <row r="55" spans="1:9" ht="12.75" customHeight="1" x14ac:dyDescent="0.2">
      <c r="A55" s="224" t="s">
        <v>51</v>
      </c>
      <c r="B55" s="224"/>
      <c r="C55" s="224"/>
      <c r="D55" s="224"/>
      <c r="E55" s="224"/>
      <c r="F55" s="224"/>
      <c r="G55" s="85">
        <v>48</v>
      </c>
      <c r="H55" s="86">
        <v>472376</v>
      </c>
      <c r="I55" s="86">
        <v>926984</v>
      </c>
    </row>
    <row r="56" spans="1:9" ht="12.75" customHeight="1" x14ac:dyDescent="0.2">
      <c r="A56" s="224" t="s">
        <v>52</v>
      </c>
      <c r="B56" s="224"/>
      <c r="C56" s="224"/>
      <c r="D56" s="224"/>
      <c r="E56" s="224"/>
      <c r="F56" s="224"/>
      <c r="G56" s="85">
        <v>49</v>
      </c>
      <c r="H56" s="86">
        <v>33860729</v>
      </c>
      <c r="I56" s="86">
        <v>49492575</v>
      </c>
    </row>
    <row r="57" spans="1:9" ht="12.75" customHeight="1" x14ac:dyDescent="0.2">
      <c r="A57" s="224" t="s">
        <v>53</v>
      </c>
      <c r="B57" s="224"/>
      <c r="C57" s="224"/>
      <c r="D57" s="224"/>
      <c r="E57" s="224"/>
      <c r="F57" s="224"/>
      <c r="G57" s="85">
        <v>50</v>
      </c>
      <c r="H57" s="86">
        <v>19221</v>
      </c>
      <c r="I57" s="86">
        <v>20656</v>
      </c>
    </row>
    <row r="58" spans="1:9" ht="12.75" customHeight="1" x14ac:dyDescent="0.2">
      <c r="A58" s="224" t="s">
        <v>54</v>
      </c>
      <c r="B58" s="224"/>
      <c r="C58" s="224"/>
      <c r="D58" s="224"/>
      <c r="E58" s="224"/>
      <c r="F58" s="224"/>
      <c r="G58" s="85">
        <v>51</v>
      </c>
      <c r="H58" s="86">
        <v>2236393</v>
      </c>
      <c r="I58" s="86">
        <v>3224880</v>
      </c>
    </row>
    <row r="59" spans="1:9" ht="12.75" customHeight="1" x14ac:dyDescent="0.2">
      <c r="A59" s="224" t="s">
        <v>55</v>
      </c>
      <c r="B59" s="224"/>
      <c r="C59" s="224"/>
      <c r="D59" s="224"/>
      <c r="E59" s="224"/>
      <c r="F59" s="224"/>
      <c r="G59" s="85">
        <v>52</v>
      </c>
      <c r="H59" s="86">
        <v>29379</v>
      </c>
      <c r="I59" s="86">
        <v>251449</v>
      </c>
    </row>
    <row r="60" spans="1:9" ht="12.75" customHeight="1" x14ac:dyDescent="0.2">
      <c r="A60" s="229" t="s">
        <v>56</v>
      </c>
      <c r="B60" s="229"/>
      <c r="C60" s="229"/>
      <c r="D60" s="229"/>
      <c r="E60" s="229"/>
      <c r="F60" s="229"/>
      <c r="G60" s="87">
        <v>53</v>
      </c>
      <c r="H60" s="88">
        <f>SUM(H61:H69)</f>
        <v>1195318</v>
      </c>
      <c r="I60" s="88">
        <f>SUM(I61:I69)</f>
        <v>0</v>
      </c>
    </row>
    <row r="61" spans="1:9" ht="12.75" customHeight="1" x14ac:dyDescent="0.2">
      <c r="A61" s="224" t="s">
        <v>24</v>
      </c>
      <c r="B61" s="224"/>
      <c r="C61" s="224"/>
      <c r="D61" s="224"/>
      <c r="E61" s="224"/>
      <c r="F61" s="224"/>
      <c r="G61" s="85">
        <v>54</v>
      </c>
      <c r="H61" s="86">
        <v>0</v>
      </c>
      <c r="I61" s="86">
        <v>0</v>
      </c>
    </row>
    <row r="62" spans="1:9" ht="12.75" customHeight="1" x14ac:dyDescent="0.2">
      <c r="A62" s="224" t="s">
        <v>25</v>
      </c>
      <c r="B62" s="224"/>
      <c r="C62" s="224"/>
      <c r="D62" s="224"/>
      <c r="E62" s="224"/>
      <c r="F62" s="224"/>
      <c r="G62" s="85">
        <v>55</v>
      </c>
      <c r="H62" s="86">
        <v>0</v>
      </c>
      <c r="I62" s="86">
        <v>0</v>
      </c>
    </row>
    <row r="63" spans="1:9" ht="12.75" customHeight="1" x14ac:dyDescent="0.2">
      <c r="A63" s="224" t="s">
        <v>26</v>
      </c>
      <c r="B63" s="224"/>
      <c r="C63" s="224"/>
      <c r="D63" s="224"/>
      <c r="E63" s="224"/>
      <c r="F63" s="224"/>
      <c r="G63" s="85">
        <v>56</v>
      </c>
      <c r="H63" s="86">
        <v>346255</v>
      </c>
      <c r="I63" s="86">
        <v>0</v>
      </c>
    </row>
    <row r="64" spans="1:9" ht="23.45" customHeight="1" x14ac:dyDescent="0.2">
      <c r="A64" s="224" t="s">
        <v>57</v>
      </c>
      <c r="B64" s="224"/>
      <c r="C64" s="224"/>
      <c r="D64" s="224"/>
      <c r="E64" s="224"/>
      <c r="F64" s="224"/>
      <c r="G64" s="85">
        <v>57</v>
      </c>
      <c r="H64" s="86">
        <v>0</v>
      </c>
      <c r="I64" s="86">
        <v>0</v>
      </c>
    </row>
    <row r="65" spans="1:9" ht="21" customHeight="1" x14ac:dyDescent="0.2">
      <c r="A65" s="224" t="s">
        <v>28</v>
      </c>
      <c r="B65" s="224"/>
      <c r="C65" s="224"/>
      <c r="D65" s="224"/>
      <c r="E65" s="224"/>
      <c r="F65" s="224"/>
      <c r="G65" s="85">
        <v>58</v>
      </c>
      <c r="H65" s="86">
        <v>0</v>
      </c>
      <c r="I65" s="86">
        <v>0</v>
      </c>
    </row>
    <row r="66" spans="1:9" ht="22.9" customHeight="1" x14ac:dyDescent="0.2">
      <c r="A66" s="224" t="s">
        <v>29</v>
      </c>
      <c r="B66" s="224"/>
      <c r="C66" s="224"/>
      <c r="D66" s="224"/>
      <c r="E66" s="224"/>
      <c r="F66" s="224"/>
      <c r="G66" s="85">
        <v>59</v>
      </c>
      <c r="H66" s="86">
        <v>0</v>
      </c>
      <c r="I66" s="86">
        <v>0</v>
      </c>
    </row>
    <row r="67" spans="1:9" ht="12.75" customHeight="1" x14ac:dyDescent="0.2">
      <c r="A67" s="224" t="s">
        <v>30</v>
      </c>
      <c r="B67" s="224"/>
      <c r="C67" s="224"/>
      <c r="D67" s="224"/>
      <c r="E67" s="224"/>
      <c r="F67" s="224"/>
      <c r="G67" s="85">
        <v>60</v>
      </c>
      <c r="H67" s="86">
        <v>0</v>
      </c>
      <c r="I67" s="86">
        <v>0</v>
      </c>
    </row>
    <row r="68" spans="1:9" ht="12.75" customHeight="1" x14ac:dyDescent="0.2">
      <c r="A68" s="224" t="s">
        <v>31</v>
      </c>
      <c r="B68" s="224"/>
      <c r="C68" s="224"/>
      <c r="D68" s="224"/>
      <c r="E68" s="224"/>
      <c r="F68" s="224"/>
      <c r="G68" s="85">
        <v>61</v>
      </c>
      <c r="H68" s="86">
        <v>0</v>
      </c>
      <c r="I68" s="86">
        <v>0</v>
      </c>
    </row>
    <row r="69" spans="1:9" ht="12.75" customHeight="1" x14ac:dyDescent="0.2">
      <c r="A69" s="224" t="s">
        <v>58</v>
      </c>
      <c r="B69" s="224"/>
      <c r="C69" s="224"/>
      <c r="D69" s="224"/>
      <c r="E69" s="224"/>
      <c r="F69" s="224"/>
      <c r="G69" s="85">
        <v>62</v>
      </c>
      <c r="H69" s="86">
        <v>849063</v>
      </c>
      <c r="I69" s="86">
        <v>0</v>
      </c>
    </row>
    <row r="70" spans="1:9" ht="12.75" customHeight="1" x14ac:dyDescent="0.2">
      <c r="A70" s="227" t="s">
        <v>59</v>
      </c>
      <c r="B70" s="227"/>
      <c r="C70" s="227"/>
      <c r="D70" s="227"/>
      <c r="E70" s="227"/>
      <c r="F70" s="227"/>
      <c r="G70" s="85">
        <v>63</v>
      </c>
      <c r="H70" s="86">
        <v>8101948</v>
      </c>
      <c r="I70" s="86">
        <v>53056033</v>
      </c>
    </row>
    <row r="71" spans="1:9" ht="12.75" customHeight="1" x14ac:dyDescent="0.2">
      <c r="A71" s="225" t="s">
        <v>60</v>
      </c>
      <c r="B71" s="225"/>
      <c r="C71" s="225"/>
      <c r="D71" s="225"/>
      <c r="E71" s="225"/>
      <c r="F71" s="225"/>
      <c r="G71" s="85">
        <v>64</v>
      </c>
      <c r="H71" s="86">
        <v>6096347</v>
      </c>
      <c r="I71" s="86">
        <v>12672891</v>
      </c>
    </row>
    <row r="72" spans="1:9" ht="12.75" customHeight="1" x14ac:dyDescent="0.2">
      <c r="A72" s="226" t="s">
        <v>61</v>
      </c>
      <c r="B72" s="226"/>
      <c r="C72" s="226"/>
      <c r="D72" s="226"/>
      <c r="E72" s="226"/>
      <c r="F72" s="226"/>
      <c r="G72" s="87">
        <v>65</v>
      </c>
      <c r="H72" s="88">
        <f>H8+H9+H44+H71</f>
        <v>181535967</v>
      </c>
      <c r="I72" s="88">
        <f>I8+I9+I44+I71</f>
        <v>273753294</v>
      </c>
    </row>
    <row r="73" spans="1:9" ht="12.75" customHeight="1" x14ac:dyDescent="0.2">
      <c r="A73" s="225" t="s">
        <v>62</v>
      </c>
      <c r="B73" s="225"/>
      <c r="C73" s="225"/>
      <c r="D73" s="225"/>
      <c r="E73" s="225"/>
      <c r="F73" s="225"/>
      <c r="G73" s="85">
        <v>66</v>
      </c>
      <c r="H73" s="86">
        <v>180178981</v>
      </c>
      <c r="I73" s="86">
        <v>242460835</v>
      </c>
    </row>
    <row r="74" spans="1:9" x14ac:dyDescent="0.2">
      <c r="A74" s="230" t="s">
        <v>63</v>
      </c>
      <c r="B74" s="231"/>
      <c r="C74" s="231"/>
      <c r="D74" s="231"/>
      <c r="E74" s="231"/>
      <c r="F74" s="231"/>
      <c r="G74" s="231"/>
      <c r="H74" s="231"/>
      <c r="I74" s="231"/>
    </row>
    <row r="75" spans="1:9" ht="12.75" customHeight="1" x14ac:dyDescent="0.2">
      <c r="A75" s="226" t="s">
        <v>298</v>
      </c>
      <c r="B75" s="226"/>
      <c r="C75" s="226"/>
      <c r="D75" s="226"/>
      <c r="E75" s="226"/>
      <c r="F75" s="226"/>
      <c r="G75" s="87">
        <v>67</v>
      </c>
      <c r="H75" s="88">
        <f>H76+H77+H78+H84+H85+H91+H94+H97</f>
        <v>86839593</v>
      </c>
      <c r="I75" s="88">
        <f>I76+I77+I78+I84+I85+I91+I94+I97</f>
        <v>132102233</v>
      </c>
    </row>
    <row r="76" spans="1:9" ht="12.75" customHeight="1" x14ac:dyDescent="0.2">
      <c r="A76" s="227" t="s">
        <v>64</v>
      </c>
      <c r="B76" s="227"/>
      <c r="C76" s="227"/>
      <c r="D76" s="227"/>
      <c r="E76" s="227"/>
      <c r="F76" s="227"/>
      <c r="G76" s="85">
        <v>68</v>
      </c>
      <c r="H76" s="89">
        <v>20355644</v>
      </c>
      <c r="I76" s="89">
        <v>20449280</v>
      </c>
    </row>
    <row r="77" spans="1:9" ht="12.75" customHeight="1" x14ac:dyDescent="0.2">
      <c r="A77" s="227" t="s">
        <v>65</v>
      </c>
      <c r="B77" s="227"/>
      <c r="C77" s="227"/>
      <c r="D77" s="227"/>
      <c r="E77" s="227"/>
      <c r="F77" s="227"/>
      <c r="G77" s="85">
        <v>69</v>
      </c>
      <c r="H77" s="89">
        <v>0</v>
      </c>
      <c r="I77" s="89">
        <v>0</v>
      </c>
    </row>
    <row r="78" spans="1:9" ht="12.75" customHeight="1" x14ac:dyDescent="0.2">
      <c r="A78" s="229" t="s">
        <v>66</v>
      </c>
      <c r="B78" s="229"/>
      <c r="C78" s="229"/>
      <c r="D78" s="229"/>
      <c r="E78" s="229"/>
      <c r="F78" s="229"/>
      <c r="G78" s="87">
        <v>70</v>
      </c>
      <c r="H78" s="88">
        <f>SUM(H79:H83)</f>
        <v>37756534</v>
      </c>
      <c r="I78" s="88">
        <f>SUM(I79:I83)</f>
        <v>39986155</v>
      </c>
    </row>
    <row r="79" spans="1:9" ht="12.75" customHeight="1" x14ac:dyDescent="0.2">
      <c r="A79" s="224" t="s">
        <v>67</v>
      </c>
      <c r="B79" s="224"/>
      <c r="C79" s="224"/>
      <c r="D79" s="224"/>
      <c r="E79" s="224"/>
      <c r="F79" s="224"/>
      <c r="G79" s="85">
        <v>71</v>
      </c>
      <c r="H79" s="89">
        <v>1017782</v>
      </c>
      <c r="I79" s="89">
        <v>1017782</v>
      </c>
    </row>
    <row r="80" spans="1:9" ht="12.75" customHeight="1" x14ac:dyDescent="0.2">
      <c r="A80" s="224" t="s">
        <v>68</v>
      </c>
      <c r="B80" s="224"/>
      <c r="C80" s="224"/>
      <c r="D80" s="224"/>
      <c r="E80" s="224"/>
      <c r="F80" s="224"/>
      <c r="G80" s="85">
        <v>72</v>
      </c>
      <c r="H80" s="89">
        <v>0</v>
      </c>
      <c r="I80" s="89">
        <v>0</v>
      </c>
    </row>
    <row r="81" spans="1:9" ht="12.75" customHeight="1" x14ac:dyDescent="0.2">
      <c r="A81" s="224" t="s">
        <v>69</v>
      </c>
      <c r="B81" s="224"/>
      <c r="C81" s="224"/>
      <c r="D81" s="224"/>
      <c r="E81" s="224"/>
      <c r="F81" s="224"/>
      <c r="G81" s="85">
        <v>73</v>
      </c>
      <c r="H81" s="89">
        <v>0</v>
      </c>
      <c r="I81" s="89">
        <v>0</v>
      </c>
    </row>
    <row r="82" spans="1:9" ht="12.75" customHeight="1" x14ac:dyDescent="0.2">
      <c r="A82" s="224" t="s">
        <v>70</v>
      </c>
      <c r="B82" s="224"/>
      <c r="C82" s="224"/>
      <c r="D82" s="224"/>
      <c r="E82" s="224"/>
      <c r="F82" s="224"/>
      <c r="G82" s="85">
        <v>74</v>
      </c>
      <c r="H82" s="89">
        <v>30635760</v>
      </c>
      <c r="I82" s="89">
        <v>32865381</v>
      </c>
    </row>
    <row r="83" spans="1:9" ht="12.75" customHeight="1" x14ac:dyDescent="0.2">
      <c r="A83" s="224" t="s">
        <v>71</v>
      </c>
      <c r="B83" s="224"/>
      <c r="C83" s="224"/>
      <c r="D83" s="224"/>
      <c r="E83" s="224"/>
      <c r="F83" s="224"/>
      <c r="G83" s="85">
        <v>75</v>
      </c>
      <c r="H83" s="89">
        <v>6102992</v>
      </c>
      <c r="I83" s="89">
        <v>6102992</v>
      </c>
    </row>
    <row r="84" spans="1:9" ht="12.75" customHeight="1" x14ac:dyDescent="0.2">
      <c r="A84" s="227" t="s">
        <v>72</v>
      </c>
      <c r="B84" s="227"/>
      <c r="C84" s="227"/>
      <c r="D84" s="227"/>
      <c r="E84" s="227"/>
      <c r="F84" s="227"/>
      <c r="G84" s="85">
        <v>76</v>
      </c>
      <c r="H84" s="89">
        <v>0</v>
      </c>
      <c r="I84" s="89">
        <v>0</v>
      </c>
    </row>
    <row r="85" spans="1:9" ht="12.75" customHeight="1" x14ac:dyDescent="0.2">
      <c r="A85" s="228" t="s">
        <v>392</v>
      </c>
      <c r="B85" s="228"/>
      <c r="C85" s="228"/>
      <c r="D85" s="228"/>
      <c r="E85" s="228"/>
      <c r="F85" s="228"/>
      <c r="G85" s="87">
        <v>77</v>
      </c>
      <c r="H85" s="88">
        <f>H86+H87+H88+H89+H90</f>
        <v>0</v>
      </c>
      <c r="I85" s="88">
        <f>I86+I87+I88+I89+I90</f>
        <v>1574490</v>
      </c>
    </row>
    <row r="86" spans="1:9" ht="25.5" customHeight="1" x14ac:dyDescent="0.2">
      <c r="A86" s="224" t="s">
        <v>391</v>
      </c>
      <c r="B86" s="224"/>
      <c r="C86" s="224"/>
      <c r="D86" s="224"/>
      <c r="E86" s="224"/>
      <c r="F86" s="224"/>
      <c r="G86" s="85">
        <v>78</v>
      </c>
      <c r="H86" s="86">
        <v>0</v>
      </c>
      <c r="I86" s="86">
        <v>1574490</v>
      </c>
    </row>
    <row r="87" spans="1:9" ht="12.75" customHeight="1" x14ac:dyDescent="0.2">
      <c r="A87" s="224" t="s">
        <v>73</v>
      </c>
      <c r="B87" s="224"/>
      <c r="C87" s="224"/>
      <c r="D87" s="224"/>
      <c r="E87" s="224"/>
      <c r="F87" s="224"/>
      <c r="G87" s="85">
        <v>79</v>
      </c>
      <c r="H87" s="86">
        <v>0</v>
      </c>
      <c r="I87" s="86">
        <v>0</v>
      </c>
    </row>
    <row r="88" spans="1:9" ht="12.75" customHeight="1" x14ac:dyDescent="0.2">
      <c r="A88" s="224" t="s">
        <v>74</v>
      </c>
      <c r="B88" s="224"/>
      <c r="C88" s="224"/>
      <c r="D88" s="224"/>
      <c r="E88" s="224"/>
      <c r="F88" s="224"/>
      <c r="G88" s="85">
        <v>80</v>
      </c>
      <c r="H88" s="86">
        <v>0</v>
      </c>
      <c r="I88" s="86">
        <v>0</v>
      </c>
    </row>
    <row r="89" spans="1:9" ht="12.75" customHeight="1" x14ac:dyDescent="0.2">
      <c r="A89" s="224" t="s">
        <v>290</v>
      </c>
      <c r="B89" s="224"/>
      <c r="C89" s="224"/>
      <c r="D89" s="224"/>
      <c r="E89" s="224"/>
      <c r="F89" s="224"/>
      <c r="G89" s="85">
        <v>81</v>
      </c>
      <c r="H89" s="86">
        <v>0</v>
      </c>
      <c r="I89" s="86">
        <v>0</v>
      </c>
    </row>
    <row r="90" spans="1:9" ht="24" customHeight="1" x14ac:dyDescent="0.2">
      <c r="A90" s="224" t="s">
        <v>291</v>
      </c>
      <c r="B90" s="224"/>
      <c r="C90" s="224"/>
      <c r="D90" s="224"/>
      <c r="E90" s="224"/>
      <c r="F90" s="224"/>
      <c r="G90" s="85">
        <v>82</v>
      </c>
      <c r="H90" s="86">
        <v>0</v>
      </c>
      <c r="I90" s="86">
        <v>0</v>
      </c>
    </row>
    <row r="91" spans="1:9" ht="12.75" customHeight="1" x14ac:dyDescent="0.2">
      <c r="A91" s="229" t="s">
        <v>292</v>
      </c>
      <c r="B91" s="229"/>
      <c r="C91" s="229"/>
      <c r="D91" s="229"/>
      <c r="E91" s="229"/>
      <c r="F91" s="229"/>
      <c r="G91" s="87">
        <v>83</v>
      </c>
      <c r="H91" s="88">
        <f>H92-H93</f>
        <v>6431203</v>
      </c>
      <c r="I91" s="88">
        <f>I92-I93</f>
        <v>19379830</v>
      </c>
    </row>
    <row r="92" spans="1:9" ht="12.75" customHeight="1" x14ac:dyDescent="0.2">
      <c r="A92" s="224" t="s">
        <v>75</v>
      </c>
      <c r="B92" s="224"/>
      <c r="C92" s="224"/>
      <c r="D92" s="224"/>
      <c r="E92" s="224"/>
      <c r="F92" s="224"/>
      <c r="G92" s="85">
        <v>84</v>
      </c>
      <c r="H92" s="89">
        <v>6431203</v>
      </c>
      <c r="I92" s="89">
        <v>19379830</v>
      </c>
    </row>
    <row r="93" spans="1:9" ht="12.75" customHeight="1" x14ac:dyDescent="0.2">
      <c r="A93" s="224" t="s">
        <v>76</v>
      </c>
      <c r="B93" s="224"/>
      <c r="C93" s="224"/>
      <c r="D93" s="224"/>
      <c r="E93" s="224"/>
      <c r="F93" s="224"/>
      <c r="G93" s="85">
        <v>85</v>
      </c>
      <c r="H93" s="89">
        <v>0</v>
      </c>
      <c r="I93" s="89">
        <v>0</v>
      </c>
    </row>
    <row r="94" spans="1:9" ht="12.75" customHeight="1" x14ac:dyDescent="0.2">
      <c r="A94" s="229" t="s">
        <v>293</v>
      </c>
      <c r="B94" s="229"/>
      <c r="C94" s="229"/>
      <c r="D94" s="229"/>
      <c r="E94" s="229"/>
      <c r="F94" s="229"/>
      <c r="G94" s="87">
        <v>86</v>
      </c>
      <c r="H94" s="88">
        <f>H95-H96</f>
        <v>22296212</v>
      </c>
      <c r="I94" s="88">
        <f>I95-I96</f>
        <v>50712478</v>
      </c>
    </row>
    <row r="95" spans="1:9" ht="12.75" customHeight="1" x14ac:dyDescent="0.2">
      <c r="A95" s="224" t="s">
        <v>77</v>
      </c>
      <c r="B95" s="224"/>
      <c r="C95" s="224"/>
      <c r="D95" s="224"/>
      <c r="E95" s="224"/>
      <c r="F95" s="224"/>
      <c r="G95" s="85">
        <v>87</v>
      </c>
      <c r="H95" s="89">
        <v>22296212</v>
      </c>
      <c r="I95" s="89">
        <v>50712478</v>
      </c>
    </row>
    <row r="96" spans="1:9" ht="12.75" customHeight="1" x14ac:dyDescent="0.2">
      <c r="A96" s="224" t="s">
        <v>78</v>
      </c>
      <c r="B96" s="224"/>
      <c r="C96" s="224"/>
      <c r="D96" s="224"/>
      <c r="E96" s="224"/>
      <c r="F96" s="224"/>
      <c r="G96" s="85">
        <v>88</v>
      </c>
      <c r="H96" s="89">
        <v>0</v>
      </c>
      <c r="I96" s="89">
        <v>0</v>
      </c>
    </row>
    <row r="97" spans="1:9" ht="12.75" customHeight="1" x14ac:dyDescent="0.2">
      <c r="A97" s="227" t="s">
        <v>79</v>
      </c>
      <c r="B97" s="227"/>
      <c r="C97" s="227"/>
      <c r="D97" s="227"/>
      <c r="E97" s="227"/>
      <c r="F97" s="227"/>
      <c r="G97" s="85">
        <v>89</v>
      </c>
      <c r="H97" s="89">
        <v>0</v>
      </c>
      <c r="I97" s="89">
        <v>0</v>
      </c>
    </row>
    <row r="98" spans="1:9" ht="12.75" customHeight="1" x14ac:dyDescent="0.2">
      <c r="A98" s="226" t="s">
        <v>294</v>
      </c>
      <c r="B98" s="226"/>
      <c r="C98" s="226"/>
      <c r="D98" s="226"/>
      <c r="E98" s="226"/>
      <c r="F98" s="226"/>
      <c r="G98" s="87">
        <v>90</v>
      </c>
      <c r="H98" s="88">
        <f>SUM(H99:H104)</f>
        <v>8601234</v>
      </c>
      <c r="I98" s="88">
        <f>SUM(I99:I104)</f>
        <v>12612827</v>
      </c>
    </row>
    <row r="99" spans="1:9" ht="12.75" customHeight="1" x14ac:dyDescent="0.2">
      <c r="A99" s="224" t="s">
        <v>80</v>
      </c>
      <c r="B99" s="224"/>
      <c r="C99" s="224"/>
      <c r="D99" s="224"/>
      <c r="E99" s="224"/>
      <c r="F99" s="224"/>
      <c r="G99" s="85">
        <v>91</v>
      </c>
      <c r="H99" s="89">
        <v>254111</v>
      </c>
      <c r="I99" s="89">
        <v>1446150</v>
      </c>
    </row>
    <row r="100" spans="1:9" ht="12.75" customHeight="1" x14ac:dyDescent="0.2">
      <c r="A100" s="224" t="s">
        <v>81</v>
      </c>
      <c r="B100" s="224"/>
      <c r="C100" s="224"/>
      <c r="D100" s="224"/>
      <c r="E100" s="224"/>
      <c r="F100" s="224"/>
      <c r="G100" s="85">
        <v>92</v>
      </c>
      <c r="H100" s="89">
        <v>0</v>
      </c>
      <c r="I100" s="89">
        <v>0</v>
      </c>
    </row>
    <row r="101" spans="1:9" ht="12.75" customHeight="1" x14ac:dyDescent="0.2">
      <c r="A101" s="224" t="s">
        <v>82</v>
      </c>
      <c r="B101" s="224"/>
      <c r="C101" s="224"/>
      <c r="D101" s="224"/>
      <c r="E101" s="224"/>
      <c r="F101" s="224"/>
      <c r="G101" s="85">
        <v>93</v>
      </c>
      <c r="H101" s="89">
        <v>0</v>
      </c>
      <c r="I101" s="89">
        <v>0</v>
      </c>
    </row>
    <row r="102" spans="1:9" ht="12.75" customHeight="1" x14ac:dyDescent="0.2">
      <c r="A102" s="224" t="s">
        <v>83</v>
      </c>
      <c r="B102" s="224"/>
      <c r="C102" s="224"/>
      <c r="D102" s="224"/>
      <c r="E102" s="224"/>
      <c r="F102" s="224"/>
      <c r="G102" s="85">
        <v>94</v>
      </c>
      <c r="H102" s="86">
        <v>0</v>
      </c>
      <c r="I102" s="86">
        <v>0</v>
      </c>
    </row>
    <row r="103" spans="1:9" ht="12.75" customHeight="1" x14ac:dyDescent="0.2">
      <c r="A103" s="224" t="s">
        <v>84</v>
      </c>
      <c r="B103" s="224"/>
      <c r="C103" s="224"/>
      <c r="D103" s="224"/>
      <c r="E103" s="224"/>
      <c r="F103" s="224"/>
      <c r="G103" s="85">
        <v>95</v>
      </c>
      <c r="H103" s="86">
        <v>8049944</v>
      </c>
      <c r="I103" s="86">
        <v>10806309</v>
      </c>
    </row>
    <row r="104" spans="1:9" ht="12.75" customHeight="1" x14ac:dyDescent="0.2">
      <c r="A104" s="224" t="s">
        <v>85</v>
      </c>
      <c r="B104" s="224"/>
      <c r="C104" s="224"/>
      <c r="D104" s="224"/>
      <c r="E104" s="224"/>
      <c r="F104" s="224"/>
      <c r="G104" s="85">
        <v>96</v>
      </c>
      <c r="H104" s="86">
        <v>297179</v>
      </c>
      <c r="I104" s="86">
        <v>360368</v>
      </c>
    </row>
    <row r="105" spans="1:9" ht="12.75" customHeight="1" x14ac:dyDescent="0.2">
      <c r="A105" s="226" t="s">
        <v>295</v>
      </c>
      <c r="B105" s="226"/>
      <c r="C105" s="226"/>
      <c r="D105" s="226"/>
      <c r="E105" s="226"/>
      <c r="F105" s="226"/>
      <c r="G105" s="87">
        <v>97</v>
      </c>
      <c r="H105" s="88">
        <f>SUM(H106:H116)</f>
        <v>5441840</v>
      </c>
      <c r="I105" s="88">
        <f>SUM(I106:I116)</f>
        <v>4500050</v>
      </c>
    </row>
    <row r="106" spans="1:9" ht="12.75" customHeight="1" x14ac:dyDescent="0.2">
      <c r="A106" s="224" t="s">
        <v>86</v>
      </c>
      <c r="B106" s="224"/>
      <c r="C106" s="224"/>
      <c r="D106" s="224"/>
      <c r="E106" s="224"/>
      <c r="F106" s="224"/>
      <c r="G106" s="85">
        <v>98</v>
      </c>
      <c r="H106" s="90">
        <v>2714</v>
      </c>
      <c r="I106" s="90">
        <v>0</v>
      </c>
    </row>
    <row r="107" spans="1:9" ht="12.75" customHeight="1" x14ac:dyDescent="0.2">
      <c r="A107" s="224" t="s">
        <v>87</v>
      </c>
      <c r="B107" s="224"/>
      <c r="C107" s="224"/>
      <c r="D107" s="224"/>
      <c r="E107" s="224"/>
      <c r="F107" s="224"/>
      <c r="G107" s="85">
        <v>99</v>
      </c>
      <c r="H107" s="89">
        <v>0</v>
      </c>
      <c r="I107" s="89">
        <v>0</v>
      </c>
    </row>
    <row r="108" spans="1:9" ht="12.75" customHeight="1" x14ac:dyDescent="0.2">
      <c r="A108" s="224" t="s">
        <v>88</v>
      </c>
      <c r="B108" s="224"/>
      <c r="C108" s="224"/>
      <c r="D108" s="224"/>
      <c r="E108" s="224"/>
      <c r="F108" s="224"/>
      <c r="G108" s="85">
        <v>100</v>
      </c>
      <c r="H108" s="89">
        <v>0</v>
      </c>
      <c r="I108" s="89">
        <v>0</v>
      </c>
    </row>
    <row r="109" spans="1:9" ht="22.15" customHeight="1" x14ac:dyDescent="0.2">
      <c r="A109" s="224" t="s">
        <v>89</v>
      </c>
      <c r="B109" s="224"/>
      <c r="C109" s="224"/>
      <c r="D109" s="224"/>
      <c r="E109" s="224"/>
      <c r="F109" s="224"/>
      <c r="G109" s="85">
        <v>101</v>
      </c>
      <c r="H109" s="89">
        <v>0</v>
      </c>
      <c r="I109" s="89">
        <v>0</v>
      </c>
    </row>
    <row r="110" spans="1:9" ht="12.75" customHeight="1" x14ac:dyDescent="0.2">
      <c r="A110" s="224" t="s">
        <v>90</v>
      </c>
      <c r="B110" s="224"/>
      <c r="C110" s="224"/>
      <c r="D110" s="224"/>
      <c r="E110" s="224"/>
      <c r="F110" s="224"/>
      <c r="G110" s="85">
        <v>102</v>
      </c>
      <c r="H110" s="89">
        <v>0</v>
      </c>
      <c r="I110" s="89">
        <v>0</v>
      </c>
    </row>
    <row r="111" spans="1:9" ht="12.75" customHeight="1" x14ac:dyDescent="0.2">
      <c r="A111" s="224" t="s">
        <v>91</v>
      </c>
      <c r="B111" s="224"/>
      <c r="C111" s="224"/>
      <c r="D111" s="224"/>
      <c r="E111" s="224"/>
      <c r="F111" s="224"/>
      <c r="G111" s="85">
        <v>103</v>
      </c>
      <c r="H111" s="89">
        <v>5250000</v>
      </c>
      <c r="I111" s="89">
        <v>4250000</v>
      </c>
    </row>
    <row r="112" spans="1:9" ht="12.75" customHeight="1" x14ac:dyDescent="0.2">
      <c r="A112" s="224" t="s">
        <v>92</v>
      </c>
      <c r="B112" s="224"/>
      <c r="C112" s="224"/>
      <c r="D112" s="224"/>
      <c r="E112" s="224"/>
      <c r="F112" s="224"/>
      <c r="G112" s="85">
        <v>104</v>
      </c>
      <c r="H112" s="89">
        <v>0</v>
      </c>
      <c r="I112" s="89">
        <v>0</v>
      </c>
    </row>
    <row r="113" spans="1:9" ht="12.75" customHeight="1" x14ac:dyDescent="0.2">
      <c r="A113" s="224" t="s">
        <v>93</v>
      </c>
      <c r="B113" s="224"/>
      <c r="C113" s="224"/>
      <c r="D113" s="224"/>
      <c r="E113" s="224"/>
      <c r="F113" s="224"/>
      <c r="G113" s="85">
        <v>105</v>
      </c>
      <c r="H113" s="90">
        <v>0</v>
      </c>
      <c r="I113" s="90">
        <v>0</v>
      </c>
    </row>
    <row r="114" spans="1:9" ht="12.75" customHeight="1" x14ac:dyDescent="0.2">
      <c r="A114" s="224" t="s">
        <v>94</v>
      </c>
      <c r="B114" s="224"/>
      <c r="C114" s="224"/>
      <c r="D114" s="224"/>
      <c r="E114" s="224"/>
      <c r="F114" s="224"/>
      <c r="G114" s="85">
        <v>106</v>
      </c>
      <c r="H114" s="89">
        <v>0</v>
      </c>
      <c r="I114" s="89">
        <v>0</v>
      </c>
    </row>
    <row r="115" spans="1:9" ht="12.75" customHeight="1" x14ac:dyDescent="0.2">
      <c r="A115" s="224" t="s">
        <v>95</v>
      </c>
      <c r="B115" s="224"/>
      <c r="C115" s="224"/>
      <c r="D115" s="224"/>
      <c r="E115" s="224"/>
      <c r="F115" s="224"/>
      <c r="G115" s="85">
        <v>107</v>
      </c>
      <c r="H115" s="86">
        <v>189126</v>
      </c>
      <c r="I115" s="86">
        <v>250050</v>
      </c>
    </row>
    <row r="116" spans="1:9" ht="12.75" customHeight="1" x14ac:dyDescent="0.2">
      <c r="A116" s="224" t="s">
        <v>96</v>
      </c>
      <c r="B116" s="224"/>
      <c r="C116" s="224"/>
      <c r="D116" s="224"/>
      <c r="E116" s="224"/>
      <c r="F116" s="224"/>
      <c r="G116" s="85">
        <v>108</v>
      </c>
      <c r="H116" s="86">
        <v>0</v>
      </c>
      <c r="I116" s="86">
        <v>0</v>
      </c>
    </row>
    <row r="117" spans="1:9" ht="12.75" customHeight="1" x14ac:dyDescent="0.2">
      <c r="A117" s="226" t="s">
        <v>296</v>
      </c>
      <c r="B117" s="226"/>
      <c r="C117" s="226"/>
      <c r="D117" s="226"/>
      <c r="E117" s="226"/>
      <c r="F117" s="226"/>
      <c r="G117" s="87">
        <v>109</v>
      </c>
      <c r="H117" s="88">
        <f>SUM(H118:H131)</f>
        <v>72730003</v>
      </c>
      <c r="I117" s="88">
        <f>SUM(I118:I131)</f>
        <v>110486363</v>
      </c>
    </row>
    <row r="118" spans="1:9" ht="12.75" customHeight="1" x14ac:dyDescent="0.2">
      <c r="A118" s="224" t="s">
        <v>86</v>
      </c>
      <c r="B118" s="224"/>
      <c r="C118" s="224"/>
      <c r="D118" s="224"/>
      <c r="E118" s="224"/>
      <c r="F118" s="224"/>
      <c r="G118" s="85">
        <v>110</v>
      </c>
      <c r="H118" s="89">
        <v>2301765</v>
      </c>
      <c r="I118" s="89">
        <f>1560143+3318030+2714</f>
        <v>4880887</v>
      </c>
    </row>
    <row r="119" spans="1:9" ht="12.75" customHeight="1" x14ac:dyDescent="0.2">
      <c r="A119" s="224" t="s">
        <v>87</v>
      </c>
      <c r="B119" s="224"/>
      <c r="C119" s="224"/>
      <c r="D119" s="224"/>
      <c r="E119" s="224"/>
      <c r="F119" s="224"/>
      <c r="G119" s="85">
        <v>111</v>
      </c>
      <c r="H119" s="89">
        <v>8000000</v>
      </c>
      <c r="I119" s="89">
        <v>0</v>
      </c>
    </row>
    <row r="120" spans="1:9" ht="12.75" customHeight="1" x14ac:dyDescent="0.2">
      <c r="A120" s="224" t="s">
        <v>88</v>
      </c>
      <c r="B120" s="224"/>
      <c r="C120" s="224"/>
      <c r="D120" s="224"/>
      <c r="E120" s="224"/>
      <c r="F120" s="224"/>
      <c r="G120" s="85">
        <v>112</v>
      </c>
      <c r="H120" s="89">
        <v>99837</v>
      </c>
      <c r="I120" s="89">
        <v>1223580</v>
      </c>
    </row>
    <row r="121" spans="1:9" ht="25.9" customHeight="1" x14ac:dyDescent="0.2">
      <c r="A121" s="224" t="s">
        <v>89</v>
      </c>
      <c r="B121" s="224"/>
      <c r="C121" s="224"/>
      <c r="D121" s="224"/>
      <c r="E121" s="224"/>
      <c r="F121" s="224"/>
      <c r="G121" s="85">
        <v>113</v>
      </c>
      <c r="H121" s="89">
        <v>0</v>
      </c>
      <c r="I121" s="89">
        <v>0</v>
      </c>
    </row>
    <row r="122" spans="1:9" ht="12.75" customHeight="1" x14ac:dyDescent="0.2">
      <c r="A122" s="224" t="s">
        <v>90</v>
      </c>
      <c r="B122" s="224"/>
      <c r="C122" s="224"/>
      <c r="D122" s="224"/>
      <c r="E122" s="224"/>
      <c r="F122" s="224"/>
      <c r="G122" s="85">
        <v>114</v>
      </c>
      <c r="H122" s="89">
        <v>0</v>
      </c>
      <c r="I122" s="89">
        <v>385713</v>
      </c>
    </row>
    <row r="123" spans="1:9" ht="12.75" customHeight="1" x14ac:dyDescent="0.2">
      <c r="A123" s="224" t="s">
        <v>91</v>
      </c>
      <c r="B123" s="224"/>
      <c r="C123" s="224"/>
      <c r="D123" s="224"/>
      <c r="E123" s="224"/>
      <c r="F123" s="224"/>
      <c r="G123" s="85">
        <v>115</v>
      </c>
      <c r="H123" s="89">
        <v>8977105</v>
      </c>
      <c r="I123" s="89">
        <v>1000000</v>
      </c>
    </row>
    <row r="124" spans="1:9" ht="12.75" customHeight="1" x14ac:dyDescent="0.2">
      <c r="A124" s="224" t="s">
        <v>92</v>
      </c>
      <c r="B124" s="224"/>
      <c r="C124" s="224"/>
      <c r="D124" s="224"/>
      <c r="E124" s="224"/>
      <c r="F124" s="224"/>
      <c r="G124" s="85">
        <v>116</v>
      </c>
      <c r="H124" s="89">
        <v>25652837</v>
      </c>
      <c r="I124" s="89">
        <v>68300428</v>
      </c>
    </row>
    <row r="125" spans="1:9" ht="12.75" customHeight="1" x14ac:dyDescent="0.2">
      <c r="A125" s="224" t="s">
        <v>93</v>
      </c>
      <c r="B125" s="224"/>
      <c r="C125" s="224"/>
      <c r="D125" s="224"/>
      <c r="E125" s="224"/>
      <c r="F125" s="224"/>
      <c r="G125" s="85">
        <v>117</v>
      </c>
      <c r="H125" s="89">
        <v>23902391</v>
      </c>
      <c r="I125" s="89">
        <v>20886848</v>
      </c>
    </row>
    <row r="126" spans="1:9" x14ac:dyDescent="0.2">
      <c r="A126" s="224" t="s">
        <v>94</v>
      </c>
      <c r="B126" s="224"/>
      <c r="C126" s="224"/>
      <c r="D126" s="224"/>
      <c r="E126" s="224"/>
      <c r="F126" s="224"/>
      <c r="G126" s="85">
        <v>118</v>
      </c>
      <c r="H126" s="89">
        <v>0</v>
      </c>
      <c r="I126" s="89">
        <v>0</v>
      </c>
    </row>
    <row r="127" spans="1:9" x14ac:dyDescent="0.2">
      <c r="A127" s="224" t="s">
        <v>97</v>
      </c>
      <c r="B127" s="224"/>
      <c r="C127" s="224"/>
      <c r="D127" s="224"/>
      <c r="E127" s="224"/>
      <c r="F127" s="224"/>
      <c r="G127" s="85">
        <v>119</v>
      </c>
      <c r="H127" s="89">
        <v>1414223</v>
      </c>
      <c r="I127" s="89">
        <v>1680259</v>
      </c>
    </row>
    <row r="128" spans="1:9" x14ac:dyDescent="0.2">
      <c r="A128" s="224" t="s">
        <v>98</v>
      </c>
      <c r="B128" s="224"/>
      <c r="C128" s="224"/>
      <c r="D128" s="224"/>
      <c r="E128" s="224"/>
      <c r="F128" s="224"/>
      <c r="G128" s="85">
        <v>120</v>
      </c>
      <c r="H128" s="89">
        <v>2207834</v>
      </c>
      <c r="I128" s="89">
        <v>11939385</v>
      </c>
    </row>
    <row r="129" spans="1:9" x14ac:dyDescent="0.2">
      <c r="A129" s="224" t="s">
        <v>99</v>
      </c>
      <c r="B129" s="224"/>
      <c r="C129" s="224"/>
      <c r="D129" s="224"/>
      <c r="E129" s="224"/>
      <c r="F129" s="224"/>
      <c r="G129" s="85">
        <v>121</v>
      </c>
      <c r="H129" s="89">
        <v>21682</v>
      </c>
      <c r="I129" s="89">
        <v>20708</v>
      </c>
    </row>
    <row r="130" spans="1:9" x14ac:dyDescent="0.2">
      <c r="A130" s="224" t="s">
        <v>100</v>
      </c>
      <c r="B130" s="224"/>
      <c r="C130" s="224"/>
      <c r="D130" s="224"/>
      <c r="E130" s="224"/>
      <c r="F130" s="224"/>
      <c r="G130" s="85">
        <v>122</v>
      </c>
      <c r="H130" s="86">
        <v>0</v>
      </c>
      <c r="I130" s="86">
        <v>0</v>
      </c>
    </row>
    <row r="131" spans="1:9" x14ac:dyDescent="0.2">
      <c r="A131" s="224" t="s">
        <v>101</v>
      </c>
      <c r="B131" s="224"/>
      <c r="C131" s="224"/>
      <c r="D131" s="224"/>
      <c r="E131" s="224"/>
      <c r="F131" s="224"/>
      <c r="G131" s="85">
        <v>123</v>
      </c>
      <c r="H131" s="86">
        <v>152329</v>
      </c>
      <c r="I131" s="86">
        <f>131661+36894</f>
        <v>168555</v>
      </c>
    </row>
    <row r="132" spans="1:9" ht="22.15" customHeight="1" x14ac:dyDescent="0.2">
      <c r="A132" s="225" t="s">
        <v>102</v>
      </c>
      <c r="B132" s="225"/>
      <c r="C132" s="225"/>
      <c r="D132" s="225"/>
      <c r="E132" s="225"/>
      <c r="F132" s="225"/>
      <c r="G132" s="85">
        <v>124</v>
      </c>
      <c r="H132" s="86">
        <v>7923297</v>
      </c>
      <c r="I132" s="86">
        <v>14051821</v>
      </c>
    </row>
    <row r="133" spans="1:9" x14ac:dyDescent="0.2">
      <c r="A133" s="226" t="s">
        <v>297</v>
      </c>
      <c r="B133" s="226"/>
      <c r="C133" s="226"/>
      <c r="D133" s="226"/>
      <c r="E133" s="226"/>
      <c r="F133" s="226"/>
      <c r="G133" s="87">
        <v>125</v>
      </c>
      <c r="H133" s="88">
        <f>H75+H98+H105+H117+H132</f>
        <v>181535967</v>
      </c>
      <c r="I133" s="88">
        <f>I75+I98+I105+I117+I132</f>
        <v>273753294</v>
      </c>
    </row>
    <row r="134" spans="1:9" x14ac:dyDescent="0.2">
      <c r="A134" s="225" t="s">
        <v>103</v>
      </c>
      <c r="B134" s="225"/>
      <c r="C134" s="225"/>
      <c r="D134" s="225"/>
      <c r="E134" s="225"/>
      <c r="F134" s="225"/>
      <c r="G134" s="85">
        <v>126</v>
      </c>
      <c r="H134" s="86">
        <v>180178981</v>
      </c>
      <c r="I134" s="86">
        <v>242460835</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27559055118110237" bottom="7.874015748031496E-2"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80" sqref="I80"/>
    </sheetView>
  </sheetViews>
  <sheetFormatPr defaultRowHeight="12.75" x14ac:dyDescent="0.2"/>
  <cols>
    <col min="1" max="7" width="9.140625" style="11"/>
    <col min="8" max="9" width="18.5703125" style="3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0" t="s">
        <v>105</v>
      </c>
      <c r="B1" s="233"/>
      <c r="C1" s="233"/>
      <c r="D1" s="233"/>
      <c r="E1" s="233"/>
      <c r="F1" s="233"/>
      <c r="G1" s="233"/>
      <c r="H1" s="233"/>
      <c r="I1" s="233"/>
    </row>
    <row r="2" spans="1:9" x14ac:dyDescent="0.2">
      <c r="A2" s="269" t="s">
        <v>413</v>
      </c>
      <c r="B2" s="235"/>
      <c r="C2" s="235"/>
      <c r="D2" s="235"/>
      <c r="E2" s="235"/>
      <c r="F2" s="235"/>
      <c r="G2" s="235"/>
      <c r="H2" s="235"/>
      <c r="I2" s="235"/>
    </row>
    <row r="3" spans="1:9" x14ac:dyDescent="0.2">
      <c r="A3" s="249" t="s">
        <v>394</v>
      </c>
      <c r="B3" s="250"/>
      <c r="C3" s="250"/>
      <c r="D3" s="250"/>
      <c r="E3" s="250"/>
      <c r="F3" s="250"/>
      <c r="G3" s="250"/>
      <c r="H3" s="250"/>
      <c r="I3" s="250"/>
    </row>
    <row r="4" spans="1:9" x14ac:dyDescent="0.2">
      <c r="A4" s="268" t="s">
        <v>412</v>
      </c>
      <c r="B4" s="239"/>
      <c r="C4" s="239"/>
      <c r="D4" s="239"/>
      <c r="E4" s="239"/>
      <c r="F4" s="239"/>
      <c r="G4" s="239"/>
      <c r="H4" s="239"/>
      <c r="I4" s="240"/>
    </row>
    <row r="5" spans="1:9" ht="23.25" x14ac:dyDescent="0.2">
      <c r="A5" s="264" t="s">
        <v>2</v>
      </c>
      <c r="B5" s="265"/>
      <c r="C5" s="265"/>
      <c r="D5" s="265"/>
      <c r="E5" s="265"/>
      <c r="F5" s="265"/>
      <c r="G5" s="91" t="s">
        <v>106</v>
      </c>
      <c r="H5" s="92" t="s">
        <v>246</v>
      </c>
      <c r="I5" s="92" t="s">
        <v>230</v>
      </c>
    </row>
    <row r="6" spans="1:9" x14ac:dyDescent="0.2">
      <c r="A6" s="266">
        <v>1</v>
      </c>
      <c r="B6" s="267"/>
      <c r="C6" s="267"/>
      <c r="D6" s="267"/>
      <c r="E6" s="267"/>
      <c r="F6" s="267"/>
      <c r="G6" s="93">
        <v>2</v>
      </c>
      <c r="H6" s="92">
        <v>3</v>
      </c>
      <c r="I6" s="92">
        <v>4</v>
      </c>
    </row>
    <row r="7" spans="1:9" x14ac:dyDescent="0.2">
      <c r="A7" s="226" t="s">
        <v>313</v>
      </c>
      <c r="B7" s="226"/>
      <c r="C7" s="226"/>
      <c r="D7" s="226"/>
      <c r="E7" s="226"/>
      <c r="F7" s="226"/>
      <c r="G7" s="87">
        <v>1</v>
      </c>
      <c r="H7" s="88">
        <f>SUM(H8:H12)</f>
        <v>247582485</v>
      </c>
      <c r="I7" s="88">
        <f>SUM(I8:I12)</f>
        <v>325550555</v>
      </c>
    </row>
    <row r="8" spans="1:9" x14ac:dyDescent="0.2">
      <c r="A8" s="224" t="s">
        <v>118</v>
      </c>
      <c r="B8" s="224"/>
      <c r="C8" s="224"/>
      <c r="D8" s="224"/>
      <c r="E8" s="224"/>
      <c r="F8" s="224"/>
      <c r="G8" s="85">
        <v>2</v>
      </c>
      <c r="H8" s="86">
        <v>10062671</v>
      </c>
      <c r="I8" s="86">
        <v>10073263</v>
      </c>
    </row>
    <row r="9" spans="1:9" x14ac:dyDescent="0.2">
      <c r="A9" s="224" t="s">
        <v>119</v>
      </c>
      <c r="B9" s="224"/>
      <c r="C9" s="224"/>
      <c r="D9" s="224"/>
      <c r="E9" s="224"/>
      <c r="F9" s="224"/>
      <c r="G9" s="85">
        <v>3</v>
      </c>
      <c r="H9" s="86">
        <v>231604898</v>
      </c>
      <c r="I9" s="86">
        <v>313044858</v>
      </c>
    </row>
    <row r="10" spans="1:9" x14ac:dyDescent="0.2">
      <c r="A10" s="224" t="s">
        <v>120</v>
      </c>
      <c r="B10" s="224"/>
      <c r="C10" s="224"/>
      <c r="D10" s="224"/>
      <c r="E10" s="224"/>
      <c r="F10" s="224"/>
      <c r="G10" s="85">
        <v>4</v>
      </c>
      <c r="H10" s="86">
        <v>0</v>
      </c>
      <c r="I10" s="86">
        <v>0</v>
      </c>
    </row>
    <row r="11" spans="1:9" x14ac:dyDescent="0.2">
      <c r="A11" s="224" t="s">
        <v>121</v>
      </c>
      <c r="B11" s="224"/>
      <c r="C11" s="224"/>
      <c r="D11" s="224"/>
      <c r="E11" s="224"/>
      <c r="F11" s="224"/>
      <c r="G11" s="85">
        <v>5</v>
      </c>
      <c r="H11" s="86">
        <v>275884</v>
      </c>
      <c r="I11" s="86">
        <v>453083</v>
      </c>
    </row>
    <row r="12" spans="1:9" x14ac:dyDescent="0.2">
      <c r="A12" s="224" t="s">
        <v>122</v>
      </c>
      <c r="B12" s="224"/>
      <c r="C12" s="224"/>
      <c r="D12" s="224"/>
      <c r="E12" s="224"/>
      <c r="F12" s="224"/>
      <c r="G12" s="85">
        <v>6</v>
      </c>
      <c r="H12" s="86">
        <v>5639032</v>
      </c>
      <c r="I12" s="86">
        <v>1979351</v>
      </c>
    </row>
    <row r="13" spans="1:9" ht="16.5" customHeight="1" x14ac:dyDescent="0.2">
      <c r="A13" s="226" t="s">
        <v>314</v>
      </c>
      <c r="B13" s="226"/>
      <c r="C13" s="226"/>
      <c r="D13" s="226"/>
      <c r="E13" s="226"/>
      <c r="F13" s="226"/>
      <c r="G13" s="87">
        <v>7</v>
      </c>
      <c r="H13" s="88">
        <f>H14+H15+H19+H23+H24+H25+H28+H35</f>
        <v>225054555</v>
      </c>
      <c r="I13" s="88">
        <f>I14+I15+I19+I23+I24+I25+I28+I35</f>
        <v>264070652</v>
      </c>
    </row>
    <row r="14" spans="1:9" x14ac:dyDescent="0.2">
      <c r="A14" s="224" t="s">
        <v>107</v>
      </c>
      <c r="B14" s="224"/>
      <c r="C14" s="224"/>
      <c r="D14" s="224"/>
      <c r="E14" s="224"/>
      <c r="F14" s="224"/>
      <c r="G14" s="85">
        <v>8</v>
      </c>
      <c r="H14" s="86">
        <v>-9971300</v>
      </c>
      <c r="I14" s="86">
        <v>-23782191</v>
      </c>
    </row>
    <row r="15" spans="1:9" x14ac:dyDescent="0.2">
      <c r="A15" s="262" t="s">
        <v>385</v>
      </c>
      <c r="B15" s="262"/>
      <c r="C15" s="262"/>
      <c r="D15" s="262"/>
      <c r="E15" s="262"/>
      <c r="F15" s="262"/>
      <c r="G15" s="87">
        <v>9</v>
      </c>
      <c r="H15" s="88">
        <f>SUM(H16:H18)</f>
        <v>195761119</v>
      </c>
      <c r="I15" s="88">
        <f>SUM(I16:I18)</f>
        <v>233528024</v>
      </c>
    </row>
    <row r="16" spans="1:9" x14ac:dyDescent="0.2">
      <c r="A16" s="261" t="s">
        <v>123</v>
      </c>
      <c r="B16" s="261"/>
      <c r="C16" s="261"/>
      <c r="D16" s="261"/>
      <c r="E16" s="261"/>
      <c r="F16" s="261"/>
      <c r="G16" s="85">
        <v>10</v>
      </c>
      <c r="H16" s="86">
        <v>168608037</v>
      </c>
      <c r="I16" s="86">
        <v>203875902</v>
      </c>
    </row>
    <row r="17" spans="1:9" x14ac:dyDescent="0.2">
      <c r="A17" s="261" t="s">
        <v>124</v>
      </c>
      <c r="B17" s="261"/>
      <c r="C17" s="261"/>
      <c r="D17" s="261"/>
      <c r="E17" s="261"/>
      <c r="F17" s="261"/>
      <c r="G17" s="85">
        <v>11</v>
      </c>
      <c r="H17" s="86">
        <v>9066698</v>
      </c>
      <c r="I17" s="86">
        <v>8115562</v>
      </c>
    </row>
    <row r="18" spans="1:9" x14ac:dyDescent="0.2">
      <c r="A18" s="261" t="s">
        <v>125</v>
      </c>
      <c r="B18" s="261"/>
      <c r="C18" s="261"/>
      <c r="D18" s="261"/>
      <c r="E18" s="261"/>
      <c r="F18" s="261"/>
      <c r="G18" s="85">
        <v>12</v>
      </c>
      <c r="H18" s="86">
        <v>18086384</v>
      </c>
      <c r="I18" s="86">
        <v>21536560</v>
      </c>
    </row>
    <row r="19" spans="1:9" x14ac:dyDescent="0.2">
      <c r="A19" s="262" t="s">
        <v>386</v>
      </c>
      <c r="B19" s="262"/>
      <c r="C19" s="262"/>
      <c r="D19" s="262"/>
      <c r="E19" s="262"/>
      <c r="F19" s="262"/>
      <c r="G19" s="87">
        <v>13</v>
      </c>
      <c r="H19" s="88">
        <f>SUM(H20:H22)</f>
        <v>25093288</v>
      </c>
      <c r="I19" s="88">
        <f>SUM(I20:I22)</f>
        <v>33868387</v>
      </c>
    </row>
    <row r="20" spans="1:9" x14ac:dyDescent="0.2">
      <c r="A20" s="261" t="s">
        <v>108</v>
      </c>
      <c r="B20" s="261"/>
      <c r="C20" s="261"/>
      <c r="D20" s="261"/>
      <c r="E20" s="261"/>
      <c r="F20" s="261"/>
      <c r="G20" s="85">
        <v>14</v>
      </c>
      <c r="H20" s="86">
        <v>15288596</v>
      </c>
      <c r="I20" s="86">
        <v>20129066</v>
      </c>
    </row>
    <row r="21" spans="1:9" x14ac:dyDescent="0.2">
      <c r="A21" s="261" t="s">
        <v>109</v>
      </c>
      <c r="B21" s="261"/>
      <c r="C21" s="261"/>
      <c r="D21" s="261"/>
      <c r="E21" s="261"/>
      <c r="F21" s="261"/>
      <c r="G21" s="85">
        <v>15</v>
      </c>
      <c r="H21" s="86">
        <v>6454367</v>
      </c>
      <c r="I21" s="86">
        <v>9245801</v>
      </c>
    </row>
    <row r="22" spans="1:9" x14ac:dyDescent="0.2">
      <c r="A22" s="261" t="s">
        <v>110</v>
      </c>
      <c r="B22" s="261"/>
      <c r="C22" s="261"/>
      <c r="D22" s="261"/>
      <c r="E22" s="261"/>
      <c r="F22" s="261"/>
      <c r="G22" s="85">
        <v>16</v>
      </c>
      <c r="H22" s="86">
        <v>3350325</v>
      </c>
      <c r="I22" s="86">
        <v>4493520</v>
      </c>
    </row>
    <row r="23" spans="1:9" x14ac:dyDescent="0.2">
      <c r="A23" s="224" t="s">
        <v>111</v>
      </c>
      <c r="B23" s="224"/>
      <c r="C23" s="224"/>
      <c r="D23" s="224"/>
      <c r="E23" s="224"/>
      <c r="F23" s="224"/>
      <c r="G23" s="85">
        <v>17</v>
      </c>
      <c r="H23" s="86">
        <v>3821021</v>
      </c>
      <c r="I23" s="86">
        <v>3894030</v>
      </c>
    </row>
    <row r="24" spans="1:9" x14ac:dyDescent="0.2">
      <c r="A24" s="224" t="s">
        <v>112</v>
      </c>
      <c r="B24" s="224"/>
      <c r="C24" s="224"/>
      <c r="D24" s="224"/>
      <c r="E24" s="224"/>
      <c r="F24" s="224"/>
      <c r="G24" s="85">
        <v>18</v>
      </c>
      <c r="H24" s="86">
        <v>5508570</v>
      </c>
      <c r="I24" s="86">
        <v>6629785</v>
      </c>
    </row>
    <row r="25" spans="1:9" x14ac:dyDescent="0.2">
      <c r="A25" s="262" t="s">
        <v>387</v>
      </c>
      <c r="B25" s="262"/>
      <c r="C25" s="262"/>
      <c r="D25" s="262"/>
      <c r="E25" s="262"/>
      <c r="F25" s="262"/>
      <c r="G25" s="87">
        <v>19</v>
      </c>
      <c r="H25" s="88">
        <f>H26+H27</f>
        <v>1767178</v>
      </c>
      <c r="I25" s="88">
        <f>I26+I27</f>
        <v>2570485</v>
      </c>
    </row>
    <row r="26" spans="1:9" x14ac:dyDescent="0.2">
      <c r="A26" s="261" t="s">
        <v>126</v>
      </c>
      <c r="B26" s="261"/>
      <c r="C26" s="261"/>
      <c r="D26" s="261"/>
      <c r="E26" s="261"/>
      <c r="F26" s="261"/>
      <c r="G26" s="85">
        <v>20</v>
      </c>
      <c r="H26" s="86">
        <v>0</v>
      </c>
      <c r="I26" s="86">
        <v>0</v>
      </c>
    </row>
    <row r="27" spans="1:9" x14ac:dyDescent="0.2">
      <c r="A27" s="261" t="s">
        <v>127</v>
      </c>
      <c r="B27" s="261"/>
      <c r="C27" s="261"/>
      <c r="D27" s="261"/>
      <c r="E27" s="261"/>
      <c r="F27" s="261"/>
      <c r="G27" s="85">
        <v>21</v>
      </c>
      <c r="H27" s="86">
        <v>1767178</v>
      </c>
      <c r="I27" s="86">
        <v>2570485</v>
      </c>
    </row>
    <row r="28" spans="1:9" x14ac:dyDescent="0.2">
      <c r="A28" s="262" t="s">
        <v>388</v>
      </c>
      <c r="B28" s="262"/>
      <c r="C28" s="262"/>
      <c r="D28" s="262"/>
      <c r="E28" s="262"/>
      <c r="F28" s="262"/>
      <c r="G28" s="87">
        <v>22</v>
      </c>
      <c r="H28" s="88">
        <f>SUM(H29:H34)</f>
        <v>2779257</v>
      </c>
      <c r="I28" s="88">
        <f>SUM(I29:I34)</f>
        <v>6440258</v>
      </c>
    </row>
    <row r="29" spans="1:9" x14ac:dyDescent="0.2">
      <c r="A29" s="261" t="s">
        <v>128</v>
      </c>
      <c r="B29" s="261"/>
      <c r="C29" s="261"/>
      <c r="D29" s="261"/>
      <c r="E29" s="261"/>
      <c r="F29" s="261"/>
      <c r="G29" s="85">
        <v>23</v>
      </c>
      <c r="H29" s="86">
        <v>0</v>
      </c>
      <c r="I29" s="86">
        <v>1192039</v>
      </c>
    </row>
    <row r="30" spans="1:9" x14ac:dyDescent="0.2">
      <c r="A30" s="261" t="s">
        <v>129</v>
      </c>
      <c r="B30" s="261"/>
      <c r="C30" s="261"/>
      <c r="D30" s="261"/>
      <c r="E30" s="261"/>
      <c r="F30" s="261"/>
      <c r="G30" s="85">
        <v>24</v>
      </c>
      <c r="H30" s="86">
        <v>0</v>
      </c>
      <c r="I30" s="86">
        <v>0</v>
      </c>
    </row>
    <row r="31" spans="1:9" x14ac:dyDescent="0.2">
      <c r="A31" s="261" t="s">
        <v>130</v>
      </c>
      <c r="B31" s="261"/>
      <c r="C31" s="261"/>
      <c r="D31" s="261"/>
      <c r="E31" s="261"/>
      <c r="F31" s="261"/>
      <c r="G31" s="85">
        <v>25</v>
      </c>
      <c r="H31" s="86">
        <v>0</v>
      </c>
      <c r="I31" s="86">
        <v>0</v>
      </c>
    </row>
    <row r="32" spans="1:9" x14ac:dyDescent="0.2">
      <c r="A32" s="261" t="s">
        <v>131</v>
      </c>
      <c r="B32" s="261"/>
      <c r="C32" s="261"/>
      <c r="D32" s="261"/>
      <c r="E32" s="261"/>
      <c r="F32" s="261"/>
      <c r="G32" s="85">
        <v>26</v>
      </c>
      <c r="H32" s="86">
        <v>0</v>
      </c>
      <c r="I32" s="86">
        <v>0</v>
      </c>
    </row>
    <row r="33" spans="1:9" x14ac:dyDescent="0.2">
      <c r="A33" s="261" t="s">
        <v>132</v>
      </c>
      <c r="B33" s="261"/>
      <c r="C33" s="261"/>
      <c r="D33" s="261"/>
      <c r="E33" s="261"/>
      <c r="F33" s="261"/>
      <c r="G33" s="85">
        <v>27</v>
      </c>
      <c r="H33" s="86">
        <v>2066664</v>
      </c>
      <c r="I33" s="86">
        <v>3508293</v>
      </c>
    </row>
    <row r="34" spans="1:9" x14ac:dyDescent="0.2">
      <c r="A34" s="261" t="s">
        <v>133</v>
      </c>
      <c r="B34" s="261"/>
      <c r="C34" s="261"/>
      <c r="D34" s="261"/>
      <c r="E34" s="261"/>
      <c r="F34" s="261"/>
      <c r="G34" s="85">
        <v>28</v>
      </c>
      <c r="H34" s="86">
        <v>712593</v>
      </c>
      <c r="I34" s="86">
        <v>1739926</v>
      </c>
    </row>
    <row r="35" spans="1:9" x14ac:dyDescent="0.2">
      <c r="A35" s="224" t="s">
        <v>113</v>
      </c>
      <c r="B35" s="224"/>
      <c r="C35" s="224"/>
      <c r="D35" s="224"/>
      <c r="E35" s="224"/>
      <c r="F35" s="224"/>
      <c r="G35" s="85">
        <v>29</v>
      </c>
      <c r="H35" s="86">
        <v>295422</v>
      </c>
      <c r="I35" s="86">
        <v>921874</v>
      </c>
    </row>
    <row r="36" spans="1:9" x14ac:dyDescent="0.2">
      <c r="A36" s="226" t="s">
        <v>315</v>
      </c>
      <c r="B36" s="226"/>
      <c r="C36" s="226"/>
      <c r="D36" s="226"/>
      <c r="E36" s="226"/>
      <c r="F36" s="226"/>
      <c r="G36" s="87">
        <v>30</v>
      </c>
      <c r="H36" s="88">
        <f>SUM(H37:H46)</f>
        <v>3447368</v>
      </c>
      <c r="I36" s="88">
        <f>SUM(I37:I46)</f>
        <v>3050946</v>
      </c>
    </row>
    <row r="37" spans="1:9" x14ac:dyDescent="0.2">
      <c r="A37" s="224" t="s">
        <v>134</v>
      </c>
      <c r="B37" s="224"/>
      <c r="C37" s="224"/>
      <c r="D37" s="224"/>
      <c r="E37" s="224"/>
      <c r="F37" s="224"/>
      <c r="G37" s="85">
        <v>31</v>
      </c>
      <c r="H37" s="86">
        <v>0</v>
      </c>
      <c r="I37" s="86">
        <v>0</v>
      </c>
    </row>
    <row r="38" spans="1:9" ht="25.15" customHeight="1" x14ac:dyDescent="0.2">
      <c r="A38" s="224" t="s">
        <v>135</v>
      </c>
      <c r="B38" s="224"/>
      <c r="C38" s="224"/>
      <c r="D38" s="224"/>
      <c r="E38" s="224"/>
      <c r="F38" s="224"/>
      <c r="G38" s="85">
        <v>32</v>
      </c>
      <c r="H38" s="86">
        <v>33181</v>
      </c>
      <c r="I38" s="86">
        <v>100000</v>
      </c>
    </row>
    <row r="39" spans="1:9" ht="28.15" customHeight="1" x14ac:dyDescent="0.2">
      <c r="A39" s="224" t="s">
        <v>136</v>
      </c>
      <c r="B39" s="224"/>
      <c r="C39" s="224"/>
      <c r="D39" s="224"/>
      <c r="E39" s="224"/>
      <c r="F39" s="224"/>
      <c r="G39" s="85">
        <v>33</v>
      </c>
      <c r="H39" s="86">
        <v>0</v>
      </c>
      <c r="I39" s="86">
        <v>0</v>
      </c>
    </row>
    <row r="40" spans="1:9" ht="28.15" customHeight="1" x14ac:dyDescent="0.2">
      <c r="A40" s="224" t="s">
        <v>137</v>
      </c>
      <c r="B40" s="224"/>
      <c r="C40" s="224"/>
      <c r="D40" s="224"/>
      <c r="E40" s="224"/>
      <c r="F40" s="224"/>
      <c r="G40" s="85">
        <v>34</v>
      </c>
      <c r="H40" s="86">
        <v>21646</v>
      </c>
      <c r="I40" s="86">
        <v>69355</v>
      </c>
    </row>
    <row r="41" spans="1:9" ht="22.9" customHeight="1" x14ac:dyDescent="0.2">
      <c r="A41" s="224" t="s">
        <v>138</v>
      </c>
      <c r="B41" s="224"/>
      <c r="C41" s="224"/>
      <c r="D41" s="224"/>
      <c r="E41" s="224"/>
      <c r="F41" s="224"/>
      <c r="G41" s="85">
        <v>35</v>
      </c>
      <c r="H41" s="86">
        <v>13046</v>
      </c>
      <c r="I41" s="86">
        <v>0</v>
      </c>
    </row>
    <row r="42" spans="1:9" x14ac:dyDescent="0.2">
      <c r="A42" s="224" t="s">
        <v>139</v>
      </c>
      <c r="B42" s="224"/>
      <c r="C42" s="224"/>
      <c r="D42" s="224"/>
      <c r="E42" s="224"/>
      <c r="F42" s="224"/>
      <c r="G42" s="85">
        <v>36</v>
      </c>
      <c r="H42" s="86">
        <v>256877</v>
      </c>
      <c r="I42" s="86">
        <v>92910</v>
      </c>
    </row>
    <row r="43" spans="1:9" x14ac:dyDescent="0.2">
      <c r="A43" s="224" t="s">
        <v>140</v>
      </c>
      <c r="B43" s="224"/>
      <c r="C43" s="224"/>
      <c r="D43" s="224"/>
      <c r="E43" s="224"/>
      <c r="F43" s="224"/>
      <c r="G43" s="85">
        <v>37</v>
      </c>
      <c r="H43" s="86">
        <v>58</v>
      </c>
      <c r="I43" s="86">
        <v>275603</v>
      </c>
    </row>
    <row r="44" spans="1:9" x14ac:dyDescent="0.2">
      <c r="A44" s="224" t="s">
        <v>141</v>
      </c>
      <c r="B44" s="224"/>
      <c r="C44" s="224"/>
      <c r="D44" s="224"/>
      <c r="E44" s="224"/>
      <c r="F44" s="224"/>
      <c r="G44" s="85">
        <v>38</v>
      </c>
      <c r="H44" s="86">
        <v>3116863</v>
      </c>
      <c r="I44" s="86">
        <v>2506217</v>
      </c>
    </row>
    <row r="45" spans="1:9" x14ac:dyDescent="0.2">
      <c r="A45" s="224" t="s">
        <v>142</v>
      </c>
      <c r="B45" s="224"/>
      <c r="C45" s="224"/>
      <c r="D45" s="224"/>
      <c r="E45" s="224"/>
      <c r="F45" s="224"/>
      <c r="G45" s="85">
        <v>39</v>
      </c>
      <c r="H45" s="86">
        <v>5697</v>
      </c>
      <c r="I45" s="86">
        <v>6861</v>
      </c>
    </row>
    <row r="46" spans="1:9" x14ac:dyDescent="0.2">
      <c r="A46" s="224" t="s">
        <v>143</v>
      </c>
      <c r="B46" s="224"/>
      <c r="C46" s="224"/>
      <c r="D46" s="224"/>
      <c r="E46" s="224"/>
      <c r="F46" s="224"/>
      <c r="G46" s="85">
        <v>40</v>
      </c>
      <c r="H46" s="86">
        <v>0</v>
      </c>
      <c r="I46" s="86">
        <v>0</v>
      </c>
    </row>
    <row r="47" spans="1:9" x14ac:dyDescent="0.2">
      <c r="A47" s="226" t="s">
        <v>316</v>
      </c>
      <c r="B47" s="226"/>
      <c r="C47" s="226"/>
      <c r="D47" s="226"/>
      <c r="E47" s="226"/>
      <c r="F47" s="226"/>
      <c r="G47" s="87">
        <v>41</v>
      </c>
      <c r="H47" s="88">
        <f>SUM(H48:H54)</f>
        <v>2133984</v>
      </c>
      <c r="I47" s="88">
        <f>SUM(I48:I54)</f>
        <v>2856910</v>
      </c>
    </row>
    <row r="48" spans="1:9" ht="23.45" customHeight="1" x14ac:dyDescent="0.2">
      <c r="A48" s="224" t="s">
        <v>144</v>
      </c>
      <c r="B48" s="224"/>
      <c r="C48" s="224"/>
      <c r="D48" s="224"/>
      <c r="E48" s="224"/>
      <c r="F48" s="224"/>
      <c r="G48" s="85">
        <v>42</v>
      </c>
      <c r="H48" s="86">
        <v>35528</v>
      </c>
      <c r="I48" s="86">
        <v>66107</v>
      </c>
    </row>
    <row r="49" spans="1:9" x14ac:dyDescent="0.2">
      <c r="A49" s="258" t="s">
        <v>145</v>
      </c>
      <c r="B49" s="258"/>
      <c r="C49" s="258"/>
      <c r="D49" s="258"/>
      <c r="E49" s="258"/>
      <c r="F49" s="258"/>
      <c r="G49" s="85">
        <v>43</v>
      </c>
      <c r="H49" s="86">
        <v>29474</v>
      </c>
      <c r="I49" s="86">
        <v>0</v>
      </c>
    </row>
    <row r="50" spans="1:9" x14ac:dyDescent="0.2">
      <c r="A50" s="258" t="s">
        <v>146</v>
      </c>
      <c r="B50" s="258"/>
      <c r="C50" s="258"/>
      <c r="D50" s="258"/>
      <c r="E50" s="258"/>
      <c r="F50" s="258"/>
      <c r="G50" s="85">
        <v>44</v>
      </c>
      <c r="H50" s="86">
        <v>177514</v>
      </c>
      <c r="I50" s="86">
        <v>235027</v>
      </c>
    </row>
    <row r="51" spans="1:9" x14ac:dyDescent="0.2">
      <c r="A51" s="258" t="s">
        <v>147</v>
      </c>
      <c r="B51" s="258"/>
      <c r="C51" s="258"/>
      <c r="D51" s="258"/>
      <c r="E51" s="258"/>
      <c r="F51" s="258"/>
      <c r="G51" s="85">
        <v>45</v>
      </c>
      <c r="H51" s="86">
        <v>1891468</v>
      </c>
      <c r="I51" s="86">
        <v>2555776</v>
      </c>
    </row>
    <row r="52" spans="1:9" x14ac:dyDescent="0.2">
      <c r="A52" s="258" t="s">
        <v>148</v>
      </c>
      <c r="B52" s="258"/>
      <c r="C52" s="258"/>
      <c r="D52" s="258"/>
      <c r="E52" s="258"/>
      <c r="F52" s="258"/>
      <c r="G52" s="85">
        <v>46</v>
      </c>
      <c r="H52" s="86">
        <v>0</v>
      </c>
      <c r="I52" s="86">
        <v>0</v>
      </c>
    </row>
    <row r="53" spans="1:9" x14ac:dyDescent="0.2">
      <c r="A53" s="258" t="s">
        <v>149</v>
      </c>
      <c r="B53" s="258"/>
      <c r="C53" s="258"/>
      <c r="D53" s="258"/>
      <c r="E53" s="258"/>
      <c r="F53" s="258"/>
      <c r="G53" s="85">
        <v>47</v>
      </c>
      <c r="H53" s="86">
        <v>0</v>
      </c>
      <c r="I53" s="86">
        <v>0</v>
      </c>
    </row>
    <row r="54" spans="1:9" x14ac:dyDescent="0.2">
      <c r="A54" s="258" t="s">
        <v>150</v>
      </c>
      <c r="B54" s="258"/>
      <c r="C54" s="258"/>
      <c r="D54" s="258"/>
      <c r="E54" s="258"/>
      <c r="F54" s="258"/>
      <c r="G54" s="85">
        <v>48</v>
      </c>
      <c r="H54" s="86">
        <v>0</v>
      </c>
      <c r="I54" s="86">
        <v>0</v>
      </c>
    </row>
    <row r="55" spans="1:9" ht="30.6" customHeight="1" x14ac:dyDescent="0.2">
      <c r="A55" s="225" t="s">
        <v>151</v>
      </c>
      <c r="B55" s="225"/>
      <c r="C55" s="225"/>
      <c r="D55" s="225"/>
      <c r="E55" s="225"/>
      <c r="F55" s="225"/>
      <c r="G55" s="85">
        <v>49</v>
      </c>
      <c r="H55" s="86">
        <v>0</v>
      </c>
      <c r="I55" s="86">
        <v>0</v>
      </c>
    </row>
    <row r="56" spans="1:9" x14ac:dyDescent="0.2">
      <c r="A56" s="225" t="s">
        <v>152</v>
      </c>
      <c r="B56" s="225"/>
      <c r="C56" s="225"/>
      <c r="D56" s="225"/>
      <c r="E56" s="225"/>
      <c r="F56" s="225"/>
      <c r="G56" s="85">
        <v>50</v>
      </c>
      <c r="H56" s="86">
        <v>0</v>
      </c>
      <c r="I56" s="86">
        <v>0</v>
      </c>
    </row>
    <row r="57" spans="1:9" ht="28.9" customHeight="1" x14ac:dyDescent="0.2">
      <c r="A57" s="225" t="s">
        <v>153</v>
      </c>
      <c r="B57" s="225"/>
      <c r="C57" s="225"/>
      <c r="D57" s="225"/>
      <c r="E57" s="225"/>
      <c r="F57" s="225"/>
      <c r="G57" s="85">
        <v>51</v>
      </c>
      <c r="H57" s="86">
        <v>0</v>
      </c>
      <c r="I57" s="86">
        <v>0</v>
      </c>
    </row>
    <row r="58" spans="1:9" x14ac:dyDescent="0.2">
      <c r="A58" s="225" t="s">
        <v>154</v>
      </c>
      <c r="B58" s="225"/>
      <c r="C58" s="225"/>
      <c r="D58" s="225"/>
      <c r="E58" s="225"/>
      <c r="F58" s="225"/>
      <c r="G58" s="85">
        <v>52</v>
      </c>
      <c r="H58" s="86">
        <v>0</v>
      </c>
      <c r="I58" s="86">
        <v>0</v>
      </c>
    </row>
    <row r="59" spans="1:9" x14ac:dyDescent="0.2">
      <c r="A59" s="226" t="s">
        <v>317</v>
      </c>
      <c r="B59" s="226"/>
      <c r="C59" s="226"/>
      <c r="D59" s="226"/>
      <c r="E59" s="226"/>
      <c r="F59" s="226"/>
      <c r="G59" s="87">
        <v>53</v>
      </c>
      <c r="H59" s="88">
        <f>H7+H36+H55+H56</f>
        <v>251029853</v>
      </c>
      <c r="I59" s="88">
        <f>I7+I36+I55+I56</f>
        <v>328601501</v>
      </c>
    </row>
    <row r="60" spans="1:9" x14ac:dyDescent="0.2">
      <c r="A60" s="226" t="s">
        <v>318</v>
      </c>
      <c r="B60" s="226"/>
      <c r="C60" s="226"/>
      <c r="D60" s="226"/>
      <c r="E60" s="226"/>
      <c r="F60" s="226"/>
      <c r="G60" s="87">
        <v>54</v>
      </c>
      <c r="H60" s="88">
        <f>H13+H47+H57+H58</f>
        <v>227188539</v>
      </c>
      <c r="I60" s="88">
        <f>I13+I47+I57+I58</f>
        <v>266927562</v>
      </c>
    </row>
    <row r="61" spans="1:9" x14ac:dyDescent="0.2">
      <c r="A61" s="226" t="s">
        <v>320</v>
      </c>
      <c r="B61" s="226"/>
      <c r="C61" s="226"/>
      <c r="D61" s="226"/>
      <c r="E61" s="226"/>
      <c r="F61" s="226"/>
      <c r="G61" s="87">
        <v>55</v>
      </c>
      <c r="H61" s="88">
        <f>H59-H60</f>
        <v>23841314</v>
      </c>
      <c r="I61" s="88">
        <f>I59-I60</f>
        <v>61673939</v>
      </c>
    </row>
    <row r="62" spans="1:9" x14ac:dyDescent="0.2">
      <c r="A62" s="260" t="s">
        <v>321</v>
      </c>
      <c r="B62" s="260"/>
      <c r="C62" s="260"/>
      <c r="D62" s="260"/>
      <c r="E62" s="260"/>
      <c r="F62" s="260"/>
      <c r="G62" s="87">
        <v>56</v>
      </c>
      <c r="H62" s="88">
        <f>+IF((H59-H60)&gt;0,(H59-H60),0)</f>
        <v>23841314</v>
      </c>
      <c r="I62" s="88">
        <f>+IF((I59-I60)&gt;0,(I59-I60),0)</f>
        <v>61673939</v>
      </c>
    </row>
    <row r="63" spans="1:9" x14ac:dyDescent="0.2">
      <c r="A63" s="260" t="s">
        <v>322</v>
      </c>
      <c r="B63" s="260"/>
      <c r="C63" s="260"/>
      <c r="D63" s="260"/>
      <c r="E63" s="260"/>
      <c r="F63" s="260"/>
      <c r="G63" s="87">
        <v>57</v>
      </c>
      <c r="H63" s="88">
        <f>+IF((H59-H60)&lt;0,(H59-H60),0)</f>
        <v>0</v>
      </c>
      <c r="I63" s="88">
        <f>+IF((I59-I60)&lt;0,(I59-I60),0)</f>
        <v>0</v>
      </c>
    </row>
    <row r="64" spans="1:9" x14ac:dyDescent="0.2">
      <c r="A64" s="225" t="s">
        <v>114</v>
      </c>
      <c r="B64" s="225"/>
      <c r="C64" s="225"/>
      <c r="D64" s="225"/>
      <c r="E64" s="225"/>
      <c r="F64" s="225"/>
      <c r="G64" s="85">
        <v>58</v>
      </c>
      <c r="H64" s="86">
        <v>1545102</v>
      </c>
      <c r="I64" s="86">
        <v>10961461</v>
      </c>
    </row>
    <row r="65" spans="1:9" x14ac:dyDescent="0.2">
      <c r="A65" s="226" t="s">
        <v>323</v>
      </c>
      <c r="B65" s="226"/>
      <c r="C65" s="226"/>
      <c r="D65" s="226"/>
      <c r="E65" s="226"/>
      <c r="F65" s="226"/>
      <c r="G65" s="87">
        <v>59</v>
      </c>
      <c r="H65" s="88">
        <f>H61-H64</f>
        <v>22296212</v>
      </c>
      <c r="I65" s="88">
        <f>I61-I64</f>
        <v>50712478</v>
      </c>
    </row>
    <row r="66" spans="1:9" x14ac:dyDescent="0.2">
      <c r="A66" s="260" t="s">
        <v>324</v>
      </c>
      <c r="B66" s="260"/>
      <c r="C66" s="260"/>
      <c r="D66" s="260"/>
      <c r="E66" s="260"/>
      <c r="F66" s="260"/>
      <c r="G66" s="87">
        <v>60</v>
      </c>
      <c r="H66" s="88">
        <f>+IF((H61-H64)&gt;0,(H61-H64),0)</f>
        <v>22296212</v>
      </c>
      <c r="I66" s="88">
        <f>+IF((I61-I64)&gt;0,(I61-I64),0)</f>
        <v>50712478</v>
      </c>
    </row>
    <row r="67" spans="1:9" x14ac:dyDescent="0.2">
      <c r="A67" s="260" t="s">
        <v>325</v>
      </c>
      <c r="B67" s="260"/>
      <c r="C67" s="260"/>
      <c r="D67" s="260"/>
      <c r="E67" s="260"/>
      <c r="F67" s="260"/>
      <c r="G67" s="87">
        <v>61</v>
      </c>
      <c r="H67" s="88">
        <f>+IF((H61-H64)&lt;0,(H61-H64),0)</f>
        <v>0</v>
      </c>
      <c r="I67" s="88">
        <f>+IF((I61-I64)&lt;0,(I61-I64),0)</f>
        <v>0</v>
      </c>
    </row>
    <row r="68" spans="1:9" x14ac:dyDescent="0.2">
      <c r="A68" s="230" t="s">
        <v>155</v>
      </c>
      <c r="B68" s="230"/>
      <c r="C68" s="230"/>
      <c r="D68" s="230"/>
      <c r="E68" s="230"/>
      <c r="F68" s="230"/>
      <c r="G68" s="252"/>
      <c r="H68" s="252"/>
      <c r="I68" s="252"/>
    </row>
    <row r="69" spans="1:9" ht="25.9" customHeight="1" x14ac:dyDescent="0.2">
      <c r="A69" s="226" t="s">
        <v>326</v>
      </c>
      <c r="B69" s="226"/>
      <c r="C69" s="226"/>
      <c r="D69" s="226"/>
      <c r="E69" s="226"/>
      <c r="F69" s="226"/>
      <c r="G69" s="87">
        <v>62</v>
      </c>
      <c r="H69" s="88">
        <f>H70-H71</f>
        <v>0</v>
      </c>
      <c r="I69" s="88">
        <f>I70-I71</f>
        <v>0</v>
      </c>
    </row>
    <row r="70" spans="1:9" x14ac:dyDescent="0.2">
      <c r="A70" s="258" t="s">
        <v>156</v>
      </c>
      <c r="B70" s="258"/>
      <c r="C70" s="258"/>
      <c r="D70" s="258"/>
      <c r="E70" s="258"/>
      <c r="F70" s="258"/>
      <c r="G70" s="85">
        <v>63</v>
      </c>
      <c r="H70" s="86">
        <v>0</v>
      </c>
      <c r="I70" s="86">
        <v>0</v>
      </c>
    </row>
    <row r="71" spans="1:9" x14ac:dyDescent="0.2">
      <c r="A71" s="258" t="s">
        <v>157</v>
      </c>
      <c r="B71" s="258"/>
      <c r="C71" s="258"/>
      <c r="D71" s="258"/>
      <c r="E71" s="258"/>
      <c r="F71" s="258"/>
      <c r="G71" s="85">
        <v>64</v>
      </c>
      <c r="H71" s="86">
        <v>0</v>
      </c>
      <c r="I71" s="86">
        <v>0</v>
      </c>
    </row>
    <row r="72" spans="1:9" x14ac:dyDescent="0.2">
      <c r="A72" s="225" t="s">
        <v>158</v>
      </c>
      <c r="B72" s="225"/>
      <c r="C72" s="225"/>
      <c r="D72" s="225"/>
      <c r="E72" s="225"/>
      <c r="F72" s="225"/>
      <c r="G72" s="85">
        <v>65</v>
      </c>
      <c r="H72" s="86">
        <v>0</v>
      </c>
      <c r="I72" s="86">
        <v>0</v>
      </c>
    </row>
    <row r="73" spans="1:9" x14ac:dyDescent="0.2">
      <c r="A73" s="260" t="s">
        <v>327</v>
      </c>
      <c r="B73" s="260"/>
      <c r="C73" s="260"/>
      <c r="D73" s="260"/>
      <c r="E73" s="260"/>
      <c r="F73" s="260"/>
      <c r="G73" s="87">
        <v>66</v>
      </c>
      <c r="H73" s="94">
        <v>0</v>
      </c>
      <c r="I73" s="94">
        <v>0</v>
      </c>
    </row>
    <row r="74" spans="1:9" x14ac:dyDescent="0.2">
      <c r="A74" s="260" t="s">
        <v>328</v>
      </c>
      <c r="B74" s="260"/>
      <c r="C74" s="260"/>
      <c r="D74" s="260"/>
      <c r="E74" s="260"/>
      <c r="F74" s="260"/>
      <c r="G74" s="87">
        <v>67</v>
      </c>
      <c r="H74" s="94">
        <v>0</v>
      </c>
      <c r="I74" s="94">
        <v>0</v>
      </c>
    </row>
    <row r="75" spans="1:9" x14ac:dyDescent="0.2">
      <c r="A75" s="230" t="s">
        <v>159</v>
      </c>
      <c r="B75" s="230"/>
      <c r="C75" s="230"/>
      <c r="D75" s="230"/>
      <c r="E75" s="230"/>
      <c r="F75" s="230"/>
      <c r="G75" s="252"/>
      <c r="H75" s="252"/>
      <c r="I75" s="252"/>
    </row>
    <row r="76" spans="1:9" x14ac:dyDescent="0.2">
      <c r="A76" s="226" t="s">
        <v>329</v>
      </c>
      <c r="B76" s="226"/>
      <c r="C76" s="226"/>
      <c r="D76" s="226"/>
      <c r="E76" s="226"/>
      <c r="F76" s="226"/>
      <c r="G76" s="87">
        <v>68</v>
      </c>
      <c r="H76" s="94">
        <v>0</v>
      </c>
      <c r="I76" s="94">
        <v>0</v>
      </c>
    </row>
    <row r="77" spans="1:9" x14ac:dyDescent="0.2">
      <c r="A77" s="259" t="s">
        <v>330</v>
      </c>
      <c r="B77" s="259"/>
      <c r="C77" s="259"/>
      <c r="D77" s="259"/>
      <c r="E77" s="259"/>
      <c r="F77" s="259"/>
      <c r="G77" s="95">
        <v>69</v>
      </c>
      <c r="H77" s="96">
        <v>0</v>
      </c>
      <c r="I77" s="96">
        <v>0</v>
      </c>
    </row>
    <row r="78" spans="1:9" x14ac:dyDescent="0.2">
      <c r="A78" s="259" t="s">
        <v>331</v>
      </c>
      <c r="B78" s="259"/>
      <c r="C78" s="259"/>
      <c r="D78" s="259"/>
      <c r="E78" s="259"/>
      <c r="F78" s="259"/>
      <c r="G78" s="95">
        <v>70</v>
      </c>
      <c r="H78" s="96">
        <v>0</v>
      </c>
      <c r="I78" s="96">
        <v>0</v>
      </c>
    </row>
    <row r="79" spans="1:9" x14ac:dyDescent="0.2">
      <c r="A79" s="226" t="s">
        <v>332</v>
      </c>
      <c r="B79" s="226"/>
      <c r="C79" s="226"/>
      <c r="D79" s="226"/>
      <c r="E79" s="226"/>
      <c r="F79" s="226"/>
      <c r="G79" s="87">
        <v>71</v>
      </c>
      <c r="H79" s="94">
        <v>0</v>
      </c>
      <c r="I79" s="94">
        <v>0</v>
      </c>
    </row>
    <row r="80" spans="1:9" x14ac:dyDescent="0.2">
      <c r="A80" s="226" t="s">
        <v>333</v>
      </c>
      <c r="B80" s="226"/>
      <c r="C80" s="226"/>
      <c r="D80" s="226"/>
      <c r="E80" s="226"/>
      <c r="F80" s="226"/>
      <c r="G80" s="87">
        <v>72</v>
      </c>
      <c r="H80" s="94">
        <v>0</v>
      </c>
      <c r="I80" s="94">
        <v>0</v>
      </c>
    </row>
    <row r="81" spans="1:9" x14ac:dyDescent="0.2">
      <c r="A81" s="260" t="s">
        <v>334</v>
      </c>
      <c r="B81" s="260"/>
      <c r="C81" s="260"/>
      <c r="D81" s="260"/>
      <c r="E81" s="260"/>
      <c r="F81" s="260"/>
      <c r="G81" s="87">
        <v>73</v>
      </c>
      <c r="H81" s="94">
        <v>0</v>
      </c>
      <c r="I81" s="94">
        <v>0</v>
      </c>
    </row>
    <row r="82" spans="1:9" x14ac:dyDescent="0.2">
      <c r="A82" s="260" t="s">
        <v>335</v>
      </c>
      <c r="B82" s="260"/>
      <c r="C82" s="260"/>
      <c r="D82" s="260"/>
      <c r="E82" s="260"/>
      <c r="F82" s="260"/>
      <c r="G82" s="87">
        <v>74</v>
      </c>
      <c r="H82" s="94">
        <v>0</v>
      </c>
      <c r="I82" s="94">
        <v>0</v>
      </c>
    </row>
    <row r="83" spans="1:9" x14ac:dyDescent="0.2">
      <c r="A83" s="230" t="s">
        <v>115</v>
      </c>
      <c r="B83" s="230"/>
      <c r="C83" s="230"/>
      <c r="D83" s="230"/>
      <c r="E83" s="230"/>
      <c r="F83" s="230"/>
      <c r="G83" s="252"/>
      <c r="H83" s="252"/>
      <c r="I83" s="252"/>
    </row>
    <row r="84" spans="1:9" x14ac:dyDescent="0.2">
      <c r="A84" s="253" t="s">
        <v>336</v>
      </c>
      <c r="B84" s="253"/>
      <c r="C84" s="253"/>
      <c r="D84" s="253"/>
      <c r="E84" s="253"/>
      <c r="F84" s="253"/>
      <c r="G84" s="87">
        <v>75</v>
      </c>
      <c r="H84" s="97">
        <f>H85+H86</f>
        <v>0</v>
      </c>
      <c r="I84" s="97">
        <f>I85+I86</f>
        <v>0</v>
      </c>
    </row>
    <row r="85" spans="1:9" x14ac:dyDescent="0.2">
      <c r="A85" s="254" t="s">
        <v>160</v>
      </c>
      <c r="B85" s="254"/>
      <c r="C85" s="254"/>
      <c r="D85" s="254"/>
      <c r="E85" s="254"/>
      <c r="F85" s="254"/>
      <c r="G85" s="85">
        <v>76</v>
      </c>
      <c r="H85" s="98">
        <v>0</v>
      </c>
      <c r="I85" s="98">
        <v>0</v>
      </c>
    </row>
    <row r="86" spans="1:9" x14ac:dyDescent="0.2">
      <c r="A86" s="254" t="s">
        <v>161</v>
      </c>
      <c r="B86" s="254"/>
      <c r="C86" s="254"/>
      <c r="D86" s="254"/>
      <c r="E86" s="254"/>
      <c r="F86" s="254"/>
      <c r="G86" s="85">
        <v>77</v>
      </c>
      <c r="H86" s="98">
        <v>0</v>
      </c>
      <c r="I86" s="98">
        <v>0</v>
      </c>
    </row>
    <row r="87" spans="1:9" x14ac:dyDescent="0.2">
      <c r="A87" s="255" t="s">
        <v>117</v>
      </c>
      <c r="B87" s="255"/>
      <c r="C87" s="255"/>
      <c r="D87" s="255"/>
      <c r="E87" s="255"/>
      <c r="F87" s="255"/>
      <c r="G87" s="256"/>
      <c r="H87" s="256"/>
      <c r="I87" s="256"/>
    </row>
    <row r="88" spans="1:9" x14ac:dyDescent="0.2">
      <c r="A88" s="257" t="s">
        <v>162</v>
      </c>
      <c r="B88" s="257"/>
      <c r="C88" s="257"/>
      <c r="D88" s="257"/>
      <c r="E88" s="257"/>
      <c r="F88" s="257"/>
      <c r="G88" s="85">
        <v>78</v>
      </c>
      <c r="H88" s="98">
        <v>22296212</v>
      </c>
      <c r="I88" s="98">
        <f>+I65</f>
        <v>50712478</v>
      </c>
    </row>
    <row r="89" spans="1:9" ht="29.25" customHeight="1" x14ac:dyDescent="0.2">
      <c r="A89" s="251" t="s">
        <v>381</v>
      </c>
      <c r="B89" s="251"/>
      <c r="C89" s="251"/>
      <c r="D89" s="251"/>
      <c r="E89" s="251"/>
      <c r="F89" s="251"/>
      <c r="G89" s="87">
        <v>79</v>
      </c>
      <c r="H89" s="97">
        <f>H90+H97</f>
        <v>0</v>
      </c>
      <c r="I89" s="97">
        <f>I90+I97</f>
        <v>1574490</v>
      </c>
    </row>
    <row r="90" spans="1:9" ht="24.6" customHeight="1" x14ac:dyDescent="0.2">
      <c r="A90" s="263" t="s">
        <v>389</v>
      </c>
      <c r="B90" s="263"/>
      <c r="C90" s="263"/>
      <c r="D90" s="263"/>
      <c r="E90" s="263"/>
      <c r="F90" s="263"/>
      <c r="G90" s="87">
        <v>80</v>
      </c>
      <c r="H90" s="97">
        <f>SUM(H91:H95)</f>
        <v>0</v>
      </c>
      <c r="I90" s="97">
        <f>SUM(I91:I95)</f>
        <v>1574490</v>
      </c>
    </row>
    <row r="91" spans="1:9" ht="24.6" customHeight="1" x14ac:dyDescent="0.2">
      <c r="A91" s="258" t="s">
        <v>299</v>
      </c>
      <c r="B91" s="258"/>
      <c r="C91" s="258"/>
      <c r="D91" s="258"/>
      <c r="E91" s="258"/>
      <c r="F91" s="258"/>
      <c r="G91" s="87">
        <v>81</v>
      </c>
      <c r="H91" s="98">
        <v>0</v>
      </c>
      <c r="I91" s="98">
        <v>0</v>
      </c>
    </row>
    <row r="92" spans="1:9" ht="39" customHeight="1" x14ac:dyDescent="0.2">
      <c r="A92" s="258" t="s">
        <v>300</v>
      </c>
      <c r="B92" s="258"/>
      <c r="C92" s="258"/>
      <c r="D92" s="258"/>
      <c r="E92" s="258"/>
      <c r="F92" s="258"/>
      <c r="G92" s="87">
        <v>82</v>
      </c>
      <c r="H92" s="98">
        <v>0</v>
      </c>
      <c r="I92" s="98">
        <v>1574490</v>
      </c>
    </row>
    <row r="93" spans="1:9" ht="44.25" customHeight="1" x14ac:dyDescent="0.2">
      <c r="A93" s="258" t="s">
        <v>301</v>
      </c>
      <c r="B93" s="258"/>
      <c r="C93" s="258"/>
      <c r="D93" s="258"/>
      <c r="E93" s="258"/>
      <c r="F93" s="258"/>
      <c r="G93" s="87">
        <v>83</v>
      </c>
      <c r="H93" s="98">
        <v>0</v>
      </c>
      <c r="I93" s="98">
        <v>0</v>
      </c>
    </row>
    <row r="94" spans="1:9" ht="16.5" customHeight="1" x14ac:dyDescent="0.2">
      <c r="A94" s="258" t="s">
        <v>302</v>
      </c>
      <c r="B94" s="258"/>
      <c r="C94" s="258"/>
      <c r="D94" s="258"/>
      <c r="E94" s="258"/>
      <c r="F94" s="258"/>
      <c r="G94" s="87">
        <v>84</v>
      </c>
      <c r="H94" s="98">
        <v>0</v>
      </c>
      <c r="I94" s="98">
        <v>0</v>
      </c>
    </row>
    <row r="95" spans="1:9" ht="13.5" customHeight="1" x14ac:dyDescent="0.2">
      <c r="A95" s="258" t="s">
        <v>303</v>
      </c>
      <c r="B95" s="258"/>
      <c r="C95" s="258"/>
      <c r="D95" s="258"/>
      <c r="E95" s="258"/>
      <c r="F95" s="258"/>
      <c r="G95" s="87">
        <v>85</v>
      </c>
      <c r="H95" s="98">
        <v>0</v>
      </c>
      <c r="I95" s="98">
        <v>0</v>
      </c>
    </row>
    <row r="96" spans="1:9" ht="24.6" customHeight="1" x14ac:dyDescent="0.2">
      <c r="A96" s="258" t="s">
        <v>304</v>
      </c>
      <c r="B96" s="258"/>
      <c r="C96" s="258"/>
      <c r="D96" s="258"/>
      <c r="E96" s="258"/>
      <c r="F96" s="258"/>
      <c r="G96" s="87">
        <v>86</v>
      </c>
      <c r="H96" s="98">
        <v>0</v>
      </c>
      <c r="I96" s="98">
        <v>0</v>
      </c>
    </row>
    <row r="97" spans="1:9" ht="24.6" customHeight="1" x14ac:dyDescent="0.2">
      <c r="A97" s="263" t="s">
        <v>382</v>
      </c>
      <c r="B97" s="263"/>
      <c r="C97" s="263"/>
      <c r="D97" s="263"/>
      <c r="E97" s="263"/>
      <c r="F97" s="263"/>
      <c r="G97" s="87">
        <v>87</v>
      </c>
      <c r="H97" s="97">
        <f>SUM(H98:H105)</f>
        <v>0</v>
      </c>
      <c r="I97" s="97">
        <f>SUM(I98:I105)</f>
        <v>0</v>
      </c>
    </row>
    <row r="98" spans="1:9" x14ac:dyDescent="0.2">
      <c r="A98" s="258" t="s">
        <v>163</v>
      </c>
      <c r="B98" s="258"/>
      <c r="C98" s="258"/>
      <c r="D98" s="258"/>
      <c r="E98" s="258"/>
      <c r="F98" s="258"/>
      <c r="G98" s="85">
        <v>88</v>
      </c>
      <c r="H98" s="98">
        <v>0</v>
      </c>
      <c r="I98" s="98">
        <v>0</v>
      </c>
    </row>
    <row r="99" spans="1:9" ht="35.25" customHeight="1" x14ac:dyDescent="0.2">
      <c r="A99" s="258" t="s">
        <v>305</v>
      </c>
      <c r="B99" s="258"/>
      <c r="C99" s="258"/>
      <c r="D99" s="258"/>
      <c r="E99" s="258"/>
      <c r="F99" s="258"/>
      <c r="G99" s="85">
        <v>89</v>
      </c>
      <c r="H99" s="98">
        <v>0</v>
      </c>
      <c r="I99" s="98">
        <v>0</v>
      </c>
    </row>
    <row r="100" spans="1:9" x14ac:dyDescent="0.2">
      <c r="A100" s="258" t="s">
        <v>306</v>
      </c>
      <c r="B100" s="258"/>
      <c r="C100" s="258"/>
      <c r="D100" s="258"/>
      <c r="E100" s="258"/>
      <c r="F100" s="258"/>
      <c r="G100" s="85">
        <v>90</v>
      </c>
      <c r="H100" s="98">
        <v>0</v>
      </c>
      <c r="I100" s="98">
        <v>0</v>
      </c>
    </row>
    <row r="101" spans="1:9" ht="33.75" customHeight="1" x14ac:dyDescent="0.2">
      <c r="A101" s="258" t="s">
        <v>307</v>
      </c>
      <c r="B101" s="258"/>
      <c r="C101" s="258"/>
      <c r="D101" s="258"/>
      <c r="E101" s="258"/>
      <c r="F101" s="258"/>
      <c r="G101" s="85">
        <v>91</v>
      </c>
      <c r="H101" s="98">
        <v>0</v>
      </c>
      <c r="I101" s="98">
        <v>0</v>
      </c>
    </row>
    <row r="102" spans="1:9" ht="29.25" customHeight="1" x14ac:dyDescent="0.2">
      <c r="A102" s="258" t="s">
        <v>308</v>
      </c>
      <c r="B102" s="258"/>
      <c r="C102" s="258"/>
      <c r="D102" s="258"/>
      <c r="E102" s="258"/>
      <c r="F102" s="258"/>
      <c r="G102" s="85">
        <v>92</v>
      </c>
      <c r="H102" s="98">
        <v>0</v>
      </c>
      <c r="I102" s="98">
        <v>0</v>
      </c>
    </row>
    <row r="103" spans="1:9" x14ac:dyDescent="0.2">
      <c r="A103" s="258" t="s">
        <v>309</v>
      </c>
      <c r="B103" s="258"/>
      <c r="C103" s="258"/>
      <c r="D103" s="258"/>
      <c r="E103" s="258"/>
      <c r="F103" s="258"/>
      <c r="G103" s="85">
        <v>93</v>
      </c>
      <c r="H103" s="98">
        <v>0</v>
      </c>
      <c r="I103" s="98">
        <v>0</v>
      </c>
    </row>
    <row r="104" spans="1:9" ht="24.75" customHeight="1" x14ac:dyDescent="0.2">
      <c r="A104" s="258" t="s">
        <v>310</v>
      </c>
      <c r="B104" s="258"/>
      <c r="C104" s="258"/>
      <c r="D104" s="258"/>
      <c r="E104" s="258"/>
      <c r="F104" s="258"/>
      <c r="G104" s="85">
        <v>94</v>
      </c>
      <c r="H104" s="98">
        <v>0</v>
      </c>
      <c r="I104" s="98">
        <v>0</v>
      </c>
    </row>
    <row r="105" spans="1:9" ht="15.75" customHeight="1" x14ac:dyDescent="0.2">
      <c r="A105" s="258" t="s">
        <v>311</v>
      </c>
      <c r="B105" s="258"/>
      <c r="C105" s="258"/>
      <c r="D105" s="258"/>
      <c r="E105" s="258"/>
      <c r="F105" s="258"/>
      <c r="G105" s="85">
        <v>95</v>
      </c>
      <c r="H105" s="98">
        <v>0</v>
      </c>
      <c r="I105" s="98">
        <v>0</v>
      </c>
    </row>
    <row r="106" spans="1:9" ht="24.75" customHeight="1" x14ac:dyDescent="0.2">
      <c r="A106" s="258" t="s">
        <v>312</v>
      </c>
      <c r="B106" s="258"/>
      <c r="C106" s="258"/>
      <c r="D106" s="258"/>
      <c r="E106" s="258"/>
      <c r="F106" s="258"/>
      <c r="G106" s="85">
        <v>96</v>
      </c>
      <c r="H106" s="98">
        <v>0</v>
      </c>
      <c r="I106" s="98">
        <v>0</v>
      </c>
    </row>
    <row r="107" spans="1:9" ht="27.6" customHeight="1" x14ac:dyDescent="0.2">
      <c r="A107" s="251" t="s">
        <v>384</v>
      </c>
      <c r="B107" s="251"/>
      <c r="C107" s="251"/>
      <c r="D107" s="251"/>
      <c r="E107" s="251"/>
      <c r="F107" s="251"/>
      <c r="G107" s="87">
        <v>97</v>
      </c>
      <c r="H107" s="97">
        <f>H90+H97-H106-H96</f>
        <v>0</v>
      </c>
      <c r="I107" s="97">
        <f>I90+I97-I106-I96</f>
        <v>1574490</v>
      </c>
    </row>
    <row r="108" spans="1:9" x14ac:dyDescent="0.2">
      <c r="A108" s="251" t="s">
        <v>319</v>
      </c>
      <c r="B108" s="251"/>
      <c r="C108" s="251"/>
      <c r="D108" s="251"/>
      <c r="E108" s="251"/>
      <c r="F108" s="251"/>
      <c r="G108" s="87">
        <v>98</v>
      </c>
      <c r="H108" s="97">
        <f>H88+H107</f>
        <v>22296212</v>
      </c>
      <c r="I108" s="97">
        <f>I88+I107</f>
        <v>52286968</v>
      </c>
    </row>
    <row r="109" spans="1:9" x14ac:dyDescent="0.2">
      <c r="A109" s="230" t="s">
        <v>164</v>
      </c>
      <c r="B109" s="230"/>
      <c r="C109" s="230"/>
      <c r="D109" s="230"/>
      <c r="E109" s="230"/>
      <c r="F109" s="230"/>
      <c r="G109" s="252"/>
      <c r="H109" s="252"/>
      <c r="I109" s="252"/>
    </row>
    <row r="110" spans="1:9" ht="24.75" customHeight="1" x14ac:dyDescent="0.2">
      <c r="A110" s="253" t="s">
        <v>383</v>
      </c>
      <c r="B110" s="253"/>
      <c r="C110" s="253"/>
      <c r="D110" s="253"/>
      <c r="E110" s="253"/>
      <c r="F110" s="253"/>
      <c r="G110" s="87">
        <v>99</v>
      </c>
      <c r="H110" s="97">
        <f>H111+H112</f>
        <v>0</v>
      </c>
      <c r="I110" s="97">
        <f>I111+I112</f>
        <v>0</v>
      </c>
    </row>
    <row r="111" spans="1:9" x14ac:dyDescent="0.2">
      <c r="A111" s="254" t="s">
        <v>116</v>
      </c>
      <c r="B111" s="254"/>
      <c r="C111" s="254"/>
      <c r="D111" s="254"/>
      <c r="E111" s="254"/>
      <c r="F111" s="254"/>
      <c r="G111" s="85">
        <v>100</v>
      </c>
      <c r="H111" s="98">
        <v>0</v>
      </c>
      <c r="I111" s="98">
        <v>0</v>
      </c>
    </row>
    <row r="112" spans="1:9" x14ac:dyDescent="0.2">
      <c r="A112" s="254" t="s">
        <v>165</v>
      </c>
      <c r="B112" s="254"/>
      <c r="C112" s="254"/>
      <c r="D112" s="254"/>
      <c r="E112" s="254"/>
      <c r="F112" s="254"/>
      <c r="G112" s="85">
        <v>101</v>
      </c>
      <c r="H112" s="98">
        <v>0</v>
      </c>
      <c r="I112" s="98">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55118110236220474" right="0.15748031496062992" top="0.31496062992125984" bottom="0.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7" sqref="I17"/>
    </sheetView>
  </sheetViews>
  <sheetFormatPr defaultRowHeight="12.75" x14ac:dyDescent="0.2"/>
  <cols>
    <col min="1" max="7" width="9.140625" style="11"/>
    <col min="8" max="9" width="14.85546875" style="3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0" t="s">
        <v>172</v>
      </c>
      <c r="B1" s="273"/>
      <c r="C1" s="273"/>
      <c r="D1" s="273"/>
      <c r="E1" s="273"/>
      <c r="F1" s="273"/>
      <c r="G1" s="273"/>
      <c r="H1" s="273"/>
      <c r="I1" s="273"/>
    </row>
    <row r="2" spans="1:9" ht="12.75" customHeight="1" x14ac:dyDescent="0.2">
      <c r="A2" s="269" t="s">
        <v>413</v>
      </c>
      <c r="B2" s="235"/>
      <c r="C2" s="235"/>
      <c r="D2" s="235"/>
      <c r="E2" s="235"/>
      <c r="F2" s="235"/>
      <c r="G2" s="235"/>
      <c r="H2" s="235"/>
      <c r="I2" s="235"/>
    </row>
    <row r="3" spans="1:9" x14ac:dyDescent="0.2">
      <c r="A3" s="275" t="s">
        <v>394</v>
      </c>
      <c r="B3" s="278"/>
      <c r="C3" s="278"/>
      <c r="D3" s="278"/>
      <c r="E3" s="278"/>
      <c r="F3" s="278"/>
      <c r="G3" s="278"/>
      <c r="H3" s="278"/>
      <c r="I3" s="278"/>
    </row>
    <row r="4" spans="1:9" x14ac:dyDescent="0.2">
      <c r="A4" s="274" t="s">
        <v>412</v>
      </c>
      <c r="B4" s="239"/>
      <c r="C4" s="239"/>
      <c r="D4" s="239"/>
      <c r="E4" s="239"/>
      <c r="F4" s="239"/>
      <c r="G4" s="239"/>
      <c r="H4" s="239"/>
      <c r="I4" s="240"/>
    </row>
    <row r="5" spans="1:9" ht="33.75" x14ac:dyDescent="0.2">
      <c r="A5" s="264" t="s">
        <v>2</v>
      </c>
      <c r="B5" s="265"/>
      <c r="C5" s="265"/>
      <c r="D5" s="265"/>
      <c r="E5" s="265"/>
      <c r="F5" s="265"/>
      <c r="G5" s="91" t="s">
        <v>106</v>
      </c>
      <c r="H5" s="92" t="s">
        <v>246</v>
      </c>
      <c r="I5" s="92" t="s">
        <v>230</v>
      </c>
    </row>
    <row r="6" spans="1:9" x14ac:dyDescent="0.2">
      <c r="A6" s="276">
        <v>1</v>
      </c>
      <c r="B6" s="265"/>
      <c r="C6" s="265"/>
      <c r="D6" s="265"/>
      <c r="E6" s="265"/>
      <c r="F6" s="265"/>
      <c r="G6" s="93">
        <v>2</v>
      </c>
      <c r="H6" s="92" t="s">
        <v>166</v>
      </c>
      <c r="I6" s="92" t="s">
        <v>167</v>
      </c>
    </row>
    <row r="7" spans="1:9" x14ac:dyDescent="0.2">
      <c r="A7" s="271" t="s">
        <v>168</v>
      </c>
      <c r="B7" s="277"/>
      <c r="C7" s="277"/>
      <c r="D7" s="277"/>
      <c r="E7" s="277"/>
      <c r="F7" s="277"/>
      <c r="G7" s="277"/>
      <c r="H7" s="277"/>
      <c r="I7" s="277"/>
    </row>
    <row r="8" spans="1:9" x14ac:dyDescent="0.2">
      <c r="A8" s="258" t="s">
        <v>173</v>
      </c>
      <c r="B8" s="258"/>
      <c r="C8" s="258"/>
      <c r="D8" s="258"/>
      <c r="E8" s="258"/>
      <c r="F8" s="258"/>
      <c r="G8" s="85">
        <v>1</v>
      </c>
      <c r="H8" s="98">
        <v>229567197</v>
      </c>
      <c r="I8" s="98">
        <v>345951833</v>
      </c>
    </row>
    <row r="9" spans="1:9" x14ac:dyDescent="0.2">
      <c r="A9" s="258" t="s">
        <v>174</v>
      </c>
      <c r="B9" s="258"/>
      <c r="C9" s="258"/>
      <c r="D9" s="258"/>
      <c r="E9" s="258"/>
      <c r="F9" s="258"/>
      <c r="G9" s="85">
        <v>2</v>
      </c>
      <c r="H9" s="98">
        <v>0</v>
      </c>
      <c r="I9" s="98">
        <v>0</v>
      </c>
    </row>
    <row r="10" spans="1:9" x14ac:dyDescent="0.2">
      <c r="A10" s="258" t="s">
        <v>175</v>
      </c>
      <c r="B10" s="258"/>
      <c r="C10" s="258"/>
      <c r="D10" s="258"/>
      <c r="E10" s="258"/>
      <c r="F10" s="258"/>
      <c r="G10" s="85">
        <v>3</v>
      </c>
      <c r="H10" s="98">
        <v>13786</v>
      </c>
      <c r="I10" s="98">
        <v>613495</v>
      </c>
    </row>
    <row r="11" spans="1:9" x14ac:dyDescent="0.2">
      <c r="A11" s="258" t="s">
        <v>176</v>
      </c>
      <c r="B11" s="258"/>
      <c r="C11" s="258"/>
      <c r="D11" s="258"/>
      <c r="E11" s="258"/>
      <c r="F11" s="258"/>
      <c r="G11" s="85">
        <v>4</v>
      </c>
      <c r="H11" s="98">
        <v>8883605</v>
      </c>
      <c r="I11" s="98">
        <v>9812829</v>
      </c>
    </row>
    <row r="12" spans="1:9" x14ac:dyDescent="0.2">
      <c r="A12" s="258" t="s">
        <v>337</v>
      </c>
      <c r="B12" s="258"/>
      <c r="C12" s="258"/>
      <c r="D12" s="258"/>
      <c r="E12" s="258"/>
      <c r="F12" s="258"/>
      <c r="G12" s="85">
        <v>5</v>
      </c>
      <c r="H12" s="98">
        <v>5033674</v>
      </c>
      <c r="I12" s="98">
        <v>1277189</v>
      </c>
    </row>
    <row r="13" spans="1:9" ht="24" customHeight="1" x14ac:dyDescent="0.2">
      <c r="A13" s="263" t="s">
        <v>345</v>
      </c>
      <c r="B13" s="263"/>
      <c r="C13" s="263"/>
      <c r="D13" s="263"/>
      <c r="E13" s="263"/>
      <c r="F13" s="263"/>
      <c r="G13" s="87">
        <v>6</v>
      </c>
      <c r="H13" s="99">
        <f>SUM(H8:H12)</f>
        <v>243498262</v>
      </c>
      <c r="I13" s="99">
        <f>SUM(I8:I12)</f>
        <v>357655346</v>
      </c>
    </row>
    <row r="14" spans="1:9" x14ac:dyDescent="0.2">
      <c r="A14" s="258" t="s">
        <v>338</v>
      </c>
      <c r="B14" s="258"/>
      <c r="C14" s="258"/>
      <c r="D14" s="258"/>
      <c r="E14" s="258"/>
      <c r="F14" s="258"/>
      <c r="G14" s="85">
        <v>7</v>
      </c>
      <c r="H14" s="98">
        <v>-221982379</v>
      </c>
      <c r="I14" s="98">
        <v>-243074142</v>
      </c>
    </row>
    <row r="15" spans="1:9" x14ac:dyDescent="0.2">
      <c r="A15" s="258" t="s">
        <v>339</v>
      </c>
      <c r="B15" s="258"/>
      <c r="C15" s="258"/>
      <c r="D15" s="258"/>
      <c r="E15" s="258"/>
      <c r="F15" s="258"/>
      <c r="G15" s="85">
        <v>8</v>
      </c>
      <c r="H15" s="98">
        <v>-24691959</v>
      </c>
      <c r="I15" s="98">
        <v>-34307298</v>
      </c>
    </row>
    <row r="16" spans="1:9" x14ac:dyDescent="0.2">
      <c r="A16" s="258" t="s">
        <v>340</v>
      </c>
      <c r="B16" s="258"/>
      <c r="C16" s="258"/>
      <c r="D16" s="258"/>
      <c r="E16" s="258"/>
      <c r="F16" s="258"/>
      <c r="G16" s="85">
        <v>9</v>
      </c>
      <c r="H16" s="98">
        <v>-229498</v>
      </c>
      <c r="I16" s="98">
        <v>-399364</v>
      </c>
    </row>
    <row r="17" spans="1:9" x14ac:dyDescent="0.2">
      <c r="A17" s="258" t="s">
        <v>341</v>
      </c>
      <c r="B17" s="258"/>
      <c r="C17" s="258"/>
      <c r="D17" s="258"/>
      <c r="E17" s="258"/>
      <c r="F17" s="258"/>
      <c r="G17" s="85">
        <v>10</v>
      </c>
      <c r="H17" s="98">
        <v>-197637</v>
      </c>
      <c r="I17" s="98">
        <v>-233259</v>
      </c>
    </row>
    <row r="18" spans="1:9" x14ac:dyDescent="0.2">
      <c r="A18" s="258" t="s">
        <v>342</v>
      </c>
      <c r="B18" s="258"/>
      <c r="C18" s="258"/>
      <c r="D18" s="258"/>
      <c r="E18" s="258"/>
      <c r="F18" s="258"/>
      <c r="G18" s="85">
        <v>11</v>
      </c>
      <c r="H18" s="98">
        <v>-909438</v>
      </c>
      <c r="I18" s="98">
        <v>-1856595</v>
      </c>
    </row>
    <row r="19" spans="1:9" x14ac:dyDescent="0.2">
      <c r="A19" s="258" t="s">
        <v>343</v>
      </c>
      <c r="B19" s="258"/>
      <c r="C19" s="258"/>
      <c r="D19" s="258"/>
      <c r="E19" s="258"/>
      <c r="F19" s="258"/>
      <c r="G19" s="85">
        <v>12</v>
      </c>
      <c r="H19" s="98">
        <v>-6773886</v>
      </c>
      <c r="I19" s="98">
        <v>-2425742</v>
      </c>
    </row>
    <row r="20" spans="1:9" ht="26.25" customHeight="1" x14ac:dyDescent="0.2">
      <c r="A20" s="263" t="s">
        <v>346</v>
      </c>
      <c r="B20" s="263"/>
      <c r="C20" s="263"/>
      <c r="D20" s="263"/>
      <c r="E20" s="263"/>
      <c r="F20" s="263"/>
      <c r="G20" s="87">
        <v>13</v>
      </c>
      <c r="H20" s="99">
        <f>SUM(H14:H19)</f>
        <v>-254784797</v>
      </c>
      <c r="I20" s="99">
        <f>SUM(I14:I19)</f>
        <v>-282296400</v>
      </c>
    </row>
    <row r="21" spans="1:9" ht="25.9" customHeight="1" x14ac:dyDescent="0.2">
      <c r="A21" s="253" t="s">
        <v>347</v>
      </c>
      <c r="B21" s="253"/>
      <c r="C21" s="253"/>
      <c r="D21" s="253"/>
      <c r="E21" s="253"/>
      <c r="F21" s="253"/>
      <c r="G21" s="87">
        <v>14</v>
      </c>
      <c r="H21" s="97">
        <f>H13+H20</f>
        <v>-11286535</v>
      </c>
      <c r="I21" s="97">
        <f>I13+I20</f>
        <v>75358946</v>
      </c>
    </row>
    <row r="22" spans="1:9" x14ac:dyDescent="0.2">
      <c r="A22" s="271" t="s">
        <v>169</v>
      </c>
      <c r="B22" s="277"/>
      <c r="C22" s="277"/>
      <c r="D22" s="277"/>
      <c r="E22" s="277"/>
      <c r="F22" s="277"/>
      <c r="G22" s="277"/>
      <c r="H22" s="277"/>
      <c r="I22" s="277"/>
    </row>
    <row r="23" spans="1:9" ht="26.45" customHeight="1" x14ac:dyDescent="0.2">
      <c r="A23" s="258" t="s">
        <v>177</v>
      </c>
      <c r="B23" s="258"/>
      <c r="C23" s="258"/>
      <c r="D23" s="258"/>
      <c r="E23" s="258"/>
      <c r="F23" s="258"/>
      <c r="G23" s="85">
        <v>15</v>
      </c>
      <c r="H23" s="98">
        <v>81280</v>
      </c>
      <c r="I23" s="98">
        <v>16928</v>
      </c>
    </row>
    <row r="24" spans="1:9" x14ac:dyDescent="0.2">
      <c r="A24" s="258" t="s">
        <v>178</v>
      </c>
      <c r="B24" s="258"/>
      <c r="C24" s="258"/>
      <c r="D24" s="258"/>
      <c r="E24" s="258"/>
      <c r="F24" s="258"/>
      <c r="G24" s="85">
        <v>16</v>
      </c>
      <c r="H24" s="98">
        <v>0</v>
      </c>
      <c r="I24" s="98">
        <v>0</v>
      </c>
    </row>
    <row r="25" spans="1:9" x14ac:dyDescent="0.2">
      <c r="A25" s="258" t="s">
        <v>179</v>
      </c>
      <c r="B25" s="258"/>
      <c r="C25" s="258"/>
      <c r="D25" s="258"/>
      <c r="E25" s="258"/>
      <c r="F25" s="258"/>
      <c r="G25" s="85">
        <v>17</v>
      </c>
      <c r="H25" s="98">
        <v>7085</v>
      </c>
      <c r="I25" s="98">
        <v>310633</v>
      </c>
    </row>
    <row r="26" spans="1:9" x14ac:dyDescent="0.2">
      <c r="A26" s="258" t="s">
        <v>180</v>
      </c>
      <c r="B26" s="258"/>
      <c r="C26" s="258"/>
      <c r="D26" s="258"/>
      <c r="E26" s="258"/>
      <c r="F26" s="258"/>
      <c r="G26" s="85">
        <v>18</v>
      </c>
      <c r="H26" s="98">
        <v>290058</v>
      </c>
      <c r="I26" s="98">
        <v>192911</v>
      </c>
    </row>
    <row r="27" spans="1:9" x14ac:dyDescent="0.2">
      <c r="A27" s="258" t="s">
        <v>181</v>
      </c>
      <c r="B27" s="258"/>
      <c r="C27" s="258"/>
      <c r="D27" s="258"/>
      <c r="E27" s="258"/>
      <c r="F27" s="258"/>
      <c r="G27" s="85">
        <v>19</v>
      </c>
      <c r="H27" s="98">
        <v>0</v>
      </c>
      <c r="I27" s="98">
        <v>2900000</v>
      </c>
    </row>
    <row r="28" spans="1:9" x14ac:dyDescent="0.2">
      <c r="A28" s="258" t="s">
        <v>182</v>
      </c>
      <c r="B28" s="258"/>
      <c r="C28" s="258"/>
      <c r="D28" s="258"/>
      <c r="E28" s="258"/>
      <c r="F28" s="258"/>
      <c r="G28" s="85">
        <v>20</v>
      </c>
      <c r="H28" s="98">
        <v>0</v>
      </c>
      <c r="I28" s="98">
        <v>0</v>
      </c>
    </row>
    <row r="29" spans="1:9" ht="25.15" customHeight="1" x14ac:dyDescent="0.2">
      <c r="A29" s="251" t="s">
        <v>377</v>
      </c>
      <c r="B29" s="251"/>
      <c r="C29" s="251"/>
      <c r="D29" s="251"/>
      <c r="E29" s="251"/>
      <c r="F29" s="251"/>
      <c r="G29" s="87">
        <v>21</v>
      </c>
      <c r="H29" s="97">
        <f>SUM(H23:H28)</f>
        <v>378423</v>
      </c>
      <c r="I29" s="97">
        <f>SUM(I23:I28)</f>
        <v>3420472</v>
      </c>
    </row>
    <row r="30" spans="1:9" ht="21" customHeight="1" x14ac:dyDescent="0.2">
      <c r="A30" s="258" t="s">
        <v>183</v>
      </c>
      <c r="B30" s="258"/>
      <c r="C30" s="258"/>
      <c r="D30" s="258"/>
      <c r="E30" s="258"/>
      <c r="F30" s="258"/>
      <c r="G30" s="85">
        <v>22</v>
      </c>
      <c r="H30" s="98">
        <v>-7522504</v>
      </c>
      <c r="I30" s="98">
        <v>-4418424</v>
      </c>
    </row>
    <row r="31" spans="1:9" x14ac:dyDescent="0.2">
      <c r="A31" s="258" t="s">
        <v>184</v>
      </c>
      <c r="B31" s="258"/>
      <c r="C31" s="258"/>
      <c r="D31" s="258"/>
      <c r="E31" s="258"/>
      <c r="F31" s="258"/>
      <c r="G31" s="85">
        <v>23</v>
      </c>
      <c r="H31" s="98">
        <v>0</v>
      </c>
      <c r="I31" s="98">
        <v>-4410000</v>
      </c>
    </row>
    <row r="32" spans="1:9" x14ac:dyDescent="0.2">
      <c r="A32" s="258" t="s">
        <v>344</v>
      </c>
      <c r="B32" s="258"/>
      <c r="C32" s="258"/>
      <c r="D32" s="258"/>
      <c r="E32" s="258"/>
      <c r="F32" s="258"/>
      <c r="G32" s="85">
        <v>24</v>
      </c>
      <c r="H32" s="98">
        <v>0</v>
      </c>
      <c r="I32" s="98">
        <v>-2450000</v>
      </c>
    </row>
    <row r="33" spans="1:9" x14ac:dyDescent="0.2">
      <c r="A33" s="258" t="s">
        <v>185</v>
      </c>
      <c r="B33" s="258"/>
      <c r="C33" s="258"/>
      <c r="D33" s="258"/>
      <c r="E33" s="258"/>
      <c r="F33" s="258"/>
      <c r="G33" s="85">
        <v>25</v>
      </c>
      <c r="H33" s="98">
        <v>0</v>
      </c>
      <c r="I33" s="98">
        <v>0</v>
      </c>
    </row>
    <row r="34" spans="1:9" x14ac:dyDescent="0.2">
      <c r="A34" s="258" t="s">
        <v>186</v>
      </c>
      <c r="B34" s="258"/>
      <c r="C34" s="258"/>
      <c r="D34" s="258"/>
      <c r="E34" s="258"/>
      <c r="F34" s="258"/>
      <c r="G34" s="85">
        <v>26</v>
      </c>
      <c r="H34" s="98">
        <v>0</v>
      </c>
      <c r="I34" s="98">
        <v>0</v>
      </c>
    </row>
    <row r="35" spans="1:9" ht="28.9" customHeight="1" x14ac:dyDescent="0.2">
      <c r="A35" s="251" t="s">
        <v>378</v>
      </c>
      <c r="B35" s="251"/>
      <c r="C35" s="251"/>
      <c r="D35" s="251"/>
      <c r="E35" s="251"/>
      <c r="F35" s="251"/>
      <c r="G35" s="87">
        <v>27</v>
      </c>
      <c r="H35" s="97">
        <f>SUM(H30:H34)</f>
        <v>-7522504</v>
      </c>
      <c r="I35" s="97">
        <f>SUM(I30:I34)</f>
        <v>-11278424</v>
      </c>
    </row>
    <row r="36" spans="1:9" ht="26.45" customHeight="1" x14ac:dyDescent="0.2">
      <c r="A36" s="253" t="s">
        <v>348</v>
      </c>
      <c r="B36" s="253"/>
      <c r="C36" s="253"/>
      <c r="D36" s="253"/>
      <c r="E36" s="253"/>
      <c r="F36" s="253"/>
      <c r="G36" s="87">
        <v>28</v>
      </c>
      <c r="H36" s="97">
        <f>H29+H35</f>
        <v>-7144081</v>
      </c>
      <c r="I36" s="97">
        <f>I29+I35</f>
        <v>-7857952</v>
      </c>
    </row>
    <row r="37" spans="1:9" x14ac:dyDescent="0.2">
      <c r="A37" s="271" t="s">
        <v>170</v>
      </c>
      <c r="B37" s="277"/>
      <c r="C37" s="277"/>
      <c r="D37" s="277"/>
      <c r="E37" s="277"/>
      <c r="F37" s="277"/>
      <c r="G37" s="277">
        <v>0</v>
      </c>
      <c r="H37" s="277"/>
      <c r="I37" s="277"/>
    </row>
    <row r="38" spans="1:9" x14ac:dyDescent="0.2">
      <c r="A38" s="224" t="s">
        <v>187</v>
      </c>
      <c r="B38" s="224"/>
      <c r="C38" s="224"/>
      <c r="D38" s="224"/>
      <c r="E38" s="224"/>
      <c r="F38" s="224"/>
      <c r="G38" s="85">
        <v>29</v>
      </c>
      <c r="H38" s="98">
        <v>0</v>
      </c>
      <c r="I38" s="98">
        <v>0</v>
      </c>
    </row>
    <row r="39" spans="1:9" ht="21.6" customHeight="1" x14ac:dyDescent="0.2">
      <c r="A39" s="224" t="s">
        <v>188</v>
      </c>
      <c r="B39" s="224"/>
      <c r="C39" s="224"/>
      <c r="D39" s="224"/>
      <c r="E39" s="224"/>
      <c r="F39" s="224"/>
      <c r="G39" s="85">
        <v>30</v>
      </c>
      <c r="H39" s="98">
        <v>0</v>
      </c>
      <c r="I39" s="98">
        <v>0</v>
      </c>
    </row>
    <row r="40" spans="1:9" x14ac:dyDescent="0.2">
      <c r="A40" s="224" t="s">
        <v>189</v>
      </c>
      <c r="B40" s="224"/>
      <c r="C40" s="224"/>
      <c r="D40" s="224"/>
      <c r="E40" s="224"/>
      <c r="F40" s="224"/>
      <c r="G40" s="85">
        <v>31</v>
      </c>
      <c r="H40" s="98">
        <v>21950551</v>
      </c>
      <c r="I40" s="98">
        <v>0</v>
      </c>
    </row>
    <row r="41" spans="1:9" x14ac:dyDescent="0.2">
      <c r="A41" s="224" t="s">
        <v>190</v>
      </c>
      <c r="B41" s="224"/>
      <c r="C41" s="224"/>
      <c r="D41" s="224"/>
      <c r="E41" s="224"/>
      <c r="F41" s="224"/>
      <c r="G41" s="85">
        <v>32</v>
      </c>
      <c r="H41" s="98">
        <v>369027</v>
      </c>
      <c r="I41" s="98">
        <v>1787306</v>
      </c>
    </row>
    <row r="42" spans="1:9" ht="26.45" customHeight="1" x14ac:dyDescent="0.2">
      <c r="A42" s="251" t="s">
        <v>379</v>
      </c>
      <c r="B42" s="251"/>
      <c r="C42" s="251"/>
      <c r="D42" s="251"/>
      <c r="E42" s="251"/>
      <c r="F42" s="251"/>
      <c r="G42" s="87">
        <v>33</v>
      </c>
      <c r="H42" s="97">
        <f>H41+H40+H39+H38</f>
        <v>22319578</v>
      </c>
      <c r="I42" s="97">
        <f>I41+I40+I39+I38</f>
        <v>1787306</v>
      </c>
    </row>
    <row r="43" spans="1:9" ht="22.9" customHeight="1" x14ac:dyDescent="0.2">
      <c r="A43" s="224" t="s">
        <v>191</v>
      </c>
      <c r="B43" s="224"/>
      <c r="C43" s="224"/>
      <c r="D43" s="224"/>
      <c r="E43" s="224"/>
      <c r="F43" s="224"/>
      <c r="G43" s="85">
        <v>34</v>
      </c>
      <c r="H43" s="98">
        <v>-6996978</v>
      </c>
      <c r="I43" s="98">
        <v>-16977105</v>
      </c>
    </row>
    <row r="44" spans="1:9" x14ac:dyDescent="0.2">
      <c r="A44" s="224" t="s">
        <v>192</v>
      </c>
      <c r="B44" s="224"/>
      <c r="C44" s="224"/>
      <c r="D44" s="224"/>
      <c r="E44" s="224"/>
      <c r="F44" s="224"/>
      <c r="G44" s="85">
        <v>35</v>
      </c>
      <c r="H44" s="98">
        <v>-4696102</v>
      </c>
      <c r="I44" s="98">
        <v>-7025301</v>
      </c>
    </row>
    <row r="45" spans="1:9" x14ac:dyDescent="0.2">
      <c r="A45" s="224" t="s">
        <v>193</v>
      </c>
      <c r="B45" s="224"/>
      <c r="C45" s="224"/>
      <c r="D45" s="224"/>
      <c r="E45" s="224"/>
      <c r="F45" s="224"/>
      <c r="G45" s="85">
        <v>36</v>
      </c>
      <c r="H45" s="98">
        <v>0</v>
      </c>
      <c r="I45" s="98">
        <v>0</v>
      </c>
    </row>
    <row r="46" spans="1:9" ht="25.15" customHeight="1" x14ac:dyDescent="0.2">
      <c r="A46" s="224" t="s">
        <v>194</v>
      </c>
      <c r="B46" s="224"/>
      <c r="C46" s="224"/>
      <c r="D46" s="224"/>
      <c r="E46" s="224"/>
      <c r="F46" s="224"/>
      <c r="G46" s="85">
        <v>37</v>
      </c>
      <c r="H46" s="98">
        <v>0</v>
      </c>
      <c r="I46" s="98">
        <v>0</v>
      </c>
    </row>
    <row r="47" spans="1:9" x14ac:dyDescent="0.2">
      <c r="A47" s="224" t="s">
        <v>195</v>
      </c>
      <c r="B47" s="224"/>
      <c r="C47" s="224"/>
      <c r="D47" s="224"/>
      <c r="E47" s="224"/>
      <c r="F47" s="224"/>
      <c r="G47" s="85">
        <v>38</v>
      </c>
      <c r="H47" s="98">
        <v>-548482</v>
      </c>
      <c r="I47" s="98">
        <v>-384490</v>
      </c>
    </row>
    <row r="48" spans="1:9" ht="25.15" customHeight="1" x14ac:dyDescent="0.2">
      <c r="A48" s="251" t="s">
        <v>380</v>
      </c>
      <c r="B48" s="251"/>
      <c r="C48" s="251"/>
      <c r="D48" s="251"/>
      <c r="E48" s="251"/>
      <c r="F48" s="251"/>
      <c r="G48" s="87">
        <v>39</v>
      </c>
      <c r="H48" s="97">
        <f>H47+H46+H45+H44+H43</f>
        <v>-12241562</v>
      </c>
      <c r="I48" s="97">
        <f>I47+I46+I45+I44+I43</f>
        <v>-24386896</v>
      </c>
    </row>
    <row r="49" spans="1:9" ht="28.15" customHeight="1" x14ac:dyDescent="0.2">
      <c r="A49" s="253" t="s">
        <v>390</v>
      </c>
      <c r="B49" s="253"/>
      <c r="C49" s="253"/>
      <c r="D49" s="253"/>
      <c r="E49" s="253"/>
      <c r="F49" s="253"/>
      <c r="G49" s="87">
        <v>40</v>
      </c>
      <c r="H49" s="97">
        <f>H48+H42</f>
        <v>10078016</v>
      </c>
      <c r="I49" s="97">
        <f>I48+I42</f>
        <v>-22599590</v>
      </c>
    </row>
    <row r="50" spans="1:9" x14ac:dyDescent="0.2">
      <c r="A50" s="258" t="s">
        <v>196</v>
      </c>
      <c r="B50" s="258"/>
      <c r="C50" s="258"/>
      <c r="D50" s="258"/>
      <c r="E50" s="258"/>
      <c r="F50" s="258"/>
      <c r="G50" s="85">
        <v>41</v>
      </c>
      <c r="H50" s="98">
        <v>-93128</v>
      </c>
      <c r="I50" s="98">
        <v>52681</v>
      </c>
    </row>
    <row r="51" spans="1:9" ht="24.6" customHeight="1" x14ac:dyDescent="0.2">
      <c r="A51" s="253" t="s">
        <v>349</v>
      </c>
      <c r="B51" s="253"/>
      <c r="C51" s="253"/>
      <c r="D51" s="253"/>
      <c r="E51" s="253"/>
      <c r="F51" s="253"/>
      <c r="G51" s="87">
        <v>42</v>
      </c>
      <c r="H51" s="97">
        <f>H21+H36+H49+H50</f>
        <v>-8445728</v>
      </c>
      <c r="I51" s="97">
        <f>I21+I36+I49+I50</f>
        <v>44954085</v>
      </c>
    </row>
    <row r="52" spans="1:9" x14ac:dyDescent="0.2">
      <c r="A52" s="272" t="s">
        <v>171</v>
      </c>
      <c r="B52" s="272"/>
      <c r="C52" s="272"/>
      <c r="D52" s="272"/>
      <c r="E52" s="272"/>
      <c r="F52" s="272"/>
      <c r="G52" s="85">
        <v>43</v>
      </c>
      <c r="H52" s="98">
        <v>16547676</v>
      </c>
      <c r="I52" s="98">
        <v>8101948</v>
      </c>
    </row>
    <row r="53" spans="1:9" ht="28.9" customHeight="1" x14ac:dyDescent="0.2">
      <c r="A53" s="272" t="s">
        <v>350</v>
      </c>
      <c r="B53" s="272"/>
      <c r="C53" s="272"/>
      <c r="D53" s="272"/>
      <c r="E53" s="272"/>
      <c r="F53" s="272"/>
      <c r="G53" s="85">
        <v>44</v>
      </c>
      <c r="H53" s="100">
        <f>H52+H51</f>
        <v>8101948</v>
      </c>
      <c r="I53" s="100">
        <f>I52+I51</f>
        <v>53056033</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9055118110236221" right="0.23622047244094491" top="0.39370078740157483" bottom="0.19685039370078741"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activeCell="M28" sqref="M2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7" t="s">
        <v>197</v>
      </c>
      <c r="B1" s="298"/>
      <c r="C1" s="298"/>
      <c r="D1" s="298"/>
      <c r="E1" s="298"/>
      <c r="F1" s="298"/>
      <c r="G1" s="298"/>
      <c r="H1" s="298"/>
      <c r="I1" s="298"/>
      <c r="J1" s="298"/>
      <c r="K1" s="36"/>
    </row>
    <row r="2" spans="1:25" ht="15.75" x14ac:dyDescent="0.2">
      <c r="A2" s="3"/>
      <c r="B2" s="4"/>
      <c r="C2" s="299" t="s">
        <v>198</v>
      </c>
      <c r="D2" s="299"/>
      <c r="E2" s="5">
        <v>44927</v>
      </c>
      <c r="F2" s="6" t="s">
        <v>0</v>
      </c>
      <c r="G2" s="5">
        <v>45291</v>
      </c>
      <c r="H2" s="38"/>
      <c r="I2" s="38"/>
      <c r="J2" s="38"/>
      <c r="K2" s="39"/>
      <c r="X2" s="40" t="s">
        <v>394</v>
      </c>
    </row>
    <row r="3" spans="1:25" ht="13.5" customHeight="1" thickBot="1" x14ac:dyDescent="0.25">
      <c r="A3" s="300" t="s">
        <v>199</v>
      </c>
      <c r="B3" s="301"/>
      <c r="C3" s="301"/>
      <c r="D3" s="301"/>
      <c r="E3" s="301"/>
      <c r="F3" s="301"/>
      <c r="G3" s="304" t="s">
        <v>3</v>
      </c>
      <c r="H3" s="288" t="s">
        <v>200</v>
      </c>
      <c r="I3" s="288"/>
      <c r="J3" s="288"/>
      <c r="K3" s="288"/>
      <c r="L3" s="288"/>
      <c r="M3" s="288"/>
      <c r="N3" s="288"/>
      <c r="O3" s="288"/>
      <c r="P3" s="288"/>
      <c r="Q3" s="288"/>
      <c r="R3" s="288"/>
      <c r="S3" s="288"/>
      <c r="T3" s="288"/>
      <c r="U3" s="288"/>
      <c r="V3" s="288"/>
      <c r="W3" s="288"/>
      <c r="X3" s="288" t="s">
        <v>354</v>
      </c>
      <c r="Y3" s="290" t="s">
        <v>201</v>
      </c>
    </row>
    <row r="4" spans="1:25" ht="90.75" thickBot="1" x14ac:dyDescent="0.25">
      <c r="A4" s="302"/>
      <c r="B4" s="303"/>
      <c r="C4" s="303"/>
      <c r="D4" s="303"/>
      <c r="E4" s="303"/>
      <c r="F4" s="303"/>
      <c r="G4" s="305"/>
      <c r="H4" s="41" t="s">
        <v>202</v>
      </c>
      <c r="I4" s="41" t="s">
        <v>203</v>
      </c>
      <c r="J4" s="41" t="s">
        <v>204</v>
      </c>
      <c r="K4" s="41" t="s">
        <v>205</v>
      </c>
      <c r="L4" s="41" t="s">
        <v>206</v>
      </c>
      <c r="M4" s="41" t="s">
        <v>207</v>
      </c>
      <c r="N4" s="41" t="s">
        <v>208</v>
      </c>
      <c r="O4" s="41" t="s">
        <v>209</v>
      </c>
      <c r="P4" s="101" t="s">
        <v>351</v>
      </c>
      <c r="Q4" s="41" t="s">
        <v>210</v>
      </c>
      <c r="R4" s="41" t="s">
        <v>211</v>
      </c>
      <c r="S4" s="101" t="s">
        <v>352</v>
      </c>
      <c r="T4" s="101" t="s">
        <v>353</v>
      </c>
      <c r="U4" s="41" t="s">
        <v>212</v>
      </c>
      <c r="V4" s="41" t="s">
        <v>213</v>
      </c>
      <c r="W4" s="41" t="s">
        <v>214</v>
      </c>
      <c r="X4" s="289"/>
      <c r="Y4" s="291"/>
    </row>
    <row r="5" spans="1:25" ht="22.5" x14ac:dyDescent="0.2">
      <c r="A5" s="292">
        <v>1</v>
      </c>
      <c r="B5" s="293"/>
      <c r="C5" s="293"/>
      <c r="D5" s="293"/>
      <c r="E5" s="293"/>
      <c r="F5" s="293"/>
      <c r="G5" s="7">
        <v>2</v>
      </c>
      <c r="H5" s="42" t="s">
        <v>166</v>
      </c>
      <c r="I5" s="43" t="s">
        <v>167</v>
      </c>
      <c r="J5" s="42" t="s">
        <v>233</v>
      </c>
      <c r="K5" s="43" t="s">
        <v>234</v>
      </c>
      <c r="L5" s="42" t="s">
        <v>235</v>
      </c>
      <c r="M5" s="43" t="s">
        <v>236</v>
      </c>
      <c r="N5" s="42" t="s">
        <v>237</v>
      </c>
      <c r="O5" s="43" t="s">
        <v>238</v>
      </c>
      <c r="P5" s="42" t="s">
        <v>239</v>
      </c>
      <c r="Q5" s="43" t="s">
        <v>240</v>
      </c>
      <c r="R5" s="42" t="s">
        <v>241</v>
      </c>
      <c r="S5" s="42" t="s">
        <v>242</v>
      </c>
      <c r="T5" s="42" t="s">
        <v>243</v>
      </c>
      <c r="U5" s="42" t="s">
        <v>355</v>
      </c>
      <c r="V5" s="42" t="s">
        <v>244</v>
      </c>
      <c r="W5" s="42" t="s">
        <v>356</v>
      </c>
      <c r="X5" s="42">
        <v>19</v>
      </c>
      <c r="Y5" s="44" t="s">
        <v>357</v>
      </c>
    </row>
    <row r="6" spans="1:25" x14ac:dyDescent="0.2">
      <c r="A6" s="294" t="s">
        <v>215</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247</v>
      </c>
      <c r="B7" s="286"/>
      <c r="C7" s="286"/>
      <c r="D7" s="286"/>
      <c r="E7" s="286"/>
      <c r="F7" s="286"/>
      <c r="G7" s="8">
        <v>1</v>
      </c>
      <c r="H7" s="45">
        <v>20355644</v>
      </c>
      <c r="I7" s="45">
        <v>0</v>
      </c>
      <c r="J7" s="45">
        <v>1017782</v>
      </c>
      <c r="K7" s="45">
        <v>0</v>
      </c>
      <c r="L7" s="45">
        <v>0</v>
      </c>
      <c r="M7" s="45">
        <v>23593503</v>
      </c>
      <c r="N7" s="45">
        <v>6102992</v>
      </c>
      <c r="O7" s="45">
        <v>0</v>
      </c>
      <c r="P7" s="45">
        <v>0</v>
      </c>
      <c r="Q7" s="45">
        <v>0</v>
      </c>
      <c r="R7" s="45">
        <v>0</v>
      </c>
      <c r="S7" s="45">
        <v>0</v>
      </c>
      <c r="T7" s="45">
        <v>0</v>
      </c>
      <c r="U7" s="45">
        <v>6431203</v>
      </c>
      <c r="V7" s="45">
        <v>11737626</v>
      </c>
      <c r="W7" s="46">
        <f>H7+I7+J7+K7-L7+M7+N7+O7+P7+Q7+R7+U7+V7+S7+T7</f>
        <v>69238750</v>
      </c>
      <c r="X7" s="45">
        <v>0</v>
      </c>
      <c r="Y7" s="46">
        <f>W7+X7</f>
        <v>69238750</v>
      </c>
    </row>
    <row r="8" spans="1:25" x14ac:dyDescent="0.2">
      <c r="A8" s="281" t="s">
        <v>216</v>
      </c>
      <c r="B8" s="281"/>
      <c r="C8" s="281"/>
      <c r="D8" s="281"/>
      <c r="E8" s="281"/>
      <c r="F8" s="281"/>
      <c r="G8" s="8">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45">
        <v>0</v>
      </c>
      <c r="Y8" s="46">
        <f t="shared" ref="Y8:Y9" si="1">W8+X8</f>
        <v>0</v>
      </c>
    </row>
    <row r="9" spans="1:25" x14ac:dyDescent="0.2">
      <c r="A9" s="281" t="s">
        <v>217</v>
      </c>
      <c r="B9" s="281"/>
      <c r="C9" s="281"/>
      <c r="D9" s="281"/>
      <c r="E9" s="281"/>
      <c r="F9" s="281"/>
      <c r="G9" s="8">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45">
        <v>0</v>
      </c>
      <c r="Y9" s="46">
        <f t="shared" si="1"/>
        <v>0</v>
      </c>
    </row>
    <row r="10" spans="1:25" ht="22.5" customHeight="1" x14ac:dyDescent="0.2">
      <c r="A10" s="287" t="s">
        <v>248</v>
      </c>
      <c r="B10" s="287"/>
      <c r="C10" s="287"/>
      <c r="D10" s="287"/>
      <c r="E10" s="287"/>
      <c r="F10" s="287"/>
      <c r="G10" s="9">
        <v>4</v>
      </c>
      <c r="H10" s="47">
        <f>H7+H8+H9</f>
        <v>20355644</v>
      </c>
      <c r="I10" s="47">
        <f t="shared" ref="I10:Y10" si="2">I7+I8+I9</f>
        <v>0</v>
      </c>
      <c r="J10" s="47">
        <f t="shared" si="2"/>
        <v>1017782</v>
      </c>
      <c r="K10" s="47">
        <f t="shared" si="2"/>
        <v>0</v>
      </c>
      <c r="L10" s="47">
        <f t="shared" si="2"/>
        <v>0</v>
      </c>
      <c r="M10" s="47">
        <f t="shared" si="2"/>
        <v>23593503</v>
      </c>
      <c r="N10" s="47">
        <f t="shared" si="2"/>
        <v>6102992</v>
      </c>
      <c r="O10" s="47">
        <f t="shared" si="2"/>
        <v>0</v>
      </c>
      <c r="P10" s="47">
        <f t="shared" si="2"/>
        <v>0</v>
      </c>
      <c r="Q10" s="47">
        <f t="shared" si="2"/>
        <v>0</v>
      </c>
      <c r="R10" s="47">
        <f t="shared" si="2"/>
        <v>0</v>
      </c>
      <c r="S10" s="47">
        <f t="shared" si="2"/>
        <v>0</v>
      </c>
      <c r="T10" s="47">
        <f t="shared" si="2"/>
        <v>0</v>
      </c>
      <c r="U10" s="47">
        <f t="shared" si="2"/>
        <v>6431203</v>
      </c>
      <c r="V10" s="47">
        <f t="shared" si="2"/>
        <v>11737626</v>
      </c>
      <c r="W10" s="47">
        <f t="shared" si="0"/>
        <v>69238750</v>
      </c>
      <c r="X10" s="47">
        <f t="shared" si="2"/>
        <v>0</v>
      </c>
      <c r="Y10" s="47">
        <f t="shared" si="2"/>
        <v>69238750</v>
      </c>
    </row>
    <row r="11" spans="1:25" x14ac:dyDescent="0.2">
      <c r="A11" s="281" t="s">
        <v>218</v>
      </c>
      <c r="B11" s="281"/>
      <c r="C11" s="281"/>
      <c r="D11" s="281"/>
      <c r="E11" s="281"/>
      <c r="F11" s="281"/>
      <c r="G11" s="8">
        <v>5</v>
      </c>
      <c r="H11" s="49">
        <v>0</v>
      </c>
      <c r="I11" s="49">
        <v>0</v>
      </c>
      <c r="J11" s="49">
        <v>0</v>
      </c>
      <c r="K11" s="49">
        <v>0</v>
      </c>
      <c r="L11" s="49">
        <v>0</v>
      </c>
      <c r="M11" s="49">
        <v>0</v>
      </c>
      <c r="N11" s="49">
        <v>0</v>
      </c>
      <c r="O11" s="49">
        <v>0</v>
      </c>
      <c r="P11" s="49">
        <v>0</v>
      </c>
      <c r="Q11" s="49">
        <v>0</v>
      </c>
      <c r="R11" s="49">
        <v>0</v>
      </c>
      <c r="S11" s="45">
        <v>0</v>
      </c>
      <c r="T11" s="45">
        <v>0</v>
      </c>
      <c r="U11" s="49">
        <v>0</v>
      </c>
      <c r="V11" s="45">
        <v>22296212</v>
      </c>
      <c r="W11" s="46">
        <f t="shared" si="0"/>
        <v>22296212</v>
      </c>
      <c r="X11" s="45">
        <v>0</v>
      </c>
      <c r="Y11" s="46">
        <f t="shared" ref="Y11:Y29" si="3">W11+X11</f>
        <v>22296212</v>
      </c>
    </row>
    <row r="12" spans="1:25" x14ac:dyDescent="0.2">
      <c r="A12" s="281" t="s">
        <v>219</v>
      </c>
      <c r="B12" s="281"/>
      <c r="C12" s="281"/>
      <c r="D12" s="281"/>
      <c r="E12" s="281"/>
      <c r="F12" s="281"/>
      <c r="G12" s="8">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0</v>
      </c>
      <c r="Y12" s="46">
        <f t="shared" si="3"/>
        <v>0</v>
      </c>
    </row>
    <row r="13" spans="1:25" ht="26.25" customHeight="1" x14ac:dyDescent="0.2">
      <c r="A13" s="281" t="s">
        <v>220</v>
      </c>
      <c r="B13" s="281"/>
      <c r="C13" s="281"/>
      <c r="D13" s="281"/>
      <c r="E13" s="281"/>
      <c r="F13" s="281"/>
      <c r="G13" s="8">
        <v>7</v>
      </c>
      <c r="H13" s="49">
        <v>0</v>
      </c>
      <c r="I13" s="49">
        <v>0</v>
      </c>
      <c r="J13" s="49">
        <v>0</v>
      </c>
      <c r="K13" s="49">
        <v>0</v>
      </c>
      <c r="L13" s="49">
        <v>0</v>
      </c>
      <c r="M13" s="49">
        <v>0</v>
      </c>
      <c r="N13" s="49">
        <v>0</v>
      </c>
      <c r="O13" s="45">
        <v>0</v>
      </c>
      <c r="P13" s="49">
        <v>0</v>
      </c>
      <c r="Q13" s="49">
        <v>0</v>
      </c>
      <c r="R13" s="49">
        <v>0</v>
      </c>
      <c r="S13" s="45">
        <v>0</v>
      </c>
      <c r="T13" s="45">
        <v>0</v>
      </c>
      <c r="U13" s="45">
        <v>0</v>
      </c>
      <c r="V13" s="45">
        <v>0</v>
      </c>
      <c r="W13" s="46">
        <f t="shared" si="0"/>
        <v>0</v>
      </c>
      <c r="X13" s="45">
        <v>0</v>
      </c>
      <c r="Y13" s="46">
        <f t="shared" si="3"/>
        <v>0</v>
      </c>
    </row>
    <row r="14" spans="1:25" ht="40.5" customHeight="1" x14ac:dyDescent="0.2">
      <c r="A14" s="281" t="s">
        <v>358</v>
      </c>
      <c r="B14" s="281"/>
      <c r="C14" s="281"/>
      <c r="D14" s="281"/>
      <c r="E14" s="281"/>
      <c r="F14" s="281"/>
      <c r="G14" s="8">
        <v>8</v>
      </c>
      <c r="H14" s="49">
        <v>0</v>
      </c>
      <c r="I14" s="49">
        <v>0</v>
      </c>
      <c r="J14" s="49">
        <v>0</v>
      </c>
      <c r="K14" s="49">
        <v>0</v>
      </c>
      <c r="L14" s="49">
        <v>0</v>
      </c>
      <c r="M14" s="49">
        <v>0</v>
      </c>
      <c r="N14" s="49">
        <v>0</v>
      </c>
      <c r="O14" s="49">
        <v>0</v>
      </c>
      <c r="P14" s="45">
        <v>0</v>
      </c>
      <c r="Q14" s="49">
        <v>0</v>
      </c>
      <c r="R14" s="49">
        <v>0</v>
      </c>
      <c r="S14" s="45">
        <v>0</v>
      </c>
      <c r="T14" s="45">
        <v>0</v>
      </c>
      <c r="U14" s="45">
        <v>0</v>
      </c>
      <c r="V14" s="45">
        <v>0</v>
      </c>
      <c r="W14" s="46">
        <f t="shared" si="0"/>
        <v>0</v>
      </c>
      <c r="X14" s="45">
        <v>0</v>
      </c>
      <c r="Y14" s="46">
        <f t="shared" si="3"/>
        <v>0</v>
      </c>
    </row>
    <row r="15" spans="1:25" x14ac:dyDescent="0.2">
      <c r="A15" s="281" t="s">
        <v>221</v>
      </c>
      <c r="B15" s="281"/>
      <c r="C15" s="281"/>
      <c r="D15" s="281"/>
      <c r="E15" s="281"/>
      <c r="F15" s="281"/>
      <c r="G15" s="8">
        <v>9</v>
      </c>
      <c r="H15" s="49">
        <v>0</v>
      </c>
      <c r="I15" s="49">
        <v>0</v>
      </c>
      <c r="J15" s="49">
        <v>0</v>
      </c>
      <c r="K15" s="49">
        <v>0</v>
      </c>
      <c r="L15" s="49">
        <v>0</v>
      </c>
      <c r="M15" s="49">
        <v>0</v>
      </c>
      <c r="N15" s="49">
        <v>0</v>
      </c>
      <c r="O15" s="49">
        <v>0</v>
      </c>
      <c r="P15" s="49">
        <v>0</v>
      </c>
      <c r="Q15" s="45">
        <v>0</v>
      </c>
      <c r="R15" s="49">
        <v>0</v>
      </c>
      <c r="S15" s="45">
        <v>0</v>
      </c>
      <c r="T15" s="45">
        <v>0</v>
      </c>
      <c r="U15" s="45">
        <v>0</v>
      </c>
      <c r="V15" s="45">
        <v>0</v>
      </c>
      <c r="W15" s="46">
        <f t="shared" si="0"/>
        <v>0</v>
      </c>
      <c r="X15" s="45">
        <v>0</v>
      </c>
      <c r="Y15" s="46">
        <f t="shared" si="3"/>
        <v>0</v>
      </c>
    </row>
    <row r="16" spans="1:25" ht="28.5" customHeight="1" x14ac:dyDescent="0.2">
      <c r="A16" s="281" t="s">
        <v>222</v>
      </c>
      <c r="B16" s="281"/>
      <c r="C16" s="281"/>
      <c r="D16" s="281"/>
      <c r="E16" s="281"/>
      <c r="F16" s="281"/>
      <c r="G16" s="8">
        <v>10</v>
      </c>
      <c r="H16" s="49">
        <v>0</v>
      </c>
      <c r="I16" s="49">
        <v>0</v>
      </c>
      <c r="J16" s="49">
        <v>0</v>
      </c>
      <c r="K16" s="49">
        <v>0</v>
      </c>
      <c r="L16" s="49">
        <v>0</v>
      </c>
      <c r="M16" s="49">
        <v>0</v>
      </c>
      <c r="N16" s="49">
        <v>0</v>
      </c>
      <c r="O16" s="49">
        <v>0</v>
      </c>
      <c r="P16" s="49">
        <v>0</v>
      </c>
      <c r="Q16" s="49">
        <v>0</v>
      </c>
      <c r="R16" s="45">
        <v>0</v>
      </c>
      <c r="S16" s="45">
        <v>0</v>
      </c>
      <c r="T16" s="45">
        <v>0</v>
      </c>
      <c r="U16" s="45">
        <v>0</v>
      </c>
      <c r="V16" s="45">
        <v>0</v>
      </c>
      <c r="W16" s="46">
        <f t="shared" si="0"/>
        <v>0</v>
      </c>
      <c r="X16" s="45">
        <v>0</v>
      </c>
      <c r="Y16" s="46">
        <f t="shared" si="3"/>
        <v>0</v>
      </c>
    </row>
    <row r="17" spans="1:25" ht="23.25" customHeight="1" x14ac:dyDescent="0.2">
      <c r="A17" s="281" t="s">
        <v>223</v>
      </c>
      <c r="B17" s="281"/>
      <c r="C17" s="281"/>
      <c r="D17" s="281"/>
      <c r="E17" s="281"/>
      <c r="F17" s="281"/>
      <c r="G17" s="8">
        <v>11</v>
      </c>
      <c r="H17" s="49">
        <v>0</v>
      </c>
      <c r="I17" s="49">
        <v>0</v>
      </c>
      <c r="J17" s="49">
        <v>0</v>
      </c>
      <c r="K17" s="49">
        <v>0</v>
      </c>
      <c r="L17" s="49">
        <v>0</v>
      </c>
      <c r="M17" s="49">
        <v>0</v>
      </c>
      <c r="N17" s="45">
        <v>0</v>
      </c>
      <c r="O17" s="45">
        <v>0</v>
      </c>
      <c r="P17" s="45">
        <v>0</v>
      </c>
      <c r="Q17" s="45">
        <v>0</v>
      </c>
      <c r="R17" s="45">
        <v>0</v>
      </c>
      <c r="S17" s="45">
        <v>0</v>
      </c>
      <c r="T17" s="45">
        <v>0</v>
      </c>
      <c r="U17" s="45">
        <v>0</v>
      </c>
      <c r="V17" s="45">
        <v>0</v>
      </c>
      <c r="W17" s="46">
        <f t="shared" si="0"/>
        <v>0</v>
      </c>
      <c r="X17" s="45">
        <v>0</v>
      </c>
      <c r="Y17" s="46">
        <f t="shared" si="3"/>
        <v>0</v>
      </c>
    </row>
    <row r="18" spans="1:25" x14ac:dyDescent="0.2">
      <c r="A18" s="281" t="s">
        <v>224</v>
      </c>
      <c r="B18" s="281"/>
      <c r="C18" s="281"/>
      <c r="D18" s="281"/>
      <c r="E18" s="281"/>
      <c r="F18" s="281"/>
      <c r="G18" s="8">
        <v>12</v>
      </c>
      <c r="H18" s="49">
        <v>0</v>
      </c>
      <c r="I18" s="49">
        <v>0</v>
      </c>
      <c r="J18" s="49">
        <v>0</v>
      </c>
      <c r="K18" s="49">
        <v>0</v>
      </c>
      <c r="L18" s="49">
        <v>0</v>
      </c>
      <c r="M18" s="49">
        <v>0</v>
      </c>
      <c r="N18" s="45">
        <v>0</v>
      </c>
      <c r="O18" s="45">
        <v>0</v>
      </c>
      <c r="P18" s="45">
        <v>0</v>
      </c>
      <c r="Q18" s="45">
        <v>0</v>
      </c>
      <c r="R18" s="45">
        <v>0</v>
      </c>
      <c r="S18" s="45">
        <v>0</v>
      </c>
      <c r="T18" s="45">
        <v>0</v>
      </c>
      <c r="U18" s="45">
        <v>0</v>
      </c>
      <c r="V18" s="45">
        <v>0</v>
      </c>
      <c r="W18" s="46">
        <f t="shared" si="0"/>
        <v>0</v>
      </c>
      <c r="X18" s="45">
        <v>0</v>
      </c>
      <c r="Y18" s="46">
        <f t="shared" si="3"/>
        <v>0</v>
      </c>
    </row>
    <row r="19" spans="1:25" x14ac:dyDescent="0.2">
      <c r="A19" s="281" t="s">
        <v>225</v>
      </c>
      <c r="B19" s="281"/>
      <c r="C19" s="281"/>
      <c r="D19" s="281"/>
      <c r="E19" s="281"/>
      <c r="F19" s="281"/>
      <c r="G19" s="8">
        <v>13</v>
      </c>
      <c r="H19" s="45">
        <v>0</v>
      </c>
      <c r="I19" s="45">
        <v>0</v>
      </c>
      <c r="J19" s="45">
        <v>0</v>
      </c>
      <c r="K19" s="45">
        <v>0</v>
      </c>
      <c r="L19" s="45">
        <v>0</v>
      </c>
      <c r="M19" s="45">
        <v>0</v>
      </c>
      <c r="N19" s="45">
        <v>0</v>
      </c>
      <c r="O19" s="45">
        <v>0</v>
      </c>
      <c r="P19" s="45">
        <v>0</v>
      </c>
      <c r="Q19" s="45">
        <v>0</v>
      </c>
      <c r="R19" s="45">
        <v>0</v>
      </c>
      <c r="S19" s="45">
        <v>0</v>
      </c>
      <c r="T19" s="45">
        <v>0</v>
      </c>
      <c r="U19" s="45">
        <v>0</v>
      </c>
      <c r="V19" s="45">
        <v>0</v>
      </c>
      <c r="W19" s="46">
        <f t="shared" si="0"/>
        <v>0</v>
      </c>
      <c r="X19" s="45">
        <v>0</v>
      </c>
      <c r="Y19" s="46">
        <f t="shared" si="3"/>
        <v>0</v>
      </c>
    </row>
    <row r="20" spans="1:25" x14ac:dyDescent="0.2">
      <c r="A20" s="281" t="s">
        <v>226</v>
      </c>
      <c r="B20" s="281"/>
      <c r="C20" s="281"/>
      <c r="D20" s="281"/>
      <c r="E20" s="281"/>
      <c r="F20" s="281"/>
      <c r="G20" s="8">
        <v>14</v>
      </c>
      <c r="H20" s="49">
        <v>0</v>
      </c>
      <c r="I20" s="49">
        <v>0</v>
      </c>
      <c r="J20" s="49">
        <v>0</v>
      </c>
      <c r="K20" s="49">
        <v>0</v>
      </c>
      <c r="L20" s="49">
        <v>0</v>
      </c>
      <c r="M20" s="49">
        <v>0</v>
      </c>
      <c r="N20" s="45">
        <v>0</v>
      </c>
      <c r="O20" s="45">
        <v>0</v>
      </c>
      <c r="P20" s="45">
        <v>0</v>
      </c>
      <c r="Q20" s="45">
        <v>0</v>
      </c>
      <c r="R20" s="45">
        <v>0</v>
      </c>
      <c r="S20" s="45">
        <v>0</v>
      </c>
      <c r="T20" s="45">
        <v>0</v>
      </c>
      <c r="U20" s="45">
        <v>0</v>
      </c>
      <c r="V20" s="45">
        <v>0</v>
      </c>
      <c r="W20" s="46">
        <f t="shared" si="0"/>
        <v>0</v>
      </c>
      <c r="X20" s="45">
        <v>0</v>
      </c>
      <c r="Y20" s="46">
        <f t="shared" si="3"/>
        <v>0</v>
      </c>
    </row>
    <row r="21" spans="1:25" ht="30.75" customHeight="1" x14ac:dyDescent="0.2">
      <c r="A21" s="281" t="s">
        <v>359</v>
      </c>
      <c r="B21" s="281"/>
      <c r="C21" s="281"/>
      <c r="D21" s="281"/>
      <c r="E21" s="281"/>
      <c r="F21" s="281"/>
      <c r="G21" s="8">
        <v>15</v>
      </c>
      <c r="H21" s="45">
        <v>0</v>
      </c>
      <c r="I21" s="45">
        <v>0</v>
      </c>
      <c r="J21" s="45">
        <v>0</v>
      </c>
      <c r="K21" s="45">
        <v>0</v>
      </c>
      <c r="L21" s="45">
        <v>0</v>
      </c>
      <c r="M21" s="45">
        <v>0</v>
      </c>
      <c r="N21" s="45">
        <v>0</v>
      </c>
      <c r="O21" s="45">
        <v>0</v>
      </c>
      <c r="P21" s="45">
        <v>0</v>
      </c>
      <c r="Q21" s="45">
        <v>0</v>
      </c>
      <c r="R21" s="45">
        <v>0</v>
      </c>
      <c r="S21" s="45">
        <v>0</v>
      </c>
      <c r="T21" s="45">
        <v>0</v>
      </c>
      <c r="U21" s="45">
        <v>0</v>
      </c>
      <c r="V21" s="45">
        <v>0</v>
      </c>
      <c r="W21" s="46">
        <f t="shared" si="0"/>
        <v>0</v>
      </c>
      <c r="X21" s="45">
        <v>0</v>
      </c>
      <c r="Y21" s="46">
        <f t="shared" si="3"/>
        <v>0</v>
      </c>
    </row>
    <row r="22" spans="1:25" ht="28.5" customHeight="1" x14ac:dyDescent="0.2">
      <c r="A22" s="281" t="s">
        <v>360</v>
      </c>
      <c r="B22" s="281"/>
      <c r="C22" s="281"/>
      <c r="D22" s="281"/>
      <c r="E22" s="281"/>
      <c r="F22" s="281"/>
      <c r="G22" s="8">
        <v>16</v>
      </c>
      <c r="H22" s="45">
        <v>0</v>
      </c>
      <c r="I22" s="45">
        <v>0</v>
      </c>
      <c r="J22" s="45">
        <v>0</v>
      </c>
      <c r="K22" s="45">
        <v>0</v>
      </c>
      <c r="L22" s="45">
        <v>0</v>
      </c>
      <c r="M22" s="45">
        <v>0</v>
      </c>
      <c r="N22" s="45">
        <v>0</v>
      </c>
      <c r="O22" s="45">
        <v>0</v>
      </c>
      <c r="P22" s="45">
        <v>0</v>
      </c>
      <c r="Q22" s="45">
        <v>0</v>
      </c>
      <c r="R22" s="45">
        <v>0</v>
      </c>
      <c r="S22" s="45">
        <v>0</v>
      </c>
      <c r="T22" s="45">
        <v>0</v>
      </c>
      <c r="U22" s="45">
        <v>0</v>
      </c>
      <c r="V22" s="45">
        <v>0</v>
      </c>
      <c r="W22" s="46">
        <f t="shared" si="0"/>
        <v>0</v>
      </c>
      <c r="X22" s="45">
        <v>0</v>
      </c>
      <c r="Y22" s="46">
        <f t="shared" si="3"/>
        <v>0</v>
      </c>
    </row>
    <row r="23" spans="1:25" ht="26.25" customHeight="1" x14ac:dyDescent="0.2">
      <c r="A23" s="281" t="s">
        <v>361</v>
      </c>
      <c r="B23" s="281"/>
      <c r="C23" s="281"/>
      <c r="D23" s="281"/>
      <c r="E23" s="281"/>
      <c r="F23" s="281"/>
      <c r="G23" s="8">
        <v>17</v>
      </c>
      <c r="H23" s="45">
        <v>0</v>
      </c>
      <c r="I23" s="45">
        <v>0</v>
      </c>
      <c r="J23" s="45">
        <v>0</v>
      </c>
      <c r="K23" s="45">
        <v>0</v>
      </c>
      <c r="L23" s="45">
        <v>0</v>
      </c>
      <c r="M23" s="45">
        <v>0</v>
      </c>
      <c r="N23" s="45">
        <v>0</v>
      </c>
      <c r="O23" s="45">
        <v>0</v>
      </c>
      <c r="P23" s="45">
        <v>0</v>
      </c>
      <c r="Q23" s="45">
        <v>0</v>
      </c>
      <c r="R23" s="45">
        <v>0</v>
      </c>
      <c r="S23" s="45">
        <v>0</v>
      </c>
      <c r="T23" s="45">
        <v>0</v>
      </c>
      <c r="U23" s="45">
        <v>0</v>
      </c>
      <c r="V23" s="45">
        <v>0</v>
      </c>
      <c r="W23" s="46">
        <f t="shared" si="0"/>
        <v>0</v>
      </c>
      <c r="X23" s="45">
        <v>0</v>
      </c>
      <c r="Y23" s="46">
        <f t="shared" si="3"/>
        <v>0</v>
      </c>
    </row>
    <row r="24" spans="1:25" x14ac:dyDescent="0.2">
      <c r="A24" s="281" t="s">
        <v>227</v>
      </c>
      <c r="B24" s="281"/>
      <c r="C24" s="281"/>
      <c r="D24" s="281"/>
      <c r="E24" s="281"/>
      <c r="F24" s="281"/>
      <c r="G24" s="8">
        <v>18</v>
      </c>
      <c r="H24" s="45">
        <v>0</v>
      </c>
      <c r="I24" s="45">
        <v>0</v>
      </c>
      <c r="J24" s="45">
        <v>0</v>
      </c>
      <c r="K24" s="45">
        <v>0</v>
      </c>
      <c r="L24" s="45">
        <v>0</v>
      </c>
      <c r="M24" s="45">
        <v>0</v>
      </c>
      <c r="N24" s="45">
        <v>0</v>
      </c>
      <c r="O24" s="45">
        <v>0</v>
      </c>
      <c r="P24" s="45">
        <v>0</v>
      </c>
      <c r="Q24" s="45">
        <v>0</v>
      </c>
      <c r="R24" s="45">
        <v>0</v>
      </c>
      <c r="S24" s="45">
        <v>0</v>
      </c>
      <c r="T24" s="45">
        <v>0</v>
      </c>
      <c r="U24" s="45">
        <v>0</v>
      </c>
      <c r="V24" s="45">
        <v>0</v>
      </c>
      <c r="W24" s="46">
        <f t="shared" si="0"/>
        <v>0</v>
      </c>
      <c r="X24" s="45">
        <v>0</v>
      </c>
      <c r="Y24" s="46">
        <f t="shared" si="3"/>
        <v>0</v>
      </c>
    </row>
    <row r="25" spans="1:25" x14ac:dyDescent="0.2">
      <c r="A25" s="281" t="s">
        <v>362</v>
      </c>
      <c r="B25" s="281"/>
      <c r="C25" s="281"/>
      <c r="D25" s="281"/>
      <c r="E25" s="281"/>
      <c r="F25" s="281"/>
      <c r="G25" s="8">
        <v>19</v>
      </c>
      <c r="H25" s="45">
        <v>0</v>
      </c>
      <c r="I25" s="45">
        <v>0</v>
      </c>
      <c r="J25" s="45">
        <v>0</v>
      </c>
      <c r="K25" s="45">
        <v>0</v>
      </c>
      <c r="L25" s="45">
        <v>0</v>
      </c>
      <c r="M25" s="45">
        <v>0</v>
      </c>
      <c r="N25" s="45">
        <v>0</v>
      </c>
      <c r="O25" s="45">
        <v>0</v>
      </c>
      <c r="P25" s="45">
        <v>0</v>
      </c>
      <c r="Q25" s="45">
        <v>0</v>
      </c>
      <c r="R25" s="45">
        <v>0</v>
      </c>
      <c r="S25" s="45">
        <v>0</v>
      </c>
      <c r="T25" s="45">
        <v>0</v>
      </c>
      <c r="U25" s="45">
        <v>0</v>
      </c>
      <c r="V25" s="45">
        <v>0</v>
      </c>
      <c r="W25" s="46">
        <f t="shared" si="0"/>
        <v>0</v>
      </c>
      <c r="X25" s="45">
        <v>0</v>
      </c>
      <c r="Y25" s="46">
        <f t="shared" ref="Y25" si="4">W25+X25</f>
        <v>0</v>
      </c>
    </row>
    <row r="26" spans="1:25" x14ac:dyDescent="0.2">
      <c r="A26" s="281" t="s">
        <v>364</v>
      </c>
      <c r="B26" s="281"/>
      <c r="C26" s="281"/>
      <c r="D26" s="281"/>
      <c r="E26" s="281"/>
      <c r="F26" s="281"/>
      <c r="G26" s="8">
        <v>20</v>
      </c>
      <c r="H26" s="45">
        <v>0</v>
      </c>
      <c r="I26" s="45">
        <v>0</v>
      </c>
      <c r="J26" s="45">
        <v>0</v>
      </c>
      <c r="K26" s="45">
        <v>0</v>
      </c>
      <c r="L26" s="45">
        <v>0</v>
      </c>
      <c r="M26" s="45">
        <v>0</v>
      </c>
      <c r="N26" s="45">
        <v>0</v>
      </c>
      <c r="O26" s="45">
        <v>0</v>
      </c>
      <c r="P26" s="45">
        <v>0</v>
      </c>
      <c r="Q26" s="45">
        <v>0</v>
      </c>
      <c r="R26" s="45">
        <v>0</v>
      </c>
      <c r="S26" s="45">
        <v>0</v>
      </c>
      <c r="T26" s="45">
        <v>0</v>
      </c>
      <c r="U26" s="45">
        <v>0</v>
      </c>
      <c r="V26" s="45">
        <v>-4695369</v>
      </c>
      <c r="W26" s="46">
        <f t="shared" si="0"/>
        <v>-4695369</v>
      </c>
      <c r="X26" s="45">
        <v>0</v>
      </c>
      <c r="Y26" s="46">
        <f t="shared" si="3"/>
        <v>-4695369</v>
      </c>
    </row>
    <row r="27" spans="1:25" x14ac:dyDescent="0.2">
      <c r="A27" s="281" t="s">
        <v>363</v>
      </c>
      <c r="B27" s="281"/>
      <c r="C27" s="281"/>
      <c r="D27" s="281"/>
      <c r="E27" s="281"/>
      <c r="F27" s="281"/>
      <c r="G27" s="8">
        <v>21</v>
      </c>
      <c r="H27" s="45">
        <v>0</v>
      </c>
      <c r="I27" s="45">
        <v>0</v>
      </c>
      <c r="J27" s="45">
        <v>0</v>
      </c>
      <c r="K27" s="45">
        <v>0</v>
      </c>
      <c r="L27" s="45">
        <v>0</v>
      </c>
      <c r="M27" s="45">
        <v>0</v>
      </c>
      <c r="N27" s="45">
        <v>0</v>
      </c>
      <c r="O27" s="45">
        <v>0</v>
      </c>
      <c r="P27" s="45">
        <v>0</v>
      </c>
      <c r="Q27" s="45">
        <v>0</v>
      </c>
      <c r="R27" s="45">
        <v>0</v>
      </c>
      <c r="S27" s="45">
        <v>0</v>
      </c>
      <c r="T27" s="45">
        <v>0</v>
      </c>
      <c r="U27" s="45">
        <v>0</v>
      </c>
      <c r="V27" s="45">
        <v>0</v>
      </c>
      <c r="W27" s="46">
        <f t="shared" si="0"/>
        <v>0</v>
      </c>
      <c r="X27" s="45">
        <v>0</v>
      </c>
      <c r="Y27" s="46">
        <f t="shared" si="3"/>
        <v>0</v>
      </c>
    </row>
    <row r="28" spans="1:25" x14ac:dyDescent="0.2">
      <c r="A28" s="281" t="s">
        <v>365</v>
      </c>
      <c r="B28" s="281"/>
      <c r="C28" s="281"/>
      <c r="D28" s="281"/>
      <c r="E28" s="281"/>
      <c r="F28" s="281"/>
      <c r="G28" s="8">
        <v>22</v>
      </c>
      <c r="H28" s="45">
        <v>0</v>
      </c>
      <c r="I28" s="45">
        <v>0</v>
      </c>
      <c r="J28" s="45">
        <v>0</v>
      </c>
      <c r="K28" s="45">
        <v>0</v>
      </c>
      <c r="L28" s="45">
        <v>0</v>
      </c>
      <c r="M28" s="45">
        <v>7042257</v>
      </c>
      <c r="N28" s="45">
        <v>0</v>
      </c>
      <c r="O28" s="45">
        <v>0</v>
      </c>
      <c r="P28" s="45">
        <v>0</v>
      </c>
      <c r="Q28" s="45">
        <v>0</v>
      </c>
      <c r="R28" s="45">
        <v>0</v>
      </c>
      <c r="S28" s="45">
        <v>0</v>
      </c>
      <c r="T28" s="45">
        <v>0</v>
      </c>
      <c r="U28" s="45">
        <v>0</v>
      </c>
      <c r="V28" s="45">
        <v>-7042257</v>
      </c>
      <c r="W28" s="46">
        <f t="shared" si="0"/>
        <v>0</v>
      </c>
      <c r="X28" s="45">
        <v>0</v>
      </c>
      <c r="Y28" s="46">
        <f t="shared" si="3"/>
        <v>0</v>
      </c>
    </row>
    <row r="29" spans="1:25" x14ac:dyDescent="0.2">
      <c r="A29" s="281" t="s">
        <v>366</v>
      </c>
      <c r="B29" s="281"/>
      <c r="C29" s="281"/>
      <c r="D29" s="281"/>
      <c r="E29" s="281"/>
      <c r="F29" s="281"/>
      <c r="G29" s="8">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45">
        <v>0</v>
      </c>
      <c r="Y29" s="46">
        <f t="shared" si="3"/>
        <v>0</v>
      </c>
    </row>
    <row r="30" spans="1:25" ht="27.75" customHeight="1" x14ac:dyDescent="0.2">
      <c r="A30" s="282" t="s">
        <v>367</v>
      </c>
      <c r="B30" s="282"/>
      <c r="C30" s="282"/>
      <c r="D30" s="282"/>
      <c r="E30" s="282"/>
      <c r="F30" s="282"/>
      <c r="G30" s="10">
        <v>24</v>
      </c>
      <c r="H30" s="48">
        <f>SUM(H10:H29)</f>
        <v>20355644</v>
      </c>
      <c r="I30" s="48">
        <f t="shared" ref="I30:Y30" si="5">SUM(I10:I29)</f>
        <v>0</v>
      </c>
      <c r="J30" s="48">
        <f t="shared" si="5"/>
        <v>1017782</v>
      </c>
      <c r="K30" s="48">
        <f t="shared" si="5"/>
        <v>0</v>
      </c>
      <c r="L30" s="48">
        <f t="shared" si="5"/>
        <v>0</v>
      </c>
      <c r="M30" s="48">
        <f t="shared" si="5"/>
        <v>30635760</v>
      </c>
      <c r="N30" s="48">
        <f t="shared" si="5"/>
        <v>6102992</v>
      </c>
      <c r="O30" s="48">
        <f t="shared" si="5"/>
        <v>0</v>
      </c>
      <c r="P30" s="48">
        <f t="shared" si="5"/>
        <v>0</v>
      </c>
      <c r="Q30" s="48">
        <f t="shared" si="5"/>
        <v>0</v>
      </c>
      <c r="R30" s="48">
        <f t="shared" si="5"/>
        <v>0</v>
      </c>
      <c r="S30" s="48">
        <f t="shared" si="5"/>
        <v>0</v>
      </c>
      <c r="T30" s="48">
        <f t="shared" si="5"/>
        <v>0</v>
      </c>
      <c r="U30" s="48">
        <f t="shared" si="5"/>
        <v>6431203</v>
      </c>
      <c r="V30" s="48">
        <f t="shared" si="5"/>
        <v>22296212</v>
      </c>
      <c r="W30" s="48">
        <f t="shared" si="5"/>
        <v>86839593</v>
      </c>
      <c r="X30" s="48">
        <f t="shared" si="5"/>
        <v>0</v>
      </c>
      <c r="Y30" s="48">
        <f t="shared" si="5"/>
        <v>86839593</v>
      </c>
    </row>
    <row r="31" spans="1:25" x14ac:dyDescent="0.2">
      <c r="A31" s="283" t="s">
        <v>228</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229</v>
      </c>
      <c r="B32" s="279"/>
      <c r="C32" s="279"/>
      <c r="D32" s="279"/>
      <c r="E32" s="279"/>
      <c r="F32" s="279"/>
      <c r="G32" s="9">
        <v>25</v>
      </c>
      <c r="H32" s="47">
        <f>SUM(H12:H20)</f>
        <v>0</v>
      </c>
      <c r="I32" s="47">
        <f t="shared" ref="I32:Y32" si="6">SUM(I12:I20)</f>
        <v>0</v>
      </c>
      <c r="J32" s="47">
        <f t="shared" si="6"/>
        <v>0</v>
      </c>
      <c r="K32" s="47">
        <f t="shared" si="6"/>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row>
    <row r="33" spans="1:25" ht="31.5" customHeight="1" x14ac:dyDescent="0.2">
      <c r="A33" s="279" t="s">
        <v>368</v>
      </c>
      <c r="B33" s="279"/>
      <c r="C33" s="279"/>
      <c r="D33" s="279"/>
      <c r="E33" s="279"/>
      <c r="F33" s="279"/>
      <c r="G33" s="9">
        <v>26</v>
      </c>
      <c r="H33" s="47">
        <f>H11+H32</f>
        <v>0</v>
      </c>
      <c r="I33" s="47">
        <f t="shared" ref="I33:Y33" si="7">I11+I32</f>
        <v>0</v>
      </c>
      <c r="J33" s="47">
        <f t="shared" si="7"/>
        <v>0</v>
      </c>
      <c r="K33" s="47">
        <f t="shared" si="7"/>
        <v>0</v>
      </c>
      <c r="L33" s="47">
        <f t="shared" si="7"/>
        <v>0</v>
      </c>
      <c r="M33" s="47">
        <f t="shared" si="7"/>
        <v>0</v>
      </c>
      <c r="N33" s="47">
        <f t="shared" si="7"/>
        <v>0</v>
      </c>
      <c r="O33" s="47">
        <f t="shared" si="7"/>
        <v>0</v>
      </c>
      <c r="P33" s="47">
        <f t="shared" si="7"/>
        <v>0</v>
      </c>
      <c r="Q33" s="47">
        <f t="shared" si="7"/>
        <v>0</v>
      </c>
      <c r="R33" s="47">
        <f t="shared" si="7"/>
        <v>0</v>
      </c>
      <c r="S33" s="47">
        <f t="shared" si="7"/>
        <v>0</v>
      </c>
      <c r="T33" s="47">
        <f t="shared" si="7"/>
        <v>0</v>
      </c>
      <c r="U33" s="47">
        <f t="shared" si="7"/>
        <v>0</v>
      </c>
      <c r="V33" s="47">
        <f t="shared" si="7"/>
        <v>22296212</v>
      </c>
      <c r="W33" s="47">
        <f t="shared" si="7"/>
        <v>22296212</v>
      </c>
      <c r="X33" s="47">
        <f t="shared" si="7"/>
        <v>0</v>
      </c>
      <c r="Y33" s="47">
        <f t="shared" si="7"/>
        <v>22296212</v>
      </c>
    </row>
    <row r="34" spans="1:25" ht="30.75" customHeight="1" x14ac:dyDescent="0.2">
      <c r="A34" s="280" t="s">
        <v>369</v>
      </c>
      <c r="B34" s="280"/>
      <c r="C34" s="280"/>
      <c r="D34" s="280"/>
      <c r="E34" s="280"/>
      <c r="F34" s="280"/>
      <c r="G34" s="10">
        <v>27</v>
      </c>
      <c r="H34" s="48">
        <f>SUM(H21:H29)</f>
        <v>0</v>
      </c>
      <c r="I34" s="48">
        <f t="shared" ref="I34:Y34" si="8">SUM(I21:I29)</f>
        <v>0</v>
      </c>
      <c r="J34" s="48">
        <f t="shared" si="8"/>
        <v>0</v>
      </c>
      <c r="K34" s="48">
        <f t="shared" si="8"/>
        <v>0</v>
      </c>
      <c r="L34" s="48">
        <f t="shared" si="8"/>
        <v>0</v>
      </c>
      <c r="M34" s="48">
        <f t="shared" si="8"/>
        <v>7042257</v>
      </c>
      <c r="N34" s="48">
        <f t="shared" si="8"/>
        <v>0</v>
      </c>
      <c r="O34" s="48">
        <f t="shared" si="8"/>
        <v>0</v>
      </c>
      <c r="P34" s="48">
        <f t="shared" si="8"/>
        <v>0</v>
      </c>
      <c r="Q34" s="48">
        <f t="shared" si="8"/>
        <v>0</v>
      </c>
      <c r="R34" s="48">
        <f t="shared" si="8"/>
        <v>0</v>
      </c>
      <c r="S34" s="48">
        <f t="shared" si="8"/>
        <v>0</v>
      </c>
      <c r="T34" s="48">
        <f t="shared" si="8"/>
        <v>0</v>
      </c>
      <c r="U34" s="48">
        <f t="shared" si="8"/>
        <v>0</v>
      </c>
      <c r="V34" s="48">
        <f t="shared" si="8"/>
        <v>-11737626</v>
      </c>
      <c r="W34" s="48">
        <f t="shared" si="8"/>
        <v>-4695369</v>
      </c>
      <c r="X34" s="48">
        <f t="shared" si="8"/>
        <v>0</v>
      </c>
      <c r="Y34" s="48">
        <f t="shared" si="8"/>
        <v>-4695369</v>
      </c>
    </row>
    <row r="35" spans="1:25" x14ac:dyDescent="0.2">
      <c r="A35" s="283" t="s">
        <v>230</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x14ac:dyDescent="0.2">
      <c r="A36" s="286" t="s">
        <v>249</v>
      </c>
      <c r="B36" s="286"/>
      <c r="C36" s="286"/>
      <c r="D36" s="286"/>
      <c r="E36" s="286"/>
      <c r="F36" s="286"/>
      <c r="G36" s="8">
        <v>28</v>
      </c>
      <c r="H36" s="45">
        <v>20355644</v>
      </c>
      <c r="I36" s="45">
        <v>0</v>
      </c>
      <c r="J36" s="45">
        <v>1017782</v>
      </c>
      <c r="K36" s="45">
        <v>0</v>
      </c>
      <c r="L36" s="45">
        <v>0</v>
      </c>
      <c r="M36" s="45">
        <v>30635760</v>
      </c>
      <c r="N36" s="45">
        <v>6102992</v>
      </c>
      <c r="O36" s="45">
        <v>0</v>
      </c>
      <c r="P36" s="45">
        <v>0</v>
      </c>
      <c r="Q36" s="45">
        <v>0</v>
      </c>
      <c r="R36" s="45">
        <v>0</v>
      </c>
      <c r="S36" s="45">
        <v>0</v>
      </c>
      <c r="T36" s="45">
        <v>0</v>
      </c>
      <c r="U36" s="45">
        <v>6431203</v>
      </c>
      <c r="V36" s="45">
        <v>22296212</v>
      </c>
      <c r="W36" s="46">
        <f>H36+I36+J36+K36-L36+M36+N36+O36+P36+Q36+R36+U36+V36+S36+T36</f>
        <v>86839593</v>
      </c>
      <c r="X36" s="45">
        <v>0</v>
      </c>
      <c r="Y36" s="46">
        <f t="shared" ref="Y36:Y38" si="9">W36+X36</f>
        <v>86839593</v>
      </c>
    </row>
    <row r="37" spans="1:25" x14ac:dyDescent="0.2">
      <c r="A37" s="281" t="s">
        <v>216</v>
      </c>
      <c r="B37" s="281"/>
      <c r="C37" s="281"/>
      <c r="D37" s="281"/>
      <c r="E37" s="281"/>
      <c r="F37" s="281"/>
      <c r="G37" s="8">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
      <c r="A38" s="281" t="s">
        <v>217</v>
      </c>
      <c r="B38" s="281"/>
      <c r="C38" s="281"/>
      <c r="D38" s="281"/>
      <c r="E38" s="281"/>
      <c r="F38" s="281"/>
      <c r="G38" s="8">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
      <c r="A39" s="287" t="s">
        <v>370</v>
      </c>
      <c r="B39" s="287"/>
      <c r="C39" s="287"/>
      <c r="D39" s="287"/>
      <c r="E39" s="287"/>
      <c r="F39" s="287"/>
      <c r="G39" s="9">
        <v>31</v>
      </c>
      <c r="H39" s="47">
        <f>H36+H37+H38</f>
        <v>20355644</v>
      </c>
      <c r="I39" s="47">
        <f t="shared" ref="I39:Y39" si="11">I36+I37+I38</f>
        <v>0</v>
      </c>
      <c r="J39" s="47">
        <f t="shared" si="11"/>
        <v>1017782</v>
      </c>
      <c r="K39" s="47">
        <f t="shared" si="11"/>
        <v>0</v>
      </c>
      <c r="L39" s="47">
        <f t="shared" si="11"/>
        <v>0</v>
      </c>
      <c r="M39" s="47">
        <f t="shared" si="11"/>
        <v>30635760</v>
      </c>
      <c r="N39" s="47">
        <f t="shared" si="11"/>
        <v>6102992</v>
      </c>
      <c r="O39" s="47">
        <f t="shared" si="11"/>
        <v>0</v>
      </c>
      <c r="P39" s="47">
        <f t="shared" si="11"/>
        <v>0</v>
      </c>
      <c r="Q39" s="47">
        <f t="shared" si="11"/>
        <v>0</v>
      </c>
      <c r="R39" s="47">
        <f t="shared" si="11"/>
        <v>0</v>
      </c>
      <c r="S39" s="47">
        <f t="shared" si="11"/>
        <v>0</v>
      </c>
      <c r="T39" s="47">
        <f t="shared" si="11"/>
        <v>0</v>
      </c>
      <c r="U39" s="47">
        <f t="shared" si="11"/>
        <v>6431203</v>
      </c>
      <c r="V39" s="47">
        <f t="shared" si="11"/>
        <v>22296212</v>
      </c>
      <c r="W39" s="47">
        <f t="shared" si="11"/>
        <v>86839593</v>
      </c>
      <c r="X39" s="47">
        <f t="shared" si="11"/>
        <v>0</v>
      </c>
      <c r="Y39" s="47">
        <f t="shared" si="11"/>
        <v>86839593</v>
      </c>
    </row>
    <row r="40" spans="1:25" x14ac:dyDescent="0.2">
      <c r="A40" s="281" t="s">
        <v>218</v>
      </c>
      <c r="B40" s="281"/>
      <c r="C40" s="281"/>
      <c r="D40" s="281"/>
      <c r="E40" s="281"/>
      <c r="F40" s="281"/>
      <c r="G40" s="8">
        <v>32</v>
      </c>
      <c r="H40" s="49">
        <v>0</v>
      </c>
      <c r="I40" s="49">
        <v>0</v>
      </c>
      <c r="J40" s="49">
        <v>0</v>
      </c>
      <c r="K40" s="49">
        <v>0</v>
      </c>
      <c r="L40" s="49">
        <v>0</v>
      </c>
      <c r="M40" s="49">
        <v>0</v>
      </c>
      <c r="N40" s="49">
        <v>0</v>
      </c>
      <c r="O40" s="49">
        <v>0</v>
      </c>
      <c r="P40" s="49">
        <v>0</v>
      </c>
      <c r="Q40" s="49">
        <v>0</v>
      </c>
      <c r="R40" s="49">
        <v>0</v>
      </c>
      <c r="S40" s="45">
        <v>0</v>
      </c>
      <c r="T40" s="45">
        <v>0</v>
      </c>
      <c r="U40" s="49">
        <v>0</v>
      </c>
      <c r="V40" s="45">
        <v>50712478</v>
      </c>
      <c r="W40" s="46">
        <f t="shared" si="10"/>
        <v>50712478</v>
      </c>
      <c r="X40" s="45">
        <v>0</v>
      </c>
      <c r="Y40" s="46">
        <f t="shared" ref="Y40:Y58" si="12">W40+X40</f>
        <v>50712478</v>
      </c>
    </row>
    <row r="41" spans="1:25" x14ac:dyDescent="0.2">
      <c r="A41" s="281" t="s">
        <v>219</v>
      </c>
      <c r="B41" s="281"/>
      <c r="C41" s="281"/>
      <c r="D41" s="281"/>
      <c r="E41" s="281"/>
      <c r="F41" s="281"/>
      <c r="G41" s="8">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0</v>
      </c>
      <c r="Y41" s="46">
        <f t="shared" si="12"/>
        <v>0</v>
      </c>
    </row>
    <row r="42" spans="1:25" ht="27" customHeight="1" x14ac:dyDescent="0.2">
      <c r="A42" s="281" t="s">
        <v>231</v>
      </c>
      <c r="B42" s="281"/>
      <c r="C42" s="281"/>
      <c r="D42" s="281"/>
      <c r="E42" s="281"/>
      <c r="F42" s="281"/>
      <c r="G42" s="8">
        <v>34</v>
      </c>
      <c r="H42" s="49">
        <v>0</v>
      </c>
      <c r="I42" s="49">
        <v>0</v>
      </c>
      <c r="J42" s="49">
        <v>0</v>
      </c>
      <c r="K42" s="49">
        <v>0</v>
      </c>
      <c r="L42" s="49">
        <v>0</v>
      </c>
      <c r="M42" s="49">
        <v>0</v>
      </c>
      <c r="N42" s="49">
        <v>0</v>
      </c>
      <c r="O42" s="45">
        <v>0</v>
      </c>
      <c r="P42" s="49">
        <v>0</v>
      </c>
      <c r="Q42" s="49">
        <v>0</v>
      </c>
      <c r="R42" s="49">
        <v>0</v>
      </c>
      <c r="S42" s="45">
        <v>0</v>
      </c>
      <c r="T42" s="45">
        <v>0</v>
      </c>
      <c r="U42" s="45">
        <v>0</v>
      </c>
      <c r="V42" s="45">
        <v>0</v>
      </c>
      <c r="W42" s="46">
        <f t="shared" si="10"/>
        <v>0</v>
      </c>
      <c r="X42" s="45">
        <v>0</v>
      </c>
      <c r="Y42" s="46">
        <f t="shared" si="12"/>
        <v>0</v>
      </c>
    </row>
    <row r="43" spans="1:25" ht="37.5" customHeight="1" x14ac:dyDescent="0.2">
      <c r="A43" s="281" t="s">
        <v>358</v>
      </c>
      <c r="B43" s="281"/>
      <c r="C43" s="281"/>
      <c r="D43" s="281"/>
      <c r="E43" s="281"/>
      <c r="F43" s="281"/>
      <c r="G43" s="8">
        <v>35</v>
      </c>
      <c r="H43" s="49">
        <v>0</v>
      </c>
      <c r="I43" s="49">
        <v>0</v>
      </c>
      <c r="J43" s="49">
        <v>0</v>
      </c>
      <c r="K43" s="49">
        <v>0</v>
      </c>
      <c r="L43" s="49">
        <v>0</v>
      </c>
      <c r="M43" s="49">
        <v>0</v>
      </c>
      <c r="N43" s="49">
        <v>0</v>
      </c>
      <c r="O43" s="49">
        <v>0</v>
      </c>
      <c r="P43" s="45">
        <v>1574490</v>
      </c>
      <c r="Q43" s="49">
        <v>0</v>
      </c>
      <c r="R43" s="49">
        <v>0</v>
      </c>
      <c r="S43" s="45">
        <v>0</v>
      </c>
      <c r="T43" s="45">
        <v>0</v>
      </c>
      <c r="U43" s="45">
        <v>0</v>
      </c>
      <c r="V43" s="45">
        <v>0</v>
      </c>
      <c r="W43" s="46">
        <f t="shared" si="10"/>
        <v>1574490</v>
      </c>
      <c r="X43" s="45">
        <v>0</v>
      </c>
      <c r="Y43" s="46">
        <f t="shared" si="12"/>
        <v>1574490</v>
      </c>
    </row>
    <row r="44" spans="1:25" ht="21" customHeight="1" x14ac:dyDescent="0.2">
      <c r="A44" s="281" t="s">
        <v>221</v>
      </c>
      <c r="B44" s="281"/>
      <c r="C44" s="281"/>
      <c r="D44" s="281"/>
      <c r="E44" s="281"/>
      <c r="F44" s="281"/>
      <c r="G44" s="8">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
      <c r="A45" s="281" t="s">
        <v>222</v>
      </c>
      <c r="B45" s="281"/>
      <c r="C45" s="281"/>
      <c r="D45" s="281"/>
      <c r="E45" s="281"/>
      <c r="F45" s="281"/>
      <c r="G45" s="8">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
      <c r="A46" s="281" t="s">
        <v>232</v>
      </c>
      <c r="B46" s="281"/>
      <c r="C46" s="281"/>
      <c r="D46" s="281"/>
      <c r="E46" s="281"/>
      <c r="F46" s="281"/>
      <c r="G46" s="8">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
      <c r="A47" s="281" t="s">
        <v>224</v>
      </c>
      <c r="B47" s="281"/>
      <c r="C47" s="281"/>
      <c r="D47" s="281"/>
      <c r="E47" s="281"/>
      <c r="F47" s="281"/>
      <c r="G47" s="8">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
      <c r="A48" s="281" t="s">
        <v>225</v>
      </c>
      <c r="B48" s="281"/>
      <c r="C48" s="281"/>
      <c r="D48" s="281"/>
      <c r="E48" s="281"/>
      <c r="F48" s="281"/>
      <c r="G48" s="8">
        <v>40</v>
      </c>
      <c r="H48" s="45">
        <v>93636</v>
      </c>
      <c r="I48" s="45">
        <v>0</v>
      </c>
      <c r="J48" s="45">
        <v>0</v>
      </c>
      <c r="K48" s="45">
        <v>0</v>
      </c>
      <c r="L48" s="45">
        <v>0</v>
      </c>
      <c r="M48" s="45">
        <v>0</v>
      </c>
      <c r="N48" s="45">
        <v>0</v>
      </c>
      <c r="O48" s="45">
        <v>0</v>
      </c>
      <c r="P48" s="45">
        <v>0</v>
      </c>
      <c r="Q48" s="45">
        <v>0</v>
      </c>
      <c r="R48" s="45">
        <v>0</v>
      </c>
      <c r="S48" s="45">
        <v>0</v>
      </c>
      <c r="T48" s="45">
        <v>0</v>
      </c>
      <c r="U48" s="45">
        <v>-93636</v>
      </c>
      <c r="V48" s="45">
        <v>0</v>
      </c>
      <c r="W48" s="46">
        <f t="shared" si="10"/>
        <v>0</v>
      </c>
      <c r="X48" s="45">
        <v>0</v>
      </c>
      <c r="Y48" s="46">
        <f t="shared" si="12"/>
        <v>0</v>
      </c>
    </row>
    <row r="49" spans="1:25" x14ac:dyDescent="0.2">
      <c r="A49" s="281" t="s">
        <v>226</v>
      </c>
      <c r="B49" s="281"/>
      <c r="C49" s="281"/>
      <c r="D49" s="281"/>
      <c r="E49" s="281"/>
      <c r="F49" s="281"/>
      <c r="G49" s="8">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
      <c r="A50" s="281" t="s">
        <v>359</v>
      </c>
      <c r="B50" s="281"/>
      <c r="C50" s="281"/>
      <c r="D50" s="281"/>
      <c r="E50" s="281"/>
      <c r="F50" s="281"/>
      <c r="G50" s="8">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
      <c r="A51" s="281" t="s">
        <v>360</v>
      </c>
      <c r="B51" s="281"/>
      <c r="C51" s="281"/>
      <c r="D51" s="281"/>
      <c r="E51" s="281"/>
      <c r="F51" s="281"/>
      <c r="G51" s="8">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
      <c r="A52" s="281" t="s">
        <v>361</v>
      </c>
      <c r="B52" s="281"/>
      <c r="C52" s="281"/>
      <c r="D52" s="281"/>
      <c r="E52" s="281"/>
      <c r="F52" s="281"/>
      <c r="G52" s="8">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
      <c r="A53" s="281" t="s">
        <v>227</v>
      </c>
      <c r="B53" s="281"/>
      <c r="C53" s="281"/>
      <c r="D53" s="281"/>
      <c r="E53" s="281"/>
      <c r="F53" s="281"/>
      <c r="G53" s="8">
        <v>45</v>
      </c>
      <c r="H53" s="45">
        <v>0</v>
      </c>
      <c r="I53" s="45">
        <v>0</v>
      </c>
      <c r="J53" s="45">
        <v>0</v>
      </c>
      <c r="K53" s="45">
        <v>0</v>
      </c>
      <c r="L53" s="45">
        <v>0</v>
      </c>
      <c r="M53" s="45">
        <v>0</v>
      </c>
      <c r="N53" s="45">
        <v>0</v>
      </c>
      <c r="O53" s="45">
        <v>0</v>
      </c>
      <c r="P53" s="45">
        <v>0</v>
      </c>
      <c r="Q53" s="45">
        <v>0</v>
      </c>
      <c r="R53" s="45">
        <v>0</v>
      </c>
      <c r="S53" s="45">
        <v>0</v>
      </c>
      <c r="T53" s="45">
        <v>0</v>
      </c>
      <c r="U53" s="45">
        <v>0</v>
      </c>
      <c r="V53" s="45">
        <v>0</v>
      </c>
      <c r="W53" s="46">
        <f t="shared" si="10"/>
        <v>0</v>
      </c>
      <c r="X53" s="45">
        <v>0</v>
      </c>
      <c r="Y53" s="46">
        <f t="shared" si="12"/>
        <v>0</v>
      </c>
    </row>
    <row r="54" spans="1:25" x14ac:dyDescent="0.2">
      <c r="A54" s="281" t="s">
        <v>362</v>
      </c>
      <c r="B54" s="281"/>
      <c r="C54" s="281"/>
      <c r="D54" s="281"/>
      <c r="E54" s="281"/>
      <c r="F54" s="281"/>
      <c r="G54" s="8">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
      <c r="A55" s="281" t="s">
        <v>371</v>
      </c>
      <c r="B55" s="281"/>
      <c r="C55" s="281"/>
      <c r="D55" s="281"/>
      <c r="E55" s="281"/>
      <c r="F55" s="281"/>
      <c r="G55" s="8">
        <v>47</v>
      </c>
      <c r="H55" s="45">
        <v>0</v>
      </c>
      <c r="I55" s="45">
        <v>0</v>
      </c>
      <c r="J55" s="45">
        <v>0</v>
      </c>
      <c r="K55" s="45">
        <v>0</v>
      </c>
      <c r="L55" s="45">
        <v>0</v>
      </c>
      <c r="M55" s="45">
        <v>0</v>
      </c>
      <c r="N55" s="45">
        <v>0</v>
      </c>
      <c r="O55" s="45">
        <v>0</v>
      </c>
      <c r="P55" s="45">
        <v>0</v>
      </c>
      <c r="Q55" s="45">
        <v>0</v>
      </c>
      <c r="R55" s="45">
        <v>0</v>
      </c>
      <c r="S55" s="45">
        <v>0</v>
      </c>
      <c r="T55" s="45">
        <v>0</v>
      </c>
      <c r="U55" s="45">
        <v>0</v>
      </c>
      <c r="V55" s="45">
        <v>-7024328</v>
      </c>
      <c r="W55" s="46">
        <f t="shared" si="10"/>
        <v>-7024328</v>
      </c>
      <c r="X55" s="45">
        <v>0</v>
      </c>
      <c r="Y55" s="46">
        <f t="shared" si="12"/>
        <v>-7024328</v>
      </c>
    </row>
    <row r="56" spans="1:25" x14ac:dyDescent="0.2">
      <c r="A56" s="281" t="s">
        <v>363</v>
      </c>
      <c r="B56" s="281"/>
      <c r="C56" s="281"/>
      <c r="D56" s="281"/>
      <c r="E56" s="281"/>
      <c r="F56" s="281"/>
      <c r="G56" s="8">
        <v>48</v>
      </c>
      <c r="H56" s="45">
        <v>0</v>
      </c>
      <c r="I56" s="45">
        <v>0</v>
      </c>
      <c r="J56" s="45">
        <v>0</v>
      </c>
      <c r="K56" s="45">
        <v>0</v>
      </c>
      <c r="L56" s="45">
        <v>0</v>
      </c>
      <c r="M56" s="45">
        <v>0</v>
      </c>
      <c r="N56" s="45">
        <v>0</v>
      </c>
      <c r="O56" s="45">
        <v>0</v>
      </c>
      <c r="P56" s="45">
        <v>0</v>
      </c>
      <c r="Q56" s="45">
        <v>0</v>
      </c>
      <c r="R56" s="45">
        <v>0</v>
      </c>
      <c r="S56" s="45">
        <v>0</v>
      </c>
      <c r="T56" s="45">
        <v>0</v>
      </c>
      <c r="U56" s="45">
        <v>0</v>
      </c>
      <c r="V56" s="45">
        <v>0</v>
      </c>
      <c r="W56" s="46">
        <f t="shared" si="10"/>
        <v>0</v>
      </c>
      <c r="X56" s="45">
        <v>0</v>
      </c>
      <c r="Y56" s="46">
        <f t="shared" si="12"/>
        <v>0</v>
      </c>
    </row>
    <row r="57" spans="1:25" x14ac:dyDescent="0.2">
      <c r="A57" s="281" t="s">
        <v>372</v>
      </c>
      <c r="B57" s="281"/>
      <c r="C57" s="281"/>
      <c r="D57" s="281"/>
      <c r="E57" s="281"/>
      <c r="F57" s="281"/>
      <c r="G57" s="8">
        <v>49</v>
      </c>
      <c r="H57" s="45">
        <v>0</v>
      </c>
      <c r="I57" s="45">
        <v>0</v>
      </c>
      <c r="J57" s="45">
        <v>0</v>
      </c>
      <c r="K57" s="45">
        <v>0</v>
      </c>
      <c r="L57" s="45">
        <v>0</v>
      </c>
      <c r="M57" s="45">
        <v>2229621</v>
      </c>
      <c r="N57" s="45">
        <v>0</v>
      </c>
      <c r="O57" s="45">
        <v>0</v>
      </c>
      <c r="P57" s="45">
        <v>0</v>
      </c>
      <c r="Q57" s="45">
        <v>0</v>
      </c>
      <c r="R57" s="45">
        <v>0</v>
      </c>
      <c r="S57" s="45">
        <v>0</v>
      </c>
      <c r="T57" s="45">
        <v>0</v>
      </c>
      <c r="U57" s="45">
        <v>13042263</v>
      </c>
      <c r="V57" s="45">
        <v>-15271884</v>
      </c>
      <c r="W57" s="46">
        <f t="shared" si="10"/>
        <v>0</v>
      </c>
      <c r="X57" s="45">
        <v>0</v>
      </c>
      <c r="Y57" s="46">
        <f t="shared" si="12"/>
        <v>0</v>
      </c>
    </row>
    <row r="58" spans="1:25" x14ac:dyDescent="0.2">
      <c r="A58" s="281" t="s">
        <v>366</v>
      </c>
      <c r="B58" s="281"/>
      <c r="C58" s="281"/>
      <c r="D58" s="281"/>
      <c r="E58" s="281"/>
      <c r="F58" s="281"/>
      <c r="G58" s="8">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
      <c r="A59" s="282" t="s">
        <v>373</v>
      </c>
      <c r="B59" s="282"/>
      <c r="C59" s="282"/>
      <c r="D59" s="282"/>
      <c r="E59" s="282"/>
      <c r="F59" s="282"/>
      <c r="G59" s="10">
        <v>51</v>
      </c>
      <c r="H59" s="48">
        <f>SUM(H39:H58)</f>
        <v>20449280</v>
      </c>
      <c r="I59" s="48">
        <f t="shared" ref="I59:Y59" si="13">SUM(I39:I58)</f>
        <v>0</v>
      </c>
      <c r="J59" s="48">
        <f t="shared" si="13"/>
        <v>1017782</v>
      </c>
      <c r="K59" s="48">
        <f t="shared" si="13"/>
        <v>0</v>
      </c>
      <c r="L59" s="48">
        <f t="shared" si="13"/>
        <v>0</v>
      </c>
      <c r="M59" s="48">
        <f t="shared" si="13"/>
        <v>32865381</v>
      </c>
      <c r="N59" s="48">
        <f t="shared" si="13"/>
        <v>6102992</v>
      </c>
      <c r="O59" s="48">
        <f t="shared" si="13"/>
        <v>0</v>
      </c>
      <c r="P59" s="48">
        <f t="shared" si="13"/>
        <v>1574490</v>
      </c>
      <c r="Q59" s="48">
        <f t="shared" si="13"/>
        <v>0</v>
      </c>
      <c r="R59" s="48">
        <f t="shared" si="13"/>
        <v>0</v>
      </c>
      <c r="S59" s="48">
        <f t="shared" si="13"/>
        <v>0</v>
      </c>
      <c r="T59" s="48">
        <f t="shared" si="13"/>
        <v>0</v>
      </c>
      <c r="U59" s="48">
        <f t="shared" si="13"/>
        <v>19379830</v>
      </c>
      <c r="V59" s="48">
        <f t="shared" si="13"/>
        <v>50712478</v>
      </c>
      <c r="W59" s="48">
        <f t="shared" si="13"/>
        <v>132102233</v>
      </c>
      <c r="X59" s="48">
        <f t="shared" si="13"/>
        <v>0</v>
      </c>
      <c r="Y59" s="48">
        <f t="shared" si="13"/>
        <v>132102233</v>
      </c>
    </row>
    <row r="60" spans="1:25" x14ac:dyDescent="0.2">
      <c r="A60" s="283" t="s">
        <v>228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374</v>
      </c>
      <c r="B61" s="279"/>
      <c r="C61" s="279"/>
      <c r="D61" s="279"/>
      <c r="E61" s="279"/>
      <c r="F61" s="279"/>
      <c r="G61" s="9">
        <v>52</v>
      </c>
      <c r="H61" s="47">
        <f>SUM(H41:H49)</f>
        <v>93636</v>
      </c>
      <c r="I61" s="47">
        <f t="shared" ref="I61:Y61" si="14">SUM(I41:I49)</f>
        <v>0</v>
      </c>
      <c r="J61" s="47">
        <f t="shared" si="14"/>
        <v>0</v>
      </c>
      <c r="K61" s="47">
        <f t="shared" si="14"/>
        <v>0</v>
      </c>
      <c r="L61" s="47">
        <f t="shared" si="14"/>
        <v>0</v>
      </c>
      <c r="M61" s="47">
        <f t="shared" si="14"/>
        <v>0</v>
      </c>
      <c r="N61" s="47">
        <f t="shared" si="14"/>
        <v>0</v>
      </c>
      <c r="O61" s="47">
        <f t="shared" si="14"/>
        <v>0</v>
      </c>
      <c r="P61" s="47">
        <f t="shared" si="14"/>
        <v>1574490</v>
      </c>
      <c r="Q61" s="47">
        <f t="shared" si="14"/>
        <v>0</v>
      </c>
      <c r="R61" s="47">
        <f t="shared" si="14"/>
        <v>0</v>
      </c>
      <c r="S61" s="47">
        <f t="shared" si="14"/>
        <v>0</v>
      </c>
      <c r="T61" s="47">
        <f t="shared" si="14"/>
        <v>0</v>
      </c>
      <c r="U61" s="47">
        <f t="shared" si="14"/>
        <v>-93636</v>
      </c>
      <c r="V61" s="47">
        <f t="shared" si="14"/>
        <v>0</v>
      </c>
      <c r="W61" s="47">
        <f t="shared" si="14"/>
        <v>1574490</v>
      </c>
      <c r="X61" s="47">
        <f t="shared" si="14"/>
        <v>0</v>
      </c>
      <c r="Y61" s="47">
        <f t="shared" si="14"/>
        <v>1574490</v>
      </c>
    </row>
    <row r="62" spans="1:25" ht="27.75" customHeight="1" x14ac:dyDescent="0.2">
      <c r="A62" s="279" t="s">
        <v>375</v>
      </c>
      <c r="B62" s="279"/>
      <c r="C62" s="279"/>
      <c r="D62" s="279"/>
      <c r="E62" s="279"/>
      <c r="F62" s="279"/>
      <c r="G62" s="9">
        <v>53</v>
      </c>
      <c r="H62" s="47">
        <f>H40+H61</f>
        <v>93636</v>
      </c>
      <c r="I62" s="47">
        <f t="shared" ref="I62:Y62" si="15">I40+I61</f>
        <v>0</v>
      </c>
      <c r="J62" s="47">
        <f t="shared" si="15"/>
        <v>0</v>
      </c>
      <c r="K62" s="47">
        <f t="shared" si="15"/>
        <v>0</v>
      </c>
      <c r="L62" s="47">
        <f t="shared" si="15"/>
        <v>0</v>
      </c>
      <c r="M62" s="47">
        <f t="shared" si="15"/>
        <v>0</v>
      </c>
      <c r="N62" s="47">
        <f t="shared" si="15"/>
        <v>0</v>
      </c>
      <c r="O62" s="47">
        <f t="shared" si="15"/>
        <v>0</v>
      </c>
      <c r="P62" s="47">
        <f t="shared" si="15"/>
        <v>1574490</v>
      </c>
      <c r="Q62" s="47">
        <f t="shared" si="15"/>
        <v>0</v>
      </c>
      <c r="R62" s="47">
        <f t="shared" si="15"/>
        <v>0</v>
      </c>
      <c r="S62" s="47">
        <f t="shared" si="15"/>
        <v>0</v>
      </c>
      <c r="T62" s="47">
        <f t="shared" si="15"/>
        <v>0</v>
      </c>
      <c r="U62" s="47">
        <f t="shared" si="15"/>
        <v>-93636</v>
      </c>
      <c r="V62" s="47">
        <f t="shared" si="15"/>
        <v>50712478</v>
      </c>
      <c r="W62" s="47">
        <f t="shared" si="15"/>
        <v>52286968</v>
      </c>
      <c r="X62" s="47">
        <f t="shared" si="15"/>
        <v>0</v>
      </c>
      <c r="Y62" s="47">
        <f t="shared" si="15"/>
        <v>52286968</v>
      </c>
    </row>
    <row r="63" spans="1:25" ht="29.25" customHeight="1" x14ac:dyDescent="0.2">
      <c r="A63" s="280" t="s">
        <v>376</v>
      </c>
      <c r="B63" s="280"/>
      <c r="C63" s="280"/>
      <c r="D63" s="280"/>
      <c r="E63" s="280"/>
      <c r="F63" s="280"/>
      <c r="G63" s="10">
        <v>54</v>
      </c>
      <c r="H63" s="48">
        <f>SUM(H50:H58)</f>
        <v>0</v>
      </c>
      <c r="I63" s="48">
        <f t="shared" ref="I63:Y63" si="16">SUM(I50:I58)</f>
        <v>0</v>
      </c>
      <c r="J63" s="48">
        <f t="shared" si="16"/>
        <v>0</v>
      </c>
      <c r="K63" s="48">
        <f t="shared" si="16"/>
        <v>0</v>
      </c>
      <c r="L63" s="48">
        <f t="shared" si="16"/>
        <v>0</v>
      </c>
      <c r="M63" s="48">
        <f t="shared" si="16"/>
        <v>2229621</v>
      </c>
      <c r="N63" s="48">
        <f t="shared" si="16"/>
        <v>0</v>
      </c>
      <c r="O63" s="48">
        <f t="shared" si="16"/>
        <v>0</v>
      </c>
      <c r="P63" s="48">
        <f t="shared" si="16"/>
        <v>0</v>
      </c>
      <c r="Q63" s="48">
        <f t="shared" si="16"/>
        <v>0</v>
      </c>
      <c r="R63" s="48">
        <f t="shared" si="16"/>
        <v>0</v>
      </c>
      <c r="S63" s="48">
        <f t="shared" si="16"/>
        <v>0</v>
      </c>
      <c r="T63" s="48">
        <f t="shared" si="16"/>
        <v>0</v>
      </c>
      <c r="U63" s="48">
        <f t="shared" si="16"/>
        <v>13042263</v>
      </c>
      <c r="V63" s="48">
        <f t="shared" si="16"/>
        <v>-22296212</v>
      </c>
      <c r="W63" s="48">
        <f t="shared" si="16"/>
        <v>-7024328</v>
      </c>
      <c r="X63" s="48">
        <f t="shared" si="16"/>
        <v>0</v>
      </c>
      <c r="Y63" s="48">
        <f t="shared" si="16"/>
        <v>-7024328</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39370078740157483" right="0" top="0"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306" t="s">
        <v>393</v>
      </c>
      <c r="B1" s="307"/>
      <c r="C1" s="307"/>
      <c r="D1" s="307"/>
      <c r="E1" s="307"/>
      <c r="F1" s="307"/>
      <c r="G1" s="307"/>
      <c r="H1" s="307"/>
      <c r="I1" s="307"/>
      <c r="J1" s="307"/>
    </row>
    <row r="2" spans="1:10" x14ac:dyDescent="0.2">
      <c r="A2" s="307"/>
      <c r="B2" s="307"/>
      <c r="C2" s="307"/>
      <c r="D2" s="307"/>
      <c r="E2" s="307"/>
      <c r="F2" s="307"/>
      <c r="G2" s="307"/>
      <c r="H2" s="307"/>
      <c r="I2" s="307"/>
      <c r="J2" s="307"/>
    </row>
    <row r="3" spans="1:10" x14ac:dyDescent="0.2">
      <c r="A3" s="307"/>
      <c r="B3" s="307"/>
      <c r="C3" s="307"/>
      <c r="D3" s="307"/>
      <c r="E3" s="307"/>
      <c r="F3" s="307"/>
      <c r="G3" s="307"/>
      <c r="H3" s="307"/>
      <c r="I3" s="307"/>
      <c r="J3" s="307"/>
    </row>
    <row r="4" spans="1:10" x14ac:dyDescent="0.2">
      <c r="A4" s="307"/>
      <c r="B4" s="307"/>
      <c r="C4" s="307"/>
      <c r="D4" s="307"/>
      <c r="E4" s="307"/>
      <c r="F4" s="307"/>
      <c r="G4" s="307"/>
      <c r="H4" s="307"/>
      <c r="I4" s="307"/>
      <c r="J4" s="307"/>
    </row>
    <row r="5" spans="1:10" x14ac:dyDescent="0.2">
      <c r="A5" s="307"/>
      <c r="B5" s="307"/>
      <c r="C5" s="307"/>
      <c r="D5" s="307"/>
      <c r="E5" s="307"/>
      <c r="F5" s="307"/>
      <c r="G5" s="307"/>
      <c r="H5" s="307"/>
      <c r="I5" s="307"/>
      <c r="J5" s="307"/>
    </row>
    <row r="6" spans="1:10" x14ac:dyDescent="0.2">
      <c r="A6" s="307"/>
      <c r="B6" s="307"/>
      <c r="C6" s="307"/>
      <c r="D6" s="307"/>
      <c r="E6" s="307"/>
      <c r="F6" s="307"/>
      <c r="G6" s="307"/>
      <c r="H6" s="307"/>
      <c r="I6" s="307"/>
      <c r="J6" s="307"/>
    </row>
    <row r="7" spans="1:10" x14ac:dyDescent="0.2">
      <c r="A7" s="307"/>
      <c r="B7" s="307"/>
      <c r="C7" s="307"/>
      <c r="D7" s="307"/>
      <c r="E7" s="307"/>
      <c r="F7" s="307"/>
      <c r="G7" s="307"/>
      <c r="H7" s="307"/>
      <c r="I7" s="307"/>
      <c r="J7" s="307"/>
    </row>
    <row r="8" spans="1:10" x14ac:dyDescent="0.2">
      <c r="A8" s="307"/>
      <c r="B8" s="307"/>
      <c r="C8" s="307"/>
      <c r="D8" s="307"/>
      <c r="E8" s="307"/>
      <c r="F8" s="307"/>
      <c r="G8" s="307"/>
      <c r="H8" s="307"/>
      <c r="I8" s="307"/>
      <c r="J8" s="307"/>
    </row>
    <row r="9" spans="1:10" x14ac:dyDescent="0.2">
      <c r="A9" s="307"/>
      <c r="B9" s="307"/>
      <c r="C9" s="307"/>
      <c r="D9" s="307"/>
      <c r="E9" s="307"/>
      <c r="F9" s="307"/>
      <c r="G9" s="307"/>
      <c r="H9" s="307"/>
      <c r="I9" s="307"/>
      <c r="J9" s="307"/>
    </row>
    <row r="10" spans="1:10" x14ac:dyDescent="0.2">
      <c r="A10" s="307"/>
      <c r="B10" s="307"/>
      <c r="C10" s="307"/>
      <c r="D10" s="307"/>
      <c r="E10" s="307"/>
      <c r="F10" s="307"/>
      <c r="G10" s="307"/>
      <c r="H10" s="307"/>
      <c r="I10" s="307"/>
      <c r="J10" s="307"/>
    </row>
    <row r="11" spans="1:10" x14ac:dyDescent="0.2">
      <c r="A11" s="307"/>
      <c r="B11" s="307"/>
      <c r="C11" s="307"/>
      <c r="D11" s="307"/>
      <c r="E11" s="307"/>
      <c r="F11" s="307"/>
      <c r="G11" s="307"/>
      <c r="H11" s="307"/>
      <c r="I11" s="307"/>
      <c r="J11" s="307"/>
    </row>
    <row r="12" spans="1:10" x14ac:dyDescent="0.2">
      <c r="A12" s="307"/>
      <c r="B12" s="307"/>
      <c r="C12" s="307"/>
      <c r="D12" s="307"/>
      <c r="E12" s="307"/>
      <c r="F12" s="307"/>
      <c r="G12" s="307"/>
      <c r="H12" s="307"/>
      <c r="I12" s="307"/>
      <c r="J12" s="307"/>
    </row>
    <row r="13" spans="1:10" x14ac:dyDescent="0.2">
      <c r="A13" s="307"/>
      <c r="B13" s="307"/>
      <c r="C13" s="307"/>
      <c r="D13" s="307"/>
      <c r="E13" s="307"/>
      <c r="F13" s="307"/>
      <c r="G13" s="307"/>
      <c r="H13" s="307"/>
      <c r="I13" s="307"/>
      <c r="J13" s="307"/>
    </row>
    <row r="14" spans="1:10" x14ac:dyDescent="0.2">
      <c r="A14" s="307"/>
      <c r="B14" s="307"/>
      <c r="C14" s="307"/>
      <c r="D14" s="307"/>
      <c r="E14" s="307"/>
      <c r="F14" s="307"/>
      <c r="G14" s="307"/>
      <c r="H14" s="307"/>
      <c r="I14" s="307"/>
      <c r="J14" s="307"/>
    </row>
    <row r="15" spans="1:10" x14ac:dyDescent="0.2">
      <c r="A15" s="307"/>
      <c r="B15" s="307"/>
      <c r="C15" s="307"/>
      <c r="D15" s="307"/>
      <c r="E15" s="307"/>
      <c r="F15" s="307"/>
      <c r="G15" s="307"/>
      <c r="H15" s="307"/>
      <c r="I15" s="307"/>
      <c r="J15" s="307"/>
    </row>
    <row r="16" spans="1:10" x14ac:dyDescent="0.2">
      <c r="A16" s="307"/>
      <c r="B16" s="307"/>
      <c r="C16" s="307"/>
      <c r="D16" s="307"/>
      <c r="E16" s="307"/>
      <c r="F16" s="307"/>
      <c r="G16" s="307"/>
      <c r="H16" s="307"/>
      <c r="I16" s="307"/>
      <c r="J16" s="307"/>
    </row>
    <row r="17" spans="1:10" x14ac:dyDescent="0.2">
      <c r="A17" s="307"/>
      <c r="B17" s="307"/>
      <c r="C17" s="307"/>
      <c r="D17" s="307"/>
      <c r="E17" s="307"/>
      <c r="F17" s="307"/>
      <c r="G17" s="307"/>
      <c r="H17" s="307"/>
      <c r="I17" s="307"/>
      <c r="J17" s="307"/>
    </row>
    <row r="18" spans="1:10" x14ac:dyDescent="0.2">
      <c r="A18" s="307"/>
      <c r="B18" s="307"/>
      <c r="C18" s="307"/>
      <c r="D18" s="307"/>
      <c r="E18" s="307"/>
      <c r="F18" s="307"/>
      <c r="G18" s="307"/>
      <c r="H18" s="307"/>
      <c r="I18" s="307"/>
      <c r="J18" s="307"/>
    </row>
    <row r="19" spans="1:10" x14ac:dyDescent="0.2">
      <c r="A19" s="307"/>
      <c r="B19" s="307"/>
      <c r="C19" s="307"/>
      <c r="D19" s="307"/>
      <c r="E19" s="307"/>
      <c r="F19" s="307"/>
      <c r="G19" s="307"/>
      <c r="H19" s="307"/>
      <c r="I19" s="307"/>
      <c r="J19" s="307"/>
    </row>
    <row r="20" spans="1:10" x14ac:dyDescent="0.2">
      <c r="A20" s="307"/>
      <c r="B20" s="307"/>
      <c r="C20" s="307"/>
      <c r="D20" s="307"/>
      <c r="E20" s="307"/>
      <c r="F20" s="307"/>
      <c r="G20" s="307"/>
      <c r="H20" s="307"/>
      <c r="I20" s="307"/>
      <c r="J20" s="307"/>
    </row>
    <row r="21" spans="1:10" x14ac:dyDescent="0.2">
      <c r="A21" s="307"/>
      <c r="B21" s="307"/>
      <c r="C21" s="307"/>
      <c r="D21" s="307"/>
      <c r="E21" s="307"/>
      <c r="F21" s="307"/>
      <c r="G21" s="307"/>
      <c r="H21" s="307"/>
      <c r="I21" s="307"/>
      <c r="J21" s="307"/>
    </row>
    <row r="22" spans="1:10" x14ac:dyDescent="0.2">
      <c r="A22" s="307"/>
      <c r="B22" s="307"/>
      <c r="C22" s="307"/>
      <c r="D22" s="307"/>
      <c r="E22" s="307"/>
      <c r="F22" s="307"/>
      <c r="G22" s="307"/>
      <c r="H22" s="307"/>
      <c r="I22" s="307"/>
      <c r="J22" s="307"/>
    </row>
    <row r="23" spans="1:10" x14ac:dyDescent="0.2">
      <c r="A23" s="307"/>
      <c r="B23" s="307"/>
      <c r="C23" s="307"/>
      <c r="D23" s="307"/>
      <c r="E23" s="307"/>
      <c r="F23" s="307"/>
      <c r="G23" s="307"/>
      <c r="H23" s="307"/>
      <c r="I23" s="307"/>
      <c r="J23" s="307"/>
    </row>
    <row r="24" spans="1:10" x14ac:dyDescent="0.2">
      <c r="A24" s="307"/>
      <c r="B24" s="307"/>
      <c r="C24" s="307"/>
      <c r="D24" s="307"/>
      <c r="E24" s="307"/>
      <c r="F24" s="307"/>
      <c r="G24" s="307"/>
      <c r="H24" s="307"/>
      <c r="I24" s="307"/>
      <c r="J24" s="307"/>
    </row>
    <row r="25" spans="1:10" ht="102.75" customHeight="1" x14ac:dyDescent="0.2">
      <c r="A25" s="307"/>
      <c r="B25" s="307"/>
      <c r="C25" s="307"/>
      <c r="D25" s="307"/>
      <c r="E25" s="307"/>
      <c r="F25" s="307"/>
      <c r="G25" s="307"/>
      <c r="H25" s="307"/>
      <c r="I25" s="307"/>
      <c r="J25" s="307"/>
    </row>
    <row r="26" spans="1:10" ht="104.25" customHeight="1" x14ac:dyDescent="0.2">
      <c r="A26" s="307"/>
      <c r="B26" s="307"/>
      <c r="C26" s="307"/>
      <c r="D26" s="307"/>
      <c r="E26" s="307"/>
      <c r="F26" s="307"/>
      <c r="G26" s="307"/>
      <c r="H26" s="307"/>
      <c r="I26" s="307"/>
      <c r="J26" s="307"/>
    </row>
    <row r="27" spans="1:10" ht="75" customHeight="1" x14ac:dyDescent="0.2">
      <c r="A27" s="307"/>
      <c r="B27" s="307"/>
      <c r="C27" s="307"/>
      <c r="D27" s="307"/>
      <c r="E27" s="307"/>
      <c r="F27" s="307"/>
      <c r="G27" s="307"/>
      <c r="H27" s="307"/>
      <c r="I27" s="307"/>
      <c r="J27" s="307"/>
    </row>
    <row r="28" spans="1:10" ht="87.75" customHeight="1" x14ac:dyDescent="0.2">
      <c r="A28" s="307"/>
      <c r="B28" s="307"/>
      <c r="C28" s="307"/>
      <c r="D28" s="307"/>
      <c r="E28" s="307"/>
      <c r="F28" s="307"/>
      <c r="G28" s="307"/>
      <c r="H28" s="307"/>
      <c r="I28" s="307"/>
      <c r="J28" s="307"/>
    </row>
    <row r="29" spans="1:10" ht="85.5" customHeight="1" x14ac:dyDescent="0.2">
      <c r="A29" s="307"/>
      <c r="B29" s="307"/>
      <c r="C29" s="307"/>
      <c r="D29" s="307"/>
      <c r="E29" s="307"/>
      <c r="F29" s="307"/>
      <c r="G29" s="307"/>
      <c r="H29" s="307"/>
      <c r="I29" s="307"/>
      <c r="J29" s="307"/>
    </row>
    <row r="30" spans="1:10" ht="262.5" customHeight="1" x14ac:dyDescent="0.2">
      <c r="A30" s="307"/>
      <c r="B30" s="307"/>
      <c r="C30" s="307"/>
      <c r="D30" s="307"/>
      <c r="E30" s="307"/>
      <c r="F30" s="307"/>
      <c r="G30" s="307"/>
      <c r="H30" s="307"/>
      <c r="I30" s="307"/>
      <c r="J30" s="307"/>
    </row>
  </sheetData>
  <mergeCells count="1">
    <mergeCell ref="A1:J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FCEA-98CC-4E54-BD2B-432086595518}">
  <dimension ref="A1:I37"/>
  <sheetViews>
    <sheetView zoomScaleNormal="100" workbookViewId="0">
      <selection activeCell="H37" sqref="H37"/>
    </sheetView>
  </sheetViews>
  <sheetFormatPr defaultColWidth="9.140625" defaultRowHeight="12" x14ac:dyDescent="0.2"/>
  <cols>
    <col min="1" max="1" width="2.7109375" style="103" customWidth="1"/>
    <col min="2" max="2" width="43.140625" style="103" customWidth="1"/>
    <col min="3" max="3" width="10.7109375" style="104" customWidth="1"/>
    <col min="4" max="4" width="1.140625" style="104" customWidth="1"/>
    <col min="5" max="5" width="10.7109375" style="104" customWidth="1"/>
    <col min="6" max="6" width="1" style="104" customWidth="1"/>
    <col min="7" max="7" width="10.7109375" style="104" customWidth="1"/>
    <col min="8" max="8" width="75.7109375" style="119" customWidth="1"/>
    <col min="9" max="9" width="59" style="121" customWidth="1"/>
    <col min="10" max="16384" width="9.140625" style="121"/>
  </cols>
  <sheetData>
    <row r="1" spans="1:9" ht="15.75" x14ac:dyDescent="0.25">
      <c r="A1" s="144" t="s">
        <v>443</v>
      </c>
      <c r="H1" s="105" t="s">
        <v>446</v>
      </c>
    </row>
    <row r="2" spans="1:9" ht="12.75" x14ac:dyDescent="0.2">
      <c r="A2" s="145" t="s">
        <v>415</v>
      </c>
      <c r="H2" s="103"/>
    </row>
    <row r="3" spans="1:9" x14ac:dyDescent="0.2">
      <c r="H3" s="103"/>
    </row>
    <row r="5" spans="1:9" x14ac:dyDescent="0.2">
      <c r="B5" s="102"/>
    </row>
    <row r="6" spans="1:9" ht="15" customHeight="1" x14ac:dyDescent="0.2">
      <c r="B6" s="147" t="s">
        <v>426</v>
      </c>
      <c r="C6" s="148" t="s">
        <v>416</v>
      </c>
      <c r="D6" s="148"/>
      <c r="E6" s="148" t="s">
        <v>417</v>
      </c>
      <c r="F6" s="148"/>
      <c r="G6" s="148" t="s">
        <v>418</v>
      </c>
      <c r="H6" s="149" t="s">
        <v>419</v>
      </c>
    </row>
    <row r="7" spans="1:9" x14ac:dyDescent="0.2">
      <c r="B7" s="156" t="s">
        <v>444</v>
      </c>
      <c r="C7" s="124"/>
      <c r="D7" s="124"/>
      <c r="E7" s="124"/>
      <c r="F7" s="124"/>
      <c r="G7" s="124"/>
      <c r="H7" s="125"/>
    </row>
    <row r="8" spans="1:9" ht="15" customHeight="1" x14ac:dyDescent="0.2">
      <c r="B8" s="113"/>
      <c r="C8" s="126"/>
      <c r="E8" s="126"/>
    </row>
    <row r="9" spans="1:9" ht="15" customHeight="1" x14ac:dyDescent="0.2">
      <c r="B9" s="109" t="s">
        <v>427</v>
      </c>
      <c r="C9" s="110">
        <v>31317</v>
      </c>
      <c r="D9" s="110"/>
      <c r="E9" s="127">
        <v>32654</v>
      </c>
      <c r="F9" s="110"/>
      <c r="G9" s="110">
        <f>+C9-E9</f>
        <v>-1337</v>
      </c>
      <c r="H9" s="308" t="s">
        <v>462</v>
      </c>
      <c r="I9" s="152"/>
    </row>
    <row r="10" spans="1:9" ht="15" customHeight="1" x14ac:dyDescent="0.2">
      <c r="B10" s="109" t="s">
        <v>428</v>
      </c>
      <c r="C10" s="110">
        <v>327</v>
      </c>
      <c r="D10" s="110"/>
      <c r="E10" s="127">
        <v>327</v>
      </c>
      <c r="F10" s="110"/>
      <c r="G10" s="110">
        <f>+C10-E10</f>
        <v>0</v>
      </c>
      <c r="H10" s="308"/>
      <c r="I10" s="152"/>
    </row>
    <row r="11" spans="1:9" ht="15" customHeight="1" x14ac:dyDescent="0.2">
      <c r="B11" s="109" t="s">
        <v>429</v>
      </c>
      <c r="C11" s="110">
        <v>0</v>
      </c>
      <c r="D11" s="110"/>
      <c r="E11" s="127">
        <v>292</v>
      </c>
      <c r="F11" s="110"/>
      <c r="G11" s="110">
        <f t="shared" ref="G11" si="0">+C11-E11</f>
        <v>-292</v>
      </c>
      <c r="H11" s="308"/>
      <c r="I11" s="152"/>
    </row>
    <row r="12" spans="1:9" ht="15" customHeight="1" x14ac:dyDescent="0.2">
      <c r="B12" s="109" t="s">
        <v>430</v>
      </c>
      <c r="C12" s="128">
        <v>1272</v>
      </c>
      <c r="D12" s="112"/>
      <c r="E12" s="153">
        <v>0</v>
      </c>
      <c r="F12" s="112"/>
      <c r="G12" s="110">
        <f>+C12-E12</f>
        <v>1272</v>
      </c>
      <c r="H12" s="308" t="s">
        <v>463</v>
      </c>
      <c r="I12" s="152"/>
    </row>
    <row r="13" spans="1:9" ht="21" customHeight="1" x14ac:dyDescent="0.2">
      <c r="B13" s="129" t="s">
        <v>431</v>
      </c>
      <c r="C13" s="128">
        <v>357</v>
      </c>
      <c r="D13" s="130"/>
      <c r="E13" s="117">
        <v>0</v>
      </c>
      <c r="F13" s="130"/>
      <c r="G13" s="131">
        <f>+C13-E13</f>
        <v>357</v>
      </c>
      <c r="H13" s="309"/>
      <c r="I13" s="152"/>
    </row>
    <row r="14" spans="1:9" ht="15" customHeight="1" x14ac:dyDescent="0.2">
      <c r="B14" s="114" t="s">
        <v>421</v>
      </c>
      <c r="C14" s="115">
        <f>SUM(C9:C13)</f>
        <v>33273</v>
      </c>
      <c r="E14" s="115">
        <f>SUM(E9:E13)</f>
        <v>33273</v>
      </c>
      <c r="G14" s="132">
        <f>C14-E14</f>
        <v>0</v>
      </c>
      <c r="I14" s="152"/>
    </row>
    <row r="15" spans="1:9" x14ac:dyDescent="0.2">
      <c r="I15" s="152"/>
    </row>
    <row r="16" spans="1:9" x14ac:dyDescent="0.2">
      <c r="B16" s="109" t="s">
        <v>432</v>
      </c>
      <c r="C16" s="128">
        <v>7087</v>
      </c>
      <c r="D16" s="112"/>
      <c r="E16" s="153">
        <v>0</v>
      </c>
      <c r="F16" s="112"/>
      <c r="G16" s="110">
        <f>+C16-E16</f>
        <v>7087</v>
      </c>
      <c r="H16" s="308" t="s">
        <v>464</v>
      </c>
      <c r="I16" s="152"/>
    </row>
    <row r="17" spans="1:9" x14ac:dyDescent="0.2">
      <c r="B17" s="133" t="s">
        <v>433</v>
      </c>
      <c r="C17" s="128">
        <v>0</v>
      </c>
      <c r="D17" s="112"/>
      <c r="E17" s="154">
        <v>6624</v>
      </c>
      <c r="F17" s="134"/>
      <c r="G17" s="110">
        <f>+C17-E17</f>
        <v>-6624</v>
      </c>
      <c r="H17" s="308"/>
      <c r="I17" s="152"/>
    </row>
    <row r="18" spans="1:9" x14ac:dyDescent="0.2">
      <c r="B18" s="133" t="s">
        <v>434</v>
      </c>
      <c r="C18" s="128">
        <v>0</v>
      </c>
      <c r="D18" s="112"/>
      <c r="E18" s="154">
        <v>230</v>
      </c>
      <c r="F18" s="134"/>
      <c r="G18" s="110">
        <f>+C18-E18</f>
        <v>-230</v>
      </c>
      <c r="H18" s="308"/>
      <c r="I18" s="152"/>
    </row>
    <row r="19" spans="1:9" x14ac:dyDescent="0.2">
      <c r="B19" s="133" t="s">
        <v>435</v>
      </c>
      <c r="C19" s="128">
        <v>0</v>
      </c>
      <c r="D19" s="112"/>
      <c r="E19" s="117">
        <v>0</v>
      </c>
      <c r="F19" s="134"/>
      <c r="G19" s="110">
        <f>+C19-E19</f>
        <v>0</v>
      </c>
      <c r="H19" s="308"/>
      <c r="I19" s="152"/>
    </row>
    <row r="20" spans="1:9" x14ac:dyDescent="0.2">
      <c r="B20" s="129" t="s">
        <v>436</v>
      </c>
      <c r="C20" s="130">
        <v>0</v>
      </c>
      <c r="D20" s="130"/>
      <c r="E20" s="155">
        <v>233</v>
      </c>
      <c r="F20" s="130"/>
      <c r="G20" s="131">
        <f>+C20-E20</f>
        <v>-233</v>
      </c>
      <c r="H20" s="309"/>
      <c r="I20" s="152"/>
    </row>
    <row r="21" spans="1:9" ht="15" customHeight="1" x14ac:dyDescent="0.2">
      <c r="B21" s="114" t="s">
        <v>421</v>
      </c>
      <c r="C21" s="126">
        <f>SUM(C16:C20)</f>
        <v>7087</v>
      </c>
      <c r="E21" s="126">
        <f>SUM(E16:E20)</f>
        <v>7087</v>
      </c>
      <c r="G21" s="126">
        <f>C21-E21</f>
        <v>0</v>
      </c>
      <c r="I21" s="152"/>
    </row>
    <row r="22" spans="1:9" x14ac:dyDescent="0.2">
      <c r="C22" s="126"/>
      <c r="I22" s="152"/>
    </row>
    <row r="23" spans="1:9" x14ac:dyDescent="0.2">
      <c r="B23" s="109" t="s">
        <v>437</v>
      </c>
      <c r="C23" s="128">
        <v>110193</v>
      </c>
      <c r="D23" s="112"/>
      <c r="E23" s="128">
        <v>118380</v>
      </c>
      <c r="F23" s="112"/>
      <c r="G23" s="110">
        <f>+C23-E23</f>
        <v>-8187</v>
      </c>
      <c r="H23" s="308" t="s">
        <v>465</v>
      </c>
      <c r="I23" s="152"/>
    </row>
    <row r="24" spans="1:9" x14ac:dyDescent="0.2">
      <c r="B24" s="109" t="s">
        <v>438</v>
      </c>
      <c r="C24" s="128">
        <v>55829</v>
      </c>
      <c r="D24" s="110"/>
      <c r="E24" s="110">
        <v>0</v>
      </c>
      <c r="F24" s="110"/>
      <c r="G24" s="110">
        <f t="shared" ref="G24:G26" si="1">+C24-E24</f>
        <v>55829</v>
      </c>
      <c r="H24" s="310"/>
      <c r="I24" s="152"/>
    </row>
    <row r="25" spans="1:9" ht="24" x14ac:dyDescent="0.2">
      <c r="B25" s="135" t="s">
        <v>439</v>
      </c>
      <c r="C25" s="110">
        <v>12673</v>
      </c>
      <c r="D25" s="110"/>
      <c r="E25" s="110">
        <v>0</v>
      </c>
      <c r="F25" s="110"/>
      <c r="G25" s="110">
        <f t="shared" si="1"/>
        <v>12673</v>
      </c>
      <c r="H25" s="310"/>
      <c r="I25" s="152"/>
    </row>
    <row r="26" spans="1:9" x14ac:dyDescent="0.2">
      <c r="B26" s="136" t="s">
        <v>440</v>
      </c>
      <c r="C26" s="110">
        <v>0</v>
      </c>
      <c r="D26" s="110"/>
      <c r="E26" s="127">
        <v>60315</v>
      </c>
      <c r="F26" s="110"/>
      <c r="G26" s="110">
        <f t="shared" si="1"/>
        <v>-60315</v>
      </c>
      <c r="H26" s="310"/>
      <c r="I26" s="152"/>
    </row>
    <row r="27" spans="1:9" ht="15" customHeight="1" x14ac:dyDescent="0.2">
      <c r="A27" s="113"/>
      <c r="B27" s="114" t="s">
        <v>421</v>
      </c>
      <c r="C27" s="115">
        <f>SUM(C23:C26)</f>
        <v>178695</v>
      </c>
      <c r="D27" s="115"/>
      <c r="E27" s="115">
        <f>SUM(E23:E26)</f>
        <v>178695</v>
      </c>
      <c r="F27" s="115"/>
      <c r="G27" s="115">
        <f>SUM(G23:G26)</f>
        <v>0</v>
      </c>
      <c r="H27" s="114"/>
      <c r="I27" s="152"/>
    </row>
    <row r="28" spans="1:9" x14ac:dyDescent="0.2">
      <c r="C28" s="126"/>
      <c r="I28" s="152"/>
    </row>
    <row r="29" spans="1:9" x14ac:dyDescent="0.2">
      <c r="A29" s="113"/>
      <c r="B29" s="138" t="s">
        <v>460</v>
      </c>
      <c r="C29" s="110">
        <v>19380</v>
      </c>
      <c r="D29" s="110"/>
      <c r="E29" s="110">
        <v>0</v>
      </c>
      <c r="F29" s="139"/>
      <c r="G29" s="110">
        <f>C29-E29</f>
        <v>19380</v>
      </c>
      <c r="H29" s="308" t="s">
        <v>466</v>
      </c>
      <c r="I29" s="152"/>
    </row>
    <row r="30" spans="1:9" x14ac:dyDescent="0.2">
      <c r="A30" s="113"/>
      <c r="B30" s="138" t="s">
        <v>461</v>
      </c>
      <c r="C30" s="110">
        <v>50713</v>
      </c>
      <c r="D30" s="110"/>
      <c r="E30" s="110">
        <v>0</v>
      </c>
      <c r="F30" s="139"/>
      <c r="G30" s="110">
        <f>C30-E30</f>
        <v>50713</v>
      </c>
      <c r="H30" s="308"/>
      <c r="I30" s="152"/>
    </row>
    <row r="31" spans="1:9" x14ac:dyDescent="0.2">
      <c r="A31" s="113"/>
      <c r="B31" s="140" t="s">
        <v>441</v>
      </c>
      <c r="C31" s="131">
        <v>0</v>
      </c>
      <c r="D31" s="141"/>
      <c r="E31" s="142">
        <v>70093</v>
      </c>
      <c r="F31" s="141"/>
      <c r="G31" s="131">
        <f>C31-E31</f>
        <v>-70093</v>
      </c>
      <c r="H31" s="309"/>
      <c r="I31" s="152"/>
    </row>
    <row r="32" spans="1:9" ht="15" customHeight="1" x14ac:dyDescent="0.2">
      <c r="A32" s="113"/>
      <c r="B32" s="114" t="s">
        <v>421</v>
      </c>
      <c r="C32" s="137">
        <f>SUM(C29:C31)</f>
        <v>70093</v>
      </c>
      <c r="D32" s="137"/>
      <c r="E32" s="137">
        <f>SUM(E29:E31)</f>
        <v>70093</v>
      </c>
      <c r="F32" s="137"/>
      <c r="G32" s="137">
        <f t="shared" ref="G32" si="2">+C32-E32</f>
        <v>0</v>
      </c>
      <c r="H32" s="113"/>
      <c r="I32" s="152"/>
    </row>
    <row r="33" spans="1:9" x14ac:dyDescent="0.2">
      <c r="A33" s="113"/>
      <c r="B33" s="113"/>
      <c r="C33" s="137"/>
      <c r="D33" s="137"/>
      <c r="E33" s="137"/>
      <c r="F33" s="137"/>
      <c r="G33" s="143"/>
      <c r="H33" s="113"/>
      <c r="I33" s="152"/>
    </row>
    <row r="34" spans="1:9" ht="43.5" customHeight="1" x14ac:dyDescent="0.2">
      <c r="A34" s="113"/>
      <c r="B34" s="138" t="s">
        <v>458</v>
      </c>
      <c r="C34" s="110">
        <v>110486</v>
      </c>
      <c r="D34" s="110"/>
      <c r="E34" s="110">
        <v>0</v>
      </c>
      <c r="F34" s="139"/>
      <c r="G34" s="110">
        <f t="shared" ref="G34:G37" si="3">+C34-E34</f>
        <v>110486</v>
      </c>
      <c r="H34" s="308" t="s">
        <v>467</v>
      </c>
      <c r="I34" s="152"/>
    </row>
    <row r="35" spans="1:9" ht="43.5" customHeight="1" x14ac:dyDescent="0.2">
      <c r="A35" s="113"/>
      <c r="B35" s="135" t="s">
        <v>459</v>
      </c>
      <c r="C35" s="110">
        <v>14052</v>
      </c>
      <c r="D35" s="110"/>
      <c r="E35" s="110">
        <v>0</v>
      </c>
      <c r="F35" s="139"/>
      <c r="G35" s="110">
        <f t="shared" si="3"/>
        <v>14052</v>
      </c>
      <c r="H35" s="308"/>
      <c r="I35" s="152"/>
    </row>
    <row r="36" spans="1:9" ht="43.5" customHeight="1" x14ac:dyDescent="0.2">
      <c r="A36" s="113"/>
      <c r="B36" s="140" t="s">
        <v>442</v>
      </c>
      <c r="C36" s="141">
        <v>0</v>
      </c>
      <c r="D36" s="141"/>
      <c r="E36" s="142">
        <v>124538</v>
      </c>
      <c r="F36" s="141"/>
      <c r="G36" s="131">
        <f t="shared" si="3"/>
        <v>-124538</v>
      </c>
      <c r="H36" s="309"/>
      <c r="I36" s="152"/>
    </row>
    <row r="37" spans="1:9" ht="15" customHeight="1" x14ac:dyDescent="0.2">
      <c r="A37" s="113"/>
      <c r="B37" s="114" t="s">
        <v>421</v>
      </c>
      <c r="C37" s="137">
        <f>SUM(C34:C36)</f>
        <v>124538</v>
      </c>
      <c r="D37" s="137"/>
      <c r="E37" s="137">
        <f>SUM(E34:E36)</f>
        <v>124538</v>
      </c>
      <c r="F37" s="137"/>
      <c r="G37" s="143">
        <f t="shared" si="3"/>
        <v>0</v>
      </c>
      <c r="H37" s="113"/>
      <c r="I37" s="152"/>
    </row>
  </sheetData>
  <mergeCells count="6">
    <mergeCell ref="H34:H36"/>
    <mergeCell ref="H9:H11"/>
    <mergeCell ref="H12:H13"/>
    <mergeCell ref="H16:H20"/>
    <mergeCell ref="H23:H26"/>
    <mergeCell ref="H29:H31"/>
  </mergeCells>
  <dataValidations count="1">
    <dataValidation type="whole" operator="greaterThanOrEqual" allowBlank="1" showInputMessage="1" showErrorMessage="1" errorTitle="Pogrešan upis" error="Dopušten je upis samo pozitivnih cjelobrojnih vrijednosti ili nule" sqref="C24:D26" xr:uid="{0D98F490-A577-4F04-81D2-2766A8E46F62}">
      <formula1>0</formula1>
    </dataValidation>
  </dataValidations>
  <pageMargins left="0.39370078740157483" right="0" top="0.39370078740157483" bottom="0" header="0" footer="0"/>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B0BD-74D8-4088-9178-E8809E87612F}">
  <dimension ref="A1:J29"/>
  <sheetViews>
    <sheetView zoomScaleNormal="100" workbookViewId="0">
      <selection activeCell="E17" sqref="E17"/>
    </sheetView>
  </sheetViews>
  <sheetFormatPr defaultColWidth="9.140625" defaultRowHeight="12" x14ac:dyDescent="0.2"/>
  <cols>
    <col min="1" max="1" width="2.7109375" style="103" customWidth="1"/>
    <col min="2" max="2" width="50.140625" style="103" customWidth="1"/>
    <col min="3" max="3" width="10.7109375" style="104" customWidth="1"/>
    <col min="4" max="4" width="1.140625" style="104" customWidth="1"/>
    <col min="5" max="5" width="10.7109375" style="104" customWidth="1"/>
    <col min="6" max="6" width="1" style="104" customWidth="1"/>
    <col min="7" max="7" width="10.7109375" style="104" customWidth="1"/>
    <col min="8" max="8" width="65.7109375" style="103" customWidth="1"/>
    <col min="9" max="9" width="9.140625" style="103"/>
    <col min="10" max="10" width="11.42578125" style="103" bestFit="1" customWidth="1"/>
    <col min="11" max="16384" width="9.140625" style="103"/>
  </cols>
  <sheetData>
    <row r="1" spans="1:10" ht="15.75" x14ac:dyDescent="0.25">
      <c r="A1" s="144" t="s">
        <v>443</v>
      </c>
      <c r="H1" s="105" t="s">
        <v>446</v>
      </c>
    </row>
    <row r="2" spans="1:10" ht="12.75" x14ac:dyDescent="0.2">
      <c r="A2" s="145" t="s">
        <v>415</v>
      </c>
    </row>
    <row r="3" spans="1:10" ht="12.75" x14ac:dyDescent="0.2">
      <c r="A3" s="145"/>
    </row>
    <row r="5" spans="1:10" x14ac:dyDescent="0.2">
      <c r="B5" s="102"/>
    </row>
    <row r="6" spans="1:10" ht="15" customHeight="1" x14ac:dyDescent="0.2">
      <c r="B6" s="147" t="s">
        <v>105</v>
      </c>
      <c r="C6" s="157" t="s">
        <v>416</v>
      </c>
      <c r="D6" s="157"/>
      <c r="E6" s="157" t="s">
        <v>417</v>
      </c>
      <c r="F6" s="157"/>
      <c r="G6" s="157" t="s">
        <v>418</v>
      </c>
      <c r="H6" s="158" t="s">
        <v>419</v>
      </c>
    </row>
    <row r="7" spans="1:10" s="121" customFormat="1" x14ac:dyDescent="0.2">
      <c r="A7" s="103"/>
      <c r="B7" s="156" t="s">
        <v>444</v>
      </c>
      <c r="C7" s="159"/>
      <c r="D7" s="159"/>
      <c r="E7" s="159"/>
      <c r="F7" s="159"/>
      <c r="G7" s="159"/>
      <c r="H7" s="159"/>
    </row>
    <row r="8" spans="1:10" x14ac:dyDescent="0.2">
      <c r="B8" s="106"/>
      <c r="C8" s="107"/>
      <c r="D8" s="107"/>
      <c r="E8" s="107"/>
      <c r="F8" s="107"/>
      <c r="G8" s="107"/>
      <c r="H8" s="108"/>
    </row>
    <row r="9" spans="1:10" ht="18.75" customHeight="1" x14ac:dyDescent="0.2">
      <c r="B9" s="109" t="s">
        <v>448</v>
      </c>
      <c r="C9" s="110">
        <v>453</v>
      </c>
      <c r="D9" s="110"/>
      <c r="E9" s="110">
        <v>0</v>
      </c>
      <c r="F9" s="110"/>
      <c r="G9" s="110">
        <f>+C9-E9</f>
        <v>453</v>
      </c>
      <c r="H9" s="308" t="s">
        <v>445</v>
      </c>
      <c r="J9" s="111"/>
    </row>
    <row r="10" spans="1:10" ht="18.75" customHeight="1" x14ac:dyDescent="0.2">
      <c r="B10" s="109" t="s">
        <v>449</v>
      </c>
      <c r="C10" s="110">
        <v>1979</v>
      </c>
      <c r="D10" s="112"/>
      <c r="E10" s="110">
        <v>0</v>
      </c>
      <c r="F10" s="112"/>
      <c r="G10" s="110">
        <f t="shared" ref="G10" si="0">+C10-E10</f>
        <v>1979</v>
      </c>
      <c r="H10" s="311"/>
    </row>
    <row r="11" spans="1:10" ht="18.75" customHeight="1" x14ac:dyDescent="0.2">
      <c r="B11" s="109" t="s">
        <v>420</v>
      </c>
      <c r="C11" s="110">
        <v>0</v>
      </c>
      <c r="D11" s="112"/>
      <c r="E11" s="110">
        <v>1465</v>
      </c>
      <c r="F11" s="112"/>
      <c r="G11" s="110">
        <f>+C11-E11</f>
        <v>-1465</v>
      </c>
      <c r="H11" s="312"/>
    </row>
    <row r="12" spans="1:10" s="113" customFormat="1" ht="15" customHeight="1" x14ac:dyDescent="0.2">
      <c r="B12" s="114" t="s">
        <v>421</v>
      </c>
      <c r="C12" s="115">
        <f>SUM(C9:C10)</f>
        <v>2432</v>
      </c>
      <c r="D12" s="115"/>
      <c r="E12" s="115">
        <f>SUM(E9:E11)</f>
        <v>1465</v>
      </c>
      <c r="F12" s="115"/>
      <c r="G12" s="115">
        <f>+C12-E12</f>
        <v>967</v>
      </c>
      <c r="H12" s="114"/>
    </row>
    <row r="13" spans="1:10" x14ac:dyDescent="0.2">
      <c r="B13" s="106"/>
      <c r="C13" s="107"/>
      <c r="D13" s="107"/>
      <c r="E13" s="107"/>
      <c r="F13" s="107"/>
      <c r="G13" s="150"/>
      <c r="H13" s="108"/>
    </row>
    <row r="14" spans="1:10" x14ac:dyDescent="0.2">
      <c r="B14" s="106"/>
      <c r="C14" s="107"/>
      <c r="D14" s="107"/>
      <c r="E14" s="107"/>
      <c r="F14" s="107"/>
      <c r="G14" s="150"/>
      <c r="H14" s="108"/>
    </row>
    <row r="15" spans="1:10" ht="15" customHeight="1" x14ac:dyDescent="0.2">
      <c r="B15" s="116" t="s">
        <v>447</v>
      </c>
      <c r="C15" s="110">
        <v>233528</v>
      </c>
      <c r="D15" s="110"/>
      <c r="E15" s="117">
        <v>230797</v>
      </c>
      <c r="F15" s="110"/>
      <c r="G15" s="110">
        <f t="shared" ref="G15:G22" si="1">+C15-E15</f>
        <v>2731</v>
      </c>
      <c r="H15" s="308" t="s">
        <v>457</v>
      </c>
      <c r="J15" s="146"/>
    </row>
    <row r="16" spans="1:10" ht="15" customHeight="1" x14ac:dyDescent="0.2">
      <c r="B16" s="116" t="s">
        <v>450</v>
      </c>
      <c r="C16" s="110">
        <v>33868</v>
      </c>
      <c r="D16" s="110"/>
      <c r="E16" s="117">
        <v>35003</v>
      </c>
      <c r="F16" s="110"/>
      <c r="G16" s="110">
        <f t="shared" si="1"/>
        <v>-1135</v>
      </c>
      <c r="H16" s="311"/>
      <c r="J16" s="146"/>
    </row>
    <row r="17" spans="2:10" ht="15" customHeight="1" x14ac:dyDescent="0.2">
      <c r="B17" s="116" t="s">
        <v>451</v>
      </c>
      <c r="C17" s="110">
        <v>6630</v>
      </c>
      <c r="D17" s="110"/>
      <c r="E17" s="117">
        <v>0</v>
      </c>
      <c r="F17" s="110"/>
      <c r="G17" s="110">
        <f t="shared" si="1"/>
        <v>6630</v>
      </c>
      <c r="H17" s="311"/>
      <c r="J17" s="146"/>
    </row>
    <row r="18" spans="2:10" ht="15" customHeight="1" x14ac:dyDescent="0.2">
      <c r="B18" s="109" t="s">
        <v>452</v>
      </c>
      <c r="C18" s="110">
        <v>2570</v>
      </c>
      <c r="D18" s="112"/>
      <c r="E18" s="110">
        <v>2570</v>
      </c>
      <c r="F18" s="112"/>
      <c r="G18" s="110">
        <f t="shared" si="1"/>
        <v>0</v>
      </c>
      <c r="H18" s="311"/>
      <c r="J18" s="146"/>
    </row>
    <row r="19" spans="2:10" ht="15" customHeight="1" x14ac:dyDescent="0.2">
      <c r="B19" s="109" t="s">
        <v>453</v>
      </c>
      <c r="C19" s="110">
        <v>6440</v>
      </c>
      <c r="D19" s="112"/>
      <c r="E19" s="118">
        <v>0</v>
      </c>
      <c r="F19" s="112"/>
      <c r="G19" s="110">
        <f t="shared" si="1"/>
        <v>6440</v>
      </c>
      <c r="H19" s="311"/>
      <c r="J19" s="146"/>
    </row>
    <row r="20" spans="2:10" ht="15" customHeight="1" x14ac:dyDescent="0.2">
      <c r="B20" s="116" t="s">
        <v>454</v>
      </c>
      <c r="C20" s="110">
        <v>922</v>
      </c>
      <c r="D20" s="110"/>
      <c r="E20" s="117">
        <v>0</v>
      </c>
      <c r="F20" s="110"/>
      <c r="G20" s="110">
        <f t="shared" si="1"/>
        <v>922</v>
      </c>
      <c r="H20" s="311"/>
      <c r="J20" s="146"/>
    </row>
    <row r="21" spans="2:10" ht="15" customHeight="1" x14ac:dyDescent="0.2">
      <c r="B21" s="109" t="s">
        <v>422</v>
      </c>
      <c r="C21" s="110">
        <v>0</v>
      </c>
      <c r="D21" s="110"/>
      <c r="E21" s="110">
        <v>14621</v>
      </c>
      <c r="F21" s="110"/>
      <c r="G21" s="110">
        <f>+C21-E21</f>
        <v>-14621</v>
      </c>
      <c r="H21" s="312"/>
      <c r="J21" s="146"/>
    </row>
    <row r="22" spans="2:10" s="113" customFormat="1" ht="15" customHeight="1" x14ac:dyDescent="0.2">
      <c r="B22" s="114" t="s">
        <v>421</v>
      </c>
      <c r="C22" s="115">
        <f>SUM(C15:C21)</f>
        <v>283958</v>
      </c>
      <c r="D22" s="115"/>
      <c r="E22" s="115">
        <f>SUM(E15:E21)</f>
        <v>282991</v>
      </c>
      <c r="F22" s="115"/>
      <c r="G22" s="115">
        <f t="shared" si="1"/>
        <v>967</v>
      </c>
      <c r="H22" s="114"/>
      <c r="J22" s="146"/>
    </row>
    <row r="23" spans="2:10" x14ac:dyDescent="0.2">
      <c r="G23" s="151"/>
      <c r="H23" s="119"/>
    </row>
    <row r="24" spans="2:10" x14ac:dyDescent="0.2">
      <c r="G24" s="151"/>
    </row>
    <row r="25" spans="2:10" s="121" customFormat="1" ht="15" customHeight="1" x14ac:dyDescent="0.2">
      <c r="B25" s="120" t="s">
        <v>455</v>
      </c>
      <c r="C25" s="110">
        <v>3051</v>
      </c>
      <c r="D25" s="110"/>
      <c r="E25" s="110">
        <v>0</v>
      </c>
      <c r="F25" s="110"/>
      <c r="G25" s="110">
        <f t="shared" ref="G25:G29" si="2">+C25-E25</f>
        <v>3051</v>
      </c>
      <c r="H25" s="313" t="s">
        <v>423</v>
      </c>
    </row>
    <row r="26" spans="2:10" s="121" customFormat="1" ht="15" customHeight="1" x14ac:dyDescent="0.2">
      <c r="B26" s="120" t="s">
        <v>456</v>
      </c>
      <c r="C26" s="110">
        <v>-2857</v>
      </c>
      <c r="D26" s="110"/>
      <c r="E26" s="110">
        <v>0</v>
      </c>
      <c r="F26" s="110"/>
      <c r="G26" s="110">
        <f t="shared" si="2"/>
        <v>-2857</v>
      </c>
      <c r="H26" s="313"/>
    </row>
    <row r="27" spans="2:10" s="121" customFormat="1" ht="15" customHeight="1" x14ac:dyDescent="0.2">
      <c r="B27" s="120" t="s">
        <v>424</v>
      </c>
      <c r="C27" s="110">
        <v>0</v>
      </c>
      <c r="D27" s="110"/>
      <c r="E27" s="110">
        <v>545</v>
      </c>
      <c r="F27" s="110"/>
      <c r="G27" s="110">
        <f t="shared" si="2"/>
        <v>-545</v>
      </c>
      <c r="H27" s="313"/>
    </row>
    <row r="28" spans="2:10" s="121" customFormat="1" ht="15" customHeight="1" x14ac:dyDescent="0.2">
      <c r="B28" s="120" t="s">
        <v>425</v>
      </c>
      <c r="C28" s="110">
        <v>0</v>
      </c>
      <c r="D28" s="110"/>
      <c r="E28" s="110">
        <v>-351</v>
      </c>
      <c r="F28" s="110"/>
      <c r="G28" s="110">
        <f t="shared" si="2"/>
        <v>351</v>
      </c>
      <c r="H28" s="314"/>
    </row>
    <row r="29" spans="2:10" s="123" customFormat="1" ht="15" customHeight="1" x14ac:dyDescent="0.2">
      <c r="B29" s="114" t="s">
        <v>421</v>
      </c>
      <c r="C29" s="115">
        <f>SUM(C25:C28)</f>
        <v>194</v>
      </c>
      <c r="D29" s="115"/>
      <c r="E29" s="115">
        <f>SUM(E25:E28)</f>
        <v>194</v>
      </c>
      <c r="F29" s="115"/>
      <c r="G29" s="115">
        <f t="shared" si="2"/>
        <v>0</v>
      </c>
      <c r="H29" s="122"/>
    </row>
  </sheetData>
  <mergeCells count="3">
    <mergeCell ref="H9:H11"/>
    <mergeCell ref="H25:H28"/>
    <mergeCell ref="H15:H21"/>
  </mergeCells>
  <pageMargins left="0.39370078740157483" right="0" top="0.39370078740157483" bottom="0" header="0" footer="0"/>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Opći podaci</vt:lpstr>
      <vt:lpstr>Bilanca</vt:lpstr>
      <vt:lpstr>RDG</vt:lpstr>
      <vt:lpstr>NT_D</vt:lpstr>
      <vt:lpstr>PK</vt:lpstr>
      <vt:lpstr>Bilješke</vt:lpstr>
      <vt:lpstr>Bilješke razlike Bilanca</vt:lpstr>
      <vt:lpstr>Bilješke razlike RDG</vt:lpstr>
      <vt:lpstr>Bilanca!Print_Area</vt:lpstr>
      <vt:lpstr>'Bilješke razlike Bilanca'!Print_Area</vt:lpstr>
      <vt:lpstr>'Bilješke razlike RDG'!Print_Area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Agapito</cp:lastModifiedBy>
  <cp:lastPrinted>2024-04-12T13:06:00Z</cp:lastPrinted>
  <dcterms:created xsi:type="dcterms:W3CDTF">2008-10-17T11:51:54Z</dcterms:created>
  <dcterms:modified xsi:type="dcterms:W3CDTF">2024-04-15T13:57:26Z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