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X:\financije\BURZA FINANCIJSKE OBJAVE\2023\2Q 2023\"/>
    </mc:Choice>
  </mc:AlternateContent>
  <xr:revisionPtr revIDLastSave="0" documentId="13_ncr:1_{A1CA27D9-AD47-4ECE-9C67-703FD4C93CE0}"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20"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<sst xmlns="http://schemas.openxmlformats.org/spreadsheetml/2006/main" count="535" uniqueCount="470">
  <si>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</si>
  <si>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</si>
  <si>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</si>
  <si>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</si>
  <si>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</si>
  <si>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</si>
  <si>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</si>
  <si>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</si>
  <si>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</si>
  <si>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</si>
  <si>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</si>
  <si>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</si>
  <si>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</si>
  <si>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</si>
  <si>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</si>
  <si>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</si>
  <si>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</si>
  <si>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</si>
  <si>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</si>
  <si>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</si>
  <si>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</si>
  <si>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</si>
  <si>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</si>
  <si>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</si>
  <si>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</si>
  <si>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</si>
  <si>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</si>
  <si>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</si>
  <si>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</si>
  <si>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</si>
  <si>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</si>
  <si>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</si>
  <si>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</si>
  <si>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</si>
  <si>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</si>
  <si>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</si>
  <si>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</si>
  <si>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</si>
  <si>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</si>
  <si>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</si>
  <si>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</si>
  <si>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</si>
  <si>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</si>
  <si>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</si>
  <si>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</si>
  <si>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</si>
  <si>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</si>
  <si>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</si>
  <si>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</si>
  <si>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</si>
  <si>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</si>
  <si>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</si>
  <si>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</si>
  <si>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</si>
  <si>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</si>
  <si>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</si>
  <si>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</si>
  <si>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</si>
  <si>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</si>
  <si>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</si>
  <si>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</si>
  <si>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</si>
  <si>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</si>
  <si>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</si>
  <si>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</si>
  <si>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</si>
  <si>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</si>
  <si>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</si>
  <si>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</si>
  <si>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</si>
  <si>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</si>
  <si>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</si>
  <si>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</si>
  <si>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</si>
  <si>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</si>
  <si>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</si>
  <si>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</si>
  <si>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</si>
  <si>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</si>
  <si>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</si>
  <si>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</si>
  <si>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</si>
  <si>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</si>
  <si>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</si>
  <si>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</si>
  <si>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</si>
  <si>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</si>
  <si>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</si>
  <si>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</si>
  <si>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</si>
  <si>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</si>
  <si>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</si>
  <si>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</si>
  <si>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</si>
  <si>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</si>
  <si>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</si>
  <si>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</si>
  <si>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</si>
  <si>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</si>
  <si>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</si>
  <si>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</si>
  <si>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</si>
  <si>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</si>
  <si>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</si>
  <si>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</si>
  <si>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</si>
  <si>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</si>
  <si>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</si>
  <si>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</si>
  <si>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</si>
  <si>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</si>
  <si>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</si>
  <si>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</si>
  <si>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</si>
  <si>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</si>
  <si>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</si>
  <si>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</si>
  <si>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</si>
  <si>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</si>
  <si>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</si>
  <si>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</si>
  <si>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</si>
  <si>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</si>
  <si>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</si>
  <si>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</si>
  <si>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</si>
  <si>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</si>
  <si>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</si>
  <si>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</si>
  <si>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</si>
  <si>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</si>
  <si>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</si>
  <si>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</si>
  <si>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</si>
  <si>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</si>
  <si>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</si>
  <si>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</si>
  <si>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</si>
  <si>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</si>
  <si>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</si>
  <si>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</si>
  <si>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</si>
  <si>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</si>
  <si>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</si>
  <si>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</si>
  <si>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</si>
  <si>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</si>
  <si>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</si>
  <si>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</si>
  <si>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</si>
  <si>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</si>
  <si>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</si>
  <si>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</si>
  <si>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</si>
  <si>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</si>
  <si>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</si>
  <si>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</si>
  <si>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</si>
  <si>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</si>
  <si>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</si>
  <si>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</si>
  <si>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</si>
  <si>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</si>
  <si>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</si>
  <si>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</si>
  <si>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</si>
  <si>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</si>
  <si>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</si>
  <si>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</si>
  <si>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</si>
  <si>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</si>
  <si>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</si>
  <si>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</si>
  <si>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</si>
  <si>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</si>
  <si>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</si>
  <si>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</si>
  <si>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</si>
  <si>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</si>
  <si>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</si>
  <si>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</si>
  <si>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</si>
  <si>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</si>
  <si>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</si>
  <si>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</si>
  <si>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</si>
  <si>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</si>
  <si>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</si>
  <si>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</si>
  <si>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</si>
  <si>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</si>
  <si>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</si>
  <si>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</si>
  <si>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</si>
  <si>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</si>
  <si>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</si>
  <si>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</si>
  <si>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</si>
  <si>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</si>
  <si>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</si>
  <si>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</si>
  <si>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</si>
  <si>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</si>
  <si>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</si>
  <si>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</si>
  <si>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</si>
  <si>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</si>
  <si>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</si>
  <si>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</si>
  <si>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</si>
  <si>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</si>
  <si>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</si>
  <si>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</si>
  <si>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</si>
  <si>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</si>
  <si>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</si>
  <si>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</si>
  <si>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</si>
  <si>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</si>
  <si>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</si>
  <si>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</si>
  <si>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</si>
  <si>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</si>
  <si>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</si>
  <si>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</si>
  <si>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</si>
  <si>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</si>
  <si>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</si>
  <si>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</si>
  <si>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</si>
  <si>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</si>
  <si>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</si>
  <si>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</si>
  <si>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</si>
  <si>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</si>
  <si>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</si>
  <si>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</si>
  <si>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</si>
  <si>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</si>
  <si>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</si>
  <si>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</si>
  <si>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</si>
  <si>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</si>
  <si>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</si>
  <si>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</si>
  <si>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</si>
  <si>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</si>
  <si>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</si>
  <si>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</si>
  <si>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</si>
  <si>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</si>
  <si>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</si>
  <si>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</si>
  <si>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</si>
  <si>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</si>
  <si>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</si>
  <si>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</si>
  <si>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</si>
  <si>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</si>
  <si>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</si>
  <si>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</si>
  <si>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</si>
  <si>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</si>
  <si>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</si>
  <si>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</si>
  <si>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</si>
  <si>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</si>
  <si>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</si>
  <si>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</si>
  <si>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</si>
  <si>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</si>
  <si>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</si>
  <si>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</si>
  <si>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</si>
  <si>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</si>
  <si>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</si>
  <si>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</si>
  <si>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</si>
  <si>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</si>
  <si>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</si>
  <si>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</si>
  <si>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</si>
  <si>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</si>
  <si>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</si>
  <si>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</si>
  <si>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</si>
  <si>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</si>
  <si>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</si>
  <si>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</si>
  <si>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</si>
  <si>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</si>
  <si>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</si>
  <si>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</si>
  <si>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</si>
  <si>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</si>
  <si>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</si>
  <si>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</si>
  <si>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</si>
  <si>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</si>
  <si>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</si>
  <si>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</si>
  <si>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</si>
  <si>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</si>
  <si>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</si>
  <si>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</si>
  <si>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</si>
  <si>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</si>
  <si>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</si>
  <si>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</si>
  <si>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</si>
  <si>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</si>
  <si>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</si>
  <si>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</si>
  <si>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</si>
  <si>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</si>
  <si>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</si>
  <si>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</si>
  <si>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</si>
  <si>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</si>
  <si>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</si>
  <si>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</si>
  <si>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</si>
  <si>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</si>
  <si>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</si>
  <si>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</si>
  <si>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</si>
  <si>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</si>
  <si>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</si>
  <si>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</si>
  <si>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</si>
  <si>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</si>
  <si>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</si>
  <si>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</si>
  <si>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</si>
  <si>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</si>
  <si>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</si>
  <si>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</si>
  <si>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</si>
  <si>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</si>
  <si>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</si>
  <si>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</si>
  <si>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</si>
  <si>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</si>
  <si>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</si>
  <si>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</si>
  <si>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</si>
  <si>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</si>
  <si>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</si>
  <si>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</si>
  <si>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</si>
  <si>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</si>
  <si>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</si>
  <si>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</si>
  <si>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</si>
  <si>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</si>
  <si>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</si>
  <si>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</si>
  <si>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</si>
  <si>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</si>
  <si>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</si>
  <si>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</si>
  <si>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</si>
  <si>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</si>
  <si>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</si>
  <si>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</si>
  <si>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</si>
  <si>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</si>
  <si>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</si>
  <si>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</si>
  <si>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</si>
  <si>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</si>
  <si>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</si>
  <si>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</si>
  <si>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</si>
  <si>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</si>
  <si>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</si>
  <si>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</si>
  <si>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</si>
  <si>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</si>
  <si>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</si>
  <si>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</si>
  <si>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</si>
  <si>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</si>
  <si>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</si>
  <si>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</si>
  <si>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</si>
  <si>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</si>
  <si>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</si>
  <si>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</si>
  <si>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</si>
  <si>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</si>
  <si>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</si>
  <si>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</si>
  <si>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</si>
  <si>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</si>
  <si>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</si>
  <si>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</si>
  <si>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</si>
  <si>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</si>
  <si>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</si>
  <si>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</si>
  <si>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</si>
  <si>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</si>
  <si>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</si>
  <si>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</si>
  <si>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</si>
  <si>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</si>
  <si>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</si>
  <si>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</si>
  <si>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</si>
  <si>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</si>
  <si>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</si>
  <si>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</si>
  <si>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</si>
  <si>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</si>
  <si>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</si>
  <si>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</si>
  <si>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</si>
  <si>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</si>
  <si>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</si>
  <si>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</si>
  <si>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</si>
  <si>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</si>
  <si>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</si>
  <si>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</si>
  <si>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</si>
  <si>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</si>
  <si>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</si>
  <si>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</si>
  <si>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</si>
  <si>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</si>
  <si>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</si>
  <si>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</si>
  <si>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</si>
  <si>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</si>
  <si>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</si>
  <si>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</si>
  <si>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</si>
  <si>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</si>
  <si>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</si>
  <si>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</si>
  <si>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</si>
  <si>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</si>
  <si>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</si>
  <si>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</si>
  <si>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</si>
  <si>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</si>
  <si>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</si>
  <si>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</si>
  <si>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30.06.2023.</t>
  </si>
  <si>
    <t>03334309</t>
  </si>
  <si>
    <t>HR</t>
  </si>
  <si>
    <t>040005097</t>
  </si>
  <si>
    <t>95976200516</t>
  </si>
  <si>
    <t>74780000L0G8TVPEPY23</t>
  </si>
  <si>
    <t>2102</t>
  </si>
  <si>
    <t>JADROAGENT D.D.</t>
  </si>
  <si>
    <t>RIJEKA</t>
  </si>
  <si>
    <t>TRG IVANA KOBLERA 2</t>
  </si>
  <si>
    <t>sabina.delpin@jadroagent.hr</t>
  </si>
  <si>
    <t>www.jadroagent.hr</t>
  </si>
  <si>
    <t>DELPIN SABINA</t>
  </si>
  <si>
    <t>051 780 702</t>
  </si>
  <si>
    <t xml:space="preserve">stanje na dan 30.06.2023. </t>
  </si>
  <si>
    <t>Obveznik:____JADROAGENT D.D.___</t>
  </si>
  <si>
    <t>u razdoblju 01.01.2023. do 30.06.2023</t>
  </si>
  <si>
    <t>Obveznik: __JADROAGENT D.D.________</t>
  </si>
  <si>
    <t>u razdoblju 01.01.2023. do 30.06.2023.</t>
  </si>
  <si>
    <t>Obveznik: __JADROAGENT D.D.</t>
  </si>
  <si>
    <r>
      <t xml:space="preserve">BILJEŠKE UZ FINANCIJSKE IZVJEŠTAJE - TFI
(koji se sastavljaju za tromjesečna razdoblja)
Naziv izdavatelja:  </t>
    </r>
    <r>
      <rPr>
        <b/>
        <sz val="10"/>
        <rFont val="Arial"/>
        <family val="2"/>
        <charset val="238"/>
      </rPr>
      <t xml:space="preserve">JADROAGENT D.D. </t>
    </r>
    <r>
      <rPr>
        <sz val="10"/>
        <rFont val="Arial"/>
        <family val="2"/>
        <charset val="238"/>
      </rPr>
      <t xml:space="preserve">
OIB:   95976200516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10"/>
        <rFont val="Arial"/>
        <family val="2"/>
        <charset val="238"/>
      </rPr>
      <t>Prikazano u izvješću u pdf formatu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Pristup posljednjim godišnjim financijskim izvještajima omogućen je na stranicama Društva; https://www.jadroagent.hr</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Financijski izvještaji Društva za razdoblje završeno 30. lipnja 2023. godine sastavljeni su sukladno Međunarodnom računovodstvenom standardu 34 - Financijsko izvještavanje tijekom godine. Ne uključuju sve podatke i objave koji su obvezni za godišnje financijske izvještaje. Financijski izvještaji pripremljeni su temeljem istih računovodstvenih politika, prikaza i metoda izračuna koje su korištene prilikom pripreme godišnjih financijskih izvještaja Društva na dan 31. prosinca 2022. godine uz iznimku izvještajne valute (za 2022. godinu funkcionalna i izvještajna valuta bila je kuna, te su iznosi preračunati po tečaju konverzije koji iznosi 7,53450).</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Društvo ne obavlja djelatnost sezonske prirode.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 xml:space="preserve">JADROAGENT međunarodna pomorska i prometna agencija, d. d. Jadroagent d.d., Trg Ivana Koblera 2, 51000 Rijeka, Matični broj 03334309, OIB 95976200516 </t>
    </r>
    <r>
      <rPr>
        <sz val="10"/>
        <rFont val="Arial"/>
        <family val="2"/>
        <charset val="238"/>
      </rPr>
      <t xml:space="preserve">
2. usvojene računovodstvene politike (samo naznaku je li došlo do promjene u odnosu na prethodno razdoblje)                                                                                                                </t>
    </r>
    <r>
      <rPr>
        <b/>
        <sz val="10"/>
        <rFont val="Arial"/>
        <family val="2"/>
        <charset val="238"/>
      </rPr>
      <t xml:space="preserve">Računovodstvene politike nisu se mijenjale u odnosu na godišnje financijske izvještaje Društva na dan 31. prosinca 2022. godine.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poduzetn+A1ika unutar grupe ili društva povezana sudjelujućim interesom objavljuju se odvojeno                                                                                                                     </t>
    </r>
    <r>
      <rPr>
        <b/>
        <sz val="10"/>
        <rFont val="Arial"/>
        <family val="2"/>
        <charset val="238"/>
      </rPr>
      <t>Nije bilo navedenih financijskih obveza i izdataka koji nisu uključeni u bilanc</t>
    </r>
    <r>
      <rPr>
        <sz val="10"/>
        <rFont val="Arial"/>
        <family val="2"/>
        <charset val="238"/>
      </rPr>
      <t xml:space="preserve">u.
4. iznos i prirodu pojedinih stavki prihoda ili rashoda izuzetne veličine ili pojave                                                                                                                                                                              </t>
    </r>
    <r>
      <rPr>
        <b/>
        <sz val="10"/>
        <rFont val="Arial"/>
        <family val="2"/>
        <charset val="238"/>
      </rPr>
      <t>Prihodi i rashodi detaljno su obrađeni u sklopu pdf izvještaja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Društvo nema navedenih dugovanja iznad pet godina.</t>
    </r>
    <r>
      <rPr>
        <sz val="10"/>
        <rFont val="Arial"/>
        <family val="2"/>
        <charset val="238"/>
      </rPr>
      <t xml:space="preserve">
6. prosječan broj zaposlenih tijekom tekućeg razdoblja</t>
    </r>
    <r>
      <rPr>
        <b/>
        <sz val="10"/>
        <rFont val="Arial"/>
        <family val="2"/>
        <charset val="238"/>
      </rPr>
      <t xml:space="preserve"> Prosječan broj zaposlenih u razdbolju do 30.6.2023. godine  je 128 radnik.</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Društvo nije kapitaliziralo trošak plaće tijekom promatranog razdoblja.</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NIsu priznata navedena rezerviranja u promatranom razdoblju.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r>
    <r>
      <rPr>
        <b/>
        <sz val="10"/>
        <rFont val="Arial"/>
        <family val="2"/>
        <charset val="238"/>
      </rPr>
      <t xml:space="preserve"> </t>
    </r>
    <r>
      <rPr>
        <sz val="10"/>
        <rFont val="Arial"/>
        <family val="2"/>
        <charset val="238"/>
      </rPr>
      <t xml:space="preserve">.
</t>
    </r>
    <r>
      <rPr>
        <b/>
        <sz val="10"/>
        <rFont val="Arial"/>
        <family val="2"/>
        <charset val="238"/>
      </rPr>
      <t>Društvo drži 50% udjela u kapitalu u poduzeću Atlantska pomorska agencija d.o.o. a navedeno poduzeće ne objavljuje svoju bilancu i nije pod kontrolom drugog poduzetnika.</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 xml:space="preserve">Društvo raspolaže s 110.845 dionica nominalne vrijednosti 60,00 Eura.Odlukom Glavne skupštine od 12.4.2023. godine došlo je do usklađenja povećanjem Temeljnog kapitala  sukladno Zakonu o uvođenju eura kao službene valute u RH te Zakonu o trgovačkim društvima. </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Tijekom izvještajnog perioda nije bilo navedenih vrijednosnica ili prava</t>
    </r>
    <r>
      <rPr>
        <sz val="10"/>
        <rFont val="Arial"/>
        <family val="2"/>
        <charset val="238"/>
      </rPr>
      <t>.
12. naziv, sjedište te pravni oblik svakog poduzetnika u kojemu poduzetnik ima neograničenu odgovornost
T</t>
    </r>
    <r>
      <rPr>
        <b/>
        <sz val="10"/>
        <rFont val="Arial"/>
        <family val="2"/>
        <charset val="238"/>
      </rPr>
      <t>ijekom 2023. godine nema poduzetnika u kojima izdavatelj ima neograničenu odgovornost.</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charset val="238"/>
      </rPr>
      <t xml:space="preserve">Društvo ne sastavlja konsolidirane izvještaje.
</t>
    </r>
    <r>
      <rPr>
        <sz val="10"/>
        <rFont val="Arial"/>
        <family val="2"/>
        <charset val="238"/>
      </rPr>
      <t xml:space="preserve">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Društvo ne sastavlja konsolidirane izvještaje</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Društvo ne sastavlja konsolidirane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Nije bilo navedenih aranžmana u izvještajnom razdoblju.</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Nakon 30. lipnja 2023. godine nije bilo događaja koji bi imali značajan utjecaj na financijske izvještaje za drugi kvartal 2023. godine.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</si>
</sst>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X:\financije\BURZA%20FINANCIJSKE%20OBJAVE\2023\2Q%202023\2.JDGT%202Q2023_tfi-pod-eur.xlsx" TargetMode="External"/><Relationship Id="rId1" Type="http://schemas.openxmlformats.org/officeDocument/2006/relationships/externalLinkPath" Target="2.JDGT%202Q2023_tfi-pod-e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view="pageBreakPreview" zoomScaleNormal="100" zoomScaleSheetLayoutView="100" workbookViewId="0">
      <selection activeCell="C56" sqref="C56:J56"/>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307</v>
      </c>
      <c r="B1" s="132"/>
      <c r="C1" s="132"/>
      <c r="D1" s="92"/>
      <c r="E1" s="92"/>
      <c r="F1" s="92"/>
      <c r="G1" s="92"/>
      <c r="H1" s="92"/>
      <c r="I1" s="92"/>
      <c r="J1" s="93"/>
    </row>
    <row r="2" spans="1:20" ht="14.45" customHeight="1" x14ac:dyDescent="0.25">
      <c r="A2" s="133" t="s">
        <v>323</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308</v>
      </c>
      <c r="B4" s="137"/>
      <c r="C4" s="137"/>
      <c r="D4" s="137"/>
      <c r="E4" s="138">
        <v>44927</v>
      </c>
      <c r="F4" s="139"/>
      <c r="G4" s="99" t="s">
        <v>0</v>
      </c>
      <c r="H4" s="138" t="s">
        <v>449</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309</v>
      </c>
      <c r="B11" s="153"/>
      <c r="C11" s="145" t="s">
        <v>450</v>
      </c>
      <c r="D11" s="146"/>
      <c r="E11" s="108"/>
      <c r="F11" s="154" t="s">
        <v>333</v>
      </c>
      <c r="G11" s="144"/>
      <c r="H11" s="155" t="s">
        <v>451</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324</v>
      </c>
      <c r="B13" s="144"/>
      <c r="C13" s="145" t="s">
        <v>452</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310</v>
      </c>
      <c r="B15" s="144"/>
      <c r="C15" s="145" t="s">
        <v>453</v>
      </c>
      <c r="D15" s="146"/>
      <c r="E15" s="163"/>
      <c r="F15" s="164"/>
      <c r="G15" s="109" t="s">
        <v>334</v>
      </c>
      <c r="H15" s="155" t="s">
        <v>454</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455</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311</v>
      </c>
      <c r="B19" s="159"/>
      <c r="C19" s="160" t="s">
        <v>456</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312</v>
      </c>
      <c r="B21" s="159"/>
      <c r="C21" s="155">
        <v>51000</v>
      </c>
      <c r="D21" s="156"/>
      <c r="E21" s="149"/>
      <c r="F21" s="149"/>
      <c r="G21" s="160" t="s">
        <v>457</v>
      </c>
      <c r="H21" s="161"/>
      <c r="I21" s="161"/>
      <c r="J21" s="162"/>
    </row>
    <row r="22" spans="1:10" x14ac:dyDescent="0.25">
      <c r="A22" s="111"/>
      <c r="B22" s="112"/>
      <c r="C22" s="112"/>
      <c r="D22" s="112"/>
      <c r="E22" s="149"/>
      <c r="F22" s="149"/>
      <c r="G22" s="149"/>
      <c r="H22" s="149"/>
      <c r="I22" s="112"/>
      <c r="J22" s="115"/>
    </row>
    <row r="23" spans="1:10" x14ac:dyDescent="0.25">
      <c r="A23" s="152" t="s">
        <v>313</v>
      </c>
      <c r="B23" s="159"/>
      <c r="C23" s="160" t="s">
        <v>458</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314</v>
      </c>
      <c r="B25" s="159"/>
      <c r="C25" s="167" t="s">
        <v>459</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315</v>
      </c>
      <c r="B27" s="159"/>
      <c r="C27" s="167" t="s">
        <v>460</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325</v>
      </c>
      <c r="B29" s="159"/>
      <c r="C29" s="40">
        <v>125</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316</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326</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327</v>
      </c>
      <c r="B35" s="171"/>
      <c r="C35" s="171"/>
      <c r="D35" s="171"/>
      <c r="E35" s="171" t="s">
        <v>317</v>
      </c>
      <c r="F35" s="171"/>
      <c r="G35" s="171"/>
      <c r="H35" s="171"/>
      <c r="I35" s="171"/>
      <c r="J35" s="125" t="s">
        <v>318</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319</v>
      </c>
      <c r="B50" s="154"/>
      <c r="C50" s="155" t="s">
        <v>343</v>
      </c>
      <c r="D50" s="156"/>
      <c r="E50" s="182" t="s">
        <v>344</v>
      </c>
      <c r="F50" s="183"/>
      <c r="G50" s="160"/>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320</v>
      </c>
      <c r="B52" s="154"/>
      <c r="C52" s="160" t="s">
        <v>461</v>
      </c>
      <c r="D52" s="161"/>
      <c r="E52" s="161"/>
      <c r="F52" s="161"/>
      <c r="G52" s="161"/>
      <c r="H52" s="161"/>
      <c r="I52" s="161"/>
      <c r="J52" s="162"/>
    </row>
    <row r="53" spans="1:10" x14ac:dyDescent="0.25">
      <c r="A53" s="111"/>
      <c r="B53" s="112"/>
      <c r="C53" s="166" t="s">
        <v>321</v>
      </c>
      <c r="D53" s="166"/>
      <c r="E53" s="166"/>
      <c r="F53" s="166"/>
      <c r="G53" s="166"/>
      <c r="H53" s="166"/>
      <c r="I53" s="166"/>
      <c r="J53" s="115"/>
    </row>
    <row r="54" spans="1:10" x14ac:dyDescent="0.25">
      <c r="A54" s="143" t="s">
        <v>322</v>
      </c>
      <c r="B54" s="154"/>
      <c r="C54" s="178" t="s">
        <v>462</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314</v>
      </c>
      <c r="B56" s="154"/>
      <c r="C56" s="185" t="s">
        <v>459</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18" sqref="L18"/>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463</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464</v>
      </c>
      <c r="B4" s="199"/>
      <c r="C4" s="199"/>
      <c r="D4" s="199"/>
      <c r="E4" s="199"/>
      <c r="F4" s="199"/>
      <c r="G4" s="199"/>
      <c r="H4" s="199"/>
      <c r="I4" s="200"/>
    </row>
    <row r="5" spans="1:9" ht="45" x14ac:dyDescent="0.2">
      <c r="A5" s="203" t="s">
        <v>2</v>
      </c>
      <c r="B5" s="204"/>
      <c r="C5" s="204"/>
      <c r="D5" s="204"/>
      <c r="E5" s="204"/>
      <c r="F5" s="204"/>
      <c r="G5" s="86" t="s">
        <v>101</v>
      </c>
      <c r="H5" s="10" t="s">
        <v>296</v>
      </c>
      <c r="I5" s="10" t="s">
        <v>297</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302</v>
      </c>
      <c r="B9" s="192"/>
      <c r="C9" s="192"/>
      <c r="D9" s="192"/>
      <c r="E9" s="192"/>
      <c r="F9" s="192"/>
      <c r="G9" s="12">
        <v>2</v>
      </c>
      <c r="H9" s="82">
        <f>H10+H17+H27+H38+H43</f>
        <v>5643395</v>
      </c>
      <c r="I9" s="82">
        <f>I10+I17+I27+I38+I43</f>
        <v>5812655</v>
      </c>
    </row>
    <row r="10" spans="1:9" ht="12.75" customHeight="1" x14ac:dyDescent="0.2">
      <c r="A10" s="191" t="s">
        <v>5</v>
      </c>
      <c r="B10" s="191"/>
      <c r="C10" s="191"/>
      <c r="D10" s="191"/>
      <c r="E10" s="191"/>
      <c r="F10" s="191"/>
      <c r="G10" s="12">
        <v>3</v>
      </c>
      <c r="H10" s="82">
        <f>H11+H12+H13+H14+H15+H16</f>
        <v>11952</v>
      </c>
      <c r="I10" s="82">
        <f>I11+I12+I13+I14+I15+I16</f>
        <v>75322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11952</v>
      </c>
      <c r="I12" s="18">
        <v>75322</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4148642</v>
      </c>
      <c r="I17" s="82">
        <f>I18+I19+I20+I21+I22+I23+I24+I25+I26</f>
        <v>4306994</v>
      </c>
    </row>
    <row r="18" spans="1:9" ht="12.75" customHeight="1" x14ac:dyDescent="0.2">
      <c r="A18" s="190" t="s">
        <v>13</v>
      </c>
      <c r="B18" s="190"/>
      <c r="C18" s="190"/>
      <c r="D18" s="190"/>
      <c r="E18" s="190"/>
      <c r="F18" s="190"/>
      <c r="G18" s="11">
        <v>11</v>
      </c>
      <c r="H18" s="18">
        <v>2262780</v>
      </c>
      <c r="I18" s="18">
        <v>2251783</v>
      </c>
    </row>
    <row r="19" spans="1:9" ht="12.75" customHeight="1" x14ac:dyDescent="0.2">
      <c r="A19" s="190" t="s">
        <v>14</v>
      </c>
      <c r="B19" s="190"/>
      <c r="C19" s="190"/>
      <c r="D19" s="190"/>
      <c r="E19" s="190"/>
      <c r="F19" s="190"/>
      <c r="G19" s="11">
        <v>12</v>
      </c>
      <c r="H19" s="18">
        <v>1038566</v>
      </c>
      <c r="I19" s="18">
        <v>1087238</v>
      </c>
    </row>
    <row r="20" spans="1:9" ht="12.75" customHeight="1" x14ac:dyDescent="0.2">
      <c r="A20" s="190" t="s">
        <v>15</v>
      </c>
      <c r="B20" s="190"/>
      <c r="C20" s="190"/>
      <c r="D20" s="190"/>
      <c r="E20" s="190"/>
      <c r="F20" s="190"/>
      <c r="G20" s="11">
        <v>13</v>
      </c>
      <c r="H20" s="18">
        <v>5034</v>
      </c>
      <c r="I20" s="18">
        <v>6658</v>
      </c>
    </row>
    <row r="21" spans="1:9" ht="12.75" customHeight="1" x14ac:dyDescent="0.2">
      <c r="A21" s="190" t="s">
        <v>16</v>
      </c>
      <c r="B21" s="190"/>
      <c r="C21" s="190"/>
      <c r="D21" s="190"/>
      <c r="E21" s="190"/>
      <c r="F21" s="190"/>
      <c r="G21" s="11">
        <v>14</v>
      </c>
      <c r="H21" s="18">
        <v>155915</v>
      </c>
      <c r="I21" s="18">
        <v>181985</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20103</v>
      </c>
      <c r="I23" s="18">
        <v>3000</v>
      </c>
    </row>
    <row r="24" spans="1:9" ht="12.75" customHeight="1" x14ac:dyDescent="0.2">
      <c r="A24" s="190" t="s">
        <v>19</v>
      </c>
      <c r="B24" s="190"/>
      <c r="C24" s="190"/>
      <c r="D24" s="190"/>
      <c r="E24" s="190"/>
      <c r="F24" s="190"/>
      <c r="G24" s="11">
        <v>17</v>
      </c>
      <c r="H24" s="18">
        <v>10684</v>
      </c>
      <c r="I24" s="18">
        <v>124133</v>
      </c>
    </row>
    <row r="25" spans="1:9" ht="12.75" customHeight="1" x14ac:dyDescent="0.2">
      <c r="A25" s="190" t="s">
        <v>20</v>
      </c>
      <c r="B25" s="190"/>
      <c r="C25" s="190"/>
      <c r="D25" s="190"/>
      <c r="E25" s="190"/>
      <c r="F25" s="190"/>
      <c r="G25" s="11">
        <v>18</v>
      </c>
      <c r="H25" s="18">
        <v>40481</v>
      </c>
      <c r="I25" s="18">
        <v>40481</v>
      </c>
    </row>
    <row r="26" spans="1:9" ht="12.75" customHeight="1" x14ac:dyDescent="0.2">
      <c r="A26" s="190" t="s">
        <v>21</v>
      </c>
      <c r="B26" s="190"/>
      <c r="C26" s="190"/>
      <c r="D26" s="190"/>
      <c r="E26" s="190"/>
      <c r="F26" s="190"/>
      <c r="G26" s="11">
        <v>19</v>
      </c>
      <c r="H26" s="18">
        <v>615079</v>
      </c>
      <c r="I26" s="18">
        <v>611716</v>
      </c>
    </row>
    <row r="27" spans="1:9" ht="12.75" customHeight="1" x14ac:dyDescent="0.2">
      <c r="A27" s="191" t="s">
        <v>22</v>
      </c>
      <c r="B27" s="191"/>
      <c r="C27" s="191"/>
      <c r="D27" s="191"/>
      <c r="E27" s="191"/>
      <c r="F27" s="191"/>
      <c r="G27" s="12">
        <v>20</v>
      </c>
      <c r="H27" s="82">
        <f>SUM(H28:H37)</f>
        <v>1482801</v>
      </c>
      <c r="I27" s="82">
        <f>SUM(I28:I37)</f>
        <v>1430339</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181341</v>
      </c>
      <c r="I31" s="18">
        <v>128497</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1297149</v>
      </c>
      <c r="I34" s="18">
        <v>1297149</v>
      </c>
    </row>
    <row r="35" spans="1:9" ht="12.75" customHeight="1" x14ac:dyDescent="0.2">
      <c r="A35" s="190" t="s">
        <v>30</v>
      </c>
      <c r="B35" s="190"/>
      <c r="C35" s="190"/>
      <c r="D35" s="190"/>
      <c r="E35" s="190"/>
      <c r="F35" s="190"/>
      <c r="G35" s="11">
        <v>28</v>
      </c>
      <c r="H35" s="18">
        <v>4311</v>
      </c>
      <c r="I35" s="18">
        <v>4693</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303</v>
      </c>
      <c r="B44" s="192"/>
      <c r="C44" s="192"/>
      <c r="D44" s="192"/>
      <c r="E44" s="192"/>
      <c r="F44" s="192"/>
      <c r="G44" s="12">
        <v>37</v>
      </c>
      <c r="H44" s="82">
        <f>H45+H53+H60+H70</f>
        <v>10653662</v>
      </c>
      <c r="I44" s="82">
        <f>I45+I53+I60+I70</f>
        <v>10619426</v>
      </c>
    </row>
    <row r="45" spans="1:9" ht="12.75" customHeight="1" x14ac:dyDescent="0.2">
      <c r="A45" s="191" t="s">
        <v>39</v>
      </c>
      <c r="B45" s="191"/>
      <c r="C45" s="191"/>
      <c r="D45" s="191"/>
      <c r="E45" s="191"/>
      <c r="F45" s="191"/>
      <c r="G45" s="12">
        <v>38</v>
      </c>
      <c r="H45" s="82">
        <f>SUM(H46:H52)</f>
        <v>2751</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2751</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4458908</v>
      </c>
      <c r="I53" s="82">
        <f>SUM(I54:I59)</f>
        <v>5034743</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1438</v>
      </c>
      <c r="I55" s="18">
        <v>1438</v>
      </c>
    </row>
    <row r="56" spans="1:9" ht="12.75" customHeight="1" x14ac:dyDescent="0.2">
      <c r="A56" s="190" t="s">
        <v>50</v>
      </c>
      <c r="B56" s="190"/>
      <c r="C56" s="190"/>
      <c r="D56" s="190"/>
      <c r="E56" s="190"/>
      <c r="F56" s="190"/>
      <c r="G56" s="11">
        <v>49</v>
      </c>
      <c r="H56" s="18">
        <v>4061062</v>
      </c>
      <c r="I56" s="18">
        <v>4706589</v>
      </c>
    </row>
    <row r="57" spans="1:9" ht="12.75" customHeight="1" x14ac:dyDescent="0.2">
      <c r="A57" s="190" t="s">
        <v>51</v>
      </c>
      <c r="B57" s="190"/>
      <c r="C57" s="190"/>
      <c r="D57" s="190"/>
      <c r="E57" s="190"/>
      <c r="F57" s="190"/>
      <c r="G57" s="11">
        <v>50</v>
      </c>
      <c r="H57" s="18">
        <v>1</v>
      </c>
      <c r="I57" s="18">
        <v>0</v>
      </c>
    </row>
    <row r="58" spans="1:9" ht="12.75" customHeight="1" x14ac:dyDescent="0.2">
      <c r="A58" s="190" t="s">
        <v>52</v>
      </c>
      <c r="B58" s="190"/>
      <c r="C58" s="190"/>
      <c r="D58" s="190"/>
      <c r="E58" s="190"/>
      <c r="F58" s="190"/>
      <c r="G58" s="11">
        <v>51</v>
      </c>
      <c r="H58" s="18">
        <v>155297</v>
      </c>
      <c r="I58" s="18">
        <v>202363</v>
      </c>
    </row>
    <row r="59" spans="1:9" ht="12.75" customHeight="1" x14ac:dyDescent="0.2">
      <c r="A59" s="190" t="s">
        <v>53</v>
      </c>
      <c r="B59" s="190"/>
      <c r="C59" s="190"/>
      <c r="D59" s="190"/>
      <c r="E59" s="190"/>
      <c r="F59" s="190"/>
      <c r="G59" s="11">
        <v>52</v>
      </c>
      <c r="H59" s="18">
        <v>241110</v>
      </c>
      <c r="I59" s="18">
        <v>124353</v>
      </c>
    </row>
    <row r="60" spans="1:9" ht="12.75" customHeight="1" x14ac:dyDescent="0.2">
      <c r="A60" s="191" t="s">
        <v>54</v>
      </c>
      <c r="B60" s="191"/>
      <c r="C60" s="191"/>
      <c r="D60" s="191"/>
      <c r="E60" s="191"/>
      <c r="F60" s="191"/>
      <c r="G60" s="12">
        <v>53</v>
      </c>
      <c r="H60" s="82">
        <f>SUM(H61:H69)</f>
        <v>3895295</v>
      </c>
      <c r="I60" s="82">
        <f>SUM(I61:I69)</f>
        <v>2644823</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3895295</v>
      </c>
      <c r="I68" s="18">
        <v>2644823</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2296708</v>
      </c>
      <c r="I70" s="18">
        <v>2939860</v>
      </c>
    </row>
    <row r="71" spans="1:9" ht="12.75" customHeight="1" x14ac:dyDescent="0.2">
      <c r="A71" s="206" t="s">
        <v>58</v>
      </c>
      <c r="B71" s="206"/>
      <c r="C71" s="206"/>
      <c r="D71" s="206"/>
      <c r="E71" s="206"/>
      <c r="F71" s="206"/>
      <c r="G71" s="11">
        <v>64</v>
      </c>
      <c r="H71" s="18">
        <v>24979</v>
      </c>
      <c r="I71" s="18">
        <v>69313</v>
      </c>
    </row>
    <row r="72" spans="1:9" ht="12.75" customHeight="1" x14ac:dyDescent="0.2">
      <c r="A72" s="192" t="s">
        <v>304</v>
      </c>
      <c r="B72" s="192"/>
      <c r="C72" s="192"/>
      <c r="D72" s="192"/>
      <c r="E72" s="192"/>
      <c r="F72" s="192"/>
      <c r="G72" s="12">
        <v>65</v>
      </c>
      <c r="H72" s="82">
        <f>H8+H9+H44+H71</f>
        <v>16322036</v>
      </c>
      <c r="I72" s="82">
        <f>I8+I9+I44+I71</f>
        <v>16501394</v>
      </c>
    </row>
    <row r="73" spans="1:9" ht="12.75" customHeight="1" x14ac:dyDescent="0.2">
      <c r="A73" s="206" t="s">
        <v>59</v>
      </c>
      <c r="B73" s="206"/>
      <c r="C73" s="206"/>
      <c r="D73" s="206"/>
      <c r="E73" s="206"/>
      <c r="F73" s="206"/>
      <c r="G73" s="11">
        <v>66</v>
      </c>
      <c r="H73" s="18">
        <v>0</v>
      </c>
      <c r="I73" s="18">
        <v>0</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11954824</v>
      </c>
      <c r="I75" s="83">
        <f>I76+I77+I78+I84+I85+I91+I94+I97</f>
        <v>11367631</v>
      </c>
    </row>
    <row r="76" spans="1:9" ht="12.75" customHeight="1" x14ac:dyDescent="0.2">
      <c r="A76" s="190" t="s">
        <v>61</v>
      </c>
      <c r="B76" s="190"/>
      <c r="C76" s="190"/>
      <c r="D76" s="190"/>
      <c r="E76" s="190"/>
      <c r="F76" s="190"/>
      <c r="G76" s="11">
        <v>68</v>
      </c>
      <c r="H76" s="18">
        <v>6620247</v>
      </c>
      <c r="I76" s="18">
        <v>6650700</v>
      </c>
    </row>
    <row r="77" spans="1:9" ht="12.75" customHeight="1" x14ac:dyDescent="0.2">
      <c r="A77" s="190" t="s">
        <v>62</v>
      </c>
      <c r="B77" s="190"/>
      <c r="C77" s="190"/>
      <c r="D77" s="190"/>
      <c r="E77" s="190"/>
      <c r="F77" s="190"/>
      <c r="G77" s="11">
        <v>69</v>
      </c>
      <c r="H77" s="18">
        <v>1770552</v>
      </c>
      <c r="I77" s="18">
        <v>1738636</v>
      </c>
    </row>
    <row r="78" spans="1:9" ht="12.75" customHeight="1" x14ac:dyDescent="0.2">
      <c r="A78" s="191" t="s">
        <v>63</v>
      </c>
      <c r="B78" s="191"/>
      <c r="C78" s="191"/>
      <c r="D78" s="191"/>
      <c r="E78" s="191"/>
      <c r="F78" s="191"/>
      <c r="G78" s="12">
        <v>70</v>
      </c>
      <c r="H78" s="83">
        <f>SUM(H79:H83)</f>
        <v>445659</v>
      </c>
      <c r="I78" s="83">
        <f>SUM(I79:I83)</f>
        <v>475461</v>
      </c>
    </row>
    <row r="79" spans="1:9" ht="12.75" customHeight="1" x14ac:dyDescent="0.2">
      <c r="A79" s="190" t="s">
        <v>64</v>
      </c>
      <c r="B79" s="190"/>
      <c r="C79" s="190"/>
      <c r="D79" s="190"/>
      <c r="E79" s="190"/>
      <c r="F79" s="190"/>
      <c r="G79" s="11">
        <v>71</v>
      </c>
      <c r="H79" s="18">
        <v>331013</v>
      </c>
      <c r="I79" s="18">
        <v>332535</v>
      </c>
    </row>
    <row r="80" spans="1:9" ht="12.75" customHeight="1" x14ac:dyDescent="0.2">
      <c r="A80" s="190" t="s">
        <v>65</v>
      </c>
      <c r="B80" s="190"/>
      <c r="C80" s="190"/>
      <c r="D80" s="190"/>
      <c r="E80" s="190"/>
      <c r="F80" s="190"/>
      <c r="G80" s="11">
        <v>72</v>
      </c>
      <c r="H80" s="18">
        <v>59</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114587</v>
      </c>
      <c r="I83" s="18">
        <v>142926</v>
      </c>
    </row>
    <row r="84" spans="1:9" ht="12.75" customHeight="1" x14ac:dyDescent="0.2">
      <c r="A84" s="207" t="s">
        <v>69</v>
      </c>
      <c r="B84" s="207"/>
      <c r="C84" s="207"/>
      <c r="D84" s="207"/>
      <c r="E84" s="207"/>
      <c r="F84" s="207"/>
      <c r="G84" s="42">
        <v>76</v>
      </c>
      <c r="H84" s="43">
        <v>0</v>
      </c>
      <c r="I84" s="43">
        <v>0</v>
      </c>
    </row>
    <row r="85" spans="1:9" ht="12.75" customHeight="1" x14ac:dyDescent="0.2">
      <c r="A85" s="191" t="s">
        <v>446</v>
      </c>
      <c r="B85" s="191"/>
      <c r="C85" s="191"/>
      <c r="D85" s="191"/>
      <c r="E85" s="191"/>
      <c r="F85" s="191"/>
      <c r="G85" s="12">
        <v>77</v>
      </c>
      <c r="H85" s="82">
        <f>H86+H87+H88+H89+H90</f>
        <v>371676</v>
      </c>
      <c r="I85" s="82">
        <f>I86+I87+I88+I89+I90</f>
        <v>371676</v>
      </c>
    </row>
    <row r="86" spans="1:9" ht="25.5" customHeight="1" x14ac:dyDescent="0.2">
      <c r="A86" s="190" t="s">
        <v>447</v>
      </c>
      <c r="B86" s="190"/>
      <c r="C86" s="190"/>
      <c r="D86" s="190"/>
      <c r="E86" s="190"/>
      <c r="F86" s="190"/>
      <c r="G86" s="11">
        <v>78</v>
      </c>
      <c r="H86" s="18">
        <v>371676</v>
      </c>
      <c r="I86" s="18">
        <v>371676</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647041</v>
      </c>
      <c r="I91" s="82">
        <f>I92-I93</f>
        <v>1277366</v>
      </c>
    </row>
    <row r="92" spans="1:9" ht="12.75" customHeight="1" x14ac:dyDescent="0.2">
      <c r="A92" s="190" t="s">
        <v>72</v>
      </c>
      <c r="B92" s="190"/>
      <c r="C92" s="190"/>
      <c r="D92" s="190"/>
      <c r="E92" s="190"/>
      <c r="F92" s="190"/>
      <c r="G92" s="11">
        <v>84</v>
      </c>
      <c r="H92" s="18">
        <v>647041</v>
      </c>
      <c r="I92" s="18">
        <v>1277366</v>
      </c>
    </row>
    <row r="93" spans="1:9" ht="12.75" customHeight="1" x14ac:dyDescent="0.2">
      <c r="A93" s="190" t="s">
        <v>73</v>
      </c>
      <c r="B93" s="190"/>
      <c r="C93" s="190"/>
      <c r="D93" s="190"/>
      <c r="E93" s="190"/>
      <c r="F93" s="190"/>
      <c r="G93" s="11">
        <v>85</v>
      </c>
      <c r="H93" s="18">
        <v>0</v>
      </c>
      <c r="I93" s="18">
        <v>0</v>
      </c>
    </row>
    <row r="94" spans="1:9" ht="12.75" customHeight="1" x14ac:dyDescent="0.2">
      <c r="A94" s="191" t="s">
        <v>353</v>
      </c>
      <c r="B94" s="191"/>
      <c r="C94" s="191"/>
      <c r="D94" s="191"/>
      <c r="E94" s="191"/>
      <c r="F94" s="191"/>
      <c r="G94" s="12">
        <v>86</v>
      </c>
      <c r="H94" s="82">
        <f>H95-H96</f>
        <v>2099649</v>
      </c>
      <c r="I94" s="82">
        <f>I95-I96</f>
        <v>853792</v>
      </c>
    </row>
    <row r="95" spans="1:9" ht="12.75" customHeight="1" x14ac:dyDescent="0.2">
      <c r="A95" s="190" t="s">
        <v>74</v>
      </c>
      <c r="B95" s="190"/>
      <c r="C95" s="190"/>
      <c r="D95" s="190"/>
      <c r="E95" s="190"/>
      <c r="F95" s="190"/>
      <c r="G95" s="11">
        <v>87</v>
      </c>
      <c r="H95" s="18">
        <v>2099649</v>
      </c>
      <c r="I95" s="18">
        <v>853792</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10274</v>
      </c>
      <c r="I98" s="82">
        <f>SUM(I99:I104)</f>
        <v>10273</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10274</v>
      </c>
      <c r="I101" s="18">
        <v>10273</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120</v>
      </c>
      <c r="I105" s="82">
        <f>SUM(I106:I116)</f>
        <v>143862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120</v>
      </c>
      <c r="I115" s="18">
        <v>143862</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4356818</v>
      </c>
      <c r="I117" s="82">
        <f>SUM(I118:I131)</f>
        <v>4979628</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411771</v>
      </c>
      <c r="I124" s="18">
        <v>517928</v>
      </c>
    </row>
    <row r="125" spans="1:9" ht="12.75" customHeight="1" x14ac:dyDescent="0.2">
      <c r="A125" s="190" t="s">
        <v>90</v>
      </c>
      <c r="B125" s="190"/>
      <c r="C125" s="190"/>
      <c r="D125" s="190"/>
      <c r="E125" s="190"/>
      <c r="F125" s="190"/>
      <c r="G125" s="11">
        <v>117</v>
      </c>
      <c r="H125" s="18">
        <v>2619711</v>
      </c>
      <c r="I125" s="18">
        <v>3570208</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345096</v>
      </c>
      <c r="I127" s="18">
        <v>209696</v>
      </c>
    </row>
    <row r="128" spans="1:9" x14ac:dyDescent="0.2">
      <c r="A128" s="190" t="s">
        <v>95</v>
      </c>
      <c r="B128" s="190"/>
      <c r="C128" s="190"/>
      <c r="D128" s="190"/>
      <c r="E128" s="190"/>
      <c r="F128" s="190"/>
      <c r="G128" s="11">
        <v>120</v>
      </c>
      <c r="H128" s="18">
        <v>518440</v>
      </c>
      <c r="I128" s="18">
        <v>150623</v>
      </c>
    </row>
    <row r="129" spans="1:9" x14ac:dyDescent="0.2">
      <c r="A129" s="190" t="s">
        <v>96</v>
      </c>
      <c r="B129" s="190"/>
      <c r="C129" s="190"/>
      <c r="D129" s="190"/>
      <c r="E129" s="190"/>
      <c r="F129" s="190"/>
      <c r="G129" s="11">
        <v>121</v>
      </c>
      <c r="H129" s="18">
        <v>99327</v>
      </c>
      <c r="I129" s="18">
        <v>101516</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362473</v>
      </c>
      <c r="I131" s="18">
        <v>429657</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16322036</v>
      </c>
      <c r="I133" s="82">
        <f>I75+I98+I105+I117+I132</f>
        <v>16501394</v>
      </c>
    </row>
    <row r="134" spans="1:9" x14ac:dyDescent="0.2">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8" sqref="A8:K113"/>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465</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466</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301</v>
      </c>
      <c r="I5" s="223"/>
      <c r="J5" s="222" t="s">
        <v>279</v>
      </c>
      <c r="K5" s="223"/>
    </row>
    <row r="6" spans="1:11" x14ac:dyDescent="0.2">
      <c r="A6" s="221"/>
      <c r="B6" s="221"/>
      <c r="C6" s="221"/>
      <c r="D6" s="221"/>
      <c r="E6" s="221"/>
      <c r="F6" s="221"/>
      <c r="G6" s="221"/>
      <c r="H6" s="46" t="s">
        <v>294</v>
      </c>
      <c r="I6" s="46" t="s">
        <v>295</v>
      </c>
      <c r="J6" s="46" t="s">
        <v>294</v>
      </c>
      <c r="K6" s="46" t="s">
        <v>295</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3243330</v>
      </c>
      <c r="I8" s="48">
        <f>SUM(I9:I13)</f>
        <v>1519345</v>
      </c>
      <c r="J8" s="48">
        <f>SUM(J9:J13)</f>
        <v>3216022</v>
      </c>
      <c r="K8" s="48">
        <f>SUM(K9:K13)</f>
        <v>1680118</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2970463</v>
      </c>
      <c r="I10" s="49">
        <v>1386632</v>
      </c>
      <c r="J10" s="49">
        <v>2921925</v>
      </c>
      <c r="K10" s="49">
        <v>1530401</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272867</v>
      </c>
      <c r="I13" s="49">
        <v>132713</v>
      </c>
      <c r="J13" s="49">
        <v>294097</v>
      </c>
      <c r="K13" s="49">
        <v>149717</v>
      </c>
    </row>
    <row r="14" spans="1:11" ht="12.75" customHeight="1" x14ac:dyDescent="0.2">
      <c r="A14" s="224" t="s">
        <v>360</v>
      </c>
      <c r="B14" s="224"/>
      <c r="C14" s="224"/>
      <c r="D14" s="224"/>
      <c r="E14" s="224"/>
      <c r="F14" s="224"/>
      <c r="G14" s="12">
        <v>7</v>
      </c>
      <c r="H14" s="48">
        <f>H15+H16+H20+H24+H25+H26+H29+H36</f>
        <v>1974703</v>
      </c>
      <c r="I14" s="48">
        <f>I15+I16+I20+I24+I25+I26+I29+I36</f>
        <v>933037</v>
      </c>
      <c r="J14" s="48">
        <f>J15+J16+J20+J24+J25+J26+J29+J36</f>
        <v>2177659</v>
      </c>
      <c r="K14" s="48">
        <f>K15+K16+K20+K24+K25+K26+K29+K36</f>
        <v>1084311</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318592</v>
      </c>
      <c r="I16" s="48">
        <f>SUM(I17:I19)</f>
        <v>139045</v>
      </c>
      <c r="J16" s="48">
        <f>SUM(J17:J19)</f>
        <v>400700</v>
      </c>
      <c r="K16" s="48">
        <f>SUM(K17:K19)</f>
        <v>185418</v>
      </c>
    </row>
    <row r="17" spans="1:11" ht="12.75" customHeight="1" x14ac:dyDescent="0.2">
      <c r="A17" s="225" t="s">
        <v>120</v>
      </c>
      <c r="B17" s="225"/>
      <c r="C17" s="225"/>
      <c r="D17" s="225"/>
      <c r="E17" s="225"/>
      <c r="F17" s="225"/>
      <c r="G17" s="11">
        <v>10</v>
      </c>
      <c r="H17" s="49">
        <v>20914</v>
      </c>
      <c r="I17" s="49">
        <v>9443</v>
      </c>
      <c r="J17" s="49">
        <v>17227</v>
      </c>
      <c r="K17" s="49">
        <v>9557</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297678</v>
      </c>
      <c r="I19" s="49">
        <v>129602</v>
      </c>
      <c r="J19" s="49">
        <v>383473</v>
      </c>
      <c r="K19" s="49">
        <v>175861</v>
      </c>
    </row>
    <row r="20" spans="1:11" ht="12.75" customHeight="1" x14ac:dyDescent="0.2">
      <c r="A20" s="191" t="s">
        <v>441</v>
      </c>
      <c r="B20" s="191"/>
      <c r="C20" s="191"/>
      <c r="D20" s="191"/>
      <c r="E20" s="191"/>
      <c r="F20" s="191"/>
      <c r="G20" s="12">
        <v>13</v>
      </c>
      <c r="H20" s="48">
        <f>SUM(H21:H23)</f>
        <v>1325043</v>
      </c>
      <c r="I20" s="48">
        <f>SUM(I21:I23)</f>
        <v>630663</v>
      </c>
      <c r="J20" s="48">
        <f>SUM(J21:J23)</f>
        <v>1446832</v>
      </c>
      <c r="K20" s="48">
        <f>SUM(K21:K23)</f>
        <v>725323</v>
      </c>
    </row>
    <row r="21" spans="1:11" ht="12.75" customHeight="1" x14ac:dyDescent="0.2">
      <c r="A21" s="225" t="s">
        <v>105</v>
      </c>
      <c r="B21" s="225"/>
      <c r="C21" s="225"/>
      <c r="D21" s="225"/>
      <c r="E21" s="225"/>
      <c r="F21" s="225"/>
      <c r="G21" s="11">
        <v>14</v>
      </c>
      <c r="H21" s="49">
        <v>847496</v>
      </c>
      <c r="I21" s="49">
        <v>402017</v>
      </c>
      <c r="J21" s="49">
        <v>911846</v>
      </c>
      <c r="K21" s="49">
        <v>456762</v>
      </c>
    </row>
    <row r="22" spans="1:11" ht="12.75" customHeight="1" x14ac:dyDescent="0.2">
      <c r="A22" s="225" t="s">
        <v>106</v>
      </c>
      <c r="B22" s="225"/>
      <c r="C22" s="225"/>
      <c r="D22" s="225"/>
      <c r="E22" s="225"/>
      <c r="F22" s="225"/>
      <c r="G22" s="11">
        <v>15</v>
      </c>
      <c r="H22" s="49">
        <v>310509</v>
      </c>
      <c r="I22" s="49">
        <v>148365</v>
      </c>
      <c r="J22" s="49">
        <v>349045</v>
      </c>
      <c r="K22" s="49">
        <v>175228</v>
      </c>
    </row>
    <row r="23" spans="1:11" ht="12.75" customHeight="1" x14ac:dyDescent="0.2">
      <c r="A23" s="225" t="s">
        <v>107</v>
      </c>
      <c r="B23" s="225"/>
      <c r="C23" s="225"/>
      <c r="D23" s="225"/>
      <c r="E23" s="225"/>
      <c r="F23" s="225"/>
      <c r="G23" s="11">
        <v>16</v>
      </c>
      <c r="H23" s="49">
        <v>167038</v>
      </c>
      <c r="I23" s="49">
        <v>80281</v>
      </c>
      <c r="J23" s="49">
        <v>185941</v>
      </c>
      <c r="K23" s="49">
        <v>93333</v>
      </c>
    </row>
    <row r="24" spans="1:11" ht="12.75" customHeight="1" x14ac:dyDescent="0.2">
      <c r="A24" s="190" t="s">
        <v>108</v>
      </c>
      <c r="B24" s="190"/>
      <c r="C24" s="190"/>
      <c r="D24" s="190"/>
      <c r="E24" s="190"/>
      <c r="F24" s="190"/>
      <c r="G24" s="11">
        <v>17</v>
      </c>
      <c r="H24" s="49">
        <v>142873</v>
      </c>
      <c r="I24" s="49">
        <v>72571</v>
      </c>
      <c r="J24" s="49">
        <v>141229</v>
      </c>
      <c r="K24" s="49">
        <v>72548</v>
      </c>
    </row>
    <row r="25" spans="1:11" ht="12.75" customHeight="1" x14ac:dyDescent="0.2">
      <c r="A25" s="190" t="s">
        <v>109</v>
      </c>
      <c r="B25" s="190"/>
      <c r="C25" s="190"/>
      <c r="D25" s="190"/>
      <c r="E25" s="190"/>
      <c r="F25" s="190"/>
      <c r="G25" s="11">
        <v>18</v>
      </c>
      <c r="H25" s="49">
        <v>188195</v>
      </c>
      <c r="I25" s="49">
        <v>90758</v>
      </c>
      <c r="J25" s="49">
        <v>188898</v>
      </c>
      <c r="K25" s="49">
        <v>101022</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0</v>
      </c>
      <c r="I36" s="49">
        <v>0</v>
      </c>
      <c r="J36" s="49">
        <v>0</v>
      </c>
      <c r="K36" s="49">
        <v>0</v>
      </c>
    </row>
    <row r="37" spans="1:11" ht="12.75" customHeight="1" x14ac:dyDescent="0.2">
      <c r="A37" s="224" t="s">
        <v>361</v>
      </c>
      <c r="B37" s="224"/>
      <c r="C37" s="224"/>
      <c r="D37" s="224"/>
      <c r="E37" s="224"/>
      <c r="F37" s="224"/>
      <c r="G37" s="12">
        <v>30</v>
      </c>
      <c r="H37" s="48">
        <f>SUM(H38:H47)</f>
        <v>8869</v>
      </c>
      <c r="I37" s="48">
        <f>SUM(I38:I47)</f>
        <v>4889</v>
      </c>
      <c r="J37" s="48">
        <f>SUM(J38:J47)</f>
        <v>3345</v>
      </c>
      <c r="K37" s="48">
        <f>SUM(K38:K47)</f>
        <v>3173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8869</v>
      </c>
      <c r="I44" s="49">
        <v>4889</v>
      </c>
      <c r="J44" s="49">
        <v>3345</v>
      </c>
      <c r="K44" s="49">
        <v>3173</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0</v>
      </c>
      <c r="I48" s="48">
        <f>SUM(I49:I55)</f>
        <v>0</v>
      </c>
      <c r="J48" s="48">
        <f>SUM(J49:J55)</f>
        <v>498</v>
      </c>
      <c r="K48" s="48">
        <f>SUM(K49:K55)</f>
        <v>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0</v>
      </c>
      <c r="I51" s="49">
        <v>0</v>
      </c>
      <c r="J51" s="49">
        <v>498</v>
      </c>
      <c r="K51" s="49">
        <v>0</v>
      </c>
    </row>
    <row r="52" spans="1:11" ht="12.75" customHeight="1" x14ac:dyDescent="0.2">
      <c r="A52" s="228" t="s">
        <v>144</v>
      </c>
      <c r="B52" s="228"/>
      <c r="C52" s="228"/>
      <c r="D52" s="228"/>
      <c r="E52" s="228"/>
      <c r="F52" s="228"/>
      <c r="G52" s="11">
        <v>45</v>
      </c>
      <c r="H52" s="49">
        <v>0</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0</v>
      </c>
      <c r="I55" s="49">
        <v>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3252199</v>
      </c>
      <c r="I60" s="48">
        <f t="shared" ref="I60:K60" si="0">I8+I37+I56+I57</f>
        <v>1524234</v>
      </c>
      <c r="J60" s="48">
        <f t="shared" si="0"/>
        <v>3219367</v>
      </c>
      <c r="K60" s="48">
        <f t="shared" si="0"/>
        <v>1683291</v>
      </c>
    </row>
    <row r="61" spans="1:11" ht="12.75" customHeight="1" x14ac:dyDescent="0.2">
      <c r="A61" s="224" t="s">
        <v>364</v>
      </c>
      <c r="B61" s="224"/>
      <c r="C61" s="224"/>
      <c r="D61" s="224"/>
      <c r="E61" s="224"/>
      <c r="F61" s="224"/>
      <c r="G61" s="12">
        <v>54</v>
      </c>
      <c r="H61" s="48">
        <f>H14+H48+H58+H59</f>
        <v>1974703</v>
      </c>
      <c r="I61" s="48">
        <f t="shared" ref="I61:K61" si="1">I14+I48+I58+I59</f>
        <v>933037</v>
      </c>
      <c r="J61" s="48">
        <f t="shared" si="1"/>
        <v>2178157</v>
      </c>
      <c r="K61" s="48">
        <f t="shared" si="1"/>
        <v>1084311</v>
      </c>
    </row>
    <row r="62" spans="1:11" ht="12.75" customHeight="1" x14ac:dyDescent="0.2">
      <c r="A62" s="224" t="s">
        <v>365</v>
      </c>
      <c r="B62" s="224"/>
      <c r="C62" s="224"/>
      <c r="D62" s="224"/>
      <c r="E62" s="224"/>
      <c r="F62" s="224"/>
      <c r="G62" s="12">
        <v>55</v>
      </c>
      <c r="H62" s="48">
        <f>H60-H61</f>
        <v>1277496</v>
      </c>
      <c r="I62" s="48">
        <f t="shared" ref="I62:K62" si="2">I60-I61</f>
        <v>591197</v>
      </c>
      <c r="J62" s="48">
        <f t="shared" si="2"/>
        <v>1041210</v>
      </c>
      <c r="K62" s="48">
        <f t="shared" si="2"/>
        <v>598980</v>
      </c>
    </row>
    <row r="63" spans="1:11" ht="12.75" customHeight="1" x14ac:dyDescent="0.2">
      <c r="A63" s="229" t="s">
        <v>366</v>
      </c>
      <c r="B63" s="229"/>
      <c r="C63" s="229"/>
      <c r="D63" s="229"/>
      <c r="E63" s="229"/>
      <c r="F63" s="229"/>
      <c r="G63" s="12">
        <v>56</v>
      </c>
      <c r="H63" s="48">
        <f>+IF((H60-H61)&gt;0,(H60-H61),0)</f>
        <v>1277496</v>
      </c>
      <c r="I63" s="48">
        <f t="shared" ref="I63:K63" si="3">+IF((I60-I61)&gt;0,(I60-I61),0)</f>
        <v>591197</v>
      </c>
      <c r="J63" s="48">
        <f t="shared" si="3"/>
        <v>1041210</v>
      </c>
      <c r="K63" s="48">
        <f t="shared" si="3"/>
        <v>598980</v>
      </c>
    </row>
    <row r="64" spans="1:11" ht="12.75" customHeight="1" x14ac:dyDescent="0.2">
      <c r="A64" s="229" t="s">
        <v>367</v>
      </c>
      <c r="B64" s="229"/>
      <c r="C64" s="229"/>
      <c r="D64" s="229"/>
      <c r="E64" s="229"/>
      <c r="F64" s="229"/>
      <c r="G64" s="12">
        <v>57</v>
      </c>
      <c r="H64" s="48">
        <f>+IF((H60-H61)&lt;0,(H60-H61),0)</f>
        <v>0</v>
      </c>
      <c r="I64" s="48">
        <f t="shared" ref="I64:K64" si="4">+IF((I60-I61)&lt;0,(I60-I61),0)</f>
        <v>0</v>
      </c>
      <c r="J64" s="48">
        <f t="shared" si="4"/>
        <v>0</v>
      </c>
      <c r="K64" s="48">
        <f t="shared" si="4"/>
        <v>0</v>
      </c>
    </row>
    <row r="65" spans="1:11" ht="12.75" customHeight="1" x14ac:dyDescent="0.2">
      <c r="A65" s="230" t="s">
        <v>111</v>
      </c>
      <c r="B65" s="230"/>
      <c r="C65" s="230"/>
      <c r="D65" s="230"/>
      <c r="E65" s="230"/>
      <c r="F65" s="230"/>
      <c r="G65" s="11">
        <v>58</v>
      </c>
      <c r="H65" s="49">
        <v>229949</v>
      </c>
      <c r="I65" s="49">
        <v>0</v>
      </c>
      <c r="J65" s="49">
        <v>187418</v>
      </c>
      <c r="K65" s="49">
        <v>0</v>
      </c>
    </row>
    <row r="66" spans="1:11" ht="12.75" customHeight="1" x14ac:dyDescent="0.2">
      <c r="A66" s="224" t="s">
        <v>368</v>
      </c>
      <c r="B66" s="224"/>
      <c r="C66" s="224"/>
      <c r="D66" s="224"/>
      <c r="E66" s="224"/>
      <c r="F66" s="224"/>
      <c r="G66" s="12">
        <v>59</v>
      </c>
      <c r="H66" s="48">
        <f>H62-H65</f>
        <v>1047547</v>
      </c>
      <c r="I66" s="48">
        <f t="shared" ref="I66:K66" si="5">I62-I65</f>
        <v>591197</v>
      </c>
      <c r="J66" s="48">
        <f t="shared" si="5"/>
        <v>853792</v>
      </c>
      <c r="K66" s="48">
        <f t="shared" si="5"/>
        <v>598980</v>
      </c>
    </row>
    <row r="67" spans="1:11" ht="12.75" customHeight="1" x14ac:dyDescent="0.2">
      <c r="A67" s="229" t="s">
        <v>369</v>
      </c>
      <c r="B67" s="229"/>
      <c r="C67" s="229"/>
      <c r="D67" s="229"/>
      <c r="E67" s="229"/>
      <c r="F67" s="229"/>
      <c r="G67" s="12">
        <v>60</v>
      </c>
      <c r="H67" s="48">
        <f>+IF((H62-H65)&gt;0,(H62-H65),0)</f>
        <v>1047547</v>
      </c>
      <c r="I67" s="48">
        <f t="shared" ref="I67:K67" si="6">+IF((I62-I65)&gt;0,(I62-I65),0)</f>
        <v>591197</v>
      </c>
      <c r="J67" s="48">
        <f t="shared" si="6"/>
        <v>853792</v>
      </c>
      <c r="K67" s="48">
        <f t="shared" si="6"/>
        <v>598980</v>
      </c>
    </row>
    <row r="68" spans="1:11" ht="12.75" customHeight="1" x14ac:dyDescent="0.2">
      <c r="A68" s="229" t="s">
        <v>370</v>
      </c>
      <c r="B68" s="229"/>
      <c r="C68" s="229"/>
      <c r="D68" s="229"/>
      <c r="E68" s="229"/>
      <c r="F68" s="229"/>
      <c r="G68" s="12">
        <v>61</v>
      </c>
      <c r="H68" s="48">
        <f>+IF((H62-H65)&lt;0,(H62-H65),0)</f>
        <v>0</v>
      </c>
      <c r="I68" s="48">
        <f t="shared" ref="I68:K68" si="7">+IF((I62-I65)&lt;0,(I62-I65),0)</f>
        <v>0</v>
      </c>
      <c r="J68" s="48">
        <f t="shared" si="7"/>
        <v>0</v>
      </c>
      <c r="K68" s="48">
        <f t="shared" si="7"/>
        <v>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v>0</v>
      </c>
      <c r="I74" s="71">
        <v>0</v>
      </c>
      <c r="J74" s="71">
        <v>0</v>
      </c>
      <c r="K74" s="71">
        <v>0</v>
      </c>
    </row>
    <row r="75" spans="1:11" ht="12.75" customHeight="1" x14ac:dyDescent="0.2">
      <c r="A75" s="229" t="s">
        <v>373</v>
      </c>
      <c r="B75" s="229"/>
      <c r="C75" s="229"/>
      <c r="D75" s="229"/>
      <c r="E75" s="229"/>
      <c r="F75" s="229"/>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v>0</v>
      </c>
      <c r="I77" s="71">
        <v>0</v>
      </c>
      <c r="J77" s="71">
        <v>0</v>
      </c>
      <c r="K77" s="71">
        <v>0</v>
      </c>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v>0</v>
      </c>
      <c r="I80" s="71">
        <v>0</v>
      </c>
      <c r="J80" s="71">
        <v>0</v>
      </c>
      <c r="K80" s="71">
        <v>0</v>
      </c>
    </row>
    <row r="81" spans="1:11" ht="12.75" customHeight="1" x14ac:dyDescent="0.2">
      <c r="A81" s="224" t="s">
        <v>378</v>
      </c>
      <c r="B81" s="224"/>
      <c r="C81" s="224"/>
      <c r="D81" s="224"/>
      <c r="E81" s="224"/>
      <c r="F81" s="224"/>
      <c r="G81" s="12">
        <v>72</v>
      </c>
      <c r="H81" s="71">
        <v>0</v>
      </c>
      <c r="I81" s="71">
        <v>0</v>
      </c>
      <c r="J81" s="71">
        <v>0</v>
      </c>
      <c r="K81" s="71">
        <v>0</v>
      </c>
    </row>
    <row r="82" spans="1:11" ht="12.75" customHeight="1" x14ac:dyDescent="0.2">
      <c r="A82" s="229" t="s">
        <v>379</v>
      </c>
      <c r="B82" s="229"/>
      <c r="C82" s="229"/>
      <c r="D82" s="229"/>
      <c r="E82" s="229"/>
      <c r="F82" s="229"/>
      <c r="G82" s="12">
        <v>73</v>
      </c>
      <c r="H82" s="71">
        <v>0</v>
      </c>
      <c r="I82" s="71">
        <v>0</v>
      </c>
      <c r="J82" s="71">
        <v>0</v>
      </c>
      <c r="K82" s="71">
        <v>0</v>
      </c>
    </row>
    <row r="83" spans="1:11" ht="12.75" customHeight="1" x14ac:dyDescent="0.2">
      <c r="A83" s="229" t="s">
        <v>380</v>
      </c>
      <c r="B83" s="229"/>
      <c r="C83" s="229"/>
      <c r="D83" s="229"/>
      <c r="E83" s="229"/>
      <c r="F83" s="229"/>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8" sqref="A8: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467</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468</v>
      </c>
      <c r="B4" s="199"/>
      <c r="C4" s="199"/>
      <c r="D4" s="199"/>
      <c r="E4" s="199"/>
      <c r="F4" s="199"/>
      <c r="G4" s="199"/>
      <c r="H4" s="199"/>
      <c r="I4" s="200"/>
    </row>
    <row r="5" spans="1:9" ht="23.25" x14ac:dyDescent="0.2">
      <c r="A5" s="249" t="s">
        <v>2</v>
      </c>
      <c r="B5" s="204"/>
      <c r="C5" s="204"/>
      <c r="D5" s="204"/>
      <c r="E5" s="204"/>
      <c r="F5" s="204"/>
      <c r="G5" s="60" t="s">
        <v>103</v>
      </c>
      <c r="H5" s="61" t="s">
        <v>301</v>
      </c>
      <c r="I5" s="61" t="s">
        <v>279</v>
      </c>
    </row>
    <row r="6" spans="1:9" x14ac:dyDescent="0.2">
      <c r="A6" s="250">
        <v>1</v>
      </c>
      <c r="B6" s="204"/>
      <c r="C6" s="204"/>
      <c r="D6" s="204"/>
      <c r="E6" s="204"/>
      <c r="F6" s="204"/>
      <c r="G6" s="62">
        <v>2</v>
      </c>
      <c r="H6" s="61" t="s">
        <v>167</v>
      </c>
      <c r="I6" s="61" t="s">
        <v>168</v>
      </c>
    </row>
    <row r="7" spans="1:9" x14ac:dyDescent="0.2">
      <c r="A7" s="251" t="s">
        <v>169</v>
      </c>
      <c r="B7" s="251"/>
      <c r="C7" s="251"/>
      <c r="D7" s="251"/>
      <c r="E7" s="251"/>
      <c r="F7" s="251"/>
      <c r="G7" s="251"/>
      <c r="H7" s="251"/>
      <c r="I7" s="251"/>
    </row>
    <row r="8" spans="1:9" ht="12.75" customHeight="1" x14ac:dyDescent="0.2">
      <c r="A8" s="190" t="s">
        <v>170</v>
      </c>
      <c r="B8" s="190"/>
      <c r="C8" s="190"/>
      <c r="D8" s="190"/>
      <c r="E8" s="190"/>
      <c r="F8" s="190"/>
      <c r="G8" s="63">
        <v>1</v>
      </c>
      <c r="H8" s="64">
        <v>1277496</v>
      </c>
      <c r="I8" s="64">
        <v>1041210</v>
      </c>
    </row>
    <row r="9" spans="1:9" ht="12.75" customHeight="1" x14ac:dyDescent="0.2">
      <c r="A9" s="248" t="s">
        <v>171</v>
      </c>
      <c r="B9" s="248"/>
      <c r="C9" s="248"/>
      <c r="D9" s="248"/>
      <c r="E9" s="248"/>
      <c r="F9" s="248"/>
      <c r="G9" s="65">
        <v>2</v>
      </c>
      <c r="H9" s="66">
        <f>H10+H11+H12+H13+H14+H15+H16+H17</f>
        <v>-131340</v>
      </c>
      <c r="I9" s="66">
        <f>I10+I11+I12+I13+I14+I15+I16+I17</f>
        <v>61864</v>
      </c>
    </row>
    <row r="10" spans="1:9" ht="12.75" customHeight="1" x14ac:dyDescent="0.2">
      <c r="A10" s="225" t="s">
        <v>172</v>
      </c>
      <c r="B10" s="225"/>
      <c r="C10" s="225"/>
      <c r="D10" s="225"/>
      <c r="E10" s="225"/>
      <c r="F10" s="225"/>
      <c r="G10" s="63">
        <v>3</v>
      </c>
      <c r="H10" s="64">
        <v>142873</v>
      </c>
      <c r="I10" s="64">
        <f>[1]RDG!J24</f>
        <v>141229</v>
      </c>
    </row>
    <row r="11" spans="1:9" ht="22.15" customHeight="1" x14ac:dyDescent="0.2">
      <c r="A11" s="225" t="s">
        <v>173</v>
      </c>
      <c r="B11" s="225"/>
      <c r="C11" s="225"/>
      <c r="D11" s="225"/>
      <c r="E11" s="225"/>
      <c r="F11" s="225"/>
      <c r="G11" s="63">
        <v>4</v>
      </c>
      <c r="H11" s="64">
        <v>-403</v>
      </c>
      <c r="I11" s="64">
        <v>-12</v>
      </c>
    </row>
    <row r="12" spans="1:9" ht="23.45" customHeight="1" x14ac:dyDescent="0.2">
      <c r="A12" s="225" t="s">
        <v>174</v>
      </c>
      <c r="B12" s="225"/>
      <c r="C12" s="225"/>
      <c r="D12" s="225"/>
      <c r="E12" s="225"/>
      <c r="F12" s="225"/>
      <c r="G12" s="63">
        <v>5</v>
      </c>
      <c r="H12" s="64">
        <v>0</v>
      </c>
      <c r="I12" s="64">
        <v>0</v>
      </c>
    </row>
    <row r="13" spans="1:9" ht="12.75" customHeight="1" x14ac:dyDescent="0.2">
      <c r="A13" s="225" t="s">
        <v>175</v>
      </c>
      <c r="B13" s="225"/>
      <c r="C13" s="225"/>
      <c r="D13" s="225"/>
      <c r="E13" s="225"/>
      <c r="F13" s="225"/>
      <c r="G13" s="63">
        <v>6</v>
      </c>
      <c r="H13" s="64">
        <v>-8869</v>
      </c>
      <c r="I13" s="64">
        <v>-3345</v>
      </c>
    </row>
    <row r="14" spans="1:9" ht="12.75" customHeight="1" x14ac:dyDescent="0.2">
      <c r="A14" s="225" t="s">
        <v>176</v>
      </c>
      <c r="B14" s="225"/>
      <c r="C14" s="225"/>
      <c r="D14" s="225"/>
      <c r="E14" s="225"/>
      <c r="F14" s="225"/>
      <c r="G14" s="63">
        <v>7</v>
      </c>
      <c r="H14" s="64">
        <v>0</v>
      </c>
      <c r="I14" s="64">
        <v>497</v>
      </c>
    </row>
    <row r="15" spans="1:9" ht="12.75" customHeight="1" x14ac:dyDescent="0.2">
      <c r="A15" s="225" t="s">
        <v>177</v>
      </c>
      <c r="B15" s="225"/>
      <c r="C15" s="225"/>
      <c r="D15" s="225"/>
      <c r="E15" s="225"/>
      <c r="F15" s="225"/>
      <c r="G15" s="63">
        <v>8</v>
      </c>
      <c r="H15" s="64">
        <v>0</v>
      </c>
      <c r="I15" s="64">
        <v>0</v>
      </c>
    </row>
    <row r="16" spans="1:9" ht="12.75" customHeight="1" x14ac:dyDescent="0.2">
      <c r="A16" s="225" t="s">
        <v>178</v>
      </c>
      <c r="B16" s="225"/>
      <c r="C16" s="225"/>
      <c r="D16" s="225"/>
      <c r="E16" s="225"/>
      <c r="F16" s="225"/>
      <c r="G16" s="63">
        <v>9</v>
      </c>
      <c r="H16" s="64">
        <v>0</v>
      </c>
      <c r="I16" s="64">
        <v>0</v>
      </c>
    </row>
    <row r="17" spans="1:9" ht="25.15" customHeight="1" x14ac:dyDescent="0.2">
      <c r="A17" s="225" t="s">
        <v>179</v>
      </c>
      <c r="B17" s="225"/>
      <c r="C17" s="225"/>
      <c r="D17" s="225"/>
      <c r="E17" s="225"/>
      <c r="F17" s="225"/>
      <c r="G17" s="63">
        <v>10</v>
      </c>
      <c r="H17" s="64">
        <v>-264941</v>
      </c>
      <c r="I17" s="64">
        <v>-76505</v>
      </c>
    </row>
    <row r="18" spans="1:9" ht="28.15" customHeight="1" x14ac:dyDescent="0.2">
      <c r="A18" s="247" t="s">
        <v>306</v>
      </c>
      <c r="B18" s="247"/>
      <c r="C18" s="247"/>
      <c r="D18" s="247"/>
      <c r="E18" s="247"/>
      <c r="F18" s="247"/>
      <c r="G18" s="65">
        <v>11</v>
      </c>
      <c r="H18" s="66">
        <f>H8+H9</f>
        <v>1146156</v>
      </c>
      <c r="I18" s="66">
        <f>I8+I9</f>
        <v>1103074</v>
      </c>
    </row>
    <row r="19" spans="1:9" ht="12.75" customHeight="1" x14ac:dyDescent="0.2">
      <c r="A19" s="248" t="s">
        <v>180</v>
      </c>
      <c r="B19" s="248"/>
      <c r="C19" s="248"/>
      <c r="D19" s="248"/>
      <c r="E19" s="248"/>
      <c r="F19" s="248"/>
      <c r="G19" s="65">
        <v>12</v>
      </c>
      <c r="H19" s="66">
        <f>H20+H21+H22+H23</f>
        <v>-701906</v>
      </c>
      <c r="I19" s="66">
        <f>I20+I21+I22+I23</f>
        <v>1240226</v>
      </c>
    </row>
    <row r="20" spans="1:9" ht="12.75" customHeight="1" x14ac:dyDescent="0.2">
      <c r="A20" s="225" t="s">
        <v>181</v>
      </c>
      <c r="B20" s="225"/>
      <c r="C20" s="225"/>
      <c r="D20" s="225"/>
      <c r="E20" s="225"/>
      <c r="F20" s="225"/>
      <c r="G20" s="63">
        <v>13</v>
      </c>
      <c r="H20" s="64">
        <v>1110831</v>
      </c>
      <c r="I20" s="64">
        <v>622810</v>
      </c>
    </row>
    <row r="21" spans="1:9" ht="12.75" customHeight="1" x14ac:dyDescent="0.2">
      <c r="A21" s="225" t="s">
        <v>182</v>
      </c>
      <c r="B21" s="225"/>
      <c r="C21" s="225"/>
      <c r="D21" s="225"/>
      <c r="E21" s="225"/>
      <c r="F21" s="225"/>
      <c r="G21" s="63">
        <v>14</v>
      </c>
      <c r="H21" s="64">
        <v>-1812737</v>
      </c>
      <c r="I21" s="64">
        <v>620169</v>
      </c>
    </row>
    <row r="22" spans="1:9" ht="12.75" customHeight="1" x14ac:dyDescent="0.2">
      <c r="A22" s="225" t="s">
        <v>183</v>
      </c>
      <c r="B22" s="225"/>
      <c r="C22" s="225"/>
      <c r="D22" s="225"/>
      <c r="E22" s="225"/>
      <c r="F22" s="225"/>
      <c r="G22" s="63">
        <v>15</v>
      </c>
      <c r="H22" s="64">
        <v>0</v>
      </c>
      <c r="I22" s="64">
        <v>-2753</v>
      </c>
    </row>
    <row r="23" spans="1:9" ht="12.75" customHeight="1" x14ac:dyDescent="0.2">
      <c r="A23" s="225" t="s">
        <v>184</v>
      </c>
      <c r="B23" s="225"/>
      <c r="C23" s="225"/>
      <c r="D23" s="225"/>
      <c r="E23" s="225"/>
      <c r="F23" s="225"/>
      <c r="G23" s="63">
        <v>16</v>
      </c>
      <c r="H23" s="64">
        <v>0</v>
      </c>
      <c r="I23" s="64">
        <v>0</v>
      </c>
    </row>
    <row r="24" spans="1:9" ht="12.75" customHeight="1" x14ac:dyDescent="0.2">
      <c r="A24" s="247" t="s">
        <v>185</v>
      </c>
      <c r="B24" s="247"/>
      <c r="C24" s="247"/>
      <c r="D24" s="247"/>
      <c r="E24" s="247"/>
      <c r="F24" s="247"/>
      <c r="G24" s="65">
        <v>17</v>
      </c>
      <c r="H24" s="66">
        <f>H18+H19</f>
        <v>444250</v>
      </c>
      <c r="I24" s="66">
        <f>I18+I19</f>
        <v>2343300</v>
      </c>
    </row>
    <row r="25" spans="1:9" ht="12.75" customHeight="1" x14ac:dyDescent="0.2">
      <c r="A25" s="190" t="s">
        <v>186</v>
      </c>
      <c r="B25" s="190"/>
      <c r="C25" s="190"/>
      <c r="D25" s="190"/>
      <c r="E25" s="190"/>
      <c r="F25" s="190"/>
      <c r="G25" s="63">
        <v>18</v>
      </c>
      <c r="H25" s="64">
        <v>0</v>
      </c>
      <c r="I25" s="64">
        <v>-497</v>
      </c>
    </row>
    <row r="26" spans="1:9" ht="12.75" customHeight="1" x14ac:dyDescent="0.2">
      <c r="A26" s="190" t="s">
        <v>187</v>
      </c>
      <c r="B26" s="190"/>
      <c r="C26" s="190"/>
      <c r="D26" s="190"/>
      <c r="E26" s="190"/>
      <c r="F26" s="190"/>
      <c r="G26" s="63">
        <v>19</v>
      </c>
      <c r="H26" s="64">
        <v>-81480</v>
      </c>
      <c r="I26" s="64">
        <v>-121405</v>
      </c>
    </row>
    <row r="27" spans="1:9" ht="25.9" customHeight="1" x14ac:dyDescent="0.2">
      <c r="A27" s="252" t="s">
        <v>188</v>
      </c>
      <c r="B27" s="252"/>
      <c r="C27" s="252"/>
      <c r="D27" s="252"/>
      <c r="E27" s="252"/>
      <c r="F27" s="252"/>
      <c r="G27" s="65">
        <v>20</v>
      </c>
      <c r="H27" s="66">
        <f>H24+H25+H26</f>
        <v>362770</v>
      </c>
      <c r="I27" s="66">
        <f>I24+I25+I26</f>
        <v>2221398</v>
      </c>
    </row>
    <row r="28" spans="1:9" x14ac:dyDescent="0.2">
      <c r="A28" s="251" t="s">
        <v>189</v>
      </c>
      <c r="B28" s="251"/>
      <c r="C28" s="251"/>
      <c r="D28" s="251"/>
      <c r="E28" s="251"/>
      <c r="F28" s="251"/>
      <c r="G28" s="251"/>
      <c r="H28" s="251"/>
      <c r="I28" s="251"/>
    </row>
    <row r="29" spans="1:9" ht="30.6" customHeight="1" x14ac:dyDescent="0.2">
      <c r="A29" s="190" t="s">
        <v>190</v>
      </c>
      <c r="B29" s="190"/>
      <c r="C29" s="190"/>
      <c r="D29" s="190"/>
      <c r="E29" s="190"/>
      <c r="F29" s="190"/>
      <c r="G29" s="63">
        <v>21</v>
      </c>
      <c r="H29" s="67">
        <v>0</v>
      </c>
      <c r="I29" s="67">
        <v>12</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8869</v>
      </c>
      <c r="I31" s="67">
        <v>3345</v>
      </c>
    </row>
    <row r="32" spans="1:9" ht="12.75" customHeight="1" x14ac:dyDescent="0.2">
      <c r="A32" s="190" t="s">
        <v>193</v>
      </c>
      <c r="B32" s="190"/>
      <c r="C32" s="190"/>
      <c r="D32" s="190"/>
      <c r="E32" s="190"/>
      <c r="F32" s="190"/>
      <c r="G32" s="63">
        <v>24</v>
      </c>
      <c r="H32" s="67">
        <v>109454</v>
      </c>
      <c r="I32" s="67">
        <v>67623</v>
      </c>
    </row>
    <row r="33" spans="1:9" ht="12.75" customHeight="1" x14ac:dyDescent="0.2">
      <c r="A33" s="190" t="s">
        <v>194</v>
      </c>
      <c r="B33" s="190"/>
      <c r="C33" s="190"/>
      <c r="D33" s="190"/>
      <c r="E33" s="190"/>
      <c r="F33" s="190"/>
      <c r="G33" s="63">
        <v>25</v>
      </c>
      <c r="H33" s="67">
        <v>1632154</v>
      </c>
      <c r="I33" s="67">
        <v>3718</v>
      </c>
    </row>
    <row r="34" spans="1:9" ht="12.75" customHeight="1" x14ac:dyDescent="0.2">
      <c r="A34" s="190" t="s">
        <v>195</v>
      </c>
      <c r="B34" s="190"/>
      <c r="C34" s="190"/>
      <c r="D34" s="190"/>
      <c r="E34" s="190"/>
      <c r="F34" s="190"/>
      <c r="G34" s="63">
        <v>26</v>
      </c>
      <c r="H34" s="67">
        <v>0</v>
      </c>
      <c r="I34" s="67">
        <v>0</v>
      </c>
    </row>
    <row r="35" spans="1:9" ht="26.45" customHeight="1" x14ac:dyDescent="0.2">
      <c r="A35" s="247" t="s">
        <v>196</v>
      </c>
      <c r="B35" s="247"/>
      <c r="C35" s="247"/>
      <c r="D35" s="247"/>
      <c r="E35" s="247"/>
      <c r="F35" s="247"/>
      <c r="G35" s="65">
        <v>27</v>
      </c>
      <c r="H35" s="68">
        <f>H29+H30+H31+H32+H33+H34</f>
        <v>1750477</v>
      </c>
      <c r="I35" s="68">
        <f>I29+I30+I31+I32+I33+I34</f>
        <v>74698</v>
      </c>
    </row>
    <row r="36" spans="1:9" ht="22.9" customHeight="1" x14ac:dyDescent="0.2">
      <c r="A36" s="190" t="s">
        <v>197</v>
      </c>
      <c r="B36" s="190"/>
      <c r="C36" s="190"/>
      <c r="D36" s="190"/>
      <c r="E36" s="190"/>
      <c r="F36" s="190"/>
      <c r="G36" s="63">
        <v>28</v>
      </c>
      <c r="H36" s="67">
        <v>-130</v>
      </c>
      <c r="I36" s="67">
        <v>-230095</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7" t="s">
        <v>202</v>
      </c>
      <c r="B41" s="247"/>
      <c r="C41" s="247"/>
      <c r="D41" s="247"/>
      <c r="E41" s="247"/>
      <c r="F41" s="247"/>
      <c r="G41" s="65">
        <v>33</v>
      </c>
      <c r="H41" s="68">
        <f>H36+H37+H38+H39+H40</f>
        <v>-130</v>
      </c>
      <c r="I41" s="68">
        <f>I36+I37+I38+I39+I40</f>
        <v>-230095</v>
      </c>
    </row>
    <row r="42" spans="1:9" ht="29.45" customHeight="1" x14ac:dyDescent="0.2">
      <c r="A42" s="252" t="s">
        <v>203</v>
      </c>
      <c r="B42" s="252"/>
      <c r="C42" s="252"/>
      <c r="D42" s="252"/>
      <c r="E42" s="252"/>
      <c r="F42" s="252"/>
      <c r="G42" s="65">
        <v>34</v>
      </c>
      <c r="H42" s="68">
        <f>H35+H41</f>
        <v>1750347</v>
      </c>
      <c r="I42" s="68">
        <f>I35+I41</f>
        <v>-155397</v>
      </c>
    </row>
    <row r="43" spans="1:9" x14ac:dyDescent="0.2">
      <c r="A43" s="251" t="s">
        <v>204</v>
      </c>
      <c r="B43" s="251"/>
      <c r="C43" s="251"/>
      <c r="D43" s="251"/>
      <c r="E43" s="251"/>
      <c r="F43" s="251"/>
      <c r="G43" s="251"/>
      <c r="H43" s="251"/>
      <c r="I43" s="251"/>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0</v>
      </c>
      <c r="I47" s="67">
        <v>0</v>
      </c>
    </row>
    <row r="48" spans="1:9" ht="22.15" customHeight="1" x14ac:dyDescent="0.2">
      <c r="A48" s="247" t="s">
        <v>209</v>
      </c>
      <c r="B48" s="247"/>
      <c r="C48" s="247"/>
      <c r="D48" s="247"/>
      <c r="E48" s="247"/>
      <c r="F48" s="247"/>
      <c r="G48" s="65">
        <v>39</v>
      </c>
      <c r="H48" s="68">
        <f>H44+H45+H46+H47</f>
        <v>0</v>
      </c>
      <c r="I48" s="68">
        <f>I44+I45+I46+I47</f>
        <v>0</v>
      </c>
    </row>
    <row r="49" spans="1:9" ht="24.6" customHeight="1" x14ac:dyDescent="0.2">
      <c r="A49" s="190" t="s">
        <v>305</v>
      </c>
      <c r="B49" s="190"/>
      <c r="C49" s="190"/>
      <c r="D49" s="190"/>
      <c r="E49" s="190"/>
      <c r="F49" s="190"/>
      <c r="G49" s="63">
        <v>40</v>
      </c>
      <c r="H49" s="67">
        <v>0</v>
      </c>
      <c r="I49" s="67">
        <v>0</v>
      </c>
    </row>
    <row r="50" spans="1:9" ht="12.75" customHeight="1" x14ac:dyDescent="0.2">
      <c r="A50" s="190" t="s">
        <v>210</v>
      </c>
      <c r="B50" s="190"/>
      <c r="C50" s="190"/>
      <c r="D50" s="190"/>
      <c r="E50" s="190"/>
      <c r="F50" s="190"/>
      <c r="G50" s="63">
        <v>41</v>
      </c>
      <c r="H50" s="67">
        <v>-1176933</v>
      </c>
      <c r="I50" s="67">
        <v>-1443034</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7" t="s">
        <v>214</v>
      </c>
      <c r="B54" s="247"/>
      <c r="C54" s="247"/>
      <c r="D54" s="247"/>
      <c r="E54" s="247"/>
      <c r="F54" s="247"/>
      <c r="G54" s="65">
        <v>45</v>
      </c>
      <c r="H54" s="68">
        <f>H49+H50+H51+H52+H53</f>
        <v>-1176933</v>
      </c>
      <c r="I54" s="68">
        <f>I49+I50+I51+I52+I53</f>
        <v>-1443034</v>
      </c>
    </row>
    <row r="55" spans="1:9" ht="29.45" customHeight="1" x14ac:dyDescent="0.2">
      <c r="A55" s="252" t="s">
        <v>215</v>
      </c>
      <c r="B55" s="252"/>
      <c r="C55" s="252"/>
      <c r="D55" s="252"/>
      <c r="E55" s="252"/>
      <c r="F55" s="252"/>
      <c r="G55" s="65">
        <v>46</v>
      </c>
      <c r="H55" s="68">
        <f>H48+H54</f>
        <v>-1176933</v>
      </c>
      <c r="I55" s="68">
        <f>I48+I54</f>
        <v>-1443034</v>
      </c>
    </row>
    <row r="56" spans="1:9" x14ac:dyDescent="0.2">
      <c r="A56" s="190" t="s">
        <v>216</v>
      </c>
      <c r="B56" s="190"/>
      <c r="C56" s="190"/>
      <c r="D56" s="190"/>
      <c r="E56" s="190"/>
      <c r="F56" s="190"/>
      <c r="G56" s="63">
        <v>47</v>
      </c>
      <c r="H56" s="67">
        <v>73157</v>
      </c>
      <c r="I56" s="67">
        <v>20185</v>
      </c>
    </row>
    <row r="57" spans="1:9" ht="26.45" customHeight="1" x14ac:dyDescent="0.2">
      <c r="A57" s="252" t="s">
        <v>217</v>
      </c>
      <c r="B57" s="252"/>
      <c r="C57" s="252"/>
      <c r="D57" s="252"/>
      <c r="E57" s="252"/>
      <c r="F57" s="252"/>
      <c r="G57" s="65">
        <v>48</v>
      </c>
      <c r="H57" s="68">
        <f>H27+H42+H55+H56</f>
        <v>1009341</v>
      </c>
      <c r="I57" s="68">
        <f>I27+I42+I55+I56</f>
        <v>643152</v>
      </c>
    </row>
    <row r="58" spans="1:9" x14ac:dyDescent="0.2">
      <c r="A58" s="253" t="s">
        <v>218</v>
      </c>
      <c r="B58" s="253"/>
      <c r="C58" s="253"/>
      <c r="D58" s="253"/>
      <c r="E58" s="253"/>
      <c r="F58" s="253"/>
      <c r="G58" s="63">
        <v>49</v>
      </c>
      <c r="H58" s="67">
        <v>2456981</v>
      </c>
      <c r="I58" s="67">
        <v>2296708</v>
      </c>
    </row>
    <row r="59" spans="1:9" ht="31.15" customHeight="1" x14ac:dyDescent="0.2">
      <c r="A59" s="252" t="s">
        <v>219</v>
      </c>
      <c r="B59" s="252"/>
      <c r="C59" s="252"/>
      <c r="D59" s="252"/>
      <c r="E59" s="252"/>
      <c r="F59" s="252"/>
      <c r="G59" s="65">
        <v>50</v>
      </c>
      <c r="H59" s="68">
        <f>H57+H58</f>
        <v>3466322</v>
      </c>
      <c r="I59" s="68">
        <f>I57+I58</f>
        <v>2939860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23622047244094491" right="0.23622047244094491" top="0.74803149606299213" bottom="0.74803149606299213" header="0.31496062992125984" footer="0.31496062992125984"/>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29" sqref="M2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220</v>
      </c>
      <c r="B1" s="242"/>
      <c r="C1" s="242"/>
      <c r="D1" s="242"/>
      <c r="E1" s="242"/>
      <c r="F1" s="242"/>
      <c r="G1" s="242"/>
      <c r="H1" s="242"/>
      <c r="I1" s="242"/>
    </row>
    <row r="2" spans="1:9" ht="12.75" customHeight="1" x14ac:dyDescent="0.2">
      <c r="A2" s="243" t="s">
        <v>328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329</v>
      </c>
      <c r="B4" s="199"/>
      <c r="C4" s="199"/>
      <c r="D4" s="199"/>
      <c r="E4" s="199"/>
      <c r="F4" s="199"/>
      <c r="G4" s="199"/>
      <c r="H4" s="199"/>
      <c r="I4" s="200"/>
    </row>
    <row r="5" spans="1:9" ht="24" thickBot="1" x14ac:dyDescent="0.25">
      <c r="A5" s="254" t="s">
        <v>2</v>
      </c>
      <c r="B5" s="255"/>
      <c r="C5" s="255"/>
      <c r="D5" s="255"/>
      <c r="E5" s="255"/>
      <c r="F5" s="256"/>
      <c r="G5" s="14" t="s">
        <v>103</v>
      </c>
      <c r="H5" s="20" t="s">
        <v>301</v>
      </c>
      <c r="I5" s="20" t="s">
        <v>279</v>
      </c>
    </row>
    <row r="6" spans="1:9" x14ac:dyDescent="0.2">
      <c r="A6" s="271">
        <v>1</v>
      </c>
      <c r="B6" s="272"/>
      <c r="C6" s="272"/>
      <c r="D6" s="272"/>
      <c r="E6" s="272"/>
      <c r="F6" s="273"/>
      <c r="G6" s="15">
        <v>2</v>
      </c>
      <c r="H6" s="21" t="s">
        <v>167</v>
      </c>
      <c r="I6" s="21" t="s">
        <v>168</v>
      </c>
    </row>
    <row r="7" spans="1:9" x14ac:dyDescent="0.2">
      <c r="A7" s="261" t="s">
        <v>169</v>
      </c>
      <c r="B7" s="262"/>
      <c r="C7" s="262"/>
      <c r="D7" s="262"/>
      <c r="E7" s="262"/>
      <c r="F7" s="262"/>
      <c r="G7" s="262"/>
      <c r="H7" s="262"/>
      <c r="I7" s="263"/>
    </row>
    <row r="8" spans="1:9" x14ac:dyDescent="0.2">
      <c r="A8" s="265" t="s">
        <v>221</v>
      </c>
      <c r="B8" s="265"/>
      <c r="C8" s="265"/>
      <c r="D8" s="265"/>
      <c r="E8" s="265"/>
      <c r="F8" s="265"/>
      <c r="G8" s="16">
        <v>1</v>
      </c>
      <c r="H8" s="23">
        <v>0</v>
      </c>
      <c r="I8" s="23">
        <v>0</v>
      </c>
    </row>
    <row r="9" spans="1:9" x14ac:dyDescent="0.2">
      <c r="A9" s="258" t="s">
        <v>222</v>
      </c>
      <c r="B9" s="258"/>
      <c r="C9" s="258"/>
      <c r="D9" s="258"/>
      <c r="E9" s="258"/>
      <c r="F9" s="258"/>
      <c r="G9" s="17">
        <v>2</v>
      </c>
      <c r="H9" s="24">
        <v>0</v>
      </c>
      <c r="I9" s="24">
        <v>0</v>
      </c>
    </row>
    <row r="10" spans="1:9" x14ac:dyDescent="0.2">
      <c r="A10" s="258" t="s">
        <v>223</v>
      </c>
      <c r="B10" s="258"/>
      <c r="C10" s="258"/>
      <c r="D10" s="258"/>
      <c r="E10" s="258"/>
      <c r="F10" s="258"/>
      <c r="G10" s="17">
        <v>3</v>
      </c>
      <c r="H10" s="24">
        <v>0</v>
      </c>
      <c r="I10" s="24">
        <v>0</v>
      </c>
    </row>
    <row r="11" spans="1:9" x14ac:dyDescent="0.2">
      <c r="A11" s="258" t="s">
        <v>224</v>
      </c>
      <c r="B11" s="258"/>
      <c r="C11" s="258"/>
      <c r="D11" s="258"/>
      <c r="E11" s="258"/>
      <c r="F11" s="258"/>
      <c r="G11" s="17">
        <v>4</v>
      </c>
      <c r="H11" s="24">
        <v>0</v>
      </c>
      <c r="I11" s="24">
        <v>0</v>
      </c>
    </row>
    <row r="12" spans="1:9" x14ac:dyDescent="0.2">
      <c r="A12" s="258" t="s">
        <v>395</v>
      </c>
      <c r="B12" s="258"/>
      <c r="C12" s="258"/>
      <c r="D12" s="258"/>
      <c r="E12" s="258"/>
      <c r="F12" s="258"/>
      <c r="G12" s="17">
        <v>5</v>
      </c>
      <c r="H12" s="24">
        <v>0</v>
      </c>
      <c r="I12" s="24">
        <v>0</v>
      </c>
    </row>
    <row r="13" spans="1:9" x14ac:dyDescent="0.2">
      <c r="A13" s="266" t="s">
        <v>396</v>
      </c>
      <c r="B13" s="266"/>
      <c r="C13" s="266"/>
      <c r="D13" s="266"/>
      <c r="E13" s="266"/>
      <c r="F13" s="266"/>
      <c r="G13" s="53">
        <v>6</v>
      </c>
      <c r="H13" s="56">
        <f>SUM(H8:H12)</f>
        <v>0</v>
      </c>
      <c r="I13" s="56">
        <f>SUM(I8:I12)</f>
        <v>0</v>
      </c>
    </row>
    <row r="14" spans="1:9" ht="12.75" customHeight="1" x14ac:dyDescent="0.2">
      <c r="A14" s="258" t="s">
        <v>397</v>
      </c>
      <c r="B14" s="258"/>
      <c r="C14" s="258"/>
      <c r="D14" s="258"/>
      <c r="E14" s="258"/>
      <c r="F14" s="258"/>
      <c r="G14" s="17">
        <v>7</v>
      </c>
      <c r="H14" s="24">
        <v>0</v>
      </c>
      <c r="I14" s="24">
        <v>0</v>
      </c>
    </row>
    <row r="15" spans="1:9" ht="12.75" customHeight="1" x14ac:dyDescent="0.2">
      <c r="A15" s="258" t="s">
        <v>398</v>
      </c>
      <c r="B15" s="258"/>
      <c r="C15" s="258"/>
      <c r="D15" s="258"/>
      <c r="E15" s="258"/>
      <c r="F15" s="258"/>
      <c r="G15" s="17">
        <v>8</v>
      </c>
      <c r="H15" s="24">
        <v>0</v>
      </c>
      <c r="I15" s="24">
        <v>0</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0</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0</v>
      </c>
      <c r="I19" s="24">
        <v>0</v>
      </c>
    </row>
    <row r="20" spans="1:9" ht="26.25" customHeight="1" x14ac:dyDescent="0.2">
      <c r="A20" s="266" t="s">
        <v>403</v>
      </c>
      <c r="B20" s="266"/>
      <c r="C20" s="266"/>
      <c r="D20" s="266"/>
      <c r="E20" s="266"/>
      <c r="F20" s="266"/>
      <c r="G20" s="53">
        <v>13</v>
      </c>
      <c r="H20" s="56">
        <f>SUM(H14:H19)</f>
        <v>0</v>
      </c>
      <c r="I20" s="56">
        <f>SUM(I14:I19)</f>
        <v>0</v>
      </c>
    </row>
    <row r="21" spans="1:9" ht="27.6" customHeight="1" x14ac:dyDescent="0.2">
      <c r="A21" s="264" t="s">
        <v>404</v>
      </c>
      <c r="B21" s="264"/>
      <c r="C21" s="264"/>
      <c r="D21" s="264"/>
      <c r="E21" s="264"/>
      <c r="F21" s="264"/>
      <c r="G21" s="54">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16">
        <v>15</v>
      </c>
      <c r="H23" s="23">
        <v>0</v>
      </c>
      <c r="I23" s="23">
        <v>0</v>
      </c>
    </row>
    <row r="24" spans="1:9" ht="12.75" customHeight="1" x14ac:dyDescent="0.2">
      <c r="A24" s="258" t="s">
        <v>226</v>
      </c>
      <c r="B24" s="258"/>
      <c r="C24" s="258"/>
      <c r="D24" s="258"/>
      <c r="E24" s="258"/>
      <c r="F24" s="258"/>
      <c r="G24" s="16">
        <v>16</v>
      </c>
      <c r="H24" s="24">
        <v>0</v>
      </c>
      <c r="I24" s="24">
        <v>0</v>
      </c>
    </row>
    <row r="25" spans="1:9" ht="12.75" customHeight="1" x14ac:dyDescent="0.2">
      <c r="A25" s="258" t="s">
        <v>227</v>
      </c>
      <c r="B25" s="258"/>
      <c r="C25" s="258"/>
      <c r="D25" s="258"/>
      <c r="E25" s="258"/>
      <c r="F25" s="258"/>
      <c r="G25" s="16">
        <v>17</v>
      </c>
      <c r="H25" s="24">
        <v>0</v>
      </c>
      <c r="I25" s="24">
        <v>0</v>
      </c>
    </row>
    <row r="26" spans="1:9" ht="12.75" customHeight="1" x14ac:dyDescent="0.2">
      <c r="A26" s="258" t="s">
        <v>228</v>
      </c>
      <c r="B26" s="258"/>
      <c r="C26" s="258"/>
      <c r="D26" s="258"/>
      <c r="E26" s="258"/>
      <c r="F26" s="258"/>
      <c r="G26" s="16">
        <v>18</v>
      </c>
      <c r="H26" s="24">
        <v>0</v>
      </c>
      <c r="I26" s="24">
        <v>0</v>
      </c>
    </row>
    <row r="27" spans="1:9" ht="12.75" customHeight="1" x14ac:dyDescent="0.2">
      <c r="A27" s="258" t="s">
        <v>229</v>
      </c>
      <c r="B27" s="258"/>
      <c r="C27" s="258"/>
      <c r="D27" s="258"/>
      <c r="E27" s="258"/>
      <c r="F27" s="258"/>
      <c r="G27" s="16">
        <v>19</v>
      </c>
      <c r="H27" s="24">
        <v>0</v>
      </c>
      <c r="I27" s="24">
        <v>0</v>
      </c>
    </row>
    <row r="28" spans="1:9" ht="12.75" customHeight="1" x14ac:dyDescent="0.2">
      <c r="A28" s="258" t="s">
        <v>230</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231</v>
      </c>
      <c r="B30" s="258"/>
      <c r="C30" s="258"/>
      <c r="D30" s="258"/>
      <c r="E30" s="258"/>
      <c r="F30" s="258"/>
      <c r="G30" s="17">
        <v>22</v>
      </c>
      <c r="H30" s="24">
        <v>0</v>
      </c>
      <c r="I30" s="24">
        <v>0</v>
      </c>
    </row>
    <row r="31" spans="1:9" ht="12.75" customHeight="1" x14ac:dyDescent="0.2">
      <c r="A31" s="258" t="s">
        <v>232</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233</v>
      </c>
      <c r="B33" s="258"/>
      <c r="C33" s="258"/>
      <c r="D33" s="258"/>
      <c r="E33" s="258"/>
      <c r="F33" s="258"/>
      <c r="G33" s="17">
        <v>25</v>
      </c>
      <c r="H33" s="24">
        <v>0</v>
      </c>
      <c r="I33" s="24">
        <v>0</v>
      </c>
    </row>
    <row r="34" spans="1:9" ht="12.75" customHeight="1" x14ac:dyDescent="0.2">
      <c r="A34" s="258" t="s">
        <v>234</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16">
        <v>29</v>
      </c>
      <c r="H38" s="23">
        <v>0</v>
      </c>
      <c r="I38" s="23">
        <v>0</v>
      </c>
    </row>
    <row r="39" spans="1:9" ht="25.15" customHeight="1" x14ac:dyDescent="0.2">
      <c r="A39" s="257" t="s">
        <v>236</v>
      </c>
      <c r="B39" s="257"/>
      <c r="C39" s="257"/>
      <c r="D39" s="257"/>
      <c r="E39" s="257"/>
      <c r="F39" s="257"/>
      <c r="G39" s="17">
        <v>30</v>
      </c>
      <c r="H39" s="24">
        <v>0</v>
      </c>
      <c r="I39" s="24">
        <v>0</v>
      </c>
    </row>
    <row r="40" spans="1:9" ht="12.75" customHeight="1" x14ac:dyDescent="0.2">
      <c r="A40" s="257" t="s">
        <v>237</v>
      </c>
      <c r="B40" s="257"/>
      <c r="C40" s="257"/>
      <c r="D40" s="257"/>
      <c r="E40" s="257"/>
      <c r="F40" s="257"/>
      <c r="G40" s="17">
        <v>31</v>
      </c>
      <c r="H40" s="24">
        <v>0</v>
      </c>
      <c r="I40" s="24">
        <v>0</v>
      </c>
    </row>
    <row r="41" spans="1:9" ht="12.75" customHeight="1" x14ac:dyDescent="0.2">
      <c r="A41" s="257" t="s">
        <v>238</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0</v>
      </c>
      <c r="I42" s="57">
        <f>I41+I40+I39+I38</f>
        <v>0</v>
      </c>
    </row>
    <row r="43" spans="1:9" ht="24.6" customHeight="1" x14ac:dyDescent="0.2">
      <c r="A43" s="257" t="s">
        <v>239</v>
      </c>
      <c r="B43" s="257"/>
      <c r="C43" s="257"/>
      <c r="D43" s="257"/>
      <c r="E43" s="257"/>
      <c r="F43" s="257"/>
      <c r="G43" s="17">
        <v>34</v>
      </c>
      <c r="H43" s="24">
        <v>0</v>
      </c>
      <c r="I43" s="24">
        <v>0</v>
      </c>
    </row>
    <row r="44" spans="1:9" ht="12.75" customHeight="1" x14ac:dyDescent="0.2">
      <c r="A44" s="257" t="s">
        <v>240</v>
      </c>
      <c r="B44" s="257"/>
      <c r="C44" s="257"/>
      <c r="D44" s="257"/>
      <c r="E44" s="257"/>
      <c r="F44" s="257"/>
      <c r="G44" s="17">
        <v>35</v>
      </c>
      <c r="H44" s="24">
        <v>0</v>
      </c>
      <c r="I44" s="24">
        <v>0</v>
      </c>
    </row>
    <row r="45" spans="1:9" ht="12.75" customHeight="1" x14ac:dyDescent="0.2">
      <c r="A45" s="257" t="s">
        <v>241</v>
      </c>
      <c r="B45" s="257"/>
      <c r="C45" s="257"/>
      <c r="D45" s="257"/>
      <c r="E45" s="257"/>
      <c r="F45" s="257"/>
      <c r="G45" s="17">
        <v>36</v>
      </c>
      <c r="H45" s="24">
        <v>0</v>
      </c>
      <c r="I45" s="24">
        <v>0</v>
      </c>
    </row>
    <row r="46" spans="1:9" ht="21" customHeight="1" x14ac:dyDescent="0.2">
      <c r="A46" s="257" t="s">
        <v>242</v>
      </c>
      <c r="B46" s="257"/>
      <c r="C46" s="257"/>
      <c r="D46" s="257"/>
      <c r="E46" s="257"/>
      <c r="F46" s="257"/>
      <c r="G46" s="17">
        <v>37</v>
      </c>
      <c r="H46" s="24">
        <v>0</v>
      </c>
      <c r="I46" s="24">
        <v>0</v>
      </c>
    </row>
    <row r="47" spans="1:9" ht="12.75" customHeight="1" x14ac:dyDescent="0.2">
      <c r="A47" s="257" t="s">
        <v>243</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0</v>
      </c>
      <c r="I49" s="57">
        <f>I48+I42</f>
        <v>0</v>
      </c>
    </row>
    <row r="50" spans="1:9" ht="12.75" customHeight="1" x14ac:dyDescent="0.2">
      <c r="A50" s="258" t="s">
        <v>244</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0</v>
      </c>
      <c r="I51" s="57">
        <f>I21+I36+I49+I50</f>
        <v>0</v>
      </c>
    </row>
    <row r="52" spans="1:9" ht="12.75" customHeight="1" x14ac:dyDescent="0.2">
      <c r="A52" s="274" t="s">
        <v>218</v>
      </c>
      <c r="B52" s="274"/>
      <c r="C52" s="274"/>
      <c r="D52" s="274"/>
      <c r="E52" s="274"/>
      <c r="F52" s="274"/>
      <c r="G52" s="17">
        <v>43</v>
      </c>
      <c r="H52" s="24">
        <v>0</v>
      </c>
      <c r="I52" s="24">
        <v>0</v>
      </c>
    </row>
    <row r="53" spans="1:9" ht="31.9" customHeight="1" x14ac:dyDescent="0.2">
      <c r="A53" s="269" t="s">
        <v>412</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I16" sqref="I1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26"/>
    </row>
    <row r="2" spans="1:25" ht="15.75" x14ac:dyDescent="0.2">
      <c r="A2" s="2"/>
      <c r="B2" s="3"/>
      <c r="C2" s="277" t="s">
        <v>246</v>
      </c>
      <c r="D2" s="277"/>
      <c r="E2" s="9">
        <v>44927</v>
      </c>
      <c r="F2" s="4" t="s">
        <v>0</v>
      </c>
      <c r="G2" s="9">
        <v>45107</v>
      </c>
      <c r="H2" s="27"/>
      <c r="I2" s="27"/>
      <c r="J2" s="27"/>
      <c r="K2" s="26"/>
      <c r="X2" s="28" t="s">
        <v>448</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87"/>
      <c r="Y4" s="289"/>
    </row>
    <row r="5" spans="1:25" ht="22.5" x14ac:dyDescent="0.2">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298</v>
      </c>
      <c r="B7" s="295"/>
      <c r="C7" s="295"/>
      <c r="D7" s="295"/>
      <c r="E7" s="295"/>
      <c r="F7" s="295"/>
      <c r="G7" s="6">
        <v>1</v>
      </c>
      <c r="H7" s="33">
        <v>6620247</v>
      </c>
      <c r="I7" s="33">
        <v>1832083</v>
      </c>
      <c r="J7" s="33">
        <v>331013</v>
      </c>
      <c r="K7" s="33">
        <v>59</v>
      </c>
      <c r="L7" s="33">
        <v>0</v>
      </c>
      <c r="M7" s="33">
        <v>0</v>
      </c>
      <c r="N7" s="33">
        <v>187249</v>
      </c>
      <c r="O7" s="33">
        <v>0</v>
      </c>
      <c r="P7" s="33">
        <v>86773</v>
      </c>
      <c r="Q7" s="33">
        <v>0</v>
      </c>
      <c r="R7" s="33">
        <v>0</v>
      </c>
      <c r="S7" s="33">
        <v>0</v>
      </c>
      <c r="T7" s="33">
        <v>0</v>
      </c>
      <c r="U7" s="33">
        <v>566034</v>
      </c>
      <c r="V7" s="33">
        <v>1123745</v>
      </c>
      <c r="W7" s="34">
        <f>H7+I7+J7+K7-L7+M7+N7+O7+P7+Q7+R7+U7+V7+S7+T7</f>
        <v>10747203</v>
      </c>
      <c r="X7" s="33">
        <v>0</v>
      </c>
      <c r="Y7" s="34">
        <f>W7+X7</f>
        <v>10747203</v>
      </c>
    </row>
    <row r="8" spans="1:25" x14ac:dyDescent="0.2">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299</v>
      </c>
      <c r="B10" s="279"/>
      <c r="C10" s="279"/>
      <c r="D10" s="279"/>
      <c r="E10" s="279"/>
      <c r="F10" s="279"/>
      <c r="G10" s="7">
        <v>4</v>
      </c>
      <c r="H10" s="34">
        <f>H7+H8+H9</f>
        <v>6620247</v>
      </c>
      <c r="I10" s="34">
        <f t="shared" ref="I10:Y10" si="2">I7+I8+I9</f>
        <v>1832083</v>
      </c>
      <c r="J10" s="34">
        <f t="shared" si="2"/>
        <v>331013</v>
      </c>
      <c r="K10" s="34">
        <f>K7+K8+K9</f>
        <v>59</v>
      </c>
      <c r="L10" s="34">
        <f t="shared" si="2"/>
        <v>0</v>
      </c>
      <c r="M10" s="34">
        <f t="shared" si="2"/>
        <v>0</v>
      </c>
      <c r="N10" s="34">
        <f t="shared" si="2"/>
        <v>187249</v>
      </c>
      <c r="O10" s="34">
        <f t="shared" si="2"/>
        <v>0</v>
      </c>
      <c r="P10" s="34">
        <f t="shared" si="2"/>
        <v>86773</v>
      </c>
      <c r="Q10" s="34">
        <f t="shared" si="2"/>
        <v>0</v>
      </c>
      <c r="R10" s="34">
        <f t="shared" si="2"/>
        <v>0</v>
      </c>
      <c r="S10" s="34">
        <f t="shared" si="2"/>
        <v>0</v>
      </c>
      <c r="T10" s="34">
        <f t="shared" si="2"/>
        <v>0</v>
      </c>
      <c r="U10" s="34">
        <f t="shared" si="2"/>
        <v>566034</v>
      </c>
      <c r="V10" s="34">
        <f t="shared" si="2"/>
        <v>1123745</v>
      </c>
      <c r="W10" s="34">
        <f t="shared" si="2"/>
        <v>10747203</v>
      </c>
      <c r="X10" s="34">
        <f t="shared" si="2"/>
        <v>0</v>
      </c>
      <c r="Y10" s="34">
        <f t="shared" si="2"/>
        <v>10747203</v>
      </c>
    </row>
    <row r="11" spans="1:25" x14ac:dyDescent="0.2">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2099649</v>
      </c>
      <c r="W11" s="34">
        <f t="shared" ref="W11:W29" si="3">H11+I11+J11+K11-L11+M11+N11+O11+P11+Q11+R11+U11+V11+S11+T11</f>
        <v>2099649</v>
      </c>
      <c r="X11" s="33">
        <v>0</v>
      </c>
      <c r="Y11" s="34">
        <f t="shared" ref="Y11:Y29" si="4">W11+X11</f>
        <v>2099649</v>
      </c>
    </row>
    <row r="12" spans="1:25" x14ac:dyDescent="0.2">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272</v>
      </c>
      <c r="B17" s="278"/>
      <c r="C17" s="278"/>
      <c r="D17" s="278"/>
      <c r="E17" s="278"/>
      <c r="F17" s="278"/>
      <c r="G17" s="6">
        <v>11</v>
      </c>
      <c r="H17" s="35">
        <v>0</v>
      </c>
      <c r="I17" s="35">
        <v>0</v>
      </c>
      <c r="J17" s="35">
        <v>0</v>
      </c>
      <c r="K17" s="35">
        <v>0</v>
      </c>
      <c r="L17" s="35">
        <v>0</v>
      </c>
      <c r="M17" s="35">
        <v>0</v>
      </c>
      <c r="N17" s="33">
        <v>0</v>
      </c>
      <c r="O17" s="33">
        <v>0</v>
      </c>
      <c r="P17" s="33">
        <v>284903</v>
      </c>
      <c r="Q17" s="33">
        <v>0</v>
      </c>
      <c r="R17" s="33">
        <v>0</v>
      </c>
      <c r="S17" s="33">
        <v>0</v>
      </c>
      <c r="T17" s="33">
        <v>0</v>
      </c>
      <c r="U17" s="33">
        <v>0</v>
      </c>
      <c r="V17" s="33">
        <v>0</v>
      </c>
      <c r="W17" s="34">
        <f t="shared" si="3"/>
        <v>284903</v>
      </c>
      <c r="X17" s="33">
        <v>0</v>
      </c>
      <c r="Y17" s="34">
        <f t="shared" si="4"/>
        <v>284903</v>
      </c>
    </row>
    <row r="18" spans="1:25" x14ac:dyDescent="0.2">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274</v>
      </c>
      <c r="B19" s="278"/>
      <c r="C19" s="278"/>
      <c r="D19" s="278"/>
      <c r="E19" s="278"/>
      <c r="F19" s="278"/>
      <c r="G19" s="6">
        <v>13</v>
      </c>
      <c r="H19" s="33">
        <v>0</v>
      </c>
      <c r="I19" s="33">
        <v>0</v>
      </c>
      <c r="J19" s="33">
        <v>0</v>
      </c>
      <c r="K19" s="33">
        <v>0</v>
      </c>
      <c r="L19" s="33">
        <v>0</v>
      </c>
      <c r="M19" s="33">
        <v>0</v>
      </c>
      <c r="N19" s="33">
        <v>-95189</v>
      </c>
      <c r="O19" s="33">
        <v>0</v>
      </c>
      <c r="P19" s="33">
        <v>0</v>
      </c>
      <c r="Q19" s="33">
        <v>0</v>
      </c>
      <c r="R19" s="33">
        <v>0</v>
      </c>
      <c r="S19" s="33">
        <v>0</v>
      </c>
      <c r="T19" s="33">
        <v>0</v>
      </c>
      <c r="U19" s="33">
        <v>95189</v>
      </c>
      <c r="V19" s="33">
        <v>0</v>
      </c>
      <c r="W19" s="34">
        <f t="shared" si="3"/>
        <v>0</v>
      </c>
      <c r="X19" s="33">
        <v>0</v>
      </c>
      <c r="Y19" s="34">
        <f t="shared" si="4"/>
        <v>0</v>
      </c>
    </row>
    <row r="20" spans="1:25" x14ac:dyDescent="0.2">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-1176933</v>
      </c>
      <c r="V26" s="33">
        <v>0</v>
      </c>
      <c r="W26" s="34">
        <f t="shared" si="3"/>
        <v>-1176933</v>
      </c>
      <c r="X26" s="33">
        <v>0</v>
      </c>
      <c r="Y26" s="34">
        <f t="shared" si="4"/>
        <v>-1176933</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-61531</v>
      </c>
      <c r="J28" s="33">
        <v>0</v>
      </c>
      <c r="K28" s="33">
        <v>0</v>
      </c>
      <c r="L28" s="33">
        <v>0</v>
      </c>
      <c r="M28" s="33">
        <v>0</v>
      </c>
      <c r="N28" s="33">
        <v>22527</v>
      </c>
      <c r="O28" s="33">
        <v>0</v>
      </c>
      <c r="P28" s="33">
        <v>0</v>
      </c>
      <c r="Q28" s="33">
        <v>0</v>
      </c>
      <c r="R28" s="33">
        <v>0</v>
      </c>
      <c r="S28" s="33">
        <v>0</v>
      </c>
      <c r="T28" s="33">
        <v>0</v>
      </c>
      <c r="U28" s="33">
        <v>1162751</v>
      </c>
      <c r="V28" s="33">
        <v>-1123745</v>
      </c>
      <c r="W28" s="34">
        <f t="shared" si="3"/>
        <v>2</v>
      </c>
      <c r="X28" s="33">
        <v>0</v>
      </c>
      <c r="Y28" s="34">
        <f t="shared" si="4"/>
        <v>2</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6620247</v>
      </c>
      <c r="I30" s="36">
        <f t="shared" ref="I30:Y30" si="5">SUM(I10:I29)</f>
        <v>1770552</v>
      </c>
      <c r="J30" s="36">
        <f t="shared" si="5"/>
        <v>331013</v>
      </c>
      <c r="K30" s="36">
        <f t="shared" si="5"/>
        <v>59</v>
      </c>
      <c r="L30" s="36">
        <f t="shared" si="5"/>
        <v>0</v>
      </c>
      <c r="M30" s="36">
        <f t="shared" si="5"/>
        <v>0</v>
      </c>
      <c r="N30" s="36">
        <f t="shared" si="5"/>
        <v>114587</v>
      </c>
      <c r="O30" s="36">
        <f t="shared" si="5"/>
        <v>0</v>
      </c>
      <c r="P30" s="36">
        <f t="shared" si="5"/>
        <v>371676</v>
      </c>
      <c r="Q30" s="36">
        <f t="shared" si="5"/>
        <v>0</v>
      </c>
      <c r="R30" s="36">
        <f t="shared" si="5"/>
        <v>0</v>
      </c>
      <c r="S30" s="36">
        <f t="shared" si="5"/>
        <v>0</v>
      </c>
      <c r="T30" s="36">
        <f t="shared" si="5"/>
        <v>0</v>
      </c>
      <c r="U30" s="36">
        <f t="shared" si="5"/>
        <v>647041</v>
      </c>
      <c r="V30" s="36">
        <f t="shared" si="5"/>
        <v>2099649</v>
      </c>
      <c r="W30" s="36">
        <f t="shared" si="5"/>
        <v>11954824</v>
      </c>
      <c r="X30" s="36">
        <f t="shared" si="5"/>
        <v>0</v>
      </c>
      <c r="Y30" s="36">
        <f t="shared" si="5"/>
        <v>11954824</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-95189</v>
      </c>
      <c r="O32" s="34">
        <f t="shared" si="6"/>
        <v>0</v>
      </c>
      <c r="P32" s="34">
        <f t="shared" si="6"/>
        <v>284903</v>
      </c>
      <c r="Q32" s="34">
        <f t="shared" si="6"/>
        <v>0</v>
      </c>
      <c r="R32" s="34">
        <f t="shared" si="6"/>
        <v>0</v>
      </c>
      <c r="S32" s="34">
        <f t="shared" ref="S32:T32" si="7">SUM(S12:S20)</f>
        <v>0</v>
      </c>
      <c r="T32" s="34">
        <f t="shared" si="7"/>
        <v>0</v>
      </c>
      <c r="U32" s="34">
        <f t="shared" si="6"/>
        <v>95189</v>
      </c>
      <c r="V32" s="34">
        <f t="shared" si="6"/>
        <v>0</v>
      </c>
      <c r="W32" s="34">
        <f t="shared" si="6"/>
        <v>284903</v>
      </c>
      <c r="X32" s="34">
        <f t="shared" si="6"/>
        <v>0</v>
      </c>
      <c r="Y32" s="34">
        <f t="shared" si="6"/>
        <v>284903</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-95189</v>
      </c>
      <c r="O33" s="34">
        <f t="shared" si="8"/>
        <v>0</v>
      </c>
      <c r="P33" s="34">
        <f t="shared" si="8"/>
        <v>284903</v>
      </c>
      <c r="Q33" s="34">
        <f t="shared" si="8"/>
        <v>0</v>
      </c>
      <c r="R33" s="34">
        <f t="shared" si="8"/>
        <v>0</v>
      </c>
      <c r="S33" s="34">
        <f t="shared" ref="S33:T33" si="9">S11+S32</f>
        <v>0</v>
      </c>
      <c r="T33" s="34">
        <f t="shared" si="9"/>
        <v>0</v>
      </c>
      <c r="U33" s="34">
        <f t="shared" si="8"/>
        <v>95189</v>
      </c>
      <c r="V33" s="34">
        <f t="shared" si="8"/>
        <v>2099649</v>
      </c>
      <c r="W33" s="34">
        <f t="shared" si="8"/>
        <v>2384552</v>
      </c>
      <c r="X33" s="34">
        <f t="shared" si="8"/>
        <v>0</v>
      </c>
      <c r="Y33" s="34">
        <f t="shared" si="8"/>
        <v>2384552</v>
      </c>
    </row>
    <row r="34" spans="1:25" ht="30.75" customHeight="1" x14ac:dyDescent="0.2">
      <c r="A34" s="300" t="s">
        <v>429</v>
      </c>
      <c r="B34" s="300"/>
      <c r="C34" s="300"/>
      <c r="D34" s="300"/>
      <c r="E34" s="300"/>
      <c r="F34" s="300"/>
      <c r="G34" s="8">
        <v>27</v>
      </c>
      <c r="H34" s="36">
        <f>SUM(H21:H29)</f>
        <v>0</v>
      </c>
      <c r="I34" s="36">
        <f t="shared" ref="I34:Y34" si="10">SUM(I21:I29)</f>
        <v>-61531</v>
      </c>
      <c r="J34" s="36">
        <f t="shared" si="10"/>
        <v>0</v>
      </c>
      <c r="K34" s="36">
        <f t="shared" si="10"/>
        <v>0</v>
      </c>
      <c r="L34" s="36">
        <f t="shared" si="10"/>
        <v>0</v>
      </c>
      <c r="M34" s="36">
        <f t="shared" si="10"/>
        <v>0</v>
      </c>
      <c r="N34" s="36">
        <f t="shared" si="10"/>
        <v>22527</v>
      </c>
      <c r="O34" s="36">
        <f t="shared" si="10"/>
        <v>0</v>
      </c>
      <c r="P34" s="36">
        <f t="shared" si="10"/>
        <v>0</v>
      </c>
      <c r="Q34" s="36">
        <f t="shared" si="10"/>
        <v>0</v>
      </c>
      <c r="R34" s="36">
        <f t="shared" si="10"/>
        <v>0</v>
      </c>
      <c r="S34" s="36">
        <f t="shared" ref="S34:T34" si="11">SUM(S21:S29)</f>
        <v>0</v>
      </c>
      <c r="T34" s="36">
        <f t="shared" si="11"/>
        <v>0</v>
      </c>
      <c r="U34" s="36">
        <f t="shared" si="10"/>
        <v>-14182</v>
      </c>
      <c r="V34" s="36">
        <f t="shared" si="10"/>
        <v>-1123745</v>
      </c>
      <c r="W34" s="36">
        <f t="shared" si="10"/>
        <v>-1176931</v>
      </c>
      <c r="X34" s="36">
        <f t="shared" si="10"/>
        <v>0</v>
      </c>
      <c r="Y34" s="36">
        <f t="shared" si="10"/>
        <v>-1176931</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300</v>
      </c>
      <c r="B36" s="295"/>
      <c r="C36" s="295"/>
      <c r="D36" s="295"/>
      <c r="E36" s="295"/>
      <c r="F36" s="295"/>
      <c r="G36" s="6">
        <v>28</v>
      </c>
      <c r="H36" s="33">
        <v>6620247</v>
      </c>
      <c r="I36" s="33">
        <v>1770552</v>
      </c>
      <c r="J36" s="33">
        <v>331013</v>
      </c>
      <c r="K36" s="33">
        <v>59</v>
      </c>
      <c r="L36" s="33">
        <v>0</v>
      </c>
      <c r="M36" s="33">
        <v>0</v>
      </c>
      <c r="N36" s="33">
        <v>114587</v>
      </c>
      <c r="O36" s="33">
        <v>0</v>
      </c>
      <c r="P36" s="33">
        <v>371676</v>
      </c>
      <c r="Q36" s="33">
        <v>0</v>
      </c>
      <c r="R36" s="33">
        <v>0</v>
      </c>
      <c r="S36" s="33">
        <v>0</v>
      </c>
      <c r="T36" s="33">
        <v>0</v>
      </c>
      <c r="U36" s="33">
        <v>647041</v>
      </c>
      <c r="V36" s="33">
        <v>2099649</v>
      </c>
      <c r="W36" s="37">
        <f>H36+I36+J36+K36-L36+M36+N36+O36+P36+Q36+R36+U36+V36+S36+T36</f>
        <v>11954824</v>
      </c>
      <c r="X36" s="33">
        <v>0</v>
      </c>
      <c r="Y36" s="37">
        <f t="shared" ref="Y36:Y38" si="12">W36+X36</f>
        <v>11954824</v>
      </c>
    </row>
    <row r="37" spans="1:25" ht="12.75" customHeight="1" x14ac:dyDescent="0.2">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6620247</v>
      </c>
      <c r="I39" s="34">
        <f t="shared" ref="I39:Y39" si="14">I36+I37+I38</f>
        <v>1770552</v>
      </c>
      <c r="J39" s="34">
        <f t="shared" si="14"/>
        <v>331013</v>
      </c>
      <c r="K39" s="34">
        <f t="shared" si="14"/>
        <v>59</v>
      </c>
      <c r="L39" s="34">
        <f t="shared" si="14"/>
        <v>0</v>
      </c>
      <c r="M39" s="34">
        <f t="shared" si="14"/>
        <v>0</v>
      </c>
      <c r="N39" s="34">
        <f t="shared" si="14"/>
        <v>114587</v>
      </c>
      <c r="O39" s="34">
        <f t="shared" si="14"/>
        <v>0</v>
      </c>
      <c r="P39" s="34">
        <f t="shared" si="14"/>
        <v>371676</v>
      </c>
      <c r="Q39" s="34">
        <f t="shared" si="14"/>
        <v>0</v>
      </c>
      <c r="R39" s="34">
        <f t="shared" si="14"/>
        <v>0</v>
      </c>
      <c r="S39" s="34">
        <f t="shared" si="14"/>
        <v>0</v>
      </c>
      <c r="T39" s="34">
        <f t="shared" si="14"/>
        <v>0</v>
      </c>
      <c r="U39" s="34">
        <f t="shared" si="14"/>
        <v>647041</v>
      </c>
      <c r="V39" s="34">
        <f t="shared" si="14"/>
        <v>2099649</v>
      </c>
      <c r="W39" s="34">
        <f t="shared" si="14"/>
        <v>11954824</v>
      </c>
      <c r="X39" s="34">
        <f t="shared" si="14"/>
        <v>0</v>
      </c>
      <c r="Y39" s="34">
        <f t="shared" si="14"/>
        <v>11954824</v>
      </c>
    </row>
    <row r="40" spans="1:25" ht="12.75" customHeight="1" x14ac:dyDescent="0.2">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853792</v>
      </c>
      <c r="W40" s="37">
        <f t="shared" ref="W40:W58" si="15">H40+I40+J40+K40-L40+M40+N40+O40+P40+Q40+R40+U40+V40+S40+T40</f>
        <v>853792</v>
      </c>
      <c r="X40" s="33">
        <v>0</v>
      </c>
      <c r="Y40" s="37">
        <f t="shared" ref="Y40:Y58" si="16">W40+X40</f>
        <v>853792</v>
      </c>
    </row>
    <row r="41" spans="1:25" ht="12.75" customHeight="1" x14ac:dyDescent="0.2">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274</v>
      </c>
      <c r="B48" s="278"/>
      <c r="C48" s="278"/>
      <c r="D48" s="278"/>
      <c r="E48" s="278"/>
      <c r="F48" s="278"/>
      <c r="G48" s="6">
        <v>40</v>
      </c>
      <c r="H48" s="33">
        <v>0</v>
      </c>
      <c r="I48" s="33">
        <v>0</v>
      </c>
      <c r="J48" s="33">
        <v>0</v>
      </c>
      <c r="K48" s="33">
        <v>0</v>
      </c>
      <c r="L48" s="33">
        <v>0</v>
      </c>
      <c r="M48" s="33">
        <v>0</v>
      </c>
      <c r="N48" s="33">
        <v>-52844</v>
      </c>
      <c r="O48" s="33">
        <v>0</v>
      </c>
      <c r="P48" s="33">
        <v>0</v>
      </c>
      <c r="Q48" s="33">
        <v>0</v>
      </c>
      <c r="R48" s="33">
        <v>0</v>
      </c>
      <c r="S48" s="33">
        <v>0</v>
      </c>
      <c r="T48" s="33">
        <v>0</v>
      </c>
      <c r="U48" s="33">
        <v>0</v>
      </c>
      <c r="V48" s="33">
        <v>0</v>
      </c>
      <c r="W48" s="37">
        <f t="shared" si="15"/>
        <v>-52844</v>
      </c>
      <c r="X48" s="33">
        <v>0</v>
      </c>
      <c r="Y48" s="37">
        <f t="shared" si="16"/>
        <v>-52844</v>
      </c>
    </row>
    <row r="49" spans="1:25" ht="12.75" customHeight="1" x14ac:dyDescent="0.2">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30453</v>
      </c>
      <c r="I50" s="33">
        <v>-31916</v>
      </c>
      <c r="J50" s="33">
        <v>0</v>
      </c>
      <c r="K50" s="33">
        <v>0</v>
      </c>
      <c r="L50" s="33">
        <v>0</v>
      </c>
      <c r="M50" s="33">
        <v>0</v>
      </c>
      <c r="N50" s="33">
        <v>0</v>
      </c>
      <c r="O50" s="33">
        <v>0</v>
      </c>
      <c r="P50" s="33">
        <v>0</v>
      </c>
      <c r="Q50" s="33">
        <v>0</v>
      </c>
      <c r="R50" s="33">
        <v>0</v>
      </c>
      <c r="S50" s="33">
        <v>0</v>
      </c>
      <c r="T50" s="33">
        <v>0</v>
      </c>
      <c r="U50" s="33">
        <v>0</v>
      </c>
      <c r="V50" s="33">
        <v>0</v>
      </c>
      <c r="W50" s="37">
        <f t="shared" si="15"/>
        <v>-1463</v>
      </c>
      <c r="X50" s="33">
        <v>0</v>
      </c>
      <c r="Y50" s="37">
        <f t="shared" si="16"/>
        <v>-1463</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1522</v>
      </c>
      <c r="K57" s="33">
        <v>-59</v>
      </c>
      <c r="L57" s="33">
        <v>0</v>
      </c>
      <c r="M57" s="33">
        <v>0</v>
      </c>
      <c r="N57" s="33">
        <v>81183</v>
      </c>
      <c r="O57" s="33">
        <v>0</v>
      </c>
      <c r="P57" s="33">
        <v>0</v>
      </c>
      <c r="Q57" s="33">
        <v>0</v>
      </c>
      <c r="R57" s="33">
        <v>0</v>
      </c>
      <c r="S57" s="33">
        <v>0</v>
      </c>
      <c r="T57" s="33">
        <v>0</v>
      </c>
      <c r="U57" s="33">
        <v>630325</v>
      </c>
      <c r="V57" s="33">
        <v>-2099649</v>
      </c>
      <c r="W57" s="37">
        <f t="shared" si="15"/>
        <v>-1386678</v>
      </c>
      <c r="X57" s="33">
        <v>0</v>
      </c>
      <c r="Y57" s="37">
        <f t="shared" si="16"/>
        <v>-1386678</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6650700</v>
      </c>
      <c r="I59" s="36">
        <f t="shared" ref="I59:Y59" si="17">SUM(I39:I58)</f>
        <v>1738636</v>
      </c>
      <c r="J59" s="36">
        <f t="shared" si="17"/>
        <v>332535</v>
      </c>
      <c r="K59" s="36">
        <f t="shared" si="17"/>
        <v>0</v>
      </c>
      <c r="L59" s="36">
        <f t="shared" si="17"/>
        <v>0</v>
      </c>
      <c r="M59" s="36">
        <f t="shared" si="17"/>
        <v>0</v>
      </c>
      <c r="N59" s="36">
        <f t="shared" si="17"/>
        <v>142926</v>
      </c>
      <c r="O59" s="36">
        <f t="shared" si="17"/>
        <v>0</v>
      </c>
      <c r="P59" s="36">
        <f t="shared" si="17"/>
        <v>371676</v>
      </c>
      <c r="Q59" s="36">
        <f t="shared" si="17"/>
        <v>0</v>
      </c>
      <c r="R59" s="36">
        <f t="shared" si="17"/>
        <v>0</v>
      </c>
      <c r="S59" s="36">
        <f t="shared" si="17"/>
        <v>0</v>
      </c>
      <c r="T59" s="36">
        <f t="shared" si="17"/>
        <v>0</v>
      </c>
      <c r="U59" s="36">
        <f t="shared" si="17"/>
        <v>1277366</v>
      </c>
      <c r="V59" s="36">
        <f t="shared" si="17"/>
        <v>853792</v>
      </c>
      <c r="W59" s="36">
        <f t="shared" si="17"/>
        <v>11367631</v>
      </c>
      <c r="X59" s="36">
        <f t="shared" si="17"/>
        <v>0</v>
      </c>
      <c r="Y59" s="36">
        <f t="shared" si="17"/>
        <v>11367631</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-52844</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-52844</v>
      </c>
      <c r="X61" s="37">
        <f t="shared" si="18"/>
        <v>0</v>
      </c>
      <c r="Y61" s="37">
        <f t="shared" si="18"/>
        <v>-52844</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-52844</v>
      </c>
      <c r="O62" s="37">
        <f t="shared" si="20"/>
        <v>0</v>
      </c>
      <c r="P62" s="37">
        <f t="shared" si="20"/>
        <v>0</v>
      </c>
      <c r="Q62" s="37">
        <f t="shared" si="20"/>
        <v>0</v>
      </c>
      <c r="R62" s="37">
        <f t="shared" si="20"/>
        <v>0</v>
      </c>
      <c r="S62" s="37">
        <f t="shared" ref="S62:T62" si="21">S40+S61</f>
        <v>0</v>
      </c>
      <c r="T62" s="37">
        <f t="shared" si="21"/>
        <v>0</v>
      </c>
      <c r="U62" s="37">
        <f t="shared" si="20"/>
        <v>0</v>
      </c>
      <c r="V62" s="37">
        <f t="shared" si="20"/>
        <v>853792</v>
      </c>
      <c r="W62" s="37">
        <f t="shared" si="20"/>
        <v>800948</v>
      </c>
      <c r="X62" s="37">
        <f t="shared" si="20"/>
        <v>0</v>
      </c>
      <c r="Y62" s="37">
        <f t="shared" si="20"/>
        <v>800948</v>
      </c>
    </row>
    <row r="63" spans="1:25" ht="29.25" customHeight="1" x14ac:dyDescent="0.2">
      <c r="A63" s="300" t="s">
        <v>436</v>
      </c>
      <c r="B63" s="300"/>
      <c r="C63" s="300"/>
      <c r="D63" s="300"/>
      <c r="E63" s="300"/>
      <c r="F63" s="300"/>
      <c r="G63" s="8">
        <v>54</v>
      </c>
      <c r="H63" s="38">
        <f>SUM(H50:H58)</f>
        <v>30453</v>
      </c>
      <c r="I63" s="38">
        <f t="shared" ref="I63:Y63" si="22">SUM(I50:I58)</f>
        <v>-31916</v>
      </c>
      <c r="J63" s="38">
        <f t="shared" si="22"/>
        <v>1522</v>
      </c>
      <c r="K63" s="38">
        <f t="shared" si="22"/>
        <v>-59</v>
      </c>
      <c r="L63" s="38">
        <f t="shared" si="22"/>
        <v>0</v>
      </c>
      <c r="M63" s="38">
        <f t="shared" si="22"/>
        <v>0</v>
      </c>
      <c r="N63" s="38">
        <f t="shared" si="22"/>
        <v>81183</v>
      </c>
      <c r="O63" s="38">
        <f t="shared" si="22"/>
        <v>0</v>
      </c>
      <c r="P63" s="38">
        <f t="shared" si="22"/>
        <v>0</v>
      </c>
      <c r="Q63" s="38">
        <f t="shared" si="22"/>
        <v>0</v>
      </c>
      <c r="R63" s="38">
        <f t="shared" si="22"/>
        <v>0</v>
      </c>
      <c r="S63" s="38">
        <f t="shared" ref="S63:T63" si="23">SUM(S50:S58)</f>
        <v>0</v>
      </c>
      <c r="T63" s="38">
        <f t="shared" si="23"/>
        <v>0</v>
      </c>
      <c r="U63" s="38">
        <f t="shared" si="22"/>
        <v>630325</v>
      </c>
      <c r="V63" s="38">
        <f t="shared" si="22"/>
        <v>-2099649</v>
      </c>
      <c r="W63" s="38">
        <f t="shared" si="22"/>
        <v>-1388141</v>
      </c>
      <c r="X63" s="38">
        <f t="shared" si="22"/>
        <v>0</v>
      </c>
      <c r="Y63" s="38">
        <f t="shared" si="22"/>
        <v>-1388141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5" right="0.25" top="0.75" bottom="0.75" header="0.3" footer="0.3"/>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4" zoomScale="66" zoomScaleNormal="66" workbookViewId="0">
      <selection activeCell="R39" sqref="R39"/>
    </sheetView>
  </sheetViews>
  <sheetFormatPr defaultRowHeight="12.75" x14ac:dyDescent="0.2"/>
  <cols>
    <col min="9" max="9" width="95" customWidth="1"/>
  </cols>
  <sheetData>
    <row r="1" spans="1:9" ht="12.75" customHeight="1" x14ac:dyDescent="0.2">
      <c r="A1" s="302" t="s">
        <v>469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23622047244094491" right="0.23622047244094491"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Sabina Delpin</cp:lastModifiedBy>
  <cp:lastPrinted>2023-07-25T08:19:26Z</cp:lastPrinted>
  <dcterms:created xsi:type="dcterms:W3CDTF">2008-10-17T11:51:54Z</dcterms:created>
  <dcterms:modified xsi:type="dcterms:W3CDTF">2023-07-25T08:31:24Z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