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SERVER8\Users\Korisnik\Documents\IRS Toić\RAZNO\H\Hoteli Haludovo\2023\HANFA\3Q\"/>
    </mc:Choice>
  </mc:AlternateContent>
  <xr:revisionPtr revIDLastSave="0" documentId="13_ncr:1_{76760D1F-519C-461F-96E5-90ECB351F56D}" xr6:coauthVersionLast="47" xr6:coauthVersionMax="47"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V40" i="22" l="1"/>
  <c r="V11" i="22"/>
  <c r="H13" i="21" l="1"/>
  <c r="H91" i="18"/>
  <c r="H78" i="18"/>
  <c r="I78" i="18"/>
  <c r="I75" i="18" l="1"/>
  <c r="I91" i="18"/>
  <c r="I17" i="18" l="1"/>
  <c r="H17" i="18"/>
  <c r="H9" i="18" s="1"/>
  <c r="H72" i="18" s="1"/>
  <c r="I9" i="18"/>
  <c r="J36" i="22"/>
  <c r="H36" i="22"/>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S10" i="22"/>
  <c r="S30" i="22" s="1"/>
  <c r="T10" i="22"/>
  <c r="T30" i="22" s="1"/>
  <c r="I48" i="21"/>
  <c r="H48" i="21"/>
  <c r="I42" i="21"/>
  <c r="H42" i="21"/>
  <c r="I35" i="21"/>
  <c r="H35" i="21"/>
  <c r="I29" i="21"/>
  <c r="H29" i="21"/>
  <c r="I20" i="21"/>
  <c r="H20"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W11" i="22" s="1"/>
  <c r="I51" i="21"/>
  <c r="I53" i="21" s="1"/>
  <c r="H51" i="21"/>
  <c r="H53" i="21" s="1"/>
  <c r="I67" i="26" l="1"/>
  <c r="I68" i="26"/>
  <c r="J66" i="26"/>
  <c r="W40" i="22" s="1"/>
  <c r="J68" i="26"/>
  <c r="K67" i="26"/>
  <c r="K68" i="26"/>
  <c r="H66" i="26"/>
  <c r="H67" i="26"/>
  <c r="H54" i="20" l="1"/>
  <c r="H48" i="20"/>
  <c r="H41" i="20"/>
  <c r="H35" i="20"/>
  <c r="H19" i="20"/>
  <c r="I9" i="20"/>
  <c r="H27" i="18"/>
  <c r="H10" i="18"/>
  <c r="H63" i="22"/>
  <c r="H61" i="22"/>
  <c r="H62" i="22" s="1"/>
  <c r="H39" i="22"/>
  <c r="H59" i="22" s="1"/>
  <c r="H34" i="22"/>
  <c r="H32" i="22"/>
  <c r="H33" i="22" s="1"/>
  <c r="K10" i="22"/>
  <c r="H42" i="20" l="1"/>
  <c r="H55" i="20"/>
  <c r="H75"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45" i="18"/>
  <c r="I38" i="18"/>
  <c r="I27" i="18"/>
  <c r="I10" i="18"/>
  <c r="H57" i="20" l="1"/>
  <c r="H59" i="20" s="1"/>
  <c r="I24" i="20"/>
  <c r="I27" i="20" s="1"/>
  <c r="I55" i="20"/>
  <c r="I72" i="18"/>
  <c r="Y63" i="22"/>
  <c r="W63" i="22"/>
  <c r="I42" i="20"/>
  <c r="Y61" i="22"/>
  <c r="Y62" i="22" s="1"/>
  <c r="W61" i="22"/>
  <c r="W62" i="22" s="1"/>
  <c r="Y32" i="22"/>
  <c r="Y33" i="22" s="1"/>
  <c r="W32" i="22"/>
  <c r="W33" i="22" s="1"/>
  <c r="Y34" i="22"/>
  <c r="W34" i="22"/>
  <c r="Y39" i="22"/>
  <c r="Y59" i="22" s="1"/>
  <c r="W39" i="22"/>
  <c r="W59" i="22" s="1"/>
  <c r="Y10" i="22"/>
  <c r="Y30" i="22" s="1"/>
  <c r="W10" i="22"/>
  <c r="W30" i="22" s="1"/>
  <c r="I57" i="20" l="1"/>
  <c r="I59" i="20" s="1"/>
</calcChain>
</file>

<file path=xl/sharedStrings.xml><?xml version="1.0" encoding="utf-8"?>
<sst xmlns="http://schemas.openxmlformats.org/spreadsheetml/2006/main" count="537" uniqueCount="472">
  <si>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</si>
  <si>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</si>
  <si>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</si>
  <si>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</si>
  <si>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</si>
  <si>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</si>
  <si>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</si>
  <si>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</si>
  <si>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</si>
  <si>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</si>
  <si>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</si>
  <si>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</si>
  <si>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</si>
  <si>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</si>
  <si>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</si>
  <si>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</si>
  <si>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</si>
  <si>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</si>
  <si>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</si>
  <si>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</si>
  <si>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</si>
  <si>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</si>
  <si>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</si>
  <si>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</si>
  <si>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</si>
  <si>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</si>
  <si>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</si>
  <si>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</si>
  <si>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</si>
  <si>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</si>
  <si>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</si>
  <si>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</si>
  <si>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</si>
  <si>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</si>
  <si>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</si>
  <si>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</si>
  <si>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</si>
  <si>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</si>
  <si>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</si>
  <si>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</si>
  <si>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</si>
  <si>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</si>
  <si>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</si>
  <si>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</si>
  <si>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</si>
  <si>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</si>
  <si>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</si>
  <si>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</si>
  <si>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</si>
  <si>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</si>
  <si>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</si>
  <si>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</si>
  <si>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</si>
  <si>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</si>
  <si>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</si>
  <si>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</si>
  <si>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</si>
  <si>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</si>
  <si>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</si>
  <si>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</si>
  <si>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</si>
  <si>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</si>
  <si>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</si>
  <si>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</si>
  <si>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</si>
  <si>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</si>
  <si>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</si>
  <si>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</si>
  <si>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</si>
  <si>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</si>
  <si>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</si>
  <si>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</si>
  <si>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</si>
  <si>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</si>
  <si>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</si>
  <si>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</si>
  <si>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</si>
  <si>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</si>
  <si>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</si>
  <si>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</si>
  <si>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</si>
  <si>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</si>
  <si>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</si>
  <si>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</si>
  <si>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</si>
  <si>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</si>
  <si>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</si>
  <si>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</si>
  <si>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</si>
  <si>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</si>
  <si>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</si>
  <si>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</si>
  <si>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</si>
  <si>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</si>
  <si>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</si>
  <si>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</si>
  <si>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</si>
  <si>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</si>
  <si>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</si>
  <si>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</si>
  <si>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</si>
  <si>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</si>
  <si>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</si>
  <si>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</si>
  <si>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</si>
  <si>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</si>
  <si>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</si>
  <si>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</si>
  <si>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</si>
  <si>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</si>
  <si>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</si>
  <si>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</si>
  <si>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</si>
  <si>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</si>
  <si>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</si>
  <si>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</si>
  <si>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</si>
  <si>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</si>
  <si>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</si>
  <si>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</si>
  <si>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</si>
  <si>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</si>
  <si>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</si>
  <si>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</si>
  <si>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</si>
  <si>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</si>
  <si>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</si>
  <si>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</si>
  <si>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</si>
  <si>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</si>
  <si>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</si>
  <si>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</si>
  <si>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</si>
  <si>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</si>
  <si>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</si>
  <si>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</si>
  <si>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</si>
  <si>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</si>
  <si>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</si>
  <si>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</si>
  <si>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</si>
  <si>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</si>
  <si>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</si>
  <si>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</si>
  <si>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</si>
  <si>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</si>
  <si>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</si>
  <si>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</si>
  <si>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</si>
  <si>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</si>
  <si>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</si>
  <si>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</si>
  <si>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</si>
  <si>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</si>
  <si>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</si>
  <si>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</si>
  <si>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</si>
  <si>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</si>
  <si>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</si>
  <si>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</si>
  <si>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</si>
  <si>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</si>
  <si>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</si>
  <si>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</si>
  <si>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</si>
  <si>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</si>
  <si>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</si>
  <si>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</si>
  <si>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</si>
  <si>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</si>
  <si>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</si>
  <si>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</si>
  <si>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</si>
  <si>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</si>
  <si>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</si>
  <si>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</si>
  <si>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</si>
  <si>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</si>
  <si>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</si>
  <si>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</si>
  <si>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</si>
  <si>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</si>
  <si>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</si>
  <si>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</si>
  <si>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</si>
  <si>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</si>
  <si>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</si>
  <si>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</si>
  <si>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</si>
  <si>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</si>
  <si>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</si>
  <si>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</si>
  <si>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</si>
  <si>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</si>
  <si>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</si>
  <si>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</si>
  <si>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</si>
  <si>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</si>
  <si>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</si>
  <si>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</si>
  <si>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</si>
  <si>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</si>
  <si>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</si>
  <si>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</si>
  <si>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</si>
  <si>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</si>
  <si>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</si>
  <si>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</si>
  <si>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</si>
  <si>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</si>
  <si>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</si>
  <si>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</si>
  <si>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</si>
  <si>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</si>
  <si>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</si>
  <si>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</si>
  <si>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</si>
  <si>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</si>
  <si>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</si>
  <si>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</si>
  <si>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</si>
  <si>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</si>
  <si>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</si>
  <si>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</si>
  <si>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</si>
  <si>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</si>
  <si>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</si>
  <si>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</si>
  <si>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</si>
  <si>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</si>
  <si>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</si>
  <si>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</si>
  <si>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</si>
  <si>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</si>
  <si>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</si>
  <si>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</si>
  <si>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</si>
  <si>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</si>
  <si>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</si>
  <si>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</si>
  <si>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</si>
  <si>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</si>
  <si>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</si>
  <si>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</si>
  <si>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</si>
  <si>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</si>
  <si>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</si>
  <si>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</si>
  <si>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</si>
  <si>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</si>
  <si>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</si>
  <si>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</si>
  <si>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</si>
  <si>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</si>
  <si>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</si>
  <si>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</si>
  <si>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</si>
  <si>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</si>
  <si>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</si>
  <si>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</si>
  <si>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</si>
  <si>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</si>
  <si>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</si>
  <si>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</si>
  <si>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</si>
  <si>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</si>
  <si>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</si>
  <si>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</si>
  <si>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</si>
  <si>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</si>
  <si>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</si>
  <si>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</si>
  <si>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</si>
  <si>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</si>
  <si>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</si>
  <si>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</si>
  <si>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</si>
  <si>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</si>
  <si>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</si>
  <si>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</si>
  <si>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</si>
  <si>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</si>
  <si>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</si>
  <si>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</si>
  <si>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</si>
  <si>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</si>
  <si>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</si>
  <si>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</si>
  <si>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</si>
  <si>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</si>
  <si>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</si>
  <si>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</si>
  <si>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</si>
  <si>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</si>
  <si>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</si>
  <si>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</si>
  <si>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</si>
  <si>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</si>
  <si>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</si>
  <si>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</si>
  <si>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</si>
  <si>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</si>
  <si>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</si>
  <si>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</si>
  <si>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</si>
  <si>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</si>
  <si>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</si>
  <si>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</si>
  <si>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</si>
  <si>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</si>
  <si>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</si>
  <si>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</si>
  <si>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</si>
  <si>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</si>
  <si>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</si>
  <si>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</si>
  <si>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</si>
  <si>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</si>
  <si>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</si>
  <si>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</si>
  <si>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</si>
  <si>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</si>
  <si>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</si>
  <si>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</si>
  <si>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</si>
  <si>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</si>
  <si>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</si>
  <si>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</si>
  <si>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</si>
  <si>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</si>
  <si>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</si>
  <si>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</si>
  <si>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</si>
  <si>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</si>
  <si>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</si>
  <si>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</si>
  <si>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</si>
  <si>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</si>
  <si>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</si>
  <si>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</si>
  <si>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</si>
  <si>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</si>
  <si>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</si>
  <si>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</si>
  <si>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</si>
  <si>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</si>
  <si>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</si>
  <si>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</si>
  <si>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</si>
  <si>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</si>
  <si>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</si>
  <si>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</si>
  <si>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</si>
  <si>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</si>
  <si>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</si>
  <si>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</si>
  <si>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</si>
  <si>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</si>
  <si>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</si>
  <si>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</si>
  <si>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</si>
  <si>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</si>
  <si>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</si>
  <si>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</si>
  <si>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</si>
  <si>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</si>
  <si>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</si>
  <si>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</si>
  <si>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</si>
  <si>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</si>
  <si>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</si>
  <si>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</si>
  <si>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</si>
  <si>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</si>
  <si>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</si>
  <si>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</si>
  <si>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</si>
  <si>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</si>
  <si>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</si>
  <si>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</si>
  <si>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</si>
  <si>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</si>
  <si>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</si>
  <si>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</si>
  <si>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</si>
  <si>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</si>
  <si>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</si>
  <si>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</si>
  <si>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</si>
  <si>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</si>
  <si>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</si>
  <si>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</si>
  <si>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</si>
  <si>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</si>
  <si>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</si>
  <si>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</si>
  <si>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</si>
  <si>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</si>
  <si>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</si>
  <si>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</si>
  <si>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</si>
  <si>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</si>
  <si>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</si>
  <si>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</si>
  <si>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</si>
  <si>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</si>
  <si>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</si>
  <si>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</si>
  <si>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</si>
  <si>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</si>
  <si>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</si>
  <si>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</si>
  <si>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</si>
  <si>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</si>
  <si>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</si>
  <si>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</si>
  <si>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</si>
  <si>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</si>
  <si>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</si>
  <si>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</si>
  <si>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</si>
  <si>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</si>
  <si>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</si>
  <si>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</si>
  <si>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</si>
  <si>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</si>
  <si>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</si>
  <si>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</si>
  <si>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</si>
  <si>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</si>
  <si>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</si>
  <si>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</si>
  <si>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</si>
  <si>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</si>
  <si>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</si>
  <si>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</si>
  <si>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</si>
  <si>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</si>
  <si>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</si>
  <si>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</si>
  <si>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</si>
  <si>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</si>
  <si>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</si>
  <si>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</si>
  <si>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</si>
  <si>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</si>
  <si>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</si>
  <si>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</si>
  <si>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</si>
  <si>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03636356</t>
  </si>
  <si>
    <t>REPUBLIKA HRVATSKA</t>
  </si>
  <si>
    <t>040000190</t>
  </si>
  <si>
    <t>20989435611</t>
  </si>
  <si>
    <t>74780000W0ZHQU7X5U69</t>
  </si>
  <si>
    <t>393</t>
  </si>
  <si>
    <t>HOTELI HALUDOVO MALINSKA D.D.</t>
  </si>
  <si>
    <t>MALINSKA</t>
  </si>
  <si>
    <t>PUT HALUDOVA 1</t>
  </si>
  <si>
    <t>haludovo@ri.htnet.hr</t>
  </si>
  <si>
    <t>http://www.hoteli-haludovo.hr/</t>
  </si>
  <si>
    <t>IRS TOIĆ D.O.O.</t>
  </si>
  <si>
    <t>Ener Toić</t>
  </si>
  <si>
    <t>051/221-052</t>
  </si>
  <si>
    <t>irs.toic@irstoic.hr</t>
  </si>
  <si>
    <t>TPA AUDIT D.O.O.</t>
  </si>
  <si>
    <t>Igor Arbutina</t>
  </si>
  <si>
    <t>stanje na dan 30.09.2023.</t>
  </si>
  <si>
    <t>u razdoblju 01.01.2023 do 30.09.2023</t>
  </si>
  <si>
    <t>Obveznik: _HOTELI HALUDOVO MALINSKA D.D._______________________________________________________________________</t>
  </si>
  <si>
    <t>Obveznik: HOTELI HALUDOVO MALINSKA D.D.</t>
  </si>
  <si>
    <t>Obveznik: _HOTELI HALUDOVO MALINSKA D.D.___________________________________________________________________</t>
  </si>
  <si>
    <t>BILJEŠKE UZ FINANCIJSKE IZVJEŠTAJE - TFI
Naziv izdavatelja:   HOTELI HALUDOVO MALINSKA d.d.
OIB:  20989435611
Izvještajno razdoblje: 01.01.2023. - 30.09.2023.
     Tijekom izvještajnog razdoblja društvo Hoteli Haludovo Malinska d.d. nije obavljalo svoju osnovnu djelatnost, objekti su bili zatvoreni. Društvo je ostvarilo prihode od zakupnina.  Zbog problema infrastrukturnih angažmana radi dotrajalosti i neuporabljivosti te radi financijskih poteškoća  Uprava je donijela odluku o neaktiviranju postojećih turističkih i ugostiteljskih kapaciteta  za sezonu 2023.
     Rezultat poslovanja  u izvještajnom razdoblju je negativan. Računovodstvene politike tijekom razdoblja  nisu se mijenjale.
     Na dan 30.09.2023. društvo ima 2 zaposelna djelatnika.
     Do kraja izvještajnog razdoblja nema bitnih odstupanja u vlasničkoj strukturi za 10 najvećih dioničara.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</si>
</sst>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3" workbookViewId="0">
      <selection activeCell="E9" sqref="E9"/>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309</v>
      </c>
      <c r="B1" s="126"/>
      <c r="C1" s="126"/>
      <c r="D1" s="78"/>
      <c r="E1" s="78"/>
      <c r="F1" s="78"/>
      <c r="G1" s="78"/>
      <c r="H1" s="78"/>
      <c r="I1" s="78"/>
      <c r="J1" s="79"/>
    </row>
    <row r="2" spans="1:20" ht="14.45" customHeight="1" x14ac:dyDescent="0.25">
      <c r="A2" s="127" t="s">
        <v>325</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310</v>
      </c>
      <c r="B4" s="131"/>
      <c r="C4" s="131"/>
      <c r="D4" s="131"/>
      <c r="E4" s="132">
        <v>44927</v>
      </c>
      <c r="F4" s="133"/>
      <c r="G4" s="86" t="s">
        <v>0</v>
      </c>
      <c r="H4" s="132">
        <v>45199</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311</v>
      </c>
      <c r="B11" s="147"/>
      <c r="C11" s="139" t="s">
        <v>449</v>
      </c>
      <c r="D11" s="140"/>
      <c r="E11" s="96"/>
      <c r="F11" s="148" t="s">
        <v>333</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326</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312</v>
      </c>
      <c r="B15" s="138"/>
      <c r="C15" s="139" t="s">
        <v>452</v>
      </c>
      <c r="D15" s="140"/>
      <c r="E15" s="157"/>
      <c r="F15" s="158"/>
      <c r="G15" s="101" t="s">
        <v>334</v>
      </c>
      <c r="H15" s="149" t="s">
        <v>453</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454</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313</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314</v>
      </c>
      <c r="B21" s="153"/>
      <c r="C21" s="149">
        <v>51511</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315</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316</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317</v>
      </c>
      <c r="B27" s="153"/>
      <c r="C27" s="160" t="s">
        <v>459</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327</v>
      </c>
      <c r="B29" s="153"/>
      <c r="C29" s="44">
        <v>2</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318</v>
      </c>
      <c r="B31" s="153"/>
      <c r="C31" s="45" t="s">
        <v>337</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328</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329</v>
      </c>
      <c r="B35" s="164"/>
      <c r="C35" s="164"/>
      <c r="D35" s="164"/>
      <c r="E35" s="164" t="s">
        <v>319</v>
      </c>
      <c r="F35" s="164"/>
      <c r="G35" s="164"/>
      <c r="H35" s="164"/>
      <c r="I35" s="164"/>
      <c r="J35" s="112" t="s">
        <v>320</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321</v>
      </c>
      <c r="B50" s="148"/>
      <c r="C50" s="149" t="s">
        <v>342</v>
      </c>
      <c r="D50" s="150"/>
      <c r="E50" s="174" t="s">
        <v>344</v>
      </c>
      <c r="F50" s="175"/>
      <c r="G50" s="154" t="s">
        <v>460</v>
      </c>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322</v>
      </c>
      <c r="B52" s="148"/>
      <c r="C52" s="154" t="s">
        <v>461</v>
      </c>
      <c r="D52" s="155"/>
      <c r="E52" s="155"/>
      <c r="F52" s="155"/>
      <c r="G52" s="155"/>
      <c r="H52" s="155"/>
      <c r="I52" s="155"/>
      <c r="J52" s="156"/>
    </row>
    <row r="53" spans="1:10" x14ac:dyDescent="0.25">
      <c r="A53" s="98"/>
      <c r="B53" s="77"/>
      <c r="C53" s="159" t="s">
        <v>323</v>
      </c>
      <c r="D53" s="159"/>
      <c r="E53" s="159"/>
      <c r="F53" s="159"/>
      <c r="G53" s="159"/>
      <c r="H53" s="159"/>
      <c r="I53" s="159"/>
      <c r="J53" s="100"/>
    </row>
    <row r="54" spans="1:10" x14ac:dyDescent="0.25">
      <c r="A54" s="137" t="s">
        <v>324</v>
      </c>
      <c r="B54" s="148"/>
      <c r="C54" s="170" t="s">
        <v>462</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316</v>
      </c>
      <c r="B56" s="148"/>
      <c r="C56" s="177" t="s">
        <v>463</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t="s">
        <v>464</v>
      </c>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t="s">
        <v>465</v>
      </c>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4" sqref="A4:I4"/>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466</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469</v>
      </c>
      <c r="B4" s="191"/>
      <c r="C4" s="191"/>
      <c r="D4" s="191"/>
      <c r="E4" s="191"/>
      <c r="F4" s="191"/>
      <c r="G4" s="191"/>
      <c r="H4" s="191"/>
      <c r="I4" s="192"/>
    </row>
    <row r="5" spans="1:9" ht="45" x14ac:dyDescent="0.2">
      <c r="A5" s="195" t="s">
        <v>2</v>
      </c>
      <c r="B5" s="196"/>
      <c r="C5" s="196"/>
      <c r="D5" s="196"/>
      <c r="E5" s="196"/>
      <c r="F5" s="196"/>
      <c r="G5" s="124" t="s">
        <v>101</v>
      </c>
      <c r="H5" s="10" t="s">
        <v>298</v>
      </c>
      <c r="I5" s="10" t="s">
        <v>299</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304</v>
      </c>
      <c r="B9" s="184"/>
      <c r="C9" s="184"/>
      <c r="D9" s="184"/>
      <c r="E9" s="184"/>
      <c r="F9" s="184"/>
      <c r="G9" s="12">
        <v>2</v>
      </c>
      <c r="H9" s="120">
        <f>H10+H17+H27+H38+H43</f>
        <v>26476780</v>
      </c>
      <c r="I9" s="120">
        <f>I10+I17+I27+I38+I43</f>
        <v>26476777</v>
      </c>
    </row>
    <row r="10" spans="1:9" ht="12.75" customHeight="1" x14ac:dyDescent="0.2">
      <c r="A10" s="183" t="s">
        <v>5</v>
      </c>
      <c r="B10" s="183"/>
      <c r="C10" s="183"/>
      <c r="D10" s="183"/>
      <c r="E10" s="183"/>
      <c r="F10" s="183"/>
      <c r="G10" s="12">
        <v>3</v>
      </c>
      <c r="H10" s="120">
        <f>H11+H12+H13+H14+H15+H16</f>
        <v>0</v>
      </c>
      <c r="I10" s="120">
        <f>I11+I12+I13+I14+I15+I16</f>
        <v>0</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26476780</v>
      </c>
      <c r="I17" s="120">
        <f>I18+I19+I20+I21+I22+I23+I24+I25+I26</f>
        <v>26476777</v>
      </c>
    </row>
    <row r="18" spans="1:9" ht="12.75" customHeight="1" x14ac:dyDescent="0.2">
      <c r="A18" s="182" t="s">
        <v>13</v>
      </c>
      <c r="B18" s="182"/>
      <c r="C18" s="182"/>
      <c r="D18" s="182"/>
      <c r="E18" s="182"/>
      <c r="F18" s="182"/>
      <c r="G18" s="11">
        <v>11</v>
      </c>
      <c r="H18" s="18">
        <v>19677888</v>
      </c>
      <c r="I18" s="18">
        <v>19677888</v>
      </c>
    </row>
    <row r="19" spans="1:9" ht="12.75" customHeight="1" x14ac:dyDescent="0.2">
      <c r="A19" s="182" t="s">
        <v>14</v>
      </c>
      <c r="B19" s="182"/>
      <c r="C19" s="182"/>
      <c r="D19" s="182"/>
      <c r="E19" s="182"/>
      <c r="F19" s="182"/>
      <c r="G19" s="11">
        <v>12</v>
      </c>
      <c r="H19" s="18">
        <v>6553094</v>
      </c>
      <c r="I19" s="18">
        <v>6553094</v>
      </c>
    </row>
    <row r="20" spans="1:9" ht="12.75" customHeight="1" x14ac:dyDescent="0.2">
      <c r="A20" s="182" t="s">
        <v>15</v>
      </c>
      <c r="B20" s="182"/>
      <c r="C20" s="182"/>
      <c r="D20" s="182"/>
      <c r="E20" s="182"/>
      <c r="F20" s="182"/>
      <c r="G20" s="11">
        <v>13</v>
      </c>
      <c r="H20" s="18">
        <v>3</v>
      </c>
      <c r="I20" s="18">
        <v>0</v>
      </c>
    </row>
    <row r="21" spans="1:9" ht="12.75" customHeight="1" x14ac:dyDescent="0.2">
      <c r="A21" s="182" t="s">
        <v>16</v>
      </c>
      <c r="B21" s="182"/>
      <c r="C21" s="182"/>
      <c r="D21" s="182"/>
      <c r="E21" s="182"/>
      <c r="F21" s="182"/>
      <c r="G21" s="11">
        <v>14</v>
      </c>
      <c r="H21" s="18">
        <v>0</v>
      </c>
      <c r="I21" s="18">
        <v>0</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206882</v>
      </c>
      <c r="I24" s="18">
        <v>206882</v>
      </c>
    </row>
    <row r="25" spans="1:9" ht="12.75" customHeight="1" x14ac:dyDescent="0.2">
      <c r="A25" s="182" t="s">
        <v>20</v>
      </c>
      <c r="B25" s="182"/>
      <c r="C25" s="182"/>
      <c r="D25" s="182"/>
      <c r="E25" s="182"/>
      <c r="F25" s="182"/>
      <c r="G25" s="11">
        <v>18</v>
      </c>
      <c r="H25" s="18">
        <v>38913</v>
      </c>
      <c r="I25" s="18">
        <v>38913</v>
      </c>
    </row>
    <row r="26" spans="1:9" ht="12.75" customHeight="1" x14ac:dyDescent="0.2">
      <c r="A26" s="182" t="s">
        <v>21</v>
      </c>
      <c r="B26" s="182"/>
      <c r="C26" s="182"/>
      <c r="D26" s="182"/>
      <c r="E26" s="182"/>
      <c r="F26" s="182"/>
      <c r="G26" s="11">
        <v>19</v>
      </c>
      <c r="H26" s="18">
        <v>0</v>
      </c>
      <c r="I26" s="18">
        <v>0</v>
      </c>
    </row>
    <row r="27" spans="1:9" ht="12.75" customHeight="1" x14ac:dyDescent="0.2">
      <c r="A27" s="183" t="s">
        <v>22</v>
      </c>
      <c r="B27" s="183"/>
      <c r="C27" s="183"/>
      <c r="D27" s="183"/>
      <c r="E27" s="183"/>
      <c r="F27" s="183"/>
      <c r="G27" s="12">
        <v>20</v>
      </c>
      <c r="H27" s="120">
        <f>SUM(H28:H37)</f>
        <v>0</v>
      </c>
      <c r="I27" s="120">
        <f>SUM(I28:I37)</f>
        <v>0</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305</v>
      </c>
      <c r="B44" s="184"/>
      <c r="C44" s="184"/>
      <c r="D44" s="184"/>
      <c r="E44" s="184"/>
      <c r="F44" s="184"/>
      <c r="G44" s="12">
        <v>37</v>
      </c>
      <c r="H44" s="120">
        <v>14019</v>
      </c>
      <c r="I44" s="120">
        <v>25654</v>
      </c>
    </row>
    <row r="45" spans="1:9" ht="12.75" customHeight="1" x14ac:dyDescent="0.2">
      <c r="A45" s="183" t="s">
        <v>39</v>
      </c>
      <c r="B45" s="183"/>
      <c r="C45" s="183"/>
      <c r="D45" s="183"/>
      <c r="E45" s="183"/>
      <c r="F45" s="183"/>
      <c r="G45" s="12">
        <v>38</v>
      </c>
      <c r="H45" s="120">
        <v>0</v>
      </c>
      <c r="I45" s="120">
        <f>SUM(I46:I52)</f>
        <v>0</v>
      </c>
    </row>
    <row r="46" spans="1:9" ht="12.75" customHeight="1" x14ac:dyDescent="0.2">
      <c r="A46" s="182" t="s">
        <v>40</v>
      </c>
      <c r="B46" s="182"/>
      <c r="C46" s="182"/>
      <c r="D46" s="182"/>
      <c r="E46" s="182"/>
      <c r="F46" s="182"/>
      <c r="G46" s="11">
        <v>39</v>
      </c>
      <c r="H46" s="18">
        <v>0</v>
      </c>
      <c r="I46" s="18">
        <v>0</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v>10043</v>
      </c>
      <c r="I53" s="120">
        <v>21705</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6023</v>
      </c>
      <c r="I56" s="18">
        <v>15207</v>
      </c>
    </row>
    <row r="57" spans="1:9" ht="12.75" customHeight="1" x14ac:dyDescent="0.2">
      <c r="A57" s="182" t="s">
        <v>51</v>
      </c>
      <c r="B57" s="182"/>
      <c r="C57" s="182"/>
      <c r="D57" s="182"/>
      <c r="E57" s="182"/>
      <c r="F57" s="182"/>
      <c r="G57" s="11">
        <v>50</v>
      </c>
      <c r="H57" s="18">
        <v>2</v>
      </c>
      <c r="I57" s="18">
        <v>250</v>
      </c>
    </row>
    <row r="58" spans="1:9" ht="12.75" customHeight="1" x14ac:dyDescent="0.2">
      <c r="A58" s="182" t="s">
        <v>52</v>
      </c>
      <c r="B58" s="182"/>
      <c r="C58" s="182"/>
      <c r="D58" s="182"/>
      <c r="E58" s="182"/>
      <c r="F58" s="182"/>
      <c r="G58" s="11">
        <v>51</v>
      </c>
      <c r="H58" s="18">
        <v>2097</v>
      </c>
      <c r="I58" s="18">
        <v>3785</v>
      </c>
    </row>
    <row r="59" spans="1:9" ht="12.75" customHeight="1" x14ac:dyDescent="0.2">
      <c r="A59" s="182" t="s">
        <v>53</v>
      </c>
      <c r="B59" s="182"/>
      <c r="C59" s="182"/>
      <c r="D59" s="182"/>
      <c r="E59" s="182"/>
      <c r="F59" s="182"/>
      <c r="G59" s="11">
        <v>52</v>
      </c>
      <c r="H59" s="18">
        <v>1921</v>
      </c>
      <c r="I59" s="18">
        <v>2463</v>
      </c>
    </row>
    <row r="60" spans="1:9" ht="12.75" customHeight="1" x14ac:dyDescent="0.2">
      <c r="A60" s="183" t="s">
        <v>54</v>
      </c>
      <c r="B60" s="183"/>
      <c r="C60" s="183"/>
      <c r="D60" s="183"/>
      <c r="E60" s="183"/>
      <c r="F60" s="183"/>
      <c r="G60" s="12">
        <v>53</v>
      </c>
      <c r="H60" s="120">
        <v>0</v>
      </c>
      <c r="I60" s="120">
        <v>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3976</v>
      </c>
      <c r="I70" s="18">
        <v>3949</v>
      </c>
    </row>
    <row r="71" spans="1:9" ht="12.75" customHeight="1" x14ac:dyDescent="0.2">
      <c r="A71" s="198" t="s">
        <v>58</v>
      </c>
      <c r="B71" s="198"/>
      <c r="C71" s="198"/>
      <c r="D71" s="198"/>
      <c r="E71" s="198"/>
      <c r="F71" s="198"/>
      <c r="G71" s="11">
        <v>64</v>
      </c>
      <c r="H71" s="18">
        <v>0</v>
      </c>
      <c r="I71" s="18">
        <v>0</v>
      </c>
    </row>
    <row r="72" spans="1:9" ht="12.75" customHeight="1" x14ac:dyDescent="0.2">
      <c r="A72" s="184" t="s">
        <v>306</v>
      </c>
      <c r="B72" s="184"/>
      <c r="C72" s="184"/>
      <c r="D72" s="184"/>
      <c r="E72" s="184"/>
      <c r="F72" s="184"/>
      <c r="G72" s="12">
        <v>65</v>
      </c>
      <c r="H72" s="120">
        <f>H8+H9+H44+H71</f>
        <v>26490799</v>
      </c>
      <c r="I72" s="120">
        <f>I8+I9+I44+I71</f>
        <v>26502431</v>
      </c>
    </row>
    <row r="73" spans="1:9" ht="12.75" customHeight="1" x14ac:dyDescent="0.2">
      <c r="A73" s="198" t="s">
        <v>59</v>
      </c>
      <c r="B73" s="198"/>
      <c r="C73" s="198"/>
      <c r="D73" s="198"/>
      <c r="E73" s="198"/>
      <c r="F73" s="198"/>
      <c r="G73" s="11">
        <v>66</v>
      </c>
      <c r="H73" s="18">
        <v>92975882</v>
      </c>
      <c r="I73" s="18">
        <v>92187873</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16352854</v>
      </c>
      <c r="I75" s="121">
        <f>I76+I77+I78+I84+I85+I91+I94+I97</f>
        <v>16063529</v>
      </c>
    </row>
    <row r="76" spans="1:9" ht="12.75" customHeight="1" x14ac:dyDescent="0.2">
      <c r="A76" s="182" t="s">
        <v>61</v>
      </c>
      <c r="B76" s="182"/>
      <c r="C76" s="182"/>
      <c r="D76" s="182"/>
      <c r="E76" s="182"/>
      <c r="F76" s="182"/>
      <c r="G76" s="11">
        <v>68</v>
      </c>
      <c r="H76" s="18">
        <v>28490034</v>
      </c>
      <c r="I76" s="18">
        <v>28490034</v>
      </c>
    </row>
    <row r="77" spans="1:9" ht="12.75" customHeight="1" x14ac:dyDescent="0.2">
      <c r="A77" s="182" t="s">
        <v>62</v>
      </c>
      <c r="B77" s="182"/>
      <c r="C77" s="182"/>
      <c r="D77" s="182"/>
      <c r="E77" s="182"/>
      <c r="F77" s="182"/>
      <c r="G77" s="11">
        <v>69</v>
      </c>
      <c r="H77" s="18">
        <v>0</v>
      </c>
      <c r="I77" s="18">
        <v>0</v>
      </c>
    </row>
    <row r="78" spans="1:9" ht="12.75" customHeight="1" x14ac:dyDescent="0.2">
      <c r="A78" s="183" t="s">
        <v>63</v>
      </c>
      <c r="B78" s="183"/>
      <c r="C78" s="183"/>
      <c r="D78" s="183"/>
      <c r="E78" s="183"/>
      <c r="F78" s="183"/>
      <c r="G78" s="12">
        <v>70</v>
      </c>
      <c r="H78" s="121">
        <f>SUM(H79:H83)</f>
        <v>6589</v>
      </c>
      <c r="I78" s="121">
        <f>SUM(I79:I84)</f>
        <v>6589</v>
      </c>
    </row>
    <row r="79" spans="1:9" ht="12.75" customHeight="1" x14ac:dyDescent="0.2">
      <c r="A79" s="182" t="s">
        <v>64</v>
      </c>
      <c r="B79" s="182"/>
      <c r="C79" s="182"/>
      <c r="D79" s="182"/>
      <c r="E79" s="182"/>
      <c r="F79" s="182"/>
      <c r="G79" s="11">
        <v>71</v>
      </c>
      <c r="H79" s="18">
        <v>6589</v>
      </c>
      <c r="I79" s="18">
        <v>6589</v>
      </c>
    </row>
    <row r="80" spans="1:9" ht="12.75" customHeight="1" x14ac:dyDescent="0.2">
      <c r="A80" s="182" t="s">
        <v>65</v>
      </c>
      <c r="B80" s="182"/>
      <c r="C80" s="182"/>
      <c r="D80" s="182"/>
      <c r="E80" s="182"/>
      <c r="F80" s="182"/>
      <c r="G80" s="11">
        <v>72</v>
      </c>
      <c r="H80" s="18">
        <v>0</v>
      </c>
      <c r="I80" s="18">
        <v>0</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0</v>
      </c>
      <c r="I84" s="47">
        <v>0</v>
      </c>
    </row>
    <row r="85" spans="1:9" ht="12.75" customHeight="1" x14ac:dyDescent="0.2">
      <c r="A85" s="183" t="s">
        <v>446</v>
      </c>
      <c r="B85" s="183"/>
      <c r="C85" s="183"/>
      <c r="D85" s="183"/>
      <c r="E85" s="183"/>
      <c r="F85" s="183"/>
      <c r="G85" s="12">
        <v>77</v>
      </c>
      <c r="H85" s="120">
        <v>0</v>
      </c>
      <c r="I85" s="120">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-11969267</v>
      </c>
      <c r="I91" s="120">
        <f>I92-I93</f>
        <v>-12244755</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11969267</v>
      </c>
      <c r="I93" s="18">
        <v>12244755</v>
      </c>
    </row>
    <row r="94" spans="1:9" ht="12.75" customHeight="1" x14ac:dyDescent="0.2">
      <c r="A94" s="183" t="s">
        <v>353</v>
      </c>
      <c r="B94" s="183"/>
      <c r="C94" s="183"/>
      <c r="D94" s="183"/>
      <c r="E94" s="183"/>
      <c r="F94" s="183"/>
      <c r="G94" s="12">
        <v>86</v>
      </c>
      <c r="H94" s="120">
        <v>-174502</v>
      </c>
      <c r="I94" s="120">
        <v>-188339</v>
      </c>
    </row>
    <row r="95" spans="1:9" ht="12.75" customHeight="1" x14ac:dyDescent="0.2">
      <c r="A95" s="182" t="s">
        <v>74</v>
      </c>
      <c r="B95" s="182"/>
      <c r="C95" s="182"/>
      <c r="D95" s="182"/>
      <c r="E95" s="182"/>
      <c r="F95" s="182"/>
      <c r="G95" s="11">
        <v>87</v>
      </c>
      <c r="H95" s="18">
        <v>0</v>
      </c>
      <c r="I95" s="18">
        <v>0</v>
      </c>
    </row>
    <row r="96" spans="1:9" ht="12.75" customHeight="1" x14ac:dyDescent="0.2">
      <c r="A96" s="182" t="s">
        <v>75</v>
      </c>
      <c r="B96" s="182"/>
      <c r="C96" s="182"/>
      <c r="D96" s="182"/>
      <c r="E96" s="182"/>
      <c r="F96" s="182"/>
      <c r="G96" s="11">
        <v>88</v>
      </c>
      <c r="H96" s="18">
        <v>174502</v>
      </c>
      <c r="I96" s="18">
        <v>188339</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v>0</v>
      </c>
      <c r="I98" s="120">
        <v>0</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v>9650474</v>
      </c>
      <c r="I105" s="120">
        <v>9872043</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15333</v>
      </c>
      <c r="I108" s="18">
        <v>15333</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7794162</v>
      </c>
      <c r="I110" s="18">
        <v>7812127</v>
      </c>
    </row>
    <row r="111" spans="1:9" ht="12.75" customHeight="1" x14ac:dyDescent="0.2">
      <c r="A111" s="182" t="s">
        <v>88</v>
      </c>
      <c r="B111" s="182"/>
      <c r="C111" s="182"/>
      <c r="D111" s="182"/>
      <c r="E111" s="182"/>
      <c r="F111" s="182"/>
      <c r="G111" s="11">
        <v>103</v>
      </c>
      <c r="H111" s="18">
        <v>0</v>
      </c>
      <c r="I111" s="18">
        <v>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1890936</v>
      </c>
      <c r="I115" s="18">
        <v>2095118</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v>437514</v>
      </c>
      <c r="I117" s="120">
        <v>516324</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394273</v>
      </c>
      <c r="I122" s="18">
        <v>486452</v>
      </c>
    </row>
    <row r="123" spans="1:9" ht="12.75" customHeight="1" x14ac:dyDescent="0.2">
      <c r="A123" s="182" t="s">
        <v>88</v>
      </c>
      <c r="B123" s="182"/>
      <c r="C123" s="182"/>
      <c r="D123" s="182"/>
      <c r="E123" s="182"/>
      <c r="F123" s="182"/>
      <c r="G123" s="11">
        <v>115</v>
      </c>
      <c r="H123" s="18">
        <v>0</v>
      </c>
      <c r="I123" s="18">
        <v>0</v>
      </c>
    </row>
    <row r="124" spans="1:9" ht="12.75" customHeight="1" x14ac:dyDescent="0.2">
      <c r="A124" s="182" t="s">
        <v>89</v>
      </c>
      <c r="B124" s="182"/>
      <c r="C124" s="182"/>
      <c r="D124" s="182"/>
      <c r="E124" s="182"/>
      <c r="F124" s="182"/>
      <c r="G124" s="11">
        <v>116</v>
      </c>
      <c r="H124" s="18">
        <v>0</v>
      </c>
      <c r="I124" s="18">
        <v>0</v>
      </c>
    </row>
    <row r="125" spans="1:9" ht="12.75" customHeight="1" x14ac:dyDescent="0.2">
      <c r="A125" s="182" t="s">
        <v>90</v>
      </c>
      <c r="B125" s="182"/>
      <c r="C125" s="182"/>
      <c r="D125" s="182"/>
      <c r="E125" s="182"/>
      <c r="F125" s="182"/>
      <c r="G125" s="11">
        <v>117</v>
      </c>
      <c r="H125" s="18">
        <v>36568</v>
      </c>
      <c r="I125" s="18">
        <v>22504</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1957</v>
      </c>
      <c r="I127" s="18">
        <v>2475</v>
      </c>
    </row>
    <row r="128" spans="1:9" x14ac:dyDescent="0.2">
      <c r="A128" s="182" t="s">
        <v>95</v>
      </c>
      <c r="B128" s="182"/>
      <c r="C128" s="182"/>
      <c r="D128" s="182"/>
      <c r="E128" s="182"/>
      <c r="F128" s="182"/>
      <c r="G128" s="11">
        <v>120</v>
      </c>
      <c r="H128" s="18">
        <v>1811</v>
      </c>
      <c r="I128" s="18">
        <v>1636</v>
      </c>
    </row>
    <row r="129" spans="1:9" x14ac:dyDescent="0.2">
      <c r="A129" s="182" t="s">
        <v>96</v>
      </c>
      <c r="B129" s="182"/>
      <c r="C129" s="182"/>
      <c r="D129" s="182"/>
      <c r="E129" s="182"/>
      <c r="F129" s="182"/>
      <c r="G129" s="11">
        <v>121</v>
      </c>
      <c r="H129" s="18">
        <v>0</v>
      </c>
      <c r="I129" s="18">
        <v>1636</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2905</v>
      </c>
      <c r="I131" s="18">
        <v>3257</v>
      </c>
    </row>
    <row r="132" spans="1:9" ht="22.15" customHeight="1" x14ac:dyDescent="0.2">
      <c r="A132" s="198" t="s">
        <v>99</v>
      </c>
      <c r="B132" s="198"/>
      <c r="C132" s="198"/>
      <c r="D132" s="198"/>
      <c r="E132" s="198"/>
      <c r="F132" s="198"/>
      <c r="G132" s="11">
        <v>124</v>
      </c>
      <c r="H132" s="18">
        <v>0</v>
      </c>
      <c r="I132" s="18">
        <v>0</v>
      </c>
    </row>
    <row r="133" spans="1:9" ht="12.75" customHeight="1" x14ac:dyDescent="0.2">
      <c r="A133" s="184" t="s">
        <v>358</v>
      </c>
      <c r="B133" s="184"/>
      <c r="C133" s="184"/>
      <c r="D133" s="184"/>
      <c r="E133" s="184"/>
      <c r="F133" s="184"/>
      <c r="G133" s="12">
        <v>125</v>
      </c>
      <c r="H133" s="120">
        <v>26490799</v>
      </c>
      <c r="I133" s="120">
        <v>26502431</v>
      </c>
    </row>
    <row r="134" spans="1:9" x14ac:dyDescent="0.2">
      <c r="A134" s="198" t="s">
        <v>100</v>
      </c>
      <c r="B134" s="198"/>
      <c r="C134" s="198"/>
      <c r="D134" s="198"/>
      <c r="E134" s="198"/>
      <c r="F134" s="198"/>
      <c r="G134" s="11">
        <v>126</v>
      </c>
      <c r="H134" s="18">
        <v>91975882</v>
      </c>
      <c r="I134" s="18">
        <v>92187873</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selection activeCell="A5" sqref="A5:F6"/>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467</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468</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303</v>
      </c>
      <c r="I5" s="215"/>
      <c r="J5" s="214" t="s">
        <v>281</v>
      </c>
      <c r="K5" s="215"/>
    </row>
    <row r="6" spans="1:11" x14ac:dyDescent="0.2">
      <c r="A6" s="213"/>
      <c r="B6" s="213"/>
      <c r="C6" s="213"/>
      <c r="D6" s="213"/>
      <c r="E6" s="213"/>
      <c r="F6" s="213"/>
      <c r="G6" s="213"/>
      <c r="H6" s="50" t="s">
        <v>296</v>
      </c>
      <c r="I6" s="50" t="s">
        <v>297</v>
      </c>
      <c r="J6" s="50" t="s">
        <v>296</v>
      </c>
      <c r="K6" s="50" t="s">
        <v>297</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42287</v>
      </c>
      <c r="I8" s="52">
        <f>SUM(I9:I13)</f>
        <v>7128</v>
      </c>
      <c r="J8" s="52">
        <f>SUM(J9:J13)</f>
        <v>50494</v>
      </c>
      <c r="K8" s="52">
        <f>SUM(K9:K13)</f>
        <v>8862</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40877</v>
      </c>
      <c r="I10" s="53">
        <v>3835</v>
      </c>
      <c r="J10" s="53">
        <v>47953</v>
      </c>
      <c r="K10" s="53">
        <v>7442</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1410</v>
      </c>
      <c r="I13" s="53">
        <v>3293</v>
      </c>
      <c r="J13" s="53">
        <v>2541</v>
      </c>
      <c r="K13" s="53">
        <v>1420</v>
      </c>
    </row>
    <row r="14" spans="1:11" ht="12.75" customHeight="1" x14ac:dyDescent="0.2">
      <c r="A14" s="216" t="s">
        <v>360</v>
      </c>
      <c r="B14" s="216"/>
      <c r="C14" s="216"/>
      <c r="D14" s="216"/>
      <c r="E14" s="216"/>
      <c r="F14" s="216"/>
      <c r="G14" s="12">
        <v>7</v>
      </c>
      <c r="H14" s="52">
        <f>H15+H16+H20+H24+H25+H26+H29+H36</f>
        <v>53980</v>
      </c>
      <c r="I14" s="52">
        <f>I15+I16+I20+I24+I25+I26+I29+I36</f>
        <v>21239</v>
      </c>
      <c r="J14" s="52">
        <f>J15+J16+J20+J24+J25+J26+J29+J36</f>
        <v>83697</v>
      </c>
      <c r="K14" s="52">
        <f>K15+K16+K20+K24+K25+K26+K29+K36</f>
        <v>31634</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440</v>
      </c>
      <c r="B16" s="183"/>
      <c r="C16" s="183"/>
      <c r="D16" s="183"/>
      <c r="E16" s="183"/>
      <c r="F16" s="183"/>
      <c r="G16" s="12">
        <v>9</v>
      </c>
      <c r="H16" s="52">
        <f>SUM(H17:H19)</f>
        <v>14966</v>
      </c>
      <c r="I16" s="52">
        <f>SUM(I17:I19)</f>
        <v>7508</v>
      </c>
      <c r="J16" s="52">
        <f>SUM(J17:J19)</f>
        <v>38564</v>
      </c>
      <c r="K16" s="52">
        <f>SUM(K17:K19)</f>
        <v>15313</v>
      </c>
    </row>
    <row r="17" spans="1:11" ht="12.75" customHeight="1" x14ac:dyDescent="0.2">
      <c r="A17" s="217" t="s">
        <v>120</v>
      </c>
      <c r="B17" s="217"/>
      <c r="C17" s="217"/>
      <c r="D17" s="217"/>
      <c r="E17" s="217"/>
      <c r="F17" s="217"/>
      <c r="G17" s="11">
        <v>10</v>
      </c>
      <c r="H17" s="53">
        <v>4036</v>
      </c>
      <c r="I17" s="53">
        <v>3296</v>
      </c>
      <c r="J17" s="53">
        <v>3932</v>
      </c>
      <c r="K17" s="53">
        <v>3069</v>
      </c>
    </row>
    <row r="18" spans="1:11" ht="12.75" customHeight="1" x14ac:dyDescent="0.2">
      <c r="A18" s="217" t="s">
        <v>121</v>
      </c>
      <c r="B18" s="217"/>
      <c r="C18" s="217"/>
      <c r="D18" s="217"/>
      <c r="E18" s="217"/>
      <c r="F18" s="217"/>
      <c r="G18" s="11">
        <v>11</v>
      </c>
      <c r="H18" s="53">
        <v>0</v>
      </c>
      <c r="I18" s="53">
        <v>0</v>
      </c>
      <c r="J18" s="53">
        <v>0</v>
      </c>
      <c r="K18" s="53">
        <v>0</v>
      </c>
    </row>
    <row r="19" spans="1:11" ht="12.75" customHeight="1" x14ac:dyDescent="0.2">
      <c r="A19" s="217" t="s">
        <v>122</v>
      </c>
      <c r="B19" s="217"/>
      <c r="C19" s="217"/>
      <c r="D19" s="217"/>
      <c r="E19" s="217"/>
      <c r="F19" s="217"/>
      <c r="G19" s="11">
        <v>12</v>
      </c>
      <c r="H19" s="53">
        <v>10930</v>
      </c>
      <c r="I19" s="53">
        <v>4212</v>
      </c>
      <c r="J19" s="53">
        <v>34632</v>
      </c>
      <c r="K19" s="53">
        <v>12244</v>
      </c>
    </row>
    <row r="20" spans="1:11" ht="12.75" customHeight="1" x14ac:dyDescent="0.2">
      <c r="A20" s="183" t="s">
        <v>441</v>
      </c>
      <c r="B20" s="183"/>
      <c r="C20" s="183"/>
      <c r="D20" s="183"/>
      <c r="E20" s="183"/>
      <c r="F20" s="183"/>
      <c r="G20" s="12">
        <v>13</v>
      </c>
      <c r="H20" s="52">
        <f>SUM(H21:H23)</f>
        <v>28319</v>
      </c>
      <c r="I20" s="52">
        <f>SUM(I21:I23)</f>
        <v>9439</v>
      </c>
      <c r="J20" s="52">
        <f>SUM(J21:J23)</f>
        <v>36815</v>
      </c>
      <c r="K20" s="52">
        <f>SUM(K21:K23)</f>
        <v>12272</v>
      </c>
    </row>
    <row r="21" spans="1:11" ht="12.75" customHeight="1" x14ac:dyDescent="0.2">
      <c r="A21" s="217" t="s">
        <v>105</v>
      </c>
      <c r="B21" s="217"/>
      <c r="C21" s="217"/>
      <c r="D21" s="217"/>
      <c r="E21" s="217"/>
      <c r="F21" s="217"/>
      <c r="G21" s="11">
        <v>14</v>
      </c>
      <c r="H21" s="53">
        <v>17098</v>
      </c>
      <c r="I21" s="53">
        <v>5711</v>
      </c>
      <c r="J21" s="53">
        <v>22274</v>
      </c>
      <c r="K21" s="53">
        <v>7425</v>
      </c>
    </row>
    <row r="22" spans="1:11" ht="12.75" customHeight="1" x14ac:dyDescent="0.2">
      <c r="A22" s="217" t="s">
        <v>106</v>
      </c>
      <c r="B22" s="217"/>
      <c r="C22" s="217"/>
      <c r="D22" s="217"/>
      <c r="E22" s="217"/>
      <c r="F22" s="217"/>
      <c r="G22" s="11">
        <v>15</v>
      </c>
      <c r="H22" s="53">
        <v>7210</v>
      </c>
      <c r="I22" s="53">
        <v>2391</v>
      </c>
      <c r="J22" s="53">
        <v>9327</v>
      </c>
      <c r="K22" s="53">
        <v>3109</v>
      </c>
    </row>
    <row r="23" spans="1:11" ht="12.75" customHeight="1" x14ac:dyDescent="0.2">
      <c r="A23" s="217" t="s">
        <v>107</v>
      </c>
      <c r="B23" s="217"/>
      <c r="C23" s="217"/>
      <c r="D23" s="217"/>
      <c r="E23" s="217"/>
      <c r="F23" s="217"/>
      <c r="G23" s="11">
        <v>16</v>
      </c>
      <c r="H23" s="53">
        <v>4011</v>
      </c>
      <c r="I23" s="53">
        <v>1337</v>
      </c>
      <c r="J23" s="53">
        <v>5214</v>
      </c>
      <c r="K23" s="53">
        <v>1738</v>
      </c>
    </row>
    <row r="24" spans="1:11" ht="12.75" customHeight="1" x14ac:dyDescent="0.2">
      <c r="A24" s="182" t="s">
        <v>108</v>
      </c>
      <c r="B24" s="182"/>
      <c r="C24" s="182"/>
      <c r="D24" s="182"/>
      <c r="E24" s="182"/>
      <c r="F24" s="182"/>
      <c r="G24" s="11">
        <v>17</v>
      </c>
      <c r="H24" s="53">
        <v>662</v>
      </c>
      <c r="I24" s="53">
        <v>0</v>
      </c>
      <c r="J24" s="53">
        <v>0</v>
      </c>
      <c r="K24" s="53">
        <v>0</v>
      </c>
    </row>
    <row r="25" spans="1:11" ht="12.75" customHeight="1" x14ac:dyDescent="0.2">
      <c r="A25" s="182" t="s">
        <v>109</v>
      </c>
      <c r="B25" s="182"/>
      <c r="C25" s="182"/>
      <c r="D25" s="182"/>
      <c r="E25" s="182"/>
      <c r="F25" s="182"/>
      <c r="G25" s="11">
        <v>18</v>
      </c>
      <c r="H25" s="53">
        <v>8508</v>
      </c>
      <c r="I25" s="53">
        <v>4269</v>
      </c>
      <c r="J25" s="53">
        <v>7559</v>
      </c>
      <c r="K25" s="53">
        <v>3997</v>
      </c>
    </row>
    <row r="26" spans="1:11" ht="12.75" customHeight="1" x14ac:dyDescent="0.2">
      <c r="A26" s="183" t="s">
        <v>442</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443</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1525</v>
      </c>
      <c r="I36" s="53">
        <v>23</v>
      </c>
      <c r="J36" s="53">
        <v>759</v>
      </c>
      <c r="K36" s="53">
        <v>52</v>
      </c>
    </row>
    <row r="37" spans="1:11" ht="12.75" customHeight="1" x14ac:dyDescent="0.2">
      <c r="A37" s="216" t="s">
        <v>361</v>
      </c>
      <c r="B37" s="216"/>
      <c r="C37" s="216"/>
      <c r="D37" s="216"/>
      <c r="E37" s="216"/>
      <c r="F37" s="216"/>
      <c r="G37" s="12">
        <v>30</v>
      </c>
      <c r="H37" s="52">
        <f>SUM(H38:H47)</f>
        <v>0</v>
      </c>
      <c r="I37" s="52">
        <f>SUM(I38:I47)</f>
        <v>0</v>
      </c>
      <c r="J37" s="52">
        <f>SUM(J38:J47)</f>
        <v>2</v>
      </c>
      <c r="K37" s="52">
        <f>SUM(K38:K47)</f>
        <v>1</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0</v>
      </c>
      <c r="I44" s="53">
        <v>0</v>
      </c>
      <c r="J44" s="53">
        <v>2</v>
      </c>
      <c r="K44" s="53">
        <v>1</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362</v>
      </c>
      <c r="B48" s="216"/>
      <c r="C48" s="216"/>
      <c r="D48" s="216"/>
      <c r="E48" s="216"/>
      <c r="F48" s="216"/>
      <c r="G48" s="12">
        <v>41</v>
      </c>
      <c r="H48" s="52">
        <f>SUM(H49:H55)</f>
        <v>162809</v>
      </c>
      <c r="I48" s="52">
        <f>SUM(I49:I55)</f>
        <v>51569</v>
      </c>
      <c r="J48" s="52">
        <f>SUM(J49:J55)</f>
        <v>155139</v>
      </c>
      <c r="K48" s="52">
        <f>SUM(K49:K55)</f>
        <v>52294</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162747</v>
      </c>
      <c r="I51" s="53">
        <v>51569</v>
      </c>
      <c r="J51" s="53">
        <v>154741</v>
      </c>
      <c r="K51" s="53">
        <v>52161</v>
      </c>
    </row>
    <row r="52" spans="1:11" ht="12.75" customHeight="1" x14ac:dyDescent="0.2">
      <c r="A52" s="220" t="s">
        <v>144</v>
      </c>
      <c r="B52" s="220"/>
      <c r="C52" s="220"/>
      <c r="D52" s="220"/>
      <c r="E52" s="220"/>
      <c r="F52" s="220"/>
      <c r="G52" s="11">
        <v>45</v>
      </c>
      <c r="H52" s="53">
        <v>0</v>
      </c>
      <c r="I52" s="53">
        <v>0</v>
      </c>
      <c r="J52" s="53">
        <v>0</v>
      </c>
      <c r="K52" s="53">
        <v>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62</v>
      </c>
      <c r="I55" s="53">
        <v>0</v>
      </c>
      <c r="J55" s="53">
        <v>398</v>
      </c>
      <c r="K55" s="53">
        <v>133</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42287</v>
      </c>
      <c r="I60" s="52">
        <f t="shared" ref="I60:K60" si="0">I8+I37+I56+I57</f>
        <v>7128</v>
      </c>
      <c r="J60" s="52">
        <f t="shared" si="0"/>
        <v>50496</v>
      </c>
      <c r="K60" s="52">
        <f t="shared" si="0"/>
        <v>8863</v>
      </c>
    </row>
    <row r="61" spans="1:11" ht="12.75" customHeight="1" x14ac:dyDescent="0.2">
      <c r="A61" s="216" t="s">
        <v>364</v>
      </c>
      <c r="B61" s="216"/>
      <c r="C61" s="216"/>
      <c r="D61" s="216"/>
      <c r="E61" s="216"/>
      <c r="F61" s="216"/>
      <c r="G61" s="12">
        <v>54</v>
      </c>
      <c r="H61" s="52">
        <f>H14+H48+H58+H59</f>
        <v>216789</v>
      </c>
      <c r="I61" s="52">
        <f t="shared" ref="I61:K61" si="1">I14+I48+I58+I59</f>
        <v>72808</v>
      </c>
      <c r="J61" s="52">
        <f t="shared" si="1"/>
        <v>238836</v>
      </c>
      <c r="K61" s="52">
        <f t="shared" si="1"/>
        <v>83928</v>
      </c>
    </row>
    <row r="62" spans="1:11" ht="12.75" customHeight="1" x14ac:dyDescent="0.2">
      <c r="A62" s="216" t="s">
        <v>365</v>
      </c>
      <c r="B62" s="216"/>
      <c r="C62" s="216"/>
      <c r="D62" s="216"/>
      <c r="E62" s="216"/>
      <c r="F62" s="216"/>
      <c r="G62" s="12">
        <v>55</v>
      </c>
      <c r="H62" s="52">
        <f>H60-H61</f>
        <v>-174502</v>
      </c>
      <c r="I62" s="52">
        <f t="shared" ref="I62:K62" si="2">I60-I61</f>
        <v>-65680</v>
      </c>
      <c r="J62" s="52">
        <f t="shared" si="2"/>
        <v>-188340</v>
      </c>
      <c r="K62" s="52">
        <f t="shared" si="2"/>
        <v>-75065</v>
      </c>
    </row>
    <row r="63" spans="1:11" ht="12.75" customHeight="1" x14ac:dyDescent="0.2">
      <c r="A63" s="221" t="s">
        <v>366</v>
      </c>
      <c r="B63" s="221"/>
      <c r="C63" s="221"/>
      <c r="D63" s="221"/>
      <c r="E63" s="221"/>
      <c r="F63" s="221"/>
      <c r="G63" s="12">
        <v>56</v>
      </c>
      <c r="H63" s="52">
        <f>+IF((H60-H61)&gt;0,(H60-H61),0)</f>
        <v>0</v>
      </c>
      <c r="I63" s="52">
        <f t="shared" ref="I63:K63" si="3">+IF((I60-I61)&gt;0,(I60-I61),0)</f>
        <v>0</v>
      </c>
      <c r="J63" s="52">
        <f t="shared" si="3"/>
        <v>0</v>
      </c>
      <c r="K63" s="52">
        <f t="shared" si="3"/>
        <v>0</v>
      </c>
    </row>
    <row r="64" spans="1:11" ht="12.75" customHeight="1" x14ac:dyDescent="0.2">
      <c r="A64" s="221" t="s">
        <v>367</v>
      </c>
      <c r="B64" s="221"/>
      <c r="C64" s="221"/>
      <c r="D64" s="221"/>
      <c r="E64" s="221"/>
      <c r="F64" s="221"/>
      <c r="G64" s="12">
        <v>57</v>
      </c>
      <c r="H64" s="52">
        <f>+IF((H60-H61)&lt;0,(H60-H61),0)</f>
        <v>-174502</v>
      </c>
      <c r="I64" s="52">
        <f t="shared" ref="I64:K64" si="4">+IF((I60-I61)&lt;0,(I60-I61),0)</f>
        <v>-65680</v>
      </c>
      <c r="J64" s="52">
        <f t="shared" si="4"/>
        <v>-188340</v>
      </c>
      <c r="K64" s="52">
        <f t="shared" si="4"/>
        <v>-75065</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368</v>
      </c>
      <c r="B66" s="216"/>
      <c r="C66" s="216"/>
      <c r="D66" s="216"/>
      <c r="E66" s="216"/>
      <c r="F66" s="216"/>
      <c r="G66" s="12">
        <v>59</v>
      </c>
      <c r="H66" s="52">
        <f>H62-H65</f>
        <v>-174502</v>
      </c>
      <c r="I66" s="52">
        <f t="shared" ref="I66:K66" si="5">I62-I65</f>
        <v>-65680</v>
      </c>
      <c r="J66" s="52">
        <f t="shared" si="5"/>
        <v>-188340</v>
      </c>
      <c r="K66" s="52">
        <f t="shared" si="5"/>
        <v>-75065</v>
      </c>
    </row>
    <row r="67" spans="1:11" ht="12.75" customHeight="1" x14ac:dyDescent="0.2">
      <c r="A67" s="221" t="s">
        <v>369</v>
      </c>
      <c r="B67" s="221"/>
      <c r="C67" s="221"/>
      <c r="D67" s="221"/>
      <c r="E67" s="221"/>
      <c r="F67" s="221"/>
      <c r="G67" s="12">
        <v>60</v>
      </c>
      <c r="H67" s="52">
        <f>+IF((H62-H65)&gt;0,(H62-H65),0)</f>
        <v>0</v>
      </c>
      <c r="I67" s="52">
        <f t="shared" ref="I67:K67" si="6">+IF((I62-I65)&gt;0,(I62-I65),0)</f>
        <v>0</v>
      </c>
      <c r="J67" s="52">
        <f t="shared" si="6"/>
        <v>0</v>
      </c>
      <c r="K67" s="52">
        <f t="shared" si="6"/>
        <v>0</v>
      </c>
    </row>
    <row r="68" spans="1:11" ht="12.75" customHeight="1" x14ac:dyDescent="0.2">
      <c r="A68" s="221" t="s">
        <v>370</v>
      </c>
      <c r="B68" s="221"/>
      <c r="C68" s="221"/>
      <c r="D68" s="221"/>
      <c r="E68" s="221"/>
      <c r="F68" s="221"/>
      <c r="G68" s="12">
        <v>61</v>
      </c>
      <c r="H68" s="52">
        <f>+IF((H62-H65)&lt;0,(H62-H65),0)</f>
        <v>-174502</v>
      </c>
      <c r="I68" s="52">
        <f t="shared" ref="I68:K68" si="7">+IF((I62-I65)&lt;0,(I62-I65),0)</f>
        <v>-65680</v>
      </c>
      <c r="J68" s="52">
        <f t="shared" si="7"/>
        <v>-188340</v>
      </c>
      <c r="K68" s="52">
        <f t="shared" si="7"/>
        <v>-75065</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0</v>
      </c>
      <c r="I89" s="56">
        <v>0</v>
      </c>
      <c r="J89" s="56">
        <v>0</v>
      </c>
      <c r="K89" s="56">
        <v>0</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444</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0</v>
      </c>
      <c r="I109" s="55">
        <f>I89+I108</f>
        <v>0</v>
      </c>
      <c r="J109" s="55">
        <f t="shared" ref="J109:K109" si="12">J89+J108</f>
        <v>0</v>
      </c>
      <c r="K109" s="55">
        <f t="shared" si="12"/>
        <v>0</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5118110236220474" right="0.55118110236220474" top="0.98425196850393704" bottom="0.98425196850393704" header="0.51181102362204722" footer="0.51181102362204722"/>
  <pageSetup paperSize="9" scale="66"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8" zoomScale="85" zoomScaleNormal="100" zoomScaleSheetLayoutView="85" workbookViewId="0">
      <selection activeCell="I27" sqref="I27"/>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167</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168</v>
      </c>
      <c r="B4" s="191"/>
      <c r="C4" s="191"/>
      <c r="D4" s="191"/>
      <c r="E4" s="191"/>
      <c r="F4" s="191"/>
      <c r="G4" s="191"/>
      <c r="H4" s="191"/>
      <c r="I4" s="192"/>
    </row>
    <row r="5" spans="1:9" ht="23.25" x14ac:dyDescent="0.2">
      <c r="A5" s="241" t="s">
        <v>2</v>
      </c>
      <c r="B5" s="196"/>
      <c r="C5" s="196"/>
      <c r="D5" s="196"/>
      <c r="E5" s="196"/>
      <c r="F5" s="196"/>
      <c r="G5" s="64" t="s">
        <v>103</v>
      </c>
      <c r="H5" s="65" t="s">
        <v>303</v>
      </c>
      <c r="I5" s="65" t="s">
        <v>281</v>
      </c>
    </row>
    <row r="6" spans="1:9" x14ac:dyDescent="0.2">
      <c r="A6" s="242">
        <v>1</v>
      </c>
      <c r="B6" s="196"/>
      <c r="C6" s="196"/>
      <c r="D6" s="196"/>
      <c r="E6" s="196"/>
      <c r="F6" s="196"/>
      <c r="G6" s="66">
        <v>2</v>
      </c>
      <c r="H6" s="65" t="s">
        <v>169</v>
      </c>
      <c r="I6" s="65" t="s">
        <v>170</v>
      </c>
    </row>
    <row r="7" spans="1:9" x14ac:dyDescent="0.2">
      <c r="A7" s="243" t="s">
        <v>171</v>
      </c>
      <c r="B7" s="243"/>
      <c r="C7" s="243"/>
      <c r="D7" s="243"/>
      <c r="E7" s="243"/>
      <c r="F7" s="243"/>
      <c r="G7" s="243"/>
      <c r="H7" s="243"/>
      <c r="I7" s="243"/>
    </row>
    <row r="8" spans="1:9" ht="12.75" customHeight="1" x14ac:dyDescent="0.2">
      <c r="A8" s="182" t="s">
        <v>172</v>
      </c>
      <c r="B8" s="182"/>
      <c r="C8" s="182"/>
      <c r="D8" s="182"/>
      <c r="E8" s="182"/>
      <c r="F8" s="182"/>
      <c r="G8" s="67">
        <v>1</v>
      </c>
      <c r="H8" s="68">
        <v>0</v>
      </c>
      <c r="I8" s="68">
        <v>0</v>
      </c>
    </row>
    <row r="9" spans="1:9" ht="12.75" customHeight="1" x14ac:dyDescent="0.2">
      <c r="A9" s="240" t="s">
        <v>173</v>
      </c>
      <c r="B9" s="240"/>
      <c r="C9" s="240"/>
      <c r="D9" s="240"/>
      <c r="E9" s="240"/>
      <c r="F9" s="240"/>
      <c r="G9" s="69">
        <v>2</v>
      </c>
      <c r="H9" s="70">
        <f>H10+H11+H12+H13+H14+H15+H16+H17</f>
        <v>0</v>
      </c>
      <c r="I9" s="70">
        <f>I10+I11+I12+I13+I14+I15+I16+I17</f>
        <v>0</v>
      </c>
    </row>
    <row r="10" spans="1:9" ht="12.75" customHeight="1" x14ac:dyDescent="0.2">
      <c r="A10" s="217" t="s">
        <v>174</v>
      </c>
      <c r="B10" s="217"/>
      <c r="C10" s="217"/>
      <c r="D10" s="217"/>
      <c r="E10" s="217"/>
      <c r="F10" s="217"/>
      <c r="G10" s="67">
        <v>3</v>
      </c>
      <c r="H10" s="68">
        <v>0</v>
      </c>
      <c r="I10" s="68">
        <v>0</v>
      </c>
    </row>
    <row r="11" spans="1:9" ht="22.15" customHeight="1" x14ac:dyDescent="0.2">
      <c r="A11" s="217" t="s">
        <v>175</v>
      </c>
      <c r="B11" s="217"/>
      <c r="C11" s="217"/>
      <c r="D11" s="217"/>
      <c r="E11" s="217"/>
      <c r="F11" s="217"/>
      <c r="G11" s="67">
        <v>4</v>
      </c>
      <c r="H11" s="68">
        <v>0</v>
      </c>
      <c r="I11" s="68">
        <v>0</v>
      </c>
    </row>
    <row r="12" spans="1:9" ht="23.45" customHeight="1" x14ac:dyDescent="0.2">
      <c r="A12" s="217" t="s">
        <v>176</v>
      </c>
      <c r="B12" s="217"/>
      <c r="C12" s="217"/>
      <c r="D12" s="217"/>
      <c r="E12" s="217"/>
      <c r="F12" s="217"/>
      <c r="G12" s="67">
        <v>5</v>
      </c>
      <c r="H12" s="68">
        <v>0</v>
      </c>
      <c r="I12" s="68">
        <v>0</v>
      </c>
    </row>
    <row r="13" spans="1:9" ht="12.75" customHeight="1" x14ac:dyDescent="0.2">
      <c r="A13" s="217" t="s">
        <v>177</v>
      </c>
      <c r="B13" s="217"/>
      <c r="C13" s="217"/>
      <c r="D13" s="217"/>
      <c r="E13" s="217"/>
      <c r="F13" s="217"/>
      <c r="G13" s="67">
        <v>6</v>
      </c>
      <c r="H13" s="68">
        <v>0</v>
      </c>
      <c r="I13" s="68">
        <v>0</v>
      </c>
    </row>
    <row r="14" spans="1:9" ht="12.75" customHeight="1" x14ac:dyDescent="0.2">
      <c r="A14" s="217" t="s">
        <v>178</v>
      </c>
      <c r="B14" s="217"/>
      <c r="C14" s="217"/>
      <c r="D14" s="217"/>
      <c r="E14" s="217"/>
      <c r="F14" s="217"/>
      <c r="G14" s="67">
        <v>7</v>
      </c>
      <c r="H14" s="68">
        <v>0</v>
      </c>
      <c r="I14" s="68">
        <v>0</v>
      </c>
    </row>
    <row r="15" spans="1:9" ht="12.75" customHeight="1" x14ac:dyDescent="0.2">
      <c r="A15" s="217" t="s">
        <v>179</v>
      </c>
      <c r="B15" s="217"/>
      <c r="C15" s="217"/>
      <c r="D15" s="217"/>
      <c r="E15" s="217"/>
      <c r="F15" s="217"/>
      <c r="G15" s="67">
        <v>8</v>
      </c>
      <c r="H15" s="68">
        <v>0</v>
      </c>
      <c r="I15" s="68">
        <v>0</v>
      </c>
    </row>
    <row r="16" spans="1:9" ht="12.75" customHeight="1" x14ac:dyDescent="0.2">
      <c r="A16" s="217" t="s">
        <v>180</v>
      </c>
      <c r="B16" s="217"/>
      <c r="C16" s="217"/>
      <c r="D16" s="217"/>
      <c r="E16" s="217"/>
      <c r="F16" s="217"/>
      <c r="G16" s="67">
        <v>9</v>
      </c>
      <c r="H16" s="68">
        <v>0</v>
      </c>
      <c r="I16" s="68">
        <v>0</v>
      </c>
    </row>
    <row r="17" spans="1:9" ht="25.15" customHeight="1" x14ac:dyDescent="0.2">
      <c r="A17" s="217" t="s">
        <v>181</v>
      </c>
      <c r="B17" s="217"/>
      <c r="C17" s="217"/>
      <c r="D17" s="217"/>
      <c r="E17" s="217"/>
      <c r="F17" s="217"/>
      <c r="G17" s="67">
        <v>10</v>
      </c>
      <c r="H17" s="68">
        <v>0</v>
      </c>
      <c r="I17" s="68">
        <v>0</v>
      </c>
    </row>
    <row r="18" spans="1:9" ht="28.15" customHeight="1" x14ac:dyDescent="0.2">
      <c r="A18" s="239" t="s">
        <v>308</v>
      </c>
      <c r="B18" s="239"/>
      <c r="C18" s="239"/>
      <c r="D18" s="239"/>
      <c r="E18" s="239"/>
      <c r="F18" s="239"/>
      <c r="G18" s="69">
        <v>11</v>
      </c>
      <c r="H18" s="70">
        <f>H8+H9</f>
        <v>0</v>
      </c>
      <c r="I18" s="70">
        <f>I8+I9</f>
        <v>0</v>
      </c>
    </row>
    <row r="19" spans="1:9" ht="12.75" customHeight="1" x14ac:dyDescent="0.2">
      <c r="A19" s="240" t="s">
        <v>182</v>
      </c>
      <c r="B19" s="240"/>
      <c r="C19" s="240"/>
      <c r="D19" s="240"/>
      <c r="E19" s="240"/>
      <c r="F19" s="240"/>
      <c r="G19" s="69">
        <v>12</v>
      </c>
      <c r="H19" s="70">
        <f>H20+H21+H22+H23</f>
        <v>0</v>
      </c>
      <c r="I19" s="70">
        <f>I20+I21+I22+I23</f>
        <v>0</v>
      </c>
    </row>
    <row r="20" spans="1:9" ht="12.75" customHeight="1" x14ac:dyDescent="0.2">
      <c r="A20" s="217" t="s">
        <v>183</v>
      </c>
      <c r="B20" s="217"/>
      <c r="C20" s="217"/>
      <c r="D20" s="217"/>
      <c r="E20" s="217"/>
      <c r="F20" s="217"/>
      <c r="G20" s="67">
        <v>13</v>
      </c>
      <c r="H20" s="68">
        <v>0</v>
      </c>
      <c r="I20" s="68">
        <v>0</v>
      </c>
    </row>
    <row r="21" spans="1:9" ht="12.75" customHeight="1" x14ac:dyDescent="0.2">
      <c r="A21" s="217" t="s">
        <v>184</v>
      </c>
      <c r="B21" s="217"/>
      <c r="C21" s="217"/>
      <c r="D21" s="217"/>
      <c r="E21" s="217"/>
      <c r="F21" s="217"/>
      <c r="G21" s="67">
        <v>14</v>
      </c>
      <c r="H21" s="68">
        <v>0</v>
      </c>
      <c r="I21" s="68">
        <v>0</v>
      </c>
    </row>
    <row r="22" spans="1:9" ht="12.75" customHeight="1" x14ac:dyDescent="0.2">
      <c r="A22" s="217" t="s">
        <v>185</v>
      </c>
      <c r="B22" s="217"/>
      <c r="C22" s="217"/>
      <c r="D22" s="217"/>
      <c r="E22" s="217"/>
      <c r="F22" s="217"/>
      <c r="G22" s="67">
        <v>15</v>
      </c>
      <c r="H22" s="68">
        <v>0</v>
      </c>
      <c r="I22" s="68">
        <v>0</v>
      </c>
    </row>
    <row r="23" spans="1:9" ht="12.75" customHeight="1" x14ac:dyDescent="0.2">
      <c r="A23" s="217" t="s">
        <v>186</v>
      </c>
      <c r="B23" s="217"/>
      <c r="C23" s="217"/>
      <c r="D23" s="217"/>
      <c r="E23" s="217"/>
      <c r="F23" s="217"/>
      <c r="G23" s="67">
        <v>16</v>
      </c>
      <c r="H23" s="68">
        <v>0</v>
      </c>
      <c r="I23" s="68">
        <v>0</v>
      </c>
    </row>
    <row r="24" spans="1:9" ht="12.75" customHeight="1" x14ac:dyDescent="0.2">
      <c r="A24" s="239" t="s">
        <v>187</v>
      </c>
      <c r="B24" s="239"/>
      <c r="C24" s="239"/>
      <c r="D24" s="239"/>
      <c r="E24" s="239"/>
      <c r="F24" s="239"/>
      <c r="G24" s="69">
        <v>17</v>
      </c>
      <c r="H24" s="70">
        <f>H18+H19</f>
        <v>0</v>
      </c>
      <c r="I24" s="70">
        <f>I18+I19</f>
        <v>0</v>
      </c>
    </row>
    <row r="25" spans="1:9" ht="12.75" customHeight="1" x14ac:dyDescent="0.2">
      <c r="A25" s="182" t="s">
        <v>188</v>
      </c>
      <c r="B25" s="182"/>
      <c r="C25" s="182"/>
      <c r="D25" s="182"/>
      <c r="E25" s="182"/>
      <c r="F25" s="182"/>
      <c r="G25" s="67">
        <v>18</v>
      </c>
      <c r="H25" s="68">
        <v>0</v>
      </c>
      <c r="I25" s="68">
        <v>0</v>
      </c>
    </row>
    <row r="26" spans="1:9" ht="12.75" customHeight="1" x14ac:dyDescent="0.2">
      <c r="A26" s="182" t="s">
        <v>189</v>
      </c>
      <c r="B26" s="182"/>
      <c r="C26" s="182"/>
      <c r="D26" s="182"/>
      <c r="E26" s="182"/>
      <c r="F26" s="182"/>
      <c r="G26" s="67">
        <v>19</v>
      </c>
      <c r="H26" s="68">
        <v>0</v>
      </c>
      <c r="I26" s="68">
        <v>0</v>
      </c>
    </row>
    <row r="27" spans="1:9" ht="25.9" customHeight="1" x14ac:dyDescent="0.2">
      <c r="A27" s="244" t="s">
        <v>190</v>
      </c>
      <c r="B27" s="244"/>
      <c r="C27" s="244"/>
      <c r="D27" s="244"/>
      <c r="E27" s="244"/>
      <c r="F27" s="244"/>
      <c r="G27" s="69">
        <v>20</v>
      </c>
      <c r="H27" s="70">
        <f>H24+H25+H26</f>
        <v>0</v>
      </c>
      <c r="I27" s="70">
        <f>I24+I25+I26</f>
        <v>0</v>
      </c>
    </row>
    <row r="28" spans="1:9" x14ac:dyDescent="0.2">
      <c r="A28" s="243" t="s">
        <v>191</v>
      </c>
      <c r="B28" s="243"/>
      <c r="C28" s="243"/>
      <c r="D28" s="243"/>
      <c r="E28" s="243"/>
      <c r="F28" s="243"/>
      <c r="G28" s="243"/>
      <c r="H28" s="243"/>
      <c r="I28" s="243"/>
    </row>
    <row r="29" spans="1:9" ht="30.6" customHeight="1" x14ac:dyDescent="0.2">
      <c r="A29" s="182" t="s">
        <v>192</v>
      </c>
      <c r="B29" s="182"/>
      <c r="C29" s="182"/>
      <c r="D29" s="182"/>
      <c r="E29" s="182"/>
      <c r="F29" s="182"/>
      <c r="G29" s="67">
        <v>21</v>
      </c>
      <c r="H29" s="71">
        <v>0</v>
      </c>
      <c r="I29" s="71">
        <v>0</v>
      </c>
    </row>
    <row r="30" spans="1:9" ht="12.75" customHeight="1" x14ac:dyDescent="0.2">
      <c r="A30" s="182" t="s">
        <v>193</v>
      </c>
      <c r="B30" s="182"/>
      <c r="C30" s="182"/>
      <c r="D30" s="182"/>
      <c r="E30" s="182"/>
      <c r="F30" s="182"/>
      <c r="G30" s="67">
        <v>22</v>
      </c>
      <c r="H30" s="71">
        <v>0</v>
      </c>
      <c r="I30" s="71">
        <v>0</v>
      </c>
    </row>
    <row r="31" spans="1:9" ht="12.75" customHeight="1" x14ac:dyDescent="0.2">
      <c r="A31" s="182" t="s">
        <v>194</v>
      </c>
      <c r="B31" s="182"/>
      <c r="C31" s="182"/>
      <c r="D31" s="182"/>
      <c r="E31" s="182"/>
      <c r="F31" s="182"/>
      <c r="G31" s="67">
        <v>23</v>
      </c>
      <c r="H31" s="71">
        <v>0</v>
      </c>
      <c r="I31" s="71">
        <v>0</v>
      </c>
    </row>
    <row r="32" spans="1:9" ht="12.75" customHeight="1" x14ac:dyDescent="0.2">
      <c r="A32" s="182" t="s">
        <v>195</v>
      </c>
      <c r="B32" s="182"/>
      <c r="C32" s="182"/>
      <c r="D32" s="182"/>
      <c r="E32" s="182"/>
      <c r="F32" s="182"/>
      <c r="G32" s="67">
        <v>24</v>
      </c>
      <c r="H32" s="71">
        <v>0</v>
      </c>
      <c r="I32" s="71">
        <v>0</v>
      </c>
    </row>
    <row r="33" spans="1:9" ht="12.75" customHeight="1" x14ac:dyDescent="0.2">
      <c r="A33" s="182" t="s">
        <v>196</v>
      </c>
      <c r="B33" s="182"/>
      <c r="C33" s="182"/>
      <c r="D33" s="182"/>
      <c r="E33" s="182"/>
      <c r="F33" s="182"/>
      <c r="G33" s="67">
        <v>25</v>
      </c>
      <c r="H33" s="71">
        <v>0</v>
      </c>
      <c r="I33" s="71">
        <v>0</v>
      </c>
    </row>
    <row r="34" spans="1:9" ht="12.75" customHeight="1" x14ac:dyDescent="0.2">
      <c r="A34" s="182" t="s">
        <v>197</v>
      </c>
      <c r="B34" s="182"/>
      <c r="C34" s="182"/>
      <c r="D34" s="182"/>
      <c r="E34" s="182"/>
      <c r="F34" s="182"/>
      <c r="G34" s="67">
        <v>26</v>
      </c>
      <c r="H34" s="71">
        <v>0</v>
      </c>
      <c r="I34" s="71">
        <v>0</v>
      </c>
    </row>
    <row r="35" spans="1:9" ht="26.45" customHeight="1" x14ac:dyDescent="0.2">
      <c r="A35" s="239" t="s">
        <v>198</v>
      </c>
      <c r="B35" s="239"/>
      <c r="C35" s="239"/>
      <c r="D35" s="239"/>
      <c r="E35" s="239"/>
      <c r="F35" s="239"/>
      <c r="G35" s="69">
        <v>27</v>
      </c>
      <c r="H35" s="72">
        <f>H29+H30+H31+H32+H33+H34</f>
        <v>0</v>
      </c>
      <c r="I35" s="72">
        <f>I29+I30+I31+I32+I33+I34</f>
        <v>0</v>
      </c>
    </row>
    <row r="36" spans="1:9" ht="22.9" customHeight="1" x14ac:dyDescent="0.2">
      <c r="A36" s="182" t="s">
        <v>199</v>
      </c>
      <c r="B36" s="182"/>
      <c r="C36" s="182"/>
      <c r="D36" s="182"/>
      <c r="E36" s="182"/>
      <c r="F36" s="182"/>
      <c r="G36" s="67">
        <v>28</v>
      </c>
      <c r="H36" s="71">
        <v>0</v>
      </c>
      <c r="I36" s="71">
        <v>0</v>
      </c>
    </row>
    <row r="37" spans="1:9" ht="12.75" customHeight="1" x14ac:dyDescent="0.2">
      <c r="A37" s="182" t="s">
        <v>200</v>
      </c>
      <c r="B37" s="182"/>
      <c r="C37" s="182"/>
      <c r="D37" s="182"/>
      <c r="E37" s="182"/>
      <c r="F37" s="182"/>
      <c r="G37" s="67">
        <v>29</v>
      </c>
      <c r="H37" s="71">
        <v>0</v>
      </c>
      <c r="I37" s="71">
        <v>0</v>
      </c>
    </row>
    <row r="38" spans="1:9" ht="12.75" customHeight="1" x14ac:dyDescent="0.2">
      <c r="A38" s="182" t="s">
        <v>201</v>
      </c>
      <c r="B38" s="182"/>
      <c r="C38" s="182"/>
      <c r="D38" s="182"/>
      <c r="E38" s="182"/>
      <c r="F38" s="182"/>
      <c r="G38" s="67">
        <v>30</v>
      </c>
      <c r="H38" s="71">
        <v>0</v>
      </c>
      <c r="I38" s="71">
        <v>0</v>
      </c>
    </row>
    <row r="39" spans="1:9" ht="12.75" customHeight="1" x14ac:dyDescent="0.2">
      <c r="A39" s="182" t="s">
        <v>202</v>
      </c>
      <c r="B39" s="182"/>
      <c r="C39" s="182"/>
      <c r="D39" s="182"/>
      <c r="E39" s="182"/>
      <c r="F39" s="182"/>
      <c r="G39" s="67">
        <v>31</v>
      </c>
      <c r="H39" s="71">
        <v>0</v>
      </c>
      <c r="I39" s="71">
        <v>0</v>
      </c>
    </row>
    <row r="40" spans="1:9" ht="12.75" customHeight="1" x14ac:dyDescent="0.2">
      <c r="A40" s="182" t="s">
        <v>203</v>
      </c>
      <c r="B40" s="182"/>
      <c r="C40" s="182"/>
      <c r="D40" s="182"/>
      <c r="E40" s="182"/>
      <c r="F40" s="182"/>
      <c r="G40" s="67">
        <v>32</v>
      </c>
      <c r="H40" s="71">
        <v>0</v>
      </c>
      <c r="I40" s="71">
        <v>0</v>
      </c>
    </row>
    <row r="41" spans="1:9" ht="24" customHeight="1" x14ac:dyDescent="0.2">
      <c r="A41" s="239" t="s">
        <v>204</v>
      </c>
      <c r="B41" s="239"/>
      <c r="C41" s="239"/>
      <c r="D41" s="239"/>
      <c r="E41" s="239"/>
      <c r="F41" s="239"/>
      <c r="G41" s="69">
        <v>33</v>
      </c>
      <c r="H41" s="72">
        <f>H36+H37+H38+H39+H40</f>
        <v>0</v>
      </c>
      <c r="I41" s="72">
        <f>I36+I37+I38+I39+I40</f>
        <v>0</v>
      </c>
    </row>
    <row r="42" spans="1:9" ht="29.45" customHeight="1" x14ac:dyDescent="0.2">
      <c r="A42" s="244" t="s">
        <v>205</v>
      </c>
      <c r="B42" s="244"/>
      <c r="C42" s="244"/>
      <c r="D42" s="244"/>
      <c r="E42" s="244"/>
      <c r="F42" s="244"/>
      <c r="G42" s="69">
        <v>34</v>
      </c>
      <c r="H42" s="72">
        <f>H35+H41</f>
        <v>0</v>
      </c>
      <c r="I42" s="72">
        <f>I35+I41</f>
        <v>0</v>
      </c>
    </row>
    <row r="43" spans="1:9" x14ac:dyDescent="0.2">
      <c r="A43" s="243" t="s">
        <v>206</v>
      </c>
      <c r="B43" s="243"/>
      <c r="C43" s="243"/>
      <c r="D43" s="243"/>
      <c r="E43" s="243"/>
      <c r="F43" s="243"/>
      <c r="G43" s="243"/>
      <c r="H43" s="243"/>
      <c r="I43" s="243"/>
    </row>
    <row r="44" spans="1:9" ht="12.75" customHeight="1" x14ac:dyDescent="0.2">
      <c r="A44" s="182" t="s">
        <v>207</v>
      </c>
      <c r="B44" s="182"/>
      <c r="C44" s="182"/>
      <c r="D44" s="182"/>
      <c r="E44" s="182"/>
      <c r="F44" s="182"/>
      <c r="G44" s="67">
        <v>35</v>
      </c>
      <c r="H44" s="71">
        <v>0</v>
      </c>
      <c r="I44" s="71">
        <v>0</v>
      </c>
    </row>
    <row r="45" spans="1:9" ht="25.15" customHeight="1" x14ac:dyDescent="0.2">
      <c r="A45" s="182" t="s">
        <v>208</v>
      </c>
      <c r="B45" s="182"/>
      <c r="C45" s="182"/>
      <c r="D45" s="182"/>
      <c r="E45" s="182"/>
      <c r="F45" s="182"/>
      <c r="G45" s="67">
        <v>36</v>
      </c>
      <c r="H45" s="71">
        <v>0</v>
      </c>
      <c r="I45" s="71">
        <v>0</v>
      </c>
    </row>
    <row r="46" spans="1:9" ht="12.75" customHeight="1" x14ac:dyDescent="0.2">
      <c r="A46" s="182" t="s">
        <v>209</v>
      </c>
      <c r="B46" s="182"/>
      <c r="C46" s="182"/>
      <c r="D46" s="182"/>
      <c r="E46" s="182"/>
      <c r="F46" s="182"/>
      <c r="G46" s="67">
        <v>37</v>
      </c>
      <c r="H46" s="71">
        <v>0</v>
      </c>
      <c r="I46" s="71">
        <v>0</v>
      </c>
    </row>
    <row r="47" spans="1:9" ht="12.75" customHeight="1" x14ac:dyDescent="0.2">
      <c r="A47" s="182" t="s">
        <v>210</v>
      </c>
      <c r="B47" s="182"/>
      <c r="C47" s="182"/>
      <c r="D47" s="182"/>
      <c r="E47" s="182"/>
      <c r="F47" s="182"/>
      <c r="G47" s="67">
        <v>38</v>
      </c>
      <c r="H47" s="71">
        <v>0</v>
      </c>
      <c r="I47" s="71">
        <v>0</v>
      </c>
    </row>
    <row r="48" spans="1:9" ht="22.15" customHeight="1" x14ac:dyDescent="0.2">
      <c r="A48" s="239" t="s">
        <v>211</v>
      </c>
      <c r="B48" s="239"/>
      <c r="C48" s="239"/>
      <c r="D48" s="239"/>
      <c r="E48" s="239"/>
      <c r="F48" s="239"/>
      <c r="G48" s="69">
        <v>39</v>
      </c>
      <c r="H48" s="72">
        <f>H44+H45+H46+H47</f>
        <v>0</v>
      </c>
      <c r="I48" s="72">
        <f>I44+I45+I46+I47</f>
        <v>0</v>
      </c>
    </row>
    <row r="49" spans="1:9" ht="24.6" customHeight="1" x14ac:dyDescent="0.2">
      <c r="A49" s="182" t="s">
        <v>307</v>
      </c>
      <c r="B49" s="182"/>
      <c r="C49" s="182"/>
      <c r="D49" s="182"/>
      <c r="E49" s="182"/>
      <c r="F49" s="182"/>
      <c r="G49" s="67">
        <v>40</v>
      </c>
      <c r="H49" s="71">
        <v>0</v>
      </c>
      <c r="I49" s="71">
        <v>0</v>
      </c>
    </row>
    <row r="50" spans="1:9" ht="12.75" customHeight="1" x14ac:dyDescent="0.2">
      <c r="A50" s="182" t="s">
        <v>212</v>
      </c>
      <c r="B50" s="182"/>
      <c r="C50" s="182"/>
      <c r="D50" s="182"/>
      <c r="E50" s="182"/>
      <c r="F50" s="182"/>
      <c r="G50" s="67">
        <v>41</v>
      </c>
      <c r="H50" s="71">
        <v>0</v>
      </c>
      <c r="I50" s="71">
        <v>0</v>
      </c>
    </row>
    <row r="51" spans="1:9" ht="12.75" customHeight="1" x14ac:dyDescent="0.2">
      <c r="A51" s="182" t="s">
        <v>213</v>
      </c>
      <c r="B51" s="182"/>
      <c r="C51" s="182"/>
      <c r="D51" s="182"/>
      <c r="E51" s="182"/>
      <c r="F51" s="182"/>
      <c r="G51" s="67">
        <v>42</v>
      </c>
      <c r="H51" s="71">
        <v>0</v>
      </c>
      <c r="I51" s="71">
        <v>0</v>
      </c>
    </row>
    <row r="52" spans="1:9" ht="22.9" customHeight="1" x14ac:dyDescent="0.2">
      <c r="A52" s="182" t="s">
        <v>214</v>
      </c>
      <c r="B52" s="182"/>
      <c r="C52" s="182"/>
      <c r="D52" s="182"/>
      <c r="E52" s="182"/>
      <c r="F52" s="182"/>
      <c r="G52" s="67">
        <v>43</v>
      </c>
      <c r="H52" s="71">
        <v>0</v>
      </c>
      <c r="I52" s="71">
        <v>0</v>
      </c>
    </row>
    <row r="53" spans="1:9" ht="12.75" customHeight="1" x14ac:dyDescent="0.2">
      <c r="A53" s="182" t="s">
        <v>215</v>
      </c>
      <c r="B53" s="182"/>
      <c r="C53" s="182"/>
      <c r="D53" s="182"/>
      <c r="E53" s="182"/>
      <c r="F53" s="182"/>
      <c r="G53" s="67">
        <v>44</v>
      </c>
      <c r="H53" s="71">
        <v>0</v>
      </c>
      <c r="I53" s="71">
        <v>0</v>
      </c>
    </row>
    <row r="54" spans="1:9" ht="30.6" customHeight="1" x14ac:dyDescent="0.2">
      <c r="A54" s="239" t="s">
        <v>216</v>
      </c>
      <c r="B54" s="239"/>
      <c r="C54" s="239"/>
      <c r="D54" s="239"/>
      <c r="E54" s="239"/>
      <c r="F54" s="239"/>
      <c r="G54" s="69">
        <v>45</v>
      </c>
      <c r="H54" s="72">
        <f>H49+H50+H51+H52+H53</f>
        <v>0</v>
      </c>
      <c r="I54" s="72">
        <f>I49+I50+I51+I52+I53</f>
        <v>0</v>
      </c>
    </row>
    <row r="55" spans="1:9" ht="29.45" customHeight="1" x14ac:dyDescent="0.2">
      <c r="A55" s="244" t="s">
        <v>217</v>
      </c>
      <c r="B55" s="244"/>
      <c r="C55" s="244"/>
      <c r="D55" s="244"/>
      <c r="E55" s="244"/>
      <c r="F55" s="244"/>
      <c r="G55" s="69">
        <v>46</v>
      </c>
      <c r="H55" s="72">
        <f>H48+H54</f>
        <v>0</v>
      </c>
      <c r="I55" s="72">
        <f>I48+I54</f>
        <v>0</v>
      </c>
    </row>
    <row r="56" spans="1:9" x14ac:dyDescent="0.2">
      <c r="A56" s="182" t="s">
        <v>218</v>
      </c>
      <c r="B56" s="182"/>
      <c r="C56" s="182"/>
      <c r="D56" s="182"/>
      <c r="E56" s="182"/>
      <c r="F56" s="182"/>
      <c r="G56" s="67">
        <v>47</v>
      </c>
      <c r="H56" s="71">
        <v>0</v>
      </c>
      <c r="I56" s="71">
        <v>0</v>
      </c>
    </row>
    <row r="57" spans="1:9" ht="26.45" customHeight="1" x14ac:dyDescent="0.2">
      <c r="A57" s="244" t="s">
        <v>219</v>
      </c>
      <c r="B57" s="244"/>
      <c r="C57" s="244"/>
      <c r="D57" s="244"/>
      <c r="E57" s="244"/>
      <c r="F57" s="244"/>
      <c r="G57" s="69">
        <v>48</v>
      </c>
      <c r="H57" s="72">
        <f>H27+H42+H55+H56</f>
        <v>0</v>
      </c>
      <c r="I57" s="72">
        <f>I27+I42+I55+I56</f>
        <v>0</v>
      </c>
    </row>
    <row r="58" spans="1:9" x14ac:dyDescent="0.2">
      <c r="A58" s="245" t="s">
        <v>220</v>
      </c>
      <c r="B58" s="245"/>
      <c r="C58" s="245"/>
      <c r="D58" s="245"/>
      <c r="E58" s="245"/>
      <c r="F58" s="245"/>
      <c r="G58" s="67">
        <v>49</v>
      </c>
      <c r="H58" s="71">
        <v>0</v>
      </c>
      <c r="I58" s="71">
        <v>0</v>
      </c>
    </row>
    <row r="59" spans="1:9" ht="31.15" customHeight="1" x14ac:dyDescent="0.2">
      <c r="A59" s="244" t="s">
        <v>221</v>
      </c>
      <c r="B59" s="244"/>
      <c r="C59" s="244"/>
      <c r="D59" s="244"/>
      <c r="E59" s="244"/>
      <c r="F59" s="244"/>
      <c r="G59" s="69">
        <v>50</v>
      </c>
      <c r="H59" s="72">
        <f>H57+H58</f>
        <v>0</v>
      </c>
      <c r="I59" s="72">
        <f>I57+I58</f>
        <v>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85" zoomScaleNormal="100" zoomScaleSheetLayoutView="85" workbookViewId="0">
      <selection activeCell="A5" sqref="A5:F5"/>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222</v>
      </c>
      <c r="B1" s="234"/>
      <c r="C1" s="234"/>
      <c r="D1" s="234"/>
      <c r="E1" s="234"/>
      <c r="F1" s="234"/>
      <c r="G1" s="234"/>
      <c r="H1" s="234"/>
      <c r="I1" s="234"/>
    </row>
    <row r="2" spans="1:9" ht="12.75" customHeight="1" x14ac:dyDescent="0.2">
      <c r="A2" s="235" t="s">
        <v>467</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470</v>
      </c>
      <c r="B4" s="191"/>
      <c r="C4" s="191"/>
      <c r="D4" s="191"/>
      <c r="E4" s="191"/>
      <c r="F4" s="191"/>
      <c r="G4" s="191"/>
      <c r="H4" s="191"/>
      <c r="I4" s="192"/>
    </row>
    <row r="5" spans="1:9" ht="24" thickBot="1" x14ac:dyDescent="0.25">
      <c r="A5" s="246" t="s">
        <v>2</v>
      </c>
      <c r="B5" s="247"/>
      <c r="C5" s="247"/>
      <c r="D5" s="247"/>
      <c r="E5" s="247"/>
      <c r="F5" s="248"/>
      <c r="G5" s="14" t="s">
        <v>103</v>
      </c>
      <c r="H5" s="20" t="s">
        <v>303</v>
      </c>
      <c r="I5" s="20" t="s">
        <v>281</v>
      </c>
    </row>
    <row r="6" spans="1:9" x14ac:dyDescent="0.2">
      <c r="A6" s="263">
        <v>1</v>
      </c>
      <c r="B6" s="264"/>
      <c r="C6" s="264"/>
      <c r="D6" s="264"/>
      <c r="E6" s="264"/>
      <c r="F6" s="265"/>
      <c r="G6" s="15">
        <v>2</v>
      </c>
      <c r="H6" s="21" t="s">
        <v>169</v>
      </c>
      <c r="I6" s="21" t="s">
        <v>170</v>
      </c>
    </row>
    <row r="7" spans="1:9" x14ac:dyDescent="0.2">
      <c r="A7" s="253" t="s">
        <v>171</v>
      </c>
      <c r="B7" s="254"/>
      <c r="C7" s="254"/>
      <c r="D7" s="254"/>
      <c r="E7" s="254"/>
      <c r="F7" s="254"/>
      <c r="G7" s="254"/>
      <c r="H7" s="254"/>
      <c r="I7" s="255"/>
    </row>
    <row r="8" spans="1:9" x14ac:dyDescent="0.2">
      <c r="A8" s="257" t="s">
        <v>223</v>
      </c>
      <c r="B8" s="257"/>
      <c r="C8" s="257"/>
      <c r="D8" s="257"/>
      <c r="E8" s="257"/>
      <c r="F8" s="257"/>
      <c r="G8" s="16">
        <v>1</v>
      </c>
      <c r="H8" s="23">
        <v>44798</v>
      </c>
      <c r="I8" s="23">
        <v>34510</v>
      </c>
    </row>
    <row r="9" spans="1:9" x14ac:dyDescent="0.2">
      <c r="A9" s="250" t="s">
        <v>224</v>
      </c>
      <c r="B9" s="250"/>
      <c r="C9" s="250"/>
      <c r="D9" s="250"/>
      <c r="E9" s="250"/>
      <c r="F9" s="250"/>
      <c r="G9" s="17">
        <v>2</v>
      </c>
      <c r="H9" s="24">
        <v>0</v>
      </c>
      <c r="I9" s="24">
        <v>0</v>
      </c>
    </row>
    <row r="10" spans="1:9" x14ac:dyDescent="0.2">
      <c r="A10" s="250" t="s">
        <v>225</v>
      </c>
      <c r="B10" s="250"/>
      <c r="C10" s="250"/>
      <c r="D10" s="250"/>
      <c r="E10" s="250"/>
      <c r="F10" s="250"/>
      <c r="G10" s="17">
        <v>3</v>
      </c>
      <c r="H10" s="24">
        <v>0</v>
      </c>
      <c r="I10" s="24">
        <v>0</v>
      </c>
    </row>
    <row r="11" spans="1:9" x14ac:dyDescent="0.2">
      <c r="A11" s="250" t="s">
        <v>226</v>
      </c>
      <c r="B11" s="250"/>
      <c r="C11" s="250"/>
      <c r="D11" s="250"/>
      <c r="E11" s="250"/>
      <c r="F11" s="250"/>
      <c r="G11" s="17">
        <v>4</v>
      </c>
      <c r="H11" s="24">
        <v>3982</v>
      </c>
      <c r="I11" s="24">
        <v>0</v>
      </c>
    </row>
    <row r="12" spans="1:9" x14ac:dyDescent="0.2">
      <c r="A12" s="250" t="s">
        <v>395</v>
      </c>
      <c r="B12" s="250"/>
      <c r="C12" s="250"/>
      <c r="D12" s="250"/>
      <c r="E12" s="250"/>
      <c r="F12" s="250"/>
      <c r="G12" s="17">
        <v>5</v>
      </c>
      <c r="H12" s="24">
        <v>1526</v>
      </c>
      <c r="I12" s="24">
        <v>1520</v>
      </c>
    </row>
    <row r="13" spans="1:9" x14ac:dyDescent="0.2">
      <c r="A13" s="258" t="s">
        <v>396</v>
      </c>
      <c r="B13" s="258"/>
      <c r="C13" s="258"/>
      <c r="D13" s="258"/>
      <c r="E13" s="258"/>
      <c r="F13" s="258"/>
      <c r="G13" s="57">
        <v>6</v>
      </c>
      <c r="H13" s="60">
        <f>SUM(H8:H12)</f>
        <v>50306</v>
      </c>
      <c r="I13" s="60">
        <v>36030</v>
      </c>
    </row>
    <row r="14" spans="1:9" ht="12.75" customHeight="1" x14ac:dyDescent="0.2">
      <c r="A14" s="250" t="s">
        <v>397</v>
      </c>
      <c r="B14" s="250"/>
      <c r="C14" s="250"/>
      <c r="D14" s="250"/>
      <c r="E14" s="250"/>
      <c r="F14" s="250"/>
      <c r="G14" s="17">
        <v>7</v>
      </c>
      <c r="H14" s="24">
        <v>-51924</v>
      </c>
      <c r="I14" s="24">
        <v>-40514</v>
      </c>
    </row>
    <row r="15" spans="1:9" ht="12.75" customHeight="1" x14ac:dyDescent="0.2">
      <c r="A15" s="250" t="s">
        <v>398</v>
      </c>
      <c r="B15" s="250"/>
      <c r="C15" s="250"/>
      <c r="D15" s="250"/>
      <c r="E15" s="250"/>
      <c r="F15" s="250"/>
      <c r="G15" s="17">
        <v>8</v>
      </c>
      <c r="H15" s="24">
        <v>-16920</v>
      </c>
      <c r="I15" s="24">
        <v>-21703</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-45</v>
      </c>
      <c r="I17" s="24">
        <v>-52</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-15377</v>
      </c>
      <c r="I19" s="24">
        <v>-19132</v>
      </c>
    </row>
    <row r="20" spans="1:9" ht="26.25" customHeight="1" x14ac:dyDescent="0.2">
      <c r="A20" s="258" t="s">
        <v>403</v>
      </c>
      <c r="B20" s="258"/>
      <c r="C20" s="258"/>
      <c r="D20" s="258"/>
      <c r="E20" s="258"/>
      <c r="F20" s="258"/>
      <c r="G20" s="57">
        <v>13</v>
      </c>
      <c r="H20" s="60">
        <f>SUM(H14:H19)</f>
        <v>-84266</v>
      </c>
      <c r="I20" s="60">
        <f>SUM(I14:I19)</f>
        <v>-81401</v>
      </c>
    </row>
    <row r="21" spans="1:9" ht="27.6" customHeight="1" x14ac:dyDescent="0.2">
      <c r="A21" s="256" t="s">
        <v>404</v>
      </c>
      <c r="B21" s="256"/>
      <c r="C21" s="256"/>
      <c r="D21" s="256"/>
      <c r="E21" s="256"/>
      <c r="F21" s="256"/>
      <c r="G21" s="58">
        <v>14</v>
      </c>
      <c r="H21" s="25">
        <f>H13+H20</f>
        <v>-33960</v>
      </c>
      <c r="I21" s="25">
        <f>I13+I20</f>
        <v>-45371</v>
      </c>
    </row>
    <row r="22" spans="1:9" x14ac:dyDescent="0.2">
      <c r="A22" s="253" t="s">
        <v>191</v>
      </c>
      <c r="B22" s="254"/>
      <c r="C22" s="254"/>
      <c r="D22" s="254"/>
      <c r="E22" s="254"/>
      <c r="F22" s="254"/>
      <c r="G22" s="254"/>
      <c r="H22" s="254"/>
      <c r="I22" s="255"/>
    </row>
    <row r="23" spans="1:9" ht="26.45" customHeight="1" x14ac:dyDescent="0.2">
      <c r="A23" s="257" t="s">
        <v>227</v>
      </c>
      <c r="B23" s="257"/>
      <c r="C23" s="257"/>
      <c r="D23" s="257"/>
      <c r="E23" s="257"/>
      <c r="F23" s="257"/>
      <c r="G23" s="16">
        <v>15</v>
      </c>
      <c r="H23" s="23">
        <v>0</v>
      </c>
      <c r="I23" s="23">
        <v>0</v>
      </c>
    </row>
    <row r="24" spans="1:9" ht="12.75" customHeight="1" x14ac:dyDescent="0.2">
      <c r="A24" s="250" t="s">
        <v>228</v>
      </c>
      <c r="B24" s="250"/>
      <c r="C24" s="250"/>
      <c r="D24" s="250"/>
      <c r="E24" s="250"/>
      <c r="F24" s="250"/>
      <c r="G24" s="16">
        <v>16</v>
      </c>
      <c r="H24" s="24">
        <v>0</v>
      </c>
      <c r="I24" s="24">
        <v>0</v>
      </c>
    </row>
    <row r="25" spans="1:9" ht="12.75" customHeight="1" x14ac:dyDescent="0.2">
      <c r="A25" s="250" t="s">
        <v>229</v>
      </c>
      <c r="B25" s="250"/>
      <c r="C25" s="250"/>
      <c r="D25" s="250"/>
      <c r="E25" s="250"/>
      <c r="F25" s="250"/>
      <c r="G25" s="16">
        <v>17</v>
      </c>
      <c r="H25" s="24">
        <v>0</v>
      </c>
      <c r="I25" s="24">
        <v>0</v>
      </c>
    </row>
    <row r="26" spans="1:9" ht="12.75" customHeight="1" x14ac:dyDescent="0.2">
      <c r="A26" s="250" t="s">
        <v>230</v>
      </c>
      <c r="B26" s="250"/>
      <c r="C26" s="250"/>
      <c r="D26" s="250"/>
      <c r="E26" s="250"/>
      <c r="F26" s="250"/>
      <c r="G26" s="16">
        <v>18</v>
      </c>
      <c r="H26" s="24">
        <v>0</v>
      </c>
      <c r="I26" s="24">
        <v>0</v>
      </c>
    </row>
    <row r="27" spans="1:9" ht="12.75" customHeight="1" x14ac:dyDescent="0.2">
      <c r="A27" s="250" t="s">
        <v>231</v>
      </c>
      <c r="B27" s="250"/>
      <c r="C27" s="250"/>
      <c r="D27" s="250"/>
      <c r="E27" s="250"/>
      <c r="F27" s="250"/>
      <c r="G27" s="16">
        <v>19</v>
      </c>
      <c r="H27" s="24">
        <v>0</v>
      </c>
      <c r="I27" s="24">
        <v>0</v>
      </c>
    </row>
    <row r="28" spans="1:9" ht="12.75" customHeight="1" x14ac:dyDescent="0.2">
      <c r="A28" s="250" t="s">
        <v>232</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233</v>
      </c>
      <c r="B30" s="250"/>
      <c r="C30" s="250"/>
      <c r="D30" s="250"/>
      <c r="E30" s="250"/>
      <c r="F30" s="250"/>
      <c r="G30" s="17">
        <v>22</v>
      </c>
      <c r="H30" s="24">
        <v>0</v>
      </c>
      <c r="I30" s="24">
        <v>0</v>
      </c>
    </row>
    <row r="31" spans="1:9" ht="12.75" customHeight="1" x14ac:dyDescent="0.2">
      <c r="A31" s="250" t="s">
        <v>234</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235</v>
      </c>
      <c r="B33" s="250"/>
      <c r="C33" s="250"/>
      <c r="D33" s="250"/>
      <c r="E33" s="250"/>
      <c r="F33" s="250"/>
      <c r="G33" s="17">
        <v>25</v>
      </c>
      <c r="H33" s="24">
        <v>0</v>
      </c>
      <c r="I33" s="24">
        <v>0</v>
      </c>
    </row>
    <row r="34" spans="1:9" ht="12.75" customHeight="1" x14ac:dyDescent="0.2">
      <c r="A34" s="250" t="s">
        <v>236</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206</v>
      </c>
      <c r="B37" s="254"/>
      <c r="C37" s="254"/>
      <c r="D37" s="254"/>
      <c r="E37" s="254"/>
      <c r="F37" s="254"/>
      <c r="G37" s="254">
        <v>0</v>
      </c>
      <c r="H37" s="254"/>
      <c r="I37" s="255"/>
    </row>
    <row r="38" spans="1:9" ht="12.75" customHeight="1" x14ac:dyDescent="0.2">
      <c r="A38" s="252" t="s">
        <v>237</v>
      </c>
      <c r="B38" s="252"/>
      <c r="C38" s="252"/>
      <c r="D38" s="252"/>
      <c r="E38" s="252"/>
      <c r="F38" s="252"/>
      <c r="G38" s="16">
        <v>29</v>
      </c>
      <c r="H38" s="23">
        <v>0</v>
      </c>
      <c r="I38" s="23">
        <v>0</v>
      </c>
    </row>
    <row r="39" spans="1:9" ht="25.15" customHeight="1" x14ac:dyDescent="0.2">
      <c r="A39" s="249" t="s">
        <v>238</v>
      </c>
      <c r="B39" s="249"/>
      <c r="C39" s="249"/>
      <c r="D39" s="249"/>
      <c r="E39" s="249"/>
      <c r="F39" s="249"/>
      <c r="G39" s="17">
        <v>30</v>
      </c>
      <c r="H39" s="24">
        <v>0</v>
      </c>
      <c r="I39" s="24">
        <v>0</v>
      </c>
    </row>
    <row r="40" spans="1:9" ht="12.75" customHeight="1" x14ac:dyDescent="0.2">
      <c r="A40" s="249" t="s">
        <v>239</v>
      </c>
      <c r="B40" s="249"/>
      <c r="C40" s="249"/>
      <c r="D40" s="249"/>
      <c r="E40" s="249"/>
      <c r="F40" s="249"/>
      <c r="G40" s="17">
        <v>31</v>
      </c>
      <c r="H40" s="24">
        <v>36525</v>
      </c>
      <c r="I40" s="24">
        <v>60200</v>
      </c>
    </row>
    <row r="41" spans="1:9" ht="12.75" customHeight="1" x14ac:dyDescent="0.2">
      <c r="A41" s="249" t="s">
        <v>240</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36525</v>
      </c>
      <c r="I42" s="61">
        <f>I41+I40+I39+I38</f>
        <v>60200</v>
      </c>
    </row>
    <row r="43" spans="1:9" ht="24.6" customHeight="1" x14ac:dyDescent="0.2">
      <c r="A43" s="249" t="s">
        <v>241</v>
      </c>
      <c r="B43" s="249"/>
      <c r="C43" s="249"/>
      <c r="D43" s="249"/>
      <c r="E43" s="249"/>
      <c r="F43" s="249"/>
      <c r="G43" s="17">
        <v>34</v>
      </c>
      <c r="H43" s="24">
        <v>0</v>
      </c>
      <c r="I43" s="24">
        <v>-15850</v>
      </c>
    </row>
    <row r="44" spans="1:9" ht="12.75" customHeight="1" x14ac:dyDescent="0.2">
      <c r="A44" s="249" t="s">
        <v>242</v>
      </c>
      <c r="B44" s="249"/>
      <c r="C44" s="249"/>
      <c r="D44" s="249"/>
      <c r="E44" s="249"/>
      <c r="F44" s="249"/>
      <c r="G44" s="17">
        <v>35</v>
      </c>
      <c r="H44" s="24">
        <v>0</v>
      </c>
      <c r="I44" s="24">
        <v>0</v>
      </c>
    </row>
    <row r="45" spans="1:9" ht="12.75" customHeight="1" x14ac:dyDescent="0.2">
      <c r="A45" s="249" t="s">
        <v>243</v>
      </c>
      <c r="B45" s="249"/>
      <c r="C45" s="249"/>
      <c r="D45" s="249"/>
      <c r="E45" s="249"/>
      <c r="F45" s="249"/>
      <c r="G45" s="17">
        <v>36</v>
      </c>
      <c r="H45" s="24">
        <v>0</v>
      </c>
      <c r="I45" s="24">
        <v>0</v>
      </c>
    </row>
    <row r="46" spans="1:9" ht="21" customHeight="1" x14ac:dyDescent="0.2">
      <c r="A46" s="249" t="s">
        <v>244</v>
      </c>
      <c r="B46" s="249"/>
      <c r="C46" s="249"/>
      <c r="D46" s="249"/>
      <c r="E46" s="249"/>
      <c r="F46" s="249"/>
      <c r="G46" s="17">
        <v>37</v>
      </c>
      <c r="H46" s="24">
        <v>0</v>
      </c>
      <c r="I46" s="24">
        <v>0</v>
      </c>
    </row>
    <row r="47" spans="1:9" ht="12.75" customHeight="1" x14ac:dyDescent="0.2">
      <c r="A47" s="249" t="s">
        <v>245</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-15850</v>
      </c>
    </row>
    <row r="49" spans="1:9" ht="25.9" customHeight="1" x14ac:dyDescent="0.2">
      <c r="A49" s="262" t="s">
        <v>445</v>
      </c>
      <c r="B49" s="262"/>
      <c r="C49" s="262"/>
      <c r="D49" s="262"/>
      <c r="E49" s="262"/>
      <c r="F49" s="262"/>
      <c r="G49" s="57">
        <v>40</v>
      </c>
      <c r="H49" s="61">
        <f>H48+H42</f>
        <v>36525</v>
      </c>
      <c r="I49" s="61">
        <f>I48+I42</f>
        <v>44350</v>
      </c>
    </row>
    <row r="50" spans="1:9" ht="12.75" customHeight="1" x14ac:dyDescent="0.2">
      <c r="A50" s="250" t="s">
        <v>246</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2565</v>
      </c>
      <c r="I51" s="61">
        <f>I21+I36+I49+I50</f>
        <v>-1021</v>
      </c>
    </row>
    <row r="52" spans="1:9" ht="12.75" customHeight="1" x14ac:dyDescent="0.2">
      <c r="A52" s="266" t="s">
        <v>220</v>
      </c>
      <c r="B52" s="266"/>
      <c r="C52" s="266"/>
      <c r="D52" s="266"/>
      <c r="E52" s="266"/>
      <c r="F52" s="266"/>
      <c r="G52" s="17">
        <v>43</v>
      </c>
      <c r="H52" s="24">
        <v>1411</v>
      </c>
      <c r="I52" s="24">
        <v>4970</v>
      </c>
    </row>
    <row r="53" spans="1:9" ht="31.9" customHeight="1" x14ac:dyDescent="0.2">
      <c r="A53" s="261" t="s">
        <v>412</v>
      </c>
      <c r="B53" s="261"/>
      <c r="C53" s="261"/>
      <c r="D53" s="261"/>
      <c r="E53" s="261"/>
      <c r="F53" s="261"/>
      <c r="G53" s="59">
        <v>44</v>
      </c>
      <c r="H53" s="63">
        <f>H52+H51</f>
        <v>3976</v>
      </c>
      <c r="I53" s="63">
        <f>I52+I51</f>
        <v>3949</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62" zoomScaleNormal="100" zoomScaleSheetLayoutView="62"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247</v>
      </c>
      <c r="B1" s="268"/>
      <c r="C1" s="268"/>
      <c r="D1" s="268"/>
      <c r="E1" s="268"/>
      <c r="F1" s="268"/>
      <c r="G1" s="268"/>
      <c r="H1" s="268"/>
      <c r="I1" s="268"/>
      <c r="J1" s="268"/>
      <c r="K1" s="26"/>
    </row>
    <row r="2" spans="1:25" ht="15.75" x14ac:dyDescent="0.2">
      <c r="A2" s="2"/>
      <c r="B2" s="3"/>
      <c r="C2" s="269" t="s">
        <v>248</v>
      </c>
      <c r="D2" s="269"/>
      <c r="E2" s="9">
        <v>44927</v>
      </c>
      <c r="F2" s="4" t="s">
        <v>0</v>
      </c>
      <c r="G2" s="9">
        <v>45199</v>
      </c>
      <c r="H2" s="27"/>
      <c r="I2" s="27"/>
      <c r="J2" s="27"/>
      <c r="K2" s="26"/>
      <c r="X2" s="28" t="s">
        <v>448</v>
      </c>
    </row>
    <row r="3" spans="1:25" ht="13.5" customHeight="1" thickBot="1" x14ac:dyDescent="0.25">
      <c r="A3" s="272" t="s">
        <v>249</v>
      </c>
      <c r="B3" s="273"/>
      <c r="C3" s="273"/>
      <c r="D3" s="273"/>
      <c r="E3" s="273"/>
      <c r="F3" s="273"/>
      <c r="G3" s="276" t="s">
        <v>3</v>
      </c>
      <c r="H3" s="278" t="s">
        <v>250</v>
      </c>
      <c r="I3" s="278"/>
      <c r="J3" s="278"/>
      <c r="K3" s="278"/>
      <c r="L3" s="278"/>
      <c r="M3" s="278"/>
      <c r="N3" s="278"/>
      <c r="O3" s="278"/>
      <c r="P3" s="278"/>
      <c r="Q3" s="278"/>
      <c r="R3" s="278"/>
      <c r="S3" s="278"/>
      <c r="T3" s="278"/>
      <c r="U3" s="278"/>
      <c r="V3" s="278"/>
      <c r="W3" s="278"/>
      <c r="X3" s="278" t="s">
        <v>251</v>
      </c>
      <c r="Y3" s="280" t="s">
        <v>252</v>
      </c>
    </row>
    <row r="4" spans="1:25" ht="90.75" thickBot="1" x14ac:dyDescent="0.25">
      <c r="A4" s="274"/>
      <c r="B4" s="275"/>
      <c r="C4" s="275"/>
      <c r="D4" s="275"/>
      <c r="E4" s="275"/>
      <c r="F4" s="275"/>
      <c r="G4" s="277"/>
      <c r="H4" s="29" t="s">
        <v>253</v>
      </c>
      <c r="I4" s="29" t="s">
        <v>254</v>
      </c>
      <c r="J4" s="29" t="s">
        <v>255</v>
      </c>
      <c r="K4" s="29" t="s">
        <v>256</v>
      </c>
      <c r="L4" s="29" t="s">
        <v>257</v>
      </c>
      <c r="M4" s="29" t="s">
        <v>258</v>
      </c>
      <c r="N4" s="29" t="s">
        <v>259</v>
      </c>
      <c r="O4" s="29" t="s">
        <v>260</v>
      </c>
      <c r="P4" s="74" t="s">
        <v>413</v>
      </c>
      <c r="Q4" s="29" t="s">
        <v>261</v>
      </c>
      <c r="R4" s="29" t="s">
        <v>262</v>
      </c>
      <c r="S4" s="74" t="s">
        <v>414</v>
      </c>
      <c r="T4" s="74" t="s">
        <v>415</v>
      </c>
      <c r="U4" s="29" t="s">
        <v>263</v>
      </c>
      <c r="V4" s="29" t="s">
        <v>264</v>
      </c>
      <c r="W4" s="29" t="s">
        <v>265</v>
      </c>
      <c r="X4" s="279"/>
      <c r="Y4" s="281"/>
    </row>
    <row r="5" spans="1:25" ht="22.5" x14ac:dyDescent="0.2">
      <c r="A5" s="282">
        <v>1</v>
      </c>
      <c r="B5" s="283"/>
      <c r="C5" s="283"/>
      <c r="D5" s="283"/>
      <c r="E5" s="283"/>
      <c r="F5" s="283"/>
      <c r="G5" s="5">
        <v>2</v>
      </c>
      <c r="H5" s="30" t="s">
        <v>169</v>
      </c>
      <c r="I5" s="31" t="s">
        <v>170</v>
      </c>
      <c r="J5" s="30" t="s">
        <v>284</v>
      </c>
      <c r="K5" s="31" t="s">
        <v>285</v>
      </c>
      <c r="L5" s="30" t="s">
        <v>286</v>
      </c>
      <c r="M5" s="31" t="s">
        <v>287</v>
      </c>
      <c r="N5" s="30" t="s">
        <v>288</v>
      </c>
      <c r="O5" s="31" t="s">
        <v>289</v>
      </c>
      <c r="P5" s="30" t="s">
        <v>290</v>
      </c>
      <c r="Q5" s="31" t="s">
        <v>291</v>
      </c>
      <c r="R5" s="30" t="s">
        <v>292</v>
      </c>
      <c r="S5" s="30" t="s">
        <v>293</v>
      </c>
      <c r="T5" s="30" t="s">
        <v>294</v>
      </c>
      <c r="U5" s="30" t="s">
        <v>416</v>
      </c>
      <c r="V5" s="30" t="s">
        <v>295</v>
      </c>
      <c r="W5" s="30" t="s">
        <v>417</v>
      </c>
      <c r="X5" s="30">
        <v>19</v>
      </c>
      <c r="Y5" s="32" t="s">
        <v>418</v>
      </c>
    </row>
    <row r="6" spans="1:25" x14ac:dyDescent="0.2">
      <c r="A6" s="284" t="s">
        <v>266</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300</v>
      </c>
      <c r="B7" s="287"/>
      <c r="C7" s="287"/>
      <c r="D7" s="287"/>
      <c r="E7" s="287"/>
      <c r="F7" s="287"/>
      <c r="G7" s="6">
        <v>1</v>
      </c>
      <c r="H7" s="33">
        <v>28490033</v>
      </c>
      <c r="I7" s="33">
        <v>0</v>
      </c>
      <c r="J7" s="33">
        <v>6589</v>
      </c>
      <c r="K7" s="33">
        <v>0</v>
      </c>
      <c r="L7" s="33">
        <v>0</v>
      </c>
      <c r="M7" s="33">
        <v>0</v>
      </c>
      <c r="N7" s="33">
        <v>0</v>
      </c>
      <c r="O7" s="33">
        <v>0</v>
      </c>
      <c r="P7" s="33">
        <v>0</v>
      </c>
      <c r="Q7" s="33">
        <v>0</v>
      </c>
      <c r="R7" s="33">
        <v>0</v>
      </c>
      <c r="S7" s="33">
        <v>0</v>
      </c>
      <c r="T7" s="33">
        <v>0</v>
      </c>
      <c r="U7" s="33">
        <v>-12386644</v>
      </c>
      <c r="V7" s="33">
        <v>417377</v>
      </c>
      <c r="W7" s="34">
        <f>H7+I7+J7+K7-L7+M7+N7+O7+P7+Q7+R7+U7+V7+S7+T7</f>
        <v>16527355</v>
      </c>
      <c r="X7" s="33">
        <v>0</v>
      </c>
      <c r="Y7" s="34">
        <f>W7+X7</f>
        <v>16527355</v>
      </c>
    </row>
    <row r="8" spans="1:25" x14ac:dyDescent="0.2">
      <c r="A8" s="270" t="s">
        <v>267</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268</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301</v>
      </c>
      <c r="B10" s="271"/>
      <c r="C10" s="271"/>
      <c r="D10" s="271"/>
      <c r="E10" s="271"/>
      <c r="F10" s="271"/>
      <c r="G10" s="7">
        <v>4</v>
      </c>
      <c r="H10" s="34">
        <f>H7+H8+H9</f>
        <v>28490033</v>
      </c>
      <c r="I10" s="34">
        <f t="shared" ref="I10:Y10" si="2">I7+I8+I9</f>
        <v>0</v>
      </c>
      <c r="J10" s="34">
        <f t="shared" si="2"/>
        <v>6589</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-12386644</v>
      </c>
      <c r="V10" s="34">
        <f t="shared" si="2"/>
        <v>417377</v>
      </c>
      <c r="W10" s="34">
        <f t="shared" si="2"/>
        <v>16527355</v>
      </c>
      <c r="X10" s="34">
        <f t="shared" si="2"/>
        <v>0</v>
      </c>
      <c r="Y10" s="34">
        <f t="shared" si="2"/>
        <v>16527355</v>
      </c>
    </row>
    <row r="11" spans="1:25" x14ac:dyDescent="0.2">
      <c r="A11" s="270" t="s">
        <v>269</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f>RDG!H68</f>
        <v>-174502</v>
      </c>
      <c r="W11" s="34">
        <f t="shared" ref="W11:W29" si="3">H11+I11+J11+K11-L11+M11+N11+O11+P11+Q11+R11+U11+V11+S11+T11</f>
        <v>-174502</v>
      </c>
      <c r="X11" s="33">
        <v>0</v>
      </c>
      <c r="Y11" s="34">
        <f t="shared" ref="Y11:Y29" si="4">W11+X11</f>
        <v>-174502</v>
      </c>
    </row>
    <row r="12" spans="1:25" x14ac:dyDescent="0.2">
      <c r="A12" s="270" t="s">
        <v>270</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271</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272</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273</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274</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275</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276</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417377</v>
      </c>
      <c r="V19" s="33">
        <v>-417377</v>
      </c>
      <c r="W19" s="34">
        <f t="shared" si="3"/>
        <v>0</v>
      </c>
      <c r="X19" s="33">
        <v>0</v>
      </c>
      <c r="Y19" s="34">
        <f t="shared" si="4"/>
        <v>0</v>
      </c>
    </row>
    <row r="20" spans="1:25" x14ac:dyDescent="0.2">
      <c r="A20" s="270" t="s">
        <v>277</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278</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28490033</v>
      </c>
      <c r="I30" s="36">
        <f t="shared" ref="I30:Y30" si="5">SUM(I10:I29)</f>
        <v>0</v>
      </c>
      <c r="J30" s="36">
        <f t="shared" si="5"/>
        <v>6589</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-11969267</v>
      </c>
      <c r="V30" s="36">
        <f t="shared" si="5"/>
        <v>-174502</v>
      </c>
      <c r="W30" s="36">
        <f t="shared" si="5"/>
        <v>16352853</v>
      </c>
      <c r="X30" s="36">
        <f t="shared" si="5"/>
        <v>0</v>
      </c>
      <c r="Y30" s="36">
        <f t="shared" si="5"/>
        <v>16352853</v>
      </c>
    </row>
    <row r="31" spans="1:25" x14ac:dyDescent="0.2">
      <c r="A31" s="289" t="s">
        <v>279</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280</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417377</v>
      </c>
      <c r="V32" s="34">
        <f t="shared" si="6"/>
        <v>-417377</v>
      </c>
      <c r="W32" s="34">
        <f t="shared" si="6"/>
        <v>0</v>
      </c>
      <c r="X32" s="34">
        <f t="shared" si="6"/>
        <v>0</v>
      </c>
      <c r="Y32" s="34">
        <f t="shared" si="6"/>
        <v>0</v>
      </c>
    </row>
    <row r="33" spans="1:25" ht="31.5" customHeight="1" x14ac:dyDescent="0.2">
      <c r="A33" s="291" t="s">
        <v>428</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417377</v>
      </c>
      <c r="V33" s="34">
        <f t="shared" si="8"/>
        <v>-591879</v>
      </c>
      <c r="W33" s="34">
        <f t="shared" si="8"/>
        <v>-174502</v>
      </c>
      <c r="X33" s="34">
        <f t="shared" si="8"/>
        <v>0</v>
      </c>
      <c r="Y33" s="34">
        <f t="shared" si="8"/>
        <v>-174502</v>
      </c>
    </row>
    <row r="34" spans="1:25" ht="30.75" customHeight="1" x14ac:dyDescent="0.2">
      <c r="A34" s="292" t="s">
        <v>429</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89" t="s">
        <v>281</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302</v>
      </c>
      <c r="B36" s="287"/>
      <c r="C36" s="287"/>
      <c r="D36" s="287"/>
      <c r="E36" s="287"/>
      <c r="F36" s="287"/>
      <c r="G36" s="6">
        <v>28</v>
      </c>
      <c r="H36" s="33">
        <f>H7</f>
        <v>28490033</v>
      </c>
      <c r="I36" s="33">
        <v>0</v>
      </c>
      <c r="J36" s="33">
        <f>J7</f>
        <v>6589</v>
      </c>
      <c r="K36" s="33">
        <v>0</v>
      </c>
      <c r="L36" s="33">
        <v>0</v>
      </c>
      <c r="M36" s="33">
        <v>0</v>
      </c>
      <c r="N36" s="33">
        <v>0</v>
      </c>
      <c r="O36" s="33">
        <v>0</v>
      </c>
      <c r="P36" s="33">
        <v>0</v>
      </c>
      <c r="Q36" s="33">
        <v>0</v>
      </c>
      <c r="R36" s="33">
        <v>0</v>
      </c>
      <c r="S36" s="33">
        <v>0</v>
      </c>
      <c r="T36" s="33">
        <v>0</v>
      </c>
      <c r="U36" s="33">
        <v>-11969267</v>
      </c>
      <c r="V36" s="33">
        <v>-275488</v>
      </c>
      <c r="W36" s="37">
        <f>H36+I36+J36+K36-L36+M36+N36+O36+P36+Q36+R36+U36+V36+S36+T36</f>
        <v>16251867</v>
      </c>
      <c r="X36" s="33">
        <v>0</v>
      </c>
      <c r="Y36" s="37">
        <f t="shared" ref="Y36:Y38" si="12">W36+X36</f>
        <v>16251867</v>
      </c>
    </row>
    <row r="37" spans="1:25" ht="12.75" customHeight="1" x14ac:dyDescent="0.2">
      <c r="A37" s="270" t="s">
        <v>267</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268</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28490033</v>
      </c>
      <c r="I39" s="34">
        <f t="shared" ref="I39:Y39" si="14">I36+I37+I38</f>
        <v>0</v>
      </c>
      <c r="J39" s="34">
        <f t="shared" si="14"/>
        <v>6589</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-11969267</v>
      </c>
      <c r="V39" s="34">
        <f t="shared" si="14"/>
        <v>-275488</v>
      </c>
      <c r="W39" s="34">
        <f t="shared" si="14"/>
        <v>16251867</v>
      </c>
      <c r="X39" s="34">
        <f t="shared" si="14"/>
        <v>0</v>
      </c>
      <c r="Y39" s="34">
        <f t="shared" si="14"/>
        <v>16251867</v>
      </c>
    </row>
    <row r="40" spans="1:25" ht="12.75" customHeight="1" x14ac:dyDescent="0.2">
      <c r="A40" s="270" t="s">
        <v>269</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f>RDG!J68</f>
        <v>-188340</v>
      </c>
      <c r="W40" s="37">
        <f t="shared" ref="W40:W58" si="15">H40+I40+J40+K40-L40+M40+N40+O40+P40+Q40+R40+U40+V40+S40+T40</f>
        <v>-188340</v>
      </c>
      <c r="X40" s="33">
        <v>0</v>
      </c>
      <c r="Y40" s="37">
        <f t="shared" ref="Y40:Y58" si="16">W40+X40</f>
        <v>-188340</v>
      </c>
    </row>
    <row r="41" spans="1:25" ht="12.75" customHeight="1" x14ac:dyDescent="0.2">
      <c r="A41" s="270" t="s">
        <v>270</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282</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272</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273</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283</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275</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276</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-275488</v>
      </c>
      <c r="V48" s="33">
        <v>275488</v>
      </c>
      <c r="W48" s="37">
        <f t="shared" si="15"/>
        <v>0</v>
      </c>
      <c r="X48" s="33">
        <v>0</v>
      </c>
      <c r="Y48" s="37">
        <f t="shared" si="16"/>
        <v>0</v>
      </c>
    </row>
    <row r="49" spans="1:25" ht="12.75" customHeight="1" x14ac:dyDescent="0.2">
      <c r="A49" s="270" t="s">
        <v>277</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278</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433</v>
      </c>
      <c r="B59" s="288"/>
      <c r="C59" s="288"/>
      <c r="D59" s="288"/>
      <c r="E59" s="288"/>
      <c r="F59" s="288"/>
      <c r="G59" s="8">
        <v>51</v>
      </c>
      <c r="H59" s="36">
        <f>SUM(H39:H58)</f>
        <v>28490033</v>
      </c>
      <c r="I59" s="36">
        <f t="shared" ref="I59:Y59" si="17">SUM(I39:I58)</f>
        <v>0</v>
      </c>
      <c r="J59" s="36">
        <f t="shared" si="17"/>
        <v>6589</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-12244755</v>
      </c>
      <c r="V59" s="36">
        <f t="shared" si="17"/>
        <v>-188340</v>
      </c>
      <c r="W59" s="36">
        <f t="shared" si="17"/>
        <v>16063527</v>
      </c>
      <c r="X59" s="36">
        <f t="shared" si="17"/>
        <v>0</v>
      </c>
      <c r="Y59" s="36">
        <f t="shared" si="17"/>
        <v>16063527</v>
      </c>
    </row>
    <row r="60" spans="1:25" x14ac:dyDescent="0.2">
      <c r="A60" s="289" t="s">
        <v>279</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-275488</v>
      </c>
      <c r="V61" s="37">
        <f t="shared" si="18"/>
        <v>275488</v>
      </c>
      <c r="W61" s="37">
        <f t="shared" si="18"/>
        <v>0</v>
      </c>
      <c r="X61" s="37">
        <f t="shared" si="18"/>
        <v>0</v>
      </c>
      <c r="Y61" s="37">
        <f t="shared" si="18"/>
        <v>0</v>
      </c>
    </row>
    <row r="62" spans="1:25" ht="27.75" customHeight="1" x14ac:dyDescent="0.2">
      <c r="A62" s="291" t="s">
        <v>435</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-275488</v>
      </c>
      <c r="V62" s="37">
        <f t="shared" si="20"/>
        <v>87148</v>
      </c>
      <c r="W62" s="37">
        <f t="shared" si="20"/>
        <v>-188340</v>
      </c>
      <c r="X62" s="37">
        <f t="shared" si="20"/>
        <v>0</v>
      </c>
      <c r="Y62" s="37">
        <f t="shared" si="20"/>
        <v>-188340</v>
      </c>
    </row>
    <row r="63" spans="1:25" ht="29.25" customHeight="1" x14ac:dyDescent="0.2">
      <c r="A63" s="292" t="s">
        <v>436</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zoomScale="84" zoomScaleNormal="84" workbookViewId="0">
      <selection sqref="A1:I40"/>
    </sheetView>
  </sheetViews>
  <sheetFormatPr defaultRowHeight="12.75" x14ac:dyDescent="0.2"/>
  <cols>
    <col min="9" max="9" width="95" customWidth="1"/>
  </cols>
  <sheetData>
    <row r="1" spans="1:9" x14ac:dyDescent="0.2">
      <c r="A1" s="294" t="s">
        <v>471</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0866141732283472" right="0.70866141732283472" top="0.74803149606299213" bottom="0.74803149606299213" header="0.31496062992125984" footer="0.31496062992125984"/>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Toić</cp:lastModifiedBy>
  <cp:lastPrinted>2023-10-20T12:24:32Z</cp:lastPrinted>
  <dcterms:created xsi:type="dcterms:W3CDTF">2008-10-17T11:51:54Z</dcterms:created>
  <dcterms:modified xsi:type="dcterms:W3CDTF">2023-10-20T12:28:34Z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