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2024 YE\"/>
    </mc:Choice>
  </mc:AlternateContent>
  <xr:revisionPtr revIDLastSave="0" documentId="13_ncr:1_{908E2081-21E9-4282-A0BA-A33F93975C6C}" xr6:coauthVersionLast="47" xr6:coauthVersionMax="47" xr10:uidLastSave="{00000000-0000-0000-0000-000000000000}"/>
  <bookViews>
    <workbookView xWindow="28680" yWindow="-120" windowWidth="29040" windowHeight="164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22" l="1"/>
  <c r="U36" i="22"/>
  <c r="N36" i="22"/>
  <c r="L36" i="22"/>
  <c r="I36" i="22"/>
  <c r="H36" i="22"/>
  <c r="I90" i="19"/>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<sst xmlns="http://schemas.openxmlformats.org/spreadsheetml/2006/main" count="530" uniqueCount="464">
  <si>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</si>
  <si>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</si>
  <si>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</si>
  <si>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</si>
  <si>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</si>
  <si>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</si>
  <si>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</si>
  <si>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</si>
  <si>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</si>
  <si>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</si>
  <si>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</si>
  <si>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</si>
  <si>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</si>
  <si>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</si>
  <si>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</si>
  <si>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</si>
  <si>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</si>
  <si>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</si>
  <si>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</si>
  <si>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</si>
  <si>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</si>
  <si>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</si>
  <si>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</si>
  <si>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</si>
  <si>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</si>
  <si>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</si>
  <si>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</si>
  <si>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</si>
  <si>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</si>
  <si>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</si>
  <si>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</si>
  <si>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</si>
  <si>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</si>
  <si>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</si>
  <si>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</si>
  <si>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</si>
  <si>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</si>
  <si>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</si>
  <si>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</si>
  <si>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</si>
  <si>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</si>
  <si>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</si>
  <si>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</si>
  <si>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</si>
  <si>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</si>
  <si>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</si>
  <si>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</si>
  <si>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</si>
  <si>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</si>
  <si>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</si>
  <si>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</si>
  <si>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</si>
  <si>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</si>
  <si>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</si>
  <si>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</si>
  <si>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</si>
  <si>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</si>
  <si>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</si>
  <si>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</si>
  <si>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</si>
  <si>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</si>
  <si>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</si>
  <si>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</si>
  <si>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</si>
  <si>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</si>
  <si>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</si>
  <si>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</si>
  <si>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</si>
  <si>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</si>
  <si>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</si>
  <si>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</si>
  <si>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</si>
  <si>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</si>
  <si>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</si>
  <si>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</si>
  <si>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</si>
  <si>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</si>
  <si>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</si>
  <si>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</si>
  <si>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</si>
  <si>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</si>
  <si>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</si>
  <si>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</si>
  <si>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</si>
  <si>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</si>
  <si>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</si>
  <si>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</si>
  <si>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</si>
  <si>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</si>
  <si>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</si>
  <si>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</si>
  <si>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</si>
  <si>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</si>
  <si>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</si>
  <si>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</si>
  <si>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</si>
  <si>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</si>
  <si>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</si>
  <si>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</si>
  <si>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</si>
  <si>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</si>
  <si>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</si>
  <si>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</si>
  <si>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</si>
  <si>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</si>
  <si>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</si>
  <si>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</si>
  <si>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</si>
  <si>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</si>
  <si>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</si>
  <si>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</si>
  <si>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</si>
  <si>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</si>
  <si>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</si>
  <si>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</si>
  <si>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</si>
  <si>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</si>
  <si>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</si>
  <si>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</si>
  <si>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</si>
  <si>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</si>
  <si>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</si>
  <si>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</si>
  <si>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</si>
  <si>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</si>
  <si>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</si>
  <si>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</si>
  <si>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</si>
  <si>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</si>
  <si>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</si>
  <si>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</si>
  <si>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</si>
  <si>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</si>
  <si>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</si>
  <si>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</si>
  <si>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</si>
  <si>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</si>
  <si>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</si>
  <si>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</si>
  <si>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</si>
  <si>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</si>
  <si>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</si>
  <si>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</si>
  <si>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</si>
  <si>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</si>
  <si>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</si>
  <si>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</si>
  <si>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</si>
  <si>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</si>
  <si>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</si>
  <si>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</si>
  <si>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</si>
  <si>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</si>
  <si>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</si>
  <si>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</si>
  <si>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</si>
  <si>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</si>
  <si>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</si>
  <si>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</si>
  <si>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</si>
  <si>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</si>
  <si>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</si>
  <si>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</si>
  <si>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</si>
  <si>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</si>
  <si>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</si>
  <si>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</si>
  <si>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</si>
  <si>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</si>
  <si>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</si>
  <si>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</si>
  <si>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</si>
  <si>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</si>
  <si>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</si>
  <si>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</si>
  <si>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</si>
  <si>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</si>
  <si>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</si>
  <si>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</si>
  <si>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</si>
  <si>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</si>
  <si>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</si>
  <si>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</si>
  <si>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</si>
  <si>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</si>
  <si>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</si>
  <si>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</si>
  <si>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</si>
  <si>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</si>
  <si>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</si>
  <si>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</si>
  <si>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</si>
  <si>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</si>
  <si>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</si>
  <si>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</si>
  <si>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</si>
  <si>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</si>
  <si>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</si>
  <si>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</si>
  <si>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</si>
  <si>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</si>
  <si>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</si>
  <si>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</si>
  <si>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</si>
  <si>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</si>
  <si>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</si>
  <si>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</si>
  <si>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</si>
  <si>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</si>
  <si>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</si>
  <si>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</si>
  <si>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</si>
  <si>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</si>
  <si>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</si>
  <si>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</si>
  <si>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</si>
  <si>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</si>
  <si>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</si>
  <si>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</si>
  <si>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</si>
  <si>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</si>
  <si>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</si>
  <si>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</si>
  <si>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</si>
  <si>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</si>
  <si>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</si>
  <si>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</si>
  <si>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</si>
  <si>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</si>
  <si>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</si>
  <si>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</si>
  <si>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</si>
  <si>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</si>
  <si>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</si>
  <si>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</si>
  <si>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</si>
  <si>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</si>
  <si>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</si>
  <si>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</si>
  <si>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</si>
  <si>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</si>
  <si>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</si>
  <si>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</si>
  <si>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</si>
  <si>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</si>
  <si>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</si>
  <si>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</si>
  <si>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</si>
  <si>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</si>
  <si>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</si>
  <si>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</si>
  <si>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</si>
  <si>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</si>
  <si>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</si>
  <si>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</si>
  <si>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</si>
  <si>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</si>
  <si>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</si>
  <si>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</si>
  <si>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</si>
  <si>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</si>
  <si>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</si>
  <si>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</si>
  <si>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</si>
  <si>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</si>
  <si>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</si>
  <si>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</si>
  <si>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</si>
  <si>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</si>
  <si>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</si>
  <si>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</si>
  <si>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</si>
  <si>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</si>
  <si>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</si>
  <si>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</si>
  <si>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</si>
  <si>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</si>
  <si>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</si>
  <si>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</si>
  <si>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</si>
  <si>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</si>
  <si>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</si>
  <si>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</si>
  <si>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</si>
  <si>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</si>
  <si>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</si>
  <si>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</si>
  <si>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</si>
  <si>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</si>
  <si>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</si>
  <si>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</si>
  <si>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</si>
  <si>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</si>
  <si>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</si>
  <si>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</si>
  <si>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</si>
  <si>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</si>
  <si>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</si>
  <si>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</si>
  <si>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</si>
  <si>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</si>
  <si>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</si>
  <si>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</si>
  <si>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</si>
  <si>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</si>
  <si>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</si>
  <si>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</si>
  <si>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</si>
  <si>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</si>
  <si>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</si>
  <si>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</si>
  <si>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</si>
  <si>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</si>
  <si>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</si>
  <si>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</si>
  <si>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</si>
  <si>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</si>
  <si>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</si>
  <si>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</si>
  <si>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</si>
  <si>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</si>
  <si>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</si>
  <si>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</si>
  <si>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</si>
  <si>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</si>
  <si>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</si>
  <si>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</si>
  <si>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</si>
  <si>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</si>
  <si>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</si>
  <si>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</si>
  <si>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</si>
  <si>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</si>
  <si>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</si>
  <si>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</si>
  <si>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</si>
  <si>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</si>
  <si>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</si>
  <si>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</si>
  <si>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</si>
  <si>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</si>
  <si>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</si>
  <si>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</si>
  <si>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</si>
  <si>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</si>
  <si>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</si>
  <si>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</si>
  <si>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</si>
  <si>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</si>
  <si>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</si>
  <si>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</si>
  <si>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</si>
  <si>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</si>
  <si>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</si>
  <si>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</si>
  <si>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</si>
  <si>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</si>
  <si>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</si>
  <si>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</si>
  <si>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</si>
  <si>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</si>
  <si>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</si>
  <si>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</si>
  <si>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</si>
  <si>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</si>
  <si>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</si>
  <si>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</si>
  <si>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</si>
  <si>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</si>
  <si>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</si>
  <si>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</si>
  <si>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</si>
  <si>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</si>
  <si>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</si>
  <si>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</si>
  <si>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</si>
  <si>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</si>
  <si>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</si>
  <si>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</si>
  <si>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</si>
  <si>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</si>
  <si>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</si>
  <si>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</si>
  <si>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</si>
  <si>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</si>
  <si>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</si>
  <si>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</si>
  <si>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</si>
  <si>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</si>
  <si>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</si>
  <si>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</si>
  <si>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</si>
  <si>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</si>
  <si>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</si>
  <si>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</si>
  <si>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</si>
  <si>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</si>
  <si>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</si>
  <si>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</si>
  <si>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</si>
  <si>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</si>
  <si>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</si>
  <si>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</si>
  <si>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</si>
  <si>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</si>
  <si>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</si>
  <si>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</si>
  <si>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</si>
  <si>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</si>
  <si>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</si>
  <si>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</si>
  <si>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</si>
  <si>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</si>
  <si>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</si>
  <si>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</si>
  <si>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</si>
  <si>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</si>
  <si>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</si>
  <si>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</si>
  <si>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</si>
  <si>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</si>
  <si>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</si>
  <si>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</si>
  <si>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</si>
  <si>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</si>
  <si>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</si>
  <si>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</si>
  <si>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</si>
  <si>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</si>
  <si>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</si>
  <si>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</si>
  <si>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</si>
  <si>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</si>
  <si>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</si>
  <si>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</si>
  <si>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</si>
  <si>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</si>
  <si>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</si>
  <si>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</si>
  <si>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</si>
  <si>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</si>
  <si>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</si>
  <si>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</si>
  <si>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</si>
  <si>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01671910</t>
  </si>
  <si>
    <t>HR</t>
  </si>
  <si>
    <t>3157002G3ENYCZEB1A25</t>
  </si>
  <si>
    <t>080245039</t>
  </si>
  <si>
    <t>71149912416</t>
  </si>
  <si>
    <t>2588</t>
  </si>
  <si>
    <t>Atlantic Grupa d.d.</t>
  </si>
  <si>
    <t>Zagreb</t>
  </si>
  <si>
    <t>Miramarska 23</t>
  </si>
  <si>
    <t>grupa@atlanticgrupa.com</t>
  </si>
  <si>
    <t>www.atlanticgrupa.com</t>
  </si>
  <si>
    <t>Ilinčić Tatjana</t>
  </si>
  <si>
    <t>012413927</t>
  </si>
  <si>
    <t>tatjana.ilincic@atlanticgrupa.com</t>
  </si>
  <si>
    <t>Obveznik: Atlantic Grupa d.d.</t>
  </si>
  <si>
    <t>Ivana Krajinović, Janja Kulić</t>
  </si>
  <si>
    <t>stanje na dan 31.12.2024</t>
  </si>
  <si>
    <t>u razdoblju 1.1.2024 do 31.12.2024</t>
  </si>
  <si>
    <t xml:space="preserve">BILJEŠKE UZ FINANCIJSKE IZVJEŠTAJE - GFI
Naziv izdavatelja:  Atlantic Grupa d.d.
OIB:   71149912416
Izvještajno razdoblje: 1. siječanj 2024. - 31. prosinac 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</si>
  <si>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Ernst &amp; Young d.o.o., Kulić i Sperk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</si>
</sst>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xf numFmtId="0" fontId="1" fillId="0" borderId="0"/>
  </cellStyleXfs>
  <cellXfs count="257">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0" fillId="0" borderId="0" xfId="0"/>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85B18412-13FF-4394-9A0D-DFFD2C87361D}"/>
    <cellStyle name="Normal 2 3" xfId="4" xr:uid="{80D8C16A-AF41-4592-AA19-3C53776CCCBD}"/>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52</xdr:row>
      <xdr:rowOff>95251</xdr:rowOff>
    </xdr:from>
    <xdr:to>
      <xdr:col>9</xdr:col>
      <xdr:colOff>8914297</xdr:colOff>
      <xdr:row>97</xdr:row>
      <xdr:rowOff>42333</xdr:rowOff>
    </xdr:to>
    <xdr:pic>
      <xdr:nvPicPr>
        <xdr:cNvPr id="3" name="Picture 2">
          <a:extLst>
            <a:ext uri="{FF2B5EF4-FFF2-40B4-BE49-F238E27FC236}">
              <a16:creationId xmlns:a16="http://schemas.microsoft.com/office/drawing/2014/main" id="{78CCAC6B-DCA0-456C-A844-77B73D8688AB}"/>
            </a:ext>
          </a:extLst>
        </xdr:cNvPr>
        <xdr:cNvPicPr>
          <a:picLocks noChangeAspect="1"/>
        </xdr:cNvPicPr>
      </xdr:nvPicPr>
      <xdr:blipFill>
        <a:blip xmlns:r="http://schemas.openxmlformats.org/officeDocument/2006/relationships" r:embed="rId1"/>
        <a:stretch>
          <a:fillRect/>
        </a:stretch>
      </xdr:blipFill>
      <xdr:spPr>
        <a:xfrm>
          <a:off x="10584" y="16076084"/>
          <a:ext cx="14428213" cy="8223249"/>
        </a:xfrm>
        <a:prstGeom prst="rect">
          <a:avLst/>
        </a:prstGeom>
      </xdr:spPr>
    </xdr:pic>
    <xdr:clientData/>
  </xdr:twoCellAnchor>
  <xdr:twoCellAnchor>
    <xdr:from>
      <xdr:col>0</xdr:col>
      <xdr:colOff>0</xdr:colOff>
      <xdr:row>98</xdr:row>
      <xdr:rowOff>153323</xdr:rowOff>
    </xdr:from>
    <xdr:to>
      <xdr:col>9</xdr:col>
      <xdr:colOff>8903826</xdr:colOff>
      <xdr:row>161</xdr:row>
      <xdr:rowOff>116416</xdr:rowOff>
    </xdr:to>
    <xdr:sp macro="" textlink="">
      <xdr:nvSpPr>
        <xdr:cNvPr id="12" name="TextBox 11">
          <a:extLst>
            <a:ext uri="{FF2B5EF4-FFF2-40B4-BE49-F238E27FC236}">
              <a16:creationId xmlns:a16="http://schemas.microsoft.com/office/drawing/2014/main" id="{C743B96F-DBB1-4578-81EC-7F790645EFA0}"/>
            </a:ext>
          </a:extLst>
        </xdr:cNvPr>
        <xdr:cNvSpPr txBox="1"/>
      </xdr:nvSpPr>
      <xdr:spPr>
        <a:xfrm>
          <a:off x="0" y="24569073"/>
          <a:ext cx="14428326" cy="99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Društvo nema dugovanja koja dospijevaju nakon više od pet godina.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 dan 31. prosinca 2024. dugoročni krediti od banaka uključuju jedan kredit osiguran zadužnicom s dospijećem 29. listopada 2026. godine. Na dan 31. prosinca 2024. i na dan 31. prosinca 2023. Društvo nema založene dugotrajne materijalne imovine i nematerijalne imovine kao sredstvo osiguranja otplate kredita.</a:t>
          </a:r>
        </a:p>
        <a:p>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effectLst/>
              <a:latin typeface="Arial" panose="020B0604020202020204" pitchFamily="34" charset="0"/>
              <a:ea typeface="+mn-ea"/>
              <a:cs typeface="Arial" panose="020B0604020202020204" pitchFamily="34" charset="0"/>
            </a:rPr>
            <a:t>U 2024. godini u Društvu je bilo zaposleno prosječno 188 radnika (2023.: 177). Društvo ne prati zaposlenike po kategorijama.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NIje bilo kapitalizacije plaća u 2024. godini.</a:t>
          </a: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effectLst/>
              <a:latin typeface="Arial" panose="020B0604020202020204" pitchFamily="34" charset="0"/>
              <a:ea typeface="+mn-ea"/>
              <a:cs typeface="Arial" panose="020B0604020202020204" pitchFamily="34" charset="0"/>
            </a:rPr>
            <a:t>U 2024. godini članovi Uprave po osnovi plaće i godišnjeg bonusa, te primitaka u naravi zaprimili su ukupan bruto iznos od 3.765 tisuća eura (2023.: 2.796 tisuća eura).</a:t>
          </a:r>
          <a:endParaRPr lang="en-US"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za odgođeni porez, stanja odgođenog poreza na kraju poslovne godine i kretanja tih stanja tijekom poslovne godine prikazana su u bilješci 21 uz financijske izvještaje.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sudjelujućih interesa.</a:t>
          </a:r>
        </a:p>
        <a:p>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effectLst/>
              <a:latin typeface="Arial" panose="020B0604020202020204" pitchFamily="34" charset="0"/>
              <a:ea typeface="+mn-ea"/>
              <a:cs typeface="Arial" panose="020B0604020202020204" pitchFamily="34" charset="0"/>
            </a:rPr>
            <a:t>NIje bilo transakcija upisa dionica niti udjela tijekom tekućeg razdoblja u okviru odobrenog kapitala.</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Ne postoji više redova dionica.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potvrda o sudjelovanja, konvertibilnih zadužnica, jamstava, opcija ili sličnih vrijednosnica ili prava.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udjela u društvima s neograničenom odgovornosti.</a:t>
          </a: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Godišnje konsolidirane financijske izvještaje najveće grupe poduzetnika sastavlja društvo MYBERG d.o.o. Zagreb.</a:t>
          </a:r>
          <a:endParaRPr lang="hr-HR" sz="1000">
            <a:effectLst/>
            <a:latin typeface="Arial" panose="020B0604020202020204" pitchFamily="34" charset="0"/>
            <a:cs typeface="Arial" panose="020B0604020202020204" pitchFamily="34" charset="0"/>
          </a:endParaRP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baseline="0">
              <a:solidFill>
                <a:schemeClr val="dk1"/>
              </a:solidFill>
              <a:effectLst/>
              <a:latin typeface="Arial" panose="020B0604020202020204" pitchFamily="34" charset="0"/>
              <a:ea typeface="+mn-ea"/>
              <a:cs typeface="Arial" panose="020B0604020202020204" pitchFamily="34" charset="0"/>
            </a:rPr>
            <a:t>Revidirani odvojeni i konsolidirani financijski izvještaji za 2024. godinu će se uputiti Nadzornom odboru na ispitivanje </a:t>
          </a:r>
          <a:r>
            <a:rPr lang="hr-HR" sz="1000">
              <a:solidFill>
                <a:schemeClr val="dk1"/>
              </a:solidFill>
              <a:effectLst/>
              <a:latin typeface="Arial" panose="020B0604020202020204" pitchFamily="34" charset="0"/>
              <a:ea typeface="+mn-ea"/>
              <a:cs typeface="Arial" panose="020B0604020202020204" pitchFamily="34" charset="0"/>
            </a:rPr>
            <a:t>i predložiti da Nadzorni odbor da svoju suglasnost na iste na sjednici zakazanoj prema objavljenom kalendaru događanja (30. travnja 2025.). Po donošenju odluke Nadzornog odbora, Uprava Društva će istovremeno, na sjednici Nadzornog odbora zakazanoj prema objavljenom kalendaru događanja (30. travnja 2025.), Nadzornom odboru uputiti Prijedlog odluke o upotrebi dobiti radi zauzimanja stava. Odluka Nadzornog odbora Društva o suglasnosti na godišnje izvještaje i, posljedično, prijedlog Uprave i Nadzornog odbora o upotrebi dobiti, objavit će se sukladno članku 463. stavku 4. Zakona o tržišta kapitala.</a:t>
          </a: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Transakcije s ostalim povezanim stranama objavljene su u bilješci 24 uz revidirane financijske izvještaje.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Nema značajnih događaja koji su nastupili nakon datuma bilance, a koji bi imali značajan utjecaj na financijske izvještaje Društva na dan ili za razdoblje završeno 31. prosinca 2024. godine.</a:t>
          </a:r>
          <a:endParaRPr lang="en-US"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Naknade za zakonom propisanu reviziju odvojenih i konsolidiranih financijskih izvještaja Društva iznosile su 212 tisuća eura (2023.: 208 tisuća eura) dok su naknade za ostale usluge iznosile 81 tisuću eura (2023.: 38 tisuća eura). Ostale usluge odnose se na Izvještaj o održivosti te na Izvještaj o primicima Uprave i Nadzornog odbora. </a:t>
          </a:r>
          <a:br>
            <a:rPr lang="hr-HR" sz="1000">
              <a:solidFill>
                <a:schemeClr val="dk1"/>
              </a:solidFill>
              <a:effectLst/>
              <a:latin typeface="Arial" panose="020B0604020202020204" pitchFamily="34" charset="0"/>
              <a:ea typeface="+mn-ea"/>
              <a:cs typeface="Arial" panose="020B0604020202020204" pitchFamily="34" charset="0"/>
            </a:rPr>
          </a:b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12 i AOP 14.</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se iskazuju unutar obveza po ročnosti pa su tako dugoročna rezerviranja iskazana u sklopu AOP 107, a kratkoročna u sklopu AOP 123. Detalji za rezerviranja su objavljeni u bilješci 22 uz revidirane financijske izvještaje.</a:t>
          </a: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31</xdr:row>
      <xdr:rowOff>26616</xdr:rowOff>
    </xdr:from>
    <xdr:to>
      <xdr:col>9</xdr:col>
      <xdr:colOff>8885852</xdr:colOff>
      <xdr:row>51</xdr:row>
      <xdr:rowOff>85726</xdr:rowOff>
    </xdr:to>
    <xdr:sp macro="" textlink="">
      <xdr:nvSpPr>
        <xdr:cNvPr id="14" name="TextBox 13">
          <a:extLst>
            <a:ext uri="{FF2B5EF4-FFF2-40B4-BE49-F238E27FC236}">
              <a16:creationId xmlns:a16="http://schemas.microsoft.com/office/drawing/2014/main" id="{42A3AC2A-FCE7-42D9-B6DB-48906A6515B9}"/>
            </a:ext>
          </a:extLst>
        </xdr:cNvPr>
        <xdr:cNvSpPr txBox="1"/>
      </xdr:nvSpPr>
      <xdr:spPr>
        <a:xfrm>
          <a:off x="0" y="12752016"/>
          <a:ext cx="14372252" cy="3297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Financijski izvještaji Društva sastavljeni su sukladno Međunarodnim standardima financijskog izvještavanja (MSFI) koji su odobreni od Europske Unije (EU), primjenom metode povijesnog troška.</a:t>
          </a:r>
          <a:endParaRPr lang="hr-HR" sz="1000">
            <a:effectLst/>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 </a:t>
          </a:r>
          <a:endParaRPr lang="hr-HR" sz="1000">
            <a:effectLst/>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Sastavljanje financijskih izvještaja sukladno Međunarodnim standardima financijskog izvještavanja (MSFI) zahtijeva upotrebu određenih ključnih računovodstvenih procjena. Također se od Uprave zahtijeva da se služi prosudbama u procesu primjene računovodstvenih politika Društva. Područja koja uključuju viši stupanj prosudbe ili složenosti, odnosno područja gdje su pretpostavke i procjene značajne za financijske izvještaje prikazana su u bilješci 4 uz revidirane financijske</a:t>
          </a:r>
          <a:r>
            <a:rPr lang="hr-HR" sz="1000" baseline="0">
              <a:solidFill>
                <a:schemeClr val="dk1"/>
              </a:solidFill>
              <a:effectLst/>
              <a:latin typeface="Arial" panose="020B0604020202020204" pitchFamily="34" charset="0"/>
              <a:ea typeface="+mn-ea"/>
              <a:cs typeface="Arial" panose="020B0604020202020204" pitchFamily="34" charset="0"/>
            </a:rPr>
            <a:t> izvještaje</a:t>
          </a:r>
          <a:r>
            <a:rPr lang="hr-HR" sz="1000">
              <a:solidFill>
                <a:schemeClr val="dk1"/>
              </a:solidFill>
              <a:effectLst/>
              <a:latin typeface="Arial" panose="020B0604020202020204" pitchFamily="34" charset="0"/>
              <a:ea typeface="+mn-ea"/>
              <a:cs typeface="Arial" panose="020B0604020202020204" pitchFamily="34" charset="0"/>
            </a:rPr>
            <a:t>.</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je sastavilo ove odvojene financijske izvještaje u skladu s hrvatskim zakonskim propisima. Društvo je također sastavilo konsolidirane financijske izvještaje na dan 31. prosinca 2024. godine i godinu koja je tada završila, u skladu s MSFI koji su odobreni od strane Europske Unije (EU) za Društvo i njegova ovisna društva (Grupa) koji su odobreni od strane Uprave na dan 31. ožujka 2025. godine. Korisnici ovih odvojenih financijskih izvještaja trebali bi ih čitati zajedno s konsolidiranim financijskim izvještajima Grupe na dan 31. prosinca 2024. godine i godinu koja je tada završila u svrhu dobivanja cjelokupnih informacija o financijskom položaju Grupe, rezultatima njenog poslovanja i promjenama financijskog stanja Grupe u cjelini. Konsolidirani financijski izvještaji objavljeni su na internet stranici Društva (www.atlanticgrupa.com).</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Informacije koje prema MSFI-a treba objaviti,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3 do 26 uz revidirane financijske izvještaje.</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bilješci 1 uz revidirane financijske izvještaje.</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Usvojene računovodstvene politike pojašnjene su u bilješkama 2.2 do 2.23.</a:t>
          </a:r>
          <a:r>
            <a:rPr lang="hr-HR" sz="1000" baseline="0">
              <a:solidFill>
                <a:schemeClr val="dk1"/>
              </a:solidFill>
              <a:effectLst/>
              <a:latin typeface="Arial" panose="020B0604020202020204" pitchFamily="34" charset="0"/>
              <a:ea typeface="+mn-ea"/>
              <a:cs typeface="Arial" panose="020B0604020202020204" pitchFamily="34" charset="0"/>
            </a:rPr>
            <a:t> uz revidirane financijske izvještaje.</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Društvo nema obveza po osnovi mirovina iz domene MRS 19.</a:t>
          </a:r>
          <a:endParaRPr lang="hr-HR" sz="1000">
            <a:effectLst/>
            <a:latin typeface="Arial" panose="020B0604020202020204" pitchFamily="34" charset="0"/>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Društvo nema predujmova i odobrenih kredita članovima administrativnih, upravljačkih i nadzornih tijela kao ni obveza dogovorenih u njihovu korist preko bilo kakvih jamstava.</a:t>
          </a:r>
          <a:endParaRPr lang="hr-HR" sz="1000">
            <a:effectLst/>
            <a:latin typeface="Arial" panose="020B0604020202020204" pitchFamily="34" charset="0"/>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67462</xdr:colOff>
      <xdr:row>136</xdr:row>
      <xdr:rowOff>69187</xdr:rowOff>
    </xdr:from>
    <xdr:to>
      <xdr:col>8</xdr:col>
      <xdr:colOff>219074</xdr:colOff>
      <xdr:row>160</xdr:row>
      <xdr:rowOff>32246</xdr:rowOff>
    </xdr:to>
    <xdr:pic>
      <xdr:nvPicPr>
        <xdr:cNvPr id="16" name="Picture 15">
          <a:extLst>
            <a:ext uri="{FF2B5EF4-FFF2-40B4-BE49-F238E27FC236}">
              <a16:creationId xmlns:a16="http://schemas.microsoft.com/office/drawing/2014/main" id="{ECF585AF-CE29-F0ED-7982-1643371F7674}"/>
            </a:ext>
          </a:extLst>
        </xdr:cNvPr>
        <xdr:cNvPicPr>
          <a:picLocks noChangeAspect="1"/>
        </xdr:cNvPicPr>
      </xdr:nvPicPr>
      <xdr:blipFill>
        <a:blip xmlns:r="http://schemas.openxmlformats.org/officeDocument/2006/relationships" r:embed="rId2"/>
        <a:stretch>
          <a:fillRect/>
        </a:stretch>
      </xdr:blipFill>
      <xdr:spPr>
        <a:xfrm>
          <a:off x="67462" y="30517437"/>
          <a:ext cx="5062279" cy="3773059"/>
        </a:xfrm>
        <a:prstGeom prst="rect">
          <a:avLst/>
        </a:prstGeom>
      </xdr:spPr>
    </xdr:pic>
    <xdr:clientData/>
  </xdr:twoCellAnchor>
  <xdr:twoCellAnchor editAs="oneCell">
    <xdr:from>
      <xdr:col>0</xdr:col>
      <xdr:colOff>130176</xdr:colOff>
      <xdr:row>77</xdr:row>
      <xdr:rowOff>27518</xdr:rowOff>
    </xdr:from>
    <xdr:to>
      <xdr:col>9</xdr:col>
      <xdr:colOff>656167</xdr:colOff>
      <xdr:row>87</xdr:row>
      <xdr:rowOff>78291</xdr:rowOff>
    </xdr:to>
    <xdr:pic>
      <xdr:nvPicPr>
        <xdr:cNvPr id="2" name="Picture 1">
          <a:extLst>
            <a:ext uri="{FF2B5EF4-FFF2-40B4-BE49-F238E27FC236}">
              <a16:creationId xmlns:a16="http://schemas.microsoft.com/office/drawing/2014/main" id="{0837CEEE-F97F-B00B-96E2-FB3A2F0169A5}"/>
            </a:ext>
          </a:extLst>
        </xdr:cNvPr>
        <xdr:cNvPicPr>
          <a:picLocks noChangeAspect="1"/>
        </xdr:cNvPicPr>
      </xdr:nvPicPr>
      <xdr:blipFill>
        <a:blip xmlns:r="http://schemas.openxmlformats.org/officeDocument/2006/relationships" r:embed="rId3"/>
        <a:stretch>
          <a:fillRect/>
        </a:stretch>
      </xdr:blipFill>
      <xdr:spPr>
        <a:xfrm>
          <a:off x="130176" y="19977101"/>
          <a:ext cx="6050491" cy="2770690"/>
        </a:xfrm>
        <a:prstGeom prst="rect">
          <a:avLst/>
        </a:prstGeom>
      </xdr:spPr>
    </xdr:pic>
    <xdr:clientData/>
  </xdr:twoCellAnchor>
  <xdr:twoCellAnchor editAs="oneCell">
    <xdr:from>
      <xdr:col>9</xdr:col>
      <xdr:colOff>1474259</xdr:colOff>
      <xdr:row>76</xdr:row>
      <xdr:rowOff>28572</xdr:rowOff>
    </xdr:from>
    <xdr:to>
      <xdr:col>9</xdr:col>
      <xdr:colOff>7641167</xdr:colOff>
      <xdr:row>96</xdr:row>
      <xdr:rowOff>26468</xdr:rowOff>
    </xdr:to>
    <xdr:pic>
      <xdr:nvPicPr>
        <xdr:cNvPr id="6" name="Picture 5">
          <a:extLst>
            <a:ext uri="{FF2B5EF4-FFF2-40B4-BE49-F238E27FC236}">
              <a16:creationId xmlns:a16="http://schemas.microsoft.com/office/drawing/2014/main" id="{881CDAE5-4173-8E2B-8E0B-5BDBECC02B13}"/>
            </a:ext>
          </a:extLst>
        </xdr:cNvPr>
        <xdr:cNvPicPr>
          <a:picLocks noChangeAspect="1"/>
        </xdr:cNvPicPr>
      </xdr:nvPicPr>
      <xdr:blipFill>
        <a:blip xmlns:r="http://schemas.openxmlformats.org/officeDocument/2006/relationships" r:embed="rId4"/>
        <a:stretch>
          <a:fillRect/>
        </a:stretch>
      </xdr:blipFill>
      <xdr:spPr>
        <a:xfrm>
          <a:off x="6998759" y="19819405"/>
          <a:ext cx="6166908" cy="4305313"/>
        </a:xfrm>
        <a:prstGeom prst="rect">
          <a:avLst/>
        </a:prstGeom>
      </xdr:spPr>
    </xdr:pic>
    <xdr:clientData/>
  </xdr:twoCellAnchor>
  <xdr:twoCellAnchor editAs="oneCell">
    <xdr:from>
      <xdr:col>0</xdr:col>
      <xdr:colOff>0</xdr:colOff>
      <xdr:row>54</xdr:row>
      <xdr:rowOff>57150</xdr:rowOff>
    </xdr:from>
    <xdr:to>
      <xdr:col>9</xdr:col>
      <xdr:colOff>931333</xdr:colOff>
      <xdr:row>70</xdr:row>
      <xdr:rowOff>145766</xdr:rowOff>
    </xdr:to>
    <xdr:pic>
      <xdr:nvPicPr>
        <xdr:cNvPr id="7" name="Picture 6">
          <a:extLst>
            <a:ext uri="{FF2B5EF4-FFF2-40B4-BE49-F238E27FC236}">
              <a16:creationId xmlns:a16="http://schemas.microsoft.com/office/drawing/2014/main" id="{61F04943-379E-2E95-0BDB-31DD7C6AB8F1}"/>
            </a:ext>
          </a:extLst>
        </xdr:cNvPr>
        <xdr:cNvPicPr>
          <a:picLocks noChangeAspect="1"/>
        </xdr:cNvPicPr>
      </xdr:nvPicPr>
      <xdr:blipFill>
        <a:blip xmlns:r="http://schemas.openxmlformats.org/officeDocument/2006/relationships" r:embed="rId5"/>
        <a:stretch>
          <a:fillRect/>
        </a:stretch>
      </xdr:blipFill>
      <xdr:spPr>
        <a:xfrm>
          <a:off x="0" y="16355483"/>
          <a:ext cx="6455833" cy="2628616"/>
        </a:xfrm>
        <a:prstGeom prst="rect">
          <a:avLst/>
        </a:prstGeom>
      </xdr:spPr>
    </xdr:pic>
    <xdr:clientData/>
  </xdr:twoCellAnchor>
  <xdr:twoCellAnchor editAs="oneCell">
    <xdr:from>
      <xdr:col>9</xdr:col>
      <xdr:colOff>1570566</xdr:colOff>
      <xdr:row>54</xdr:row>
      <xdr:rowOff>28575</xdr:rowOff>
    </xdr:from>
    <xdr:to>
      <xdr:col>9</xdr:col>
      <xdr:colOff>7707841</xdr:colOff>
      <xdr:row>74</xdr:row>
      <xdr:rowOff>68879</xdr:rowOff>
    </xdr:to>
    <xdr:pic>
      <xdr:nvPicPr>
        <xdr:cNvPr id="11" name="Picture 10">
          <a:extLst>
            <a:ext uri="{FF2B5EF4-FFF2-40B4-BE49-F238E27FC236}">
              <a16:creationId xmlns:a16="http://schemas.microsoft.com/office/drawing/2014/main" id="{93CBCD55-2A36-CBFE-EB69-304A11909B2D}"/>
            </a:ext>
          </a:extLst>
        </xdr:cNvPr>
        <xdr:cNvPicPr>
          <a:picLocks noChangeAspect="1"/>
        </xdr:cNvPicPr>
      </xdr:nvPicPr>
      <xdr:blipFill>
        <a:blip xmlns:r="http://schemas.openxmlformats.org/officeDocument/2006/relationships" r:embed="rId6"/>
        <a:stretch>
          <a:fillRect/>
        </a:stretch>
      </xdr:blipFill>
      <xdr:spPr>
        <a:xfrm>
          <a:off x="7095066" y="16326908"/>
          <a:ext cx="6137275" cy="3215304"/>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workbookViewId="0">
      <selection sqref="A1:C1"/>
    </sheetView>
  </sheetViews>
  <sheetFormatPr defaultRowHeight="12.5" x14ac:dyDescent="0.25"/>
  <cols>
    <col min="9" max="9" width="13.453125" customWidth="1"/>
  </cols>
  <sheetData>
    <row r="1" spans="1:10" ht="15.5" x14ac:dyDescent="0.3">
      <c r="A1" s="146"/>
      <c r="B1" s="147"/>
      <c r="C1" s="147"/>
      <c r="D1" s="17"/>
      <c r="E1" s="17"/>
      <c r="F1" s="17"/>
      <c r="G1" s="17"/>
      <c r="H1" s="17"/>
      <c r="I1" s="17"/>
      <c r="J1" s="18"/>
    </row>
    <row r="2" spans="1:10" ht="14.5" customHeight="1" x14ac:dyDescent="0.25">
      <c r="A2" s="148" t="s">
        <v>316</v>
      </c>
      <c r="B2" s="149"/>
      <c r="C2" s="149"/>
      <c r="D2" s="149"/>
      <c r="E2" s="149"/>
      <c r="F2" s="149"/>
      <c r="G2" s="149"/>
      <c r="H2" s="149"/>
      <c r="I2" s="149"/>
      <c r="J2" s="150"/>
    </row>
    <row r="3" spans="1:10" ht="14" x14ac:dyDescent="0.25">
      <c r="A3" s="55"/>
      <c r="B3" s="56"/>
      <c r="C3" s="56"/>
      <c r="D3" s="56"/>
      <c r="E3" s="56"/>
      <c r="F3" s="56"/>
      <c r="G3" s="56"/>
      <c r="H3" s="56"/>
      <c r="I3" s="56"/>
      <c r="J3" s="57"/>
    </row>
    <row r="4" spans="1:10" ht="33.65" customHeight="1" x14ac:dyDescent="0.25">
      <c r="A4" s="151" t="s">
        <v>301</v>
      </c>
      <c r="B4" s="152"/>
      <c r="C4" s="152"/>
      <c r="D4" s="152"/>
      <c r="E4" s="153">
        <v>45292</v>
      </c>
      <c r="F4" s="154"/>
      <c r="G4" s="63" t="s">
        <v>0</v>
      </c>
      <c r="H4" s="153">
        <v>45657</v>
      </c>
      <c r="I4" s="154"/>
      <c r="J4" s="19"/>
    </row>
    <row r="5" spans="1:10" s="68" customFormat="1" ht="10.15" customHeight="1" x14ac:dyDescent="0.35">
      <c r="A5" s="155"/>
      <c r="B5" s="156"/>
      <c r="C5" s="156"/>
      <c r="D5" s="156"/>
      <c r="E5" s="156"/>
      <c r="F5" s="156"/>
      <c r="G5" s="156"/>
      <c r="H5" s="156"/>
      <c r="I5" s="156"/>
      <c r="J5" s="157"/>
    </row>
    <row r="6" spans="1:10" ht="20.5" customHeight="1" x14ac:dyDescent="0.25">
      <c r="A6" s="58"/>
      <c r="B6" s="69" t="s">
        <v>321</v>
      </c>
      <c r="C6" s="59"/>
      <c r="D6" s="59"/>
      <c r="E6" s="81">
        <v>2024</v>
      </c>
      <c r="F6" s="70"/>
      <c r="G6" s="63"/>
      <c r="H6" s="70"/>
      <c r="I6" s="70"/>
      <c r="J6" s="28"/>
    </row>
    <row r="7" spans="1:10" s="72" customFormat="1" ht="10.9" customHeight="1" x14ac:dyDescent="0.25">
      <c r="A7" s="58"/>
      <c r="B7" s="59"/>
      <c r="C7" s="59"/>
      <c r="D7" s="59"/>
      <c r="E7" s="71"/>
      <c r="F7" s="71"/>
      <c r="G7" s="63"/>
      <c r="H7" s="71"/>
      <c r="I7" s="71"/>
      <c r="J7" s="28"/>
    </row>
    <row r="8" spans="1:10" ht="37.9" customHeight="1" x14ac:dyDescent="0.25">
      <c r="A8" s="159" t="s">
        <v>322</v>
      </c>
      <c r="B8" s="160"/>
      <c r="C8" s="160"/>
      <c r="D8" s="160"/>
      <c r="E8" s="160"/>
      <c r="F8" s="160"/>
      <c r="G8" s="160"/>
      <c r="H8" s="160"/>
      <c r="I8" s="160"/>
      <c r="J8" s="20"/>
    </row>
    <row r="9" spans="1:10" ht="14" x14ac:dyDescent="0.3">
      <c r="A9" s="21"/>
      <c r="B9" s="51"/>
      <c r="C9" s="51"/>
      <c r="D9" s="51"/>
      <c r="E9" s="158"/>
      <c r="F9" s="158"/>
      <c r="G9" s="108"/>
      <c r="H9" s="108"/>
      <c r="I9" s="61"/>
      <c r="J9" s="62"/>
    </row>
    <row r="10" spans="1:10" ht="25.9" customHeight="1" x14ac:dyDescent="0.3">
      <c r="A10" s="126" t="s">
        <v>302</v>
      </c>
      <c r="B10" s="127"/>
      <c r="C10" s="138" t="s">
        <v>444</v>
      </c>
      <c r="D10" s="139"/>
      <c r="E10" s="53"/>
      <c r="F10" s="161" t="s">
        <v>323</v>
      </c>
      <c r="G10" s="162"/>
      <c r="H10" s="120" t="s">
        <v>445</v>
      </c>
      <c r="I10" s="121"/>
      <c r="J10" s="22"/>
    </row>
    <row r="11" spans="1:10" ht="15.65" customHeight="1" x14ac:dyDescent="0.3">
      <c r="A11" s="21"/>
      <c r="B11" s="51"/>
      <c r="C11" s="51"/>
      <c r="D11" s="51"/>
      <c r="E11" s="145"/>
      <c r="F11" s="145"/>
      <c r="G11" s="145"/>
      <c r="H11" s="145"/>
      <c r="I11" s="54"/>
      <c r="J11" s="22"/>
    </row>
    <row r="12" spans="1:10" ht="21" customHeight="1" x14ac:dyDescent="0.3">
      <c r="A12" s="110" t="s">
        <v>317</v>
      </c>
      <c r="B12" s="127"/>
      <c r="C12" s="138" t="s">
        <v>447</v>
      </c>
      <c r="D12" s="139"/>
      <c r="E12" s="144"/>
      <c r="F12" s="145"/>
      <c r="G12" s="145"/>
      <c r="H12" s="145"/>
      <c r="I12" s="54"/>
      <c r="J12" s="22"/>
    </row>
    <row r="13" spans="1:10" ht="10.9" customHeight="1" x14ac:dyDescent="0.3">
      <c r="A13" s="53"/>
      <c r="B13" s="54"/>
      <c r="C13" s="51"/>
      <c r="D13" s="51"/>
      <c r="E13" s="108"/>
      <c r="F13" s="108"/>
      <c r="G13" s="108"/>
      <c r="H13" s="108"/>
      <c r="I13" s="51"/>
      <c r="J13" s="23"/>
    </row>
    <row r="14" spans="1:10" ht="22.9" customHeight="1" x14ac:dyDescent="0.25">
      <c r="A14" s="110" t="s">
        <v>303</v>
      </c>
      <c r="B14" s="137"/>
      <c r="C14" s="138" t="s">
        <v>448</v>
      </c>
      <c r="D14" s="139"/>
      <c r="E14" s="143"/>
      <c r="F14" s="128"/>
      <c r="G14" s="67" t="s">
        <v>324</v>
      </c>
      <c r="H14" s="120" t="s">
        <v>446</v>
      </c>
      <c r="I14" s="121"/>
      <c r="J14" s="64"/>
    </row>
    <row r="15" spans="1:10" ht="14.5" customHeight="1" x14ac:dyDescent="0.3">
      <c r="A15" s="53"/>
      <c r="B15" s="54"/>
      <c r="C15" s="51"/>
      <c r="D15" s="51"/>
      <c r="E15" s="108"/>
      <c r="F15" s="108"/>
      <c r="G15" s="108"/>
      <c r="H15" s="108"/>
      <c r="I15" s="51"/>
      <c r="J15" s="23"/>
    </row>
    <row r="16" spans="1:10" ht="13.15" customHeight="1" x14ac:dyDescent="0.25">
      <c r="A16" s="110" t="s">
        <v>325</v>
      </c>
      <c r="B16" s="137"/>
      <c r="C16" s="138" t="s">
        <v>449</v>
      </c>
      <c r="D16" s="139"/>
      <c r="E16" s="60"/>
      <c r="F16" s="60"/>
      <c r="G16" s="60"/>
      <c r="H16" s="60"/>
      <c r="I16" s="60"/>
      <c r="J16" s="64"/>
    </row>
    <row r="17" spans="1:10" ht="14.5" customHeight="1" x14ac:dyDescent="0.25">
      <c r="A17" s="140"/>
      <c r="B17" s="141"/>
      <c r="C17" s="141"/>
      <c r="D17" s="141"/>
      <c r="E17" s="141"/>
      <c r="F17" s="141"/>
      <c r="G17" s="141"/>
      <c r="H17" s="141"/>
      <c r="I17" s="141"/>
      <c r="J17" s="142"/>
    </row>
    <row r="18" spans="1:10" x14ac:dyDescent="0.25">
      <c r="A18" s="126" t="s">
        <v>304</v>
      </c>
      <c r="B18" s="127"/>
      <c r="C18" s="112" t="s">
        <v>450</v>
      </c>
      <c r="D18" s="113"/>
      <c r="E18" s="113"/>
      <c r="F18" s="113"/>
      <c r="G18" s="113"/>
      <c r="H18" s="113"/>
      <c r="I18" s="113"/>
      <c r="J18" s="114"/>
    </row>
    <row r="19" spans="1:10" ht="14" x14ac:dyDescent="0.3">
      <c r="A19" s="21"/>
      <c r="B19" s="51"/>
      <c r="C19" s="66"/>
      <c r="D19" s="51"/>
      <c r="E19" s="108"/>
      <c r="F19" s="108"/>
      <c r="G19" s="108"/>
      <c r="H19" s="108"/>
      <c r="I19" s="51"/>
      <c r="J19" s="23"/>
    </row>
    <row r="20" spans="1:10" ht="14" x14ac:dyDescent="0.3">
      <c r="A20" s="126" t="s">
        <v>305</v>
      </c>
      <c r="B20" s="127"/>
      <c r="C20" s="120">
        <v>10000</v>
      </c>
      <c r="D20" s="121"/>
      <c r="E20" s="108"/>
      <c r="F20" s="108"/>
      <c r="G20" s="112" t="s">
        <v>451</v>
      </c>
      <c r="H20" s="113"/>
      <c r="I20" s="113"/>
      <c r="J20" s="114"/>
    </row>
    <row r="21" spans="1:10" ht="14" x14ac:dyDescent="0.3">
      <c r="A21" s="21"/>
      <c r="B21" s="51"/>
      <c r="C21" s="51"/>
      <c r="D21" s="51"/>
      <c r="E21" s="108"/>
      <c r="F21" s="108"/>
      <c r="G21" s="108"/>
      <c r="H21" s="108"/>
      <c r="I21" s="51"/>
      <c r="J21" s="23"/>
    </row>
    <row r="22" spans="1:10" x14ac:dyDescent="0.25">
      <c r="A22" s="126" t="s">
        <v>306</v>
      </c>
      <c r="B22" s="127"/>
      <c r="C22" s="112" t="s">
        <v>452</v>
      </c>
      <c r="D22" s="113"/>
      <c r="E22" s="113"/>
      <c r="F22" s="113"/>
      <c r="G22" s="113"/>
      <c r="H22" s="113"/>
      <c r="I22" s="113"/>
      <c r="J22" s="114"/>
    </row>
    <row r="23" spans="1:10" ht="14" x14ac:dyDescent="0.3">
      <c r="A23" s="21"/>
      <c r="B23" s="51"/>
      <c r="C23" s="51"/>
      <c r="D23" s="51"/>
      <c r="E23" s="108"/>
      <c r="F23" s="108"/>
      <c r="G23" s="108"/>
      <c r="H23" s="108"/>
      <c r="I23" s="51"/>
      <c r="J23" s="23"/>
    </row>
    <row r="24" spans="1:10" ht="14" x14ac:dyDescent="0.3">
      <c r="A24" s="126" t="s">
        <v>307</v>
      </c>
      <c r="B24" s="127"/>
      <c r="C24" s="132" t="s">
        <v>453</v>
      </c>
      <c r="D24" s="133"/>
      <c r="E24" s="133"/>
      <c r="F24" s="133"/>
      <c r="G24" s="133"/>
      <c r="H24" s="133"/>
      <c r="I24" s="133"/>
      <c r="J24" s="134"/>
    </row>
    <row r="25" spans="1:10" ht="14" x14ac:dyDescent="0.3">
      <c r="A25" s="21"/>
      <c r="B25" s="51"/>
      <c r="C25" s="66"/>
      <c r="D25" s="51"/>
      <c r="E25" s="108"/>
      <c r="F25" s="108"/>
      <c r="G25" s="108"/>
      <c r="H25" s="108"/>
      <c r="I25" s="51"/>
      <c r="J25" s="23"/>
    </row>
    <row r="26" spans="1:10" ht="14" x14ac:dyDescent="0.3">
      <c r="A26" s="126" t="s">
        <v>308</v>
      </c>
      <c r="B26" s="127"/>
      <c r="C26" s="132" t="s">
        <v>454</v>
      </c>
      <c r="D26" s="133"/>
      <c r="E26" s="133"/>
      <c r="F26" s="133"/>
      <c r="G26" s="133"/>
      <c r="H26" s="133"/>
      <c r="I26" s="133"/>
      <c r="J26" s="134"/>
    </row>
    <row r="27" spans="1:10" ht="13.9" customHeight="1" x14ac:dyDescent="0.3">
      <c r="A27" s="21"/>
      <c r="B27" s="51"/>
      <c r="C27" s="66"/>
      <c r="D27" s="51"/>
      <c r="E27" s="108"/>
      <c r="F27" s="108"/>
      <c r="G27" s="108"/>
      <c r="H27" s="108"/>
      <c r="I27" s="51"/>
      <c r="J27" s="23"/>
    </row>
    <row r="28" spans="1:10" ht="22.9" customHeight="1" x14ac:dyDescent="0.25">
      <c r="A28" s="110" t="s">
        <v>318</v>
      </c>
      <c r="B28" s="127"/>
      <c r="C28" s="36">
        <v>196</v>
      </c>
      <c r="D28" s="24"/>
      <c r="E28" s="131"/>
      <c r="F28" s="131"/>
      <c r="G28" s="131"/>
      <c r="H28" s="131"/>
      <c r="I28" s="135"/>
      <c r="J28" s="136"/>
    </row>
    <row r="29" spans="1:10" ht="14" x14ac:dyDescent="0.3">
      <c r="A29" s="21"/>
      <c r="B29" s="51"/>
      <c r="C29" s="51"/>
      <c r="D29" s="51"/>
      <c r="E29" s="108"/>
      <c r="F29" s="108"/>
      <c r="G29" s="108"/>
      <c r="H29" s="108"/>
      <c r="I29" s="51"/>
      <c r="J29" s="23"/>
    </row>
    <row r="30" spans="1:10" ht="14.5" x14ac:dyDescent="0.3">
      <c r="A30" s="126" t="s">
        <v>309</v>
      </c>
      <c r="B30" s="127"/>
      <c r="C30" s="80" t="s">
        <v>327</v>
      </c>
      <c r="D30" s="122" t="s">
        <v>326</v>
      </c>
      <c r="E30" s="123"/>
      <c r="F30" s="123"/>
      <c r="G30" s="123"/>
      <c r="H30" s="73" t="s">
        <v>327</v>
      </c>
      <c r="I30" s="74" t="s">
        <v>328</v>
      </c>
      <c r="J30" s="75"/>
    </row>
    <row r="31" spans="1:10" ht="13" x14ac:dyDescent="0.25">
      <c r="A31" s="126"/>
      <c r="B31" s="127"/>
      <c r="C31" s="25"/>
      <c r="D31" s="63"/>
      <c r="E31" s="128"/>
      <c r="F31" s="128"/>
      <c r="G31" s="128"/>
      <c r="H31" s="128"/>
      <c r="I31" s="129"/>
      <c r="J31" s="130"/>
    </row>
    <row r="32" spans="1:10" ht="13" x14ac:dyDescent="0.25">
      <c r="A32" s="126" t="s">
        <v>319</v>
      </c>
      <c r="B32" s="127"/>
      <c r="C32" s="36" t="s">
        <v>331</v>
      </c>
      <c r="D32" s="122" t="s">
        <v>329</v>
      </c>
      <c r="E32" s="123"/>
      <c r="F32" s="123"/>
      <c r="G32" s="123"/>
      <c r="H32" s="76" t="s">
        <v>330</v>
      </c>
      <c r="I32" s="77" t="s">
        <v>331</v>
      </c>
      <c r="J32" s="78"/>
    </row>
    <row r="33" spans="1:10" ht="14" x14ac:dyDescent="0.3">
      <c r="A33" s="21"/>
      <c r="B33" s="51"/>
      <c r="C33" s="51"/>
      <c r="D33" s="51"/>
      <c r="E33" s="108"/>
      <c r="F33" s="108"/>
      <c r="G33" s="108"/>
      <c r="H33" s="108"/>
      <c r="I33" s="51"/>
      <c r="J33" s="23"/>
    </row>
    <row r="34" spans="1:10" x14ac:dyDescent="0.25">
      <c r="A34" s="122" t="s">
        <v>320</v>
      </c>
      <c r="B34" s="123"/>
      <c r="C34" s="123"/>
      <c r="D34" s="123"/>
      <c r="E34" s="123" t="s">
        <v>310</v>
      </c>
      <c r="F34" s="123"/>
      <c r="G34" s="123"/>
      <c r="H34" s="123"/>
      <c r="I34" s="123"/>
      <c r="J34" s="26" t="s">
        <v>311</v>
      </c>
    </row>
    <row r="35" spans="1:10" ht="14" x14ac:dyDescent="0.3">
      <c r="A35" s="21"/>
      <c r="B35" s="51"/>
      <c r="C35" s="51"/>
      <c r="D35" s="51"/>
      <c r="E35" s="108"/>
      <c r="F35" s="108"/>
      <c r="G35" s="108"/>
      <c r="H35" s="108"/>
      <c r="I35" s="51"/>
      <c r="J35" s="62"/>
    </row>
    <row r="36" spans="1:10" x14ac:dyDescent="0.25">
      <c r="A36" s="115"/>
      <c r="B36" s="116"/>
      <c r="C36" s="116"/>
      <c r="D36" s="116"/>
      <c r="E36" s="115"/>
      <c r="F36" s="116"/>
      <c r="G36" s="116"/>
      <c r="H36" s="116"/>
      <c r="I36" s="117"/>
      <c r="J36" s="52"/>
    </row>
    <row r="37" spans="1:10" ht="14" x14ac:dyDescent="0.3">
      <c r="A37" s="21"/>
      <c r="B37" s="51"/>
      <c r="C37" s="66"/>
      <c r="D37" s="125"/>
      <c r="E37" s="125"/>
      <c r="F37" s="125"/>
      <c r="G37" s="125"/>
      <c r="H37" s="125"/>
      <c r="I37" s="125"/>
      <c r="J37" s="23"/>
    </row>
    <row r="38" spans="1:10" x14ac:dyDescent="0.25">
      <c r="A38" s="115"/>
      <c r="B38" s="116"/>
      <c r="C38" s="116"/>
      <c r="D38" s="117"/>
      <c r="E38" s="115"/>
      <c r="F38" s="116"/>
      <c r="G38" s="116"/>
      <c r="H38" s="116"/>
      <c r="I38" s="117"/>
      <c r="J38" s="36"/>
    </row>
    <row r="39" spans="1:10" ht="14" x14ac:dyDescent="0.3">
      <c r="A39" s="21"/>
      <c r="B39" s="51"/>
      <c r="C39" s="66"/>
      <c r="D39" s="65"/>
      <c r="E39" s="125"/>
      <c r="F39" s="125"/>
      <c r="G39" s="125"/>
      <c r="H39" s="125"/>
      <c r="I39" s="54"/>
      <c r="J39" s="23"/>
    </row>
    <row r="40" spans="1:10" x14ac:dyDescent="0.25">
      <c r="A40" s="115"/>
      <c r="B40" s="116"/>
      <c r="C40" s="116"/>
      <c r="D40" s="117"/>
      <c r="E40" s="115"/>
      <c r="F40" s="116"/>
      <c r="G40" s="116"/>
      <c r="H40" s="116"/>
      <c r="I40" s="117"/>
      <c r="J40" s="36"/>
    </row>
    <row r="41" spans="1:10" ht="14" x14ac:dyDescent="0.3">
      <c r="A41" s="21"/>
      <c r="B41" s="83"/>
      <c r="C41" s="82"/>
      <c r="D41" s="84"/>
      <c r="E41" s="84"/>
      <c r="F41" s="84"/>
      <c r="G41" s="84"/>
      <c r="H41" s="84"/>
      <c r="I41" s="85"/>
      <c r="J41" s="23"/>
    </row>
    <row r="42" spans="1:10" x14ac:dyDescent="0.25">
      <c r="A42" s="115"/>
      <c r="B42" s="116"/>
      <c r="C42" s="116"/>
      <c r="D42" s="117"/>
      <c r="E42" s="115"/>
      <c r="F42" s="116"/>
      <c r="G42" s="116"/>
      <c r="H42" s="116"/>
      <c r="I42" s="117"/>
      <c r="J42" s="36"/>
    </row>
    <row r="43" spans="1:10" ht="14" x14ac:dyDescent="0.3">
      <c r="A43" s="27"/>
      <c r="B43" s="66"/>
      <c r="C43" s="107"/>
      <c r="D43" s="107"/>
      <c r="E43" s="108"/>
      <c r="F43" s="108"/>
      <c r="G43" s="107"/>
      <c r="H43" s="107"/>
      <c r="I43" s="107"/>
      <c r="J43" s="23"/>
    </row>
    <row r="44" spans="1:10" x14ac:dyDescent="0.25">
      <c r="A44" s="115"/>
      <c r="B44" s="116"/>
      <c r="C44" s="116"/>
      <c r="D44" s="117"/>
      <c r="E44" s="115"/>
      <c r="F44" s="116"/>
      <c r="G44" s="116"/>
      <c r="H44" s="116"/>
      <c r="I44" s="117"/>
      <c r="J44" s="36"/>
    </row>
    <row r="45" spans="1:10" ht="14" x14ac:dyDescent="0.3">
      <c r="A45" s="27"/>
      <c r="B45" s="66"/>
      <c r="C45" s="66"/>
      <c r="D45" s="51"/>
      <c r="E45" s="124"/>
      <c r="F45" s="124"/>
      <c r="G45" s="107"/>
      <c r="H45" s="107"/>
      <c r="I45" s="51"/>
      <c r="J45" s="23"/>
    </row>
    <row r="46" spans="1:10" x14ac:dyDescent="0.25">
      <c r="A46" s="115"/>
      <c r="B46" s="116"/>
      <c r="C46" s="116"/>
      <c r="D46" s="117"/>
      <c r="E46" s="115"/>
      <c r="F46" s="116"/>
      <c r="G46" s="116"/>
      <c r="H46" s="116"/>
      <c r="I46" s="117"/>
      <c r="J46" s="36"/>
    </row>
    <row r="47" spans="1:10" ht="14" x14ac:dyDescent="0.3">
      <c r="A47" s="27"/>
      <c r="B47" s="66"/>
      <c r="C47" s="66"/>
      <c r="D47" s="51"/>
      <c r="E47" s="108"/>
      <c r="F47" s="108"/>
      <c r="G47" s="107"/>
      <c r="H47" s="107"/>
      <c r="I47" s="51"/>
      <c r="J47" s="79" t="s">
        <v>332</v>
      </c>
    </row>
    <row r="48" spans="1:10" ht="14" x14ac:dyDescent="0.3">
      <c r="A48" s="27"/>
      <c r="B48" s="66"/>
      <c r="C48" s="66"/>
      <c r="D48" s="51"/>
      <c r="E48" s="108"/>
      <c r="F48" s="108"/>
      <c r="G48" s="107"/>
      <c r="H48" s="107"/>
      <c r="I48" s="51"/>
      <c r="J48" s="79" t="s">
        <v>333</v>
      </c>
    </row>
    <row r="49" spans="1:10" ht="14.5" customHeight="1" x14ac:dyDescent="0.25">
      <c r="A49" s="110" t="s">
        <v>312</v>
      </c>
      <c r="B49" s="111"/>
      <c r="C49" s="120" t="s">
        <v>333</v>
      </c>
      <c r="D49" s="121"/>
      <c r="E49" s="118" t="s">
        <v>334</v>
      </c>
      <c r="F49" s="119"/>
      <c r="G49" s="112"/>
      <c r="H49" s="113"/>
      <c r="I49" s="113"/>
      <c r="J49" s="114"/>
    </row>
    <row r="50" spans="1:10" ht="14" x14ac:dyDescent="0.3">
      <c r="A50" s="27"/>
      <c r="B50" s="66"/>
      <c r="C50" s="107"/>
      <c r="D50" s="107"/>
      <c r="E50" s="108"/>
      <c r="F50" s="108"/>
      <c r="G50" s="109" t="s">
        <v>335</v>
      </c>
      <c r="H50" s="109"/>
      <c r="I50" s="109"/>
      <c r="J50" s="28"/>
    </row>
    <row r="51" spans="1:10" ht="13.9" customHeight="1" x14ac:dyDescent="0.25">
      <c r="A51" s="110" t="s">
        <v>313</v>
      </c>
      <c r="B51" s="111"/>
      <c r="C51" s="112" t="s">
        <v>455</v>
      </c>
      <c r="D51" s="113"/>
      <c r="E51" s="113"/>
      <c r="F51" s="113"/>
      <c r="G51" s="113"/>
      <c r="H51" s="113"/>
      <c r="I51" s="113"/>
      <c r="J51" s="114"/>
    </row>
    <row r="52" spans="1:10" ht="14" x14ac:dyDescent="0.3">
      <c r="A52" s="21"/>
      <c r="B52" s="51"/>
      <c r="C52" s="131" t="s">
        <v>314</v>
      </c>
      <c r="D52" s="131"/>
      <c r="E52" s="131"/>
      <c r="F52" s="131"/>
      <c r="G52" s="131"/>
      <c r="H52" s="131"/>
      <c r="I52" s="131"/>
      <c r="J52" s="23"/>
    </row>
    <row r="53" spans="1:10" ht="14" x14ac:dyDescent="0.3">
      <c r="A53" s="110" t="s">
        <v>315</v>
      </c>
      <c r="B53" s="111"/>
      <c r="C53" s="167" t="s">
        <v>456</v>
      </c>
      <c r="D53" s="168"/>
      <c r="E53" s="169"/>
      <c r="F53" s="108"/>
      <c r="G53" s="108"/>
      <c r="H53" s="123"/>
      <c r="I53" s="123"/>
      <c r="J53" s="170"/>
    </row>
    <row r="54" spans="1:10" ht="14" x14ac:dyDescent="0.3">
      <c r="A54" s="21"/>
      <c r="B54" s="51"/>
      <c r="C54" s="66"/>
      <c r="D54" s="51"/>
      <c r="E54" s="108"/>
      <c r="F54" s="108"/>
      <c r="G54" s="108"/>
      <c r="H54" s="108"/>
      <c r="I54" s="51"/>
      <c r="J54" s="23"/>
    </row>
    <row r="55" spans="1:10" ht="14.5" customHeight="1" x14ac:dyDescent="0.25">
      <c r="A55" s="110" t="s">
        <v>307</v>
      </c>
      <c r="B55" s="111"/>
      <c r="C55" s="163" t="s">
        <v>457</v>
      </c>
      <c r="D55" s="164"/>
      <c r="E55" s="164"/>
      <c r="F55" s="164"/>
      <c r="G55" s="164"/>
      <c r="H55" s="164"/>
      <c r="I55" s="164"/>
      <c r="J55" s="165"/>
    </row>
    <row r="56" spans="1:10" ht="14" x14ac:dyDescent="0.3">
      <c r="A56" s="21"/>
      <c r="B56" s="51"/>
      <c r="C56" s="51"/>
      <c r="D56" s="51"/>
      <c r="E56" s="108"/>
      <c r="F56" s="108"/>
      <c r="G56" s="108"/>
      <c r="H56" s="108"/>
      <c r="I56" s="51"/>
      <c r="J56" s="23"/>
    </row>
    <row r="57" spans="1:10" ht="14" x14ac:dyDescent="0.25">
      <c r="A57" s="110" t="s">
        <v>336</v>
      </c>
      <c r="B57" s="111"/>
      <c r="C57" s="163" t="s">
        <v>463</v>
      </c>
      <c r="D57" s="164"/>
      <c r="E57" s="164"/>
      <c r="F57" s="164"/>
      <c r="G57" s="164"/>
      <c r="H57" s="164"/>
      <c r="I57" s="164"/>
      <c r="J57" s="165"/>
    </row>
    <row r="58" spans="1:10" ht="14.5" customHeight="1" x14ac:dyDescent="0.3">
      <c r="A58" s="21"/>
      <c r="B58" s="51"/>
      <c r="C58" s="109" t="s">
        <v>337</v>
      </c>
      <c r="D58" s="109"/>
      <c r="E58" s="109"/>
      <c r="F58" s="109"/>
      <c r="G58" s="51"/>
      <c r="H58" s="51"/>
      <c r="I58" s="51"/>
      <c r="J58" s="23"/>
    </row>
    <row r="59" spans="1:10" ht="14" x14ac:dyDescent="0.25">
      <c r="A59" s="110" t="s">
        <v>338</v>
      </c>
      <c r="B59" s="111"/>
      <c r="C59" s="163" t="s">
        <v>459</v>
      </c>
      <c r="D59" s="164"/>
      <c r="E59" s="164"/>
      <c r="F59" s="164"/>
      <c r="G59" s="164"/>
      <c r="H59" s="164"/>
      <c r="I59" s="164"/>
      <c r="J59" s="165"/>
    </row>
    <row r="60" spans="1:10" ht="14.5" customHeight="1" x14ac:dyDescent="0.25">
      <c r="A60" s="29"/>
      <c r="B60" s="30"/>
      <c r="C60" s="166" t="s">
        <v>339</v>
      </c>
      <c r="D60" s="166"/>
      <c r="E60" s="166"/>
      <c r="F60" s="166"/>
      <c r="G60" s="166"/>
      <c r="H60" s="30"/>
      <c r="I60" s="30"/>
      <c r="J60" s="31"/>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F10:G10"/>
    <mergeCell ref="H10:I10"/>
    <mergeCell ref="C10:D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1640625" defaultRowHeight="12.5" x14ac:dyDescent="0.25"/>
  <cols>
    <col min="1" max="7" width="8.81640625" style="13"/>
    <col min="8" max="9" width="15.7265625" style="35" customWidth="1"/>
    <col min="10" max="10" width="10.26953125" style="13" bestFit="1" customWidth="1"/>
    <col min="11" max="16384" width="8.81640625" style="13"/>
  </cols>
  <sheetData>
    <row r="1" spans="1:9" x14ac:dyDescent="0.25">
      <c r="A1" s="175" t="s">
        <v>1</v>
      </c>
      <c r="B1" s="176"/>
      <c r="C1" s="176"/>
      <c r="D1" s="176"/>
      <c r="E1" s="176"/>
      <c r="F1" s="176"/>
      <c r="G1" s="176"/>
      <c r="H1" s="176"/>
      <c r="I1" s="176"/>
    </row>
    <row r="2" spans="1:9" x14ac:dyDescent="0.25">
      <c r="A2" s="177" t="s">
        <v>460</v>
      </c>
      <c r="B2" s="178"/>
      <c r="C2" s="178"/>
      <c r="D2" s="178"/>
      <c r="E2" s="178"/>
      <c r="F2" s="178"/>
      <c r="G2" s="178"/>
      <c r="H2" s="178"/>
      <c r="I2" s="178"/>
    </row>
    <row r="3" spans="1:9" x14ac:dyDescent="0.25">
      <c r="A3" s="179" t="s">
        <v>443</v>
      </c>
      <c r="B3" s="180"/>
      <c r="C3" s="180"/>
      <c r="D3" s="180"/>
      <c r="E3" s="180"/>
      <c r="F3" s="180"/>
      <c r="G3" s="180"/>
      <c r="H3" s="180"/>
      <c r="I3" s="180"/>
    </row>
    <row r="4" spans="1:9" x14ac:dyDescent="0.25">
      <c r="A4" s="181" t="s">
        <v>458</v>
      </c>
      <c r="B4" s="182"/>
      <c r="C4" s="182"/>
      <c r="D4" s="182"/>
      <c r="E4" s="182"/>
      <c r="F4" s="182"/>
      <c r="G4" s="182"/>
      <c r="H4" s="182"/>
      <c r="I4" s="183"/>
    </row>
    <row r="5" spans="1:9" ht="32" thickBot="1" x14ac:dyDescent="0.3">
      <c r="A5" s="187" t="s">
        <v>2</v>
      </c>
      <c r="B5" s="188"/>
      <c r="C5" s="188"/>
      <c r="D5" s="188"/>
      <c r="E5" s="188"/>
      <c r="F5" s="189"/>
      <c r="G5" s="14" t="s">
        <v>104</v>
      </c>
      <c r="H5" s="33" t="s">
        <v>291</v>
      </c>
      <c r="I5" s="34" t="s">
        <v>296</v>
      </c>
    </row>
    <row r="6" spans="1:9" x14ac:dyDescent="0.25">
      <c r="A6" s="184">
        <v>1</v>
      </c>
      <c r="B6" s="185"/>
      <c r="C6" s="185"/>
      <c r="D6" s="185"/>
      <c r="E6" s="185"/>
      <c r="F6" s="186"/>
      <c r="G6" s="15">
        <v>2</v>
      </c>
      <c r="H6" s="16">
        <v>3</v>
      </c>
      <c r="I6" s="16">
        <v>4</v>
      </c>
    </row>
    <row r="7" spans="1:9" x14ac:dyDescent="0.25">
      <c r="A7" s="190"/>
      <c r="B7" s="190"/>
      <c r="C7" s="190"/>
      <c r="D7" s="190"/>
      <c r="E7" s="190"/>
      <c r="F7" s="190"/>
      <c r="G7" s="190"/>
      <c r="H7" s="190"/>
      <c r="I7" s="191"/>
    </row>
    <row r="8" spans="1:9" ht="12.75" customHeight="1" x14ac:dyDescent="0.25">
      <c r="A8" s="192" t="s">
        <v>4</v>
      </c>
      <c r="B8" s="192"/>
      <c r="C8" s="192"/>
      <c r="D8" s="192"/>
      <c r="E8" s="192"/>
      <c r="F8" s="192"/>
      <c r="G8" s="86">
        <v>1</v>
      </c>
      <c r="H8" s="87">
        <v>0</v>
      </c>
      <c r="I8" s="87">
        <v>0</v>
      </c>
    </row>
    <row r="9" spans="1:9" ht="12.75" customHeight="1" x14ac:dyDescent="0.25">
      <c r="A9" s="173" t="s">
        <v>5</v>
      </c>
      <c r="B9" s="173"/>
      <c r="C9" s="173"/>
      <c r="D9" s="173"/>
      <c r="E9" s="173"/>
      <c r="F9" s="173"/>
      <c r="G9" s="88">
        <v>2</v>
      </c>
      <c r="H9" s="89">
        <f>H10+H17+H27+H38+H43</f>
        <v>216194670</v>
      </c>
      <c r="I9" s="89">
        <f>I10+I17+I27+I38+I43</f>
        <v>213436583</v>
      </c>
    </row>
    <row r="10" spans="1:9" ht="12.75" customHeight="1" x14ac:dyDescent="0.25">
      <c r="A10" s="172" t="s">
        <v>6</v>
      </c>
      <c r="B10" s="172"/>
      <c r="C10" s="172"/>
      <c r="D10" s="172"/>
      <c r="E10" s="172"/>
      <c r="F10" s="172"/>
      <c r="G10" s="88">
        <v>3</v>
      </c>
      <c r="H10" s="89">
        <f>H11+H12+H13+H14+H15+H16</f>
        <v>7311242</v>
      </c>
      <c r="I10" s="89">
        <f>I11+I12+I13+I14+I15+I16</f>
        <v>8052240</v>
      </c>
    </row>
    <row r="11" spans="1:9" ht="12.75" customHeight="1" x14ac:dyDescent="0.25">
      <c r="A11" s="171" t="s">
        <v>7</v>
      </c>
      <c r="B11" s="171"/>
      <c r="C11" s="171"/>
      <c r="D11" s="171"/>
      <c r="E11" s="171"/>
      <c r="F11" s="171"/>
      <c r="G11" s="86">
        <v>4</v>
      </c>
      <c r="H11" s="87">
        <v>0</v>
      </c>
      <c r="I11" s="87">
        <v>0</v>
      </c>
    </row>
    <row r="12" spans="1:9" ht="23.5" customHeight="1" x14ac:dyDescent="0.25">
      <c r="A12" s="171" t="s">
        <v>8</v>
      </c>
      <c r="B12" s="171"/>
      <c r="C12" s="171"/>
      <c r="D12" s="171"/>
      <c r="E12" s="171"/>
      <c r="F12" s="171"/>
      <c r="G12" s="86">
        <v>5</v>
      </c>
      <c r="H12" s="87">
        <v>7216909</v>
      </c>
      <c r="I12" s="87">
        <v>7166076</v>
      </c>
    </row>
    <row r="13" spans="1:9" ht="12.75" customHeight="1" x14ac:dyDescent="0.25">
      <c r="A13" s="171" t="s">
        <v>9</v>
      </c>
      <c r="B13" s="171"/>
      <c r="C13" s="171"/>
      <c r="D13" s="171"/>
      <c r="E13" s="171"/>
      <c r="F13" s="171"/>
      <c r="G13" s="86">
        <v>6</v>
      </c>
      <c r="H13" s="87">
        <v>0</v>
      </c>
      <c r="I13" s="87">
        <v>0</v>
      </c>
    </row>
    <row r="14" spans="1:9" ht="12.75" customHeight="1" x14ac:dyDescent="0.25">
      <c r="A14" s="171" t="s">
        <v>10</v>
      </c>
      <c r="B14" s="171"/>
      <c r="C14" s="171"/>
      <c r="D14" s="171"/>
      <c r="E14" s="171"/>
      <c r="F14" s="171"/>
      <c r="G14" s="86">
        <v>7</v>
      </c>
      <c r="H14" s="87">
        <v>0</v>
      </c>
      <c r="I14" s="87">
        <v>0</v>
      </c>
    </row>
    <row r="15" spans="1:9" ht="12.75" customHeight="1" x14ac:dyDescent="0.25">
      <c r="A15" s="171" t="s">
        <v>11</v>
      </c>
      <c r="B15" s="171"/>
      <c r="C15" s="171"/>
      <c r="D15" s="171"/>
      <c r="E15" s="171"/>
      <c r="F15" s="171"/>
      <c r="G15" s="86">
        <v>8</v>
      </c>
      <c r="H15" s="87">
        <v>76749</v>
      </c>
      <c r="I15" s="87">
        <v>886164</v>
      </c>
    </row>
    <row r="16" spans="1:9" ht="12.75" customHeight="1" x14ac:dyDescent="0.25">
      <c r="A16" s="171" t="s">
        <v>12</v>
      </c>
      <c r="B16" s="171"/>
      <c r="C16" s="171"/>
      <c r="D16" s="171"/>
      <c r="E16" s="171"/>
      <c r="F16" s="171"/>
      <c r="G16" s="86">
        <v>9</v>
      </c>
      <c r="H16" s="87">
        <v>17584</v>
      </c>
      <c r="I16" s="87">
        <v>0</v>
      </c>
    </row>
    <row r="17" spans="1:9" ht="12.75" customHeight="1" x14ac:dyDescent="0.25">
      <c r="A17" s="172" t="s">
        <v>13</v>
      </c>
      <c r="B17" s="172"/>
      <c r="C17" s="172"/>
      <c r="D17" s="172"/>
      <c r="E17" s="172"/>
      <c r="F17" s="172"/>
      <c r="G17" s="88">
        <v>10</v>
      </c>
      <c r="H17" s="89">
        <f>H18+H19+H20+H21+H22+H23+H24+H25+H26</f>
        <v>6031674</v>
      </c>
      <c r="I17" s="89">
        <f>I18+I19+I20+I21+I22+I23+I24+I25+I26</f>
        <v>29753984</v>
      </c>
    </row>
    <row r="18" spans="1:9" ht="12.75" customHeight="1" x14ac:dyDescent="0.25">
      <c r="A18" s="171" t="s">
        <v>14</v>
      </c>
      <c r="B18" s="171"/>
      <c r="C18" s="171"/>
      <c r="D18" s="171"/>
      <c r="E18" s="171"/>
      <c r="F18" s="171"/>
      <c r="G18" s="86">
        <v>11</v>
      </c>
      <c r="H18" s="87">
        <v>0</v>
      </c>
      <c r="I18" s="87">
        <v>3418400</v>
      </c>
    </row>
    <row r="19" spans="1:9" ht="12.75" customHeight="1" x14ac:dyDescent="0.25">
      <c r="A19" s="171" t="s">
        <v>15</v>
      </c>
      <c r="B19" s="171"/>
      <c r="C19" s="171"/>
      <c r="D19" s="171"/>
      <c r="E19" s="171"/>
      <c r="F19" s="171"/>
      <c r="G19" s="86">
        <v>12</v>
      </c>
      <c r="H19" s="87">
        <v>3140624</v>
      </c>
      <c r="I19" s="87">
        <v>8157320</v>
      </c>
    </row>
    <row r="20" spans="1:9" ht="12.75" customHeight="1" x14ac:dyDescent="0.25">
      <c r="A20" s="171" t="s">
        <v>16</v>
      </c>
      <c r="B20" s="171"/>
      <c r="C20" s="171"/>
      <c r="D20" s="171"/>
      <c r="E20" s="171"/>
      <c r="F20" s="171"/>
      <c r="G20" s="86">
        <v>13</v>
      </c>
      <c r="H20" s="87">
        <v>0</v>
      </c>
      <c r="I20" s="87">
        <v>0</v>
      </c>
    </row>
    <row r="21" spans="1:9" ht="12.75" customHeight="1" x14ac:dyDescent="0.25">
      <c r="A21" s="171" t="s">
        <v>17</v>
      </c>
      <c r="B21" s="171"/>
      <c r="C21" s="171"/>
      <c r="D21" s="171"/>
      <c r="E21" s="171"/>
      <c r="F21" s="171"/>
      <c r="G21" s="86">
        <v>14</v>
      </c>
      <c r="H21" s="87">
        <v>2576427</v>
      </c>
      <c r="I21" s="87">
        <v>2958318</v>
      </c>
    </row>
    <row r="22" spans="1:9" ht="12.75" customHeight="1" x14ac:dyDescent="0.25">
      <c r="A22" s="171" t="s">
        <v>18</v>
      </c>
      <c r="B22" s="171"/>
      <c r="C22" s="171"/>
      <c r="D22" s="171"/>
      <c r="E22" s="171"/>
      <c r="F22" s="171"/>
      <c r="G22" s="86">
        <v>15</v>
      </c>
      <c r="H22" s="87">
        <v>0</v>
      </c>
      <c r="I22" s="87">
        <v>0</v>
      </c>
    </row>
    <row r="23" spans="1:9" ht="12.75" customHeight="1" x14ac:dyDescent="0.25">
      <c r="A23" s="171" t="s">
        <v>19</v>
      </c>
      <c r="B23" s="171"/>
      <c r="C23" s="171"/>
      <c r="D23" s="171"/>
      <c r="E23" s="171"/>
      <c r="F23" s="171"/>
      <c r="G23" s="86">
        <v>16</v>
      </c>
      <c r="H23" s="87">
        <v>1193</v>
      </c>
      <c r="I23" s="87">
        <v>0</v>
      </c>
    </row>
    <row r="24" spans="1:9" ht="12.75" customHeight="1" x14ac:dyDescent="0.25">
      <c r="A24" s="171" t="s">
        <v>20</v>
      </c>
      <c r="B24" s="171"/>
      <c r="C24" s="171"/>
      <c r="D24" s="171"/>
      <c r="E24" s="171"/>
      <c r="F24" s="171"/>
      <c r="G24" s="86">
        <v>17</v>
      </c>
      <c r="H24" s="87">
        <v>154897</v>
      </c>
      <c r="I24" s="87">
        <v>283058</v>
      </c>
    </row>
    <row r="25" spans="1:9" ht="12.75" customHeight="1" x14ac:dyDescent="0.25">
      <c r="A25" s="171" t="s">
        <v>21</v>
      </c>
      <c r="B25" s="171"/>
      <c r="C25" s="171"/>
      <c r="D25" s="171"/>
      <c r="E25" s="171"/>
      <c r="F25" s="171"/>
      <c r="G25" s="86">
        <v>18</v>
      </c>
      <c r="H25" s="87">
        <v>158533</v>
      </c>
      <c r="I25" s="87">
        <v>546728</v>
      </c>
    </row>
    <row r="26" spans="1:9" ht="12.75" customHeight="1" x14ac:dyDescent="0.25">
      <c r="A26" s="171" t="s">
        <v>22</v>
      </c>
      <c r="B26" s="171"/>
      <c r="C26" s="171"/>
      <c r="D26" s="171"/>
      <c r="E26" s="171"/>
      <c r="F26" s="171"/>
      <c r="G26" s="86">
        <v>19</v>
      </c>
      <c r="H26" s="87">
        <v>0</v>
      </c>
      <c r="I26" s="87">
        <v>14390160</v>
      </c>
    </row>
    <row r="27" spans="1:9" ht="12.75" customHeight="1" x14ac:dyDescent="0.25">
      <c r="A27" s="172" t="s">
        <v>23</v>
      </c>
      <c r="B27" s="172"/>
      <c r="C27" s="172"/>
      <c r="D27" s="172"/>
      <c r="E27" s="172"/>
      <c r="F27" s="172"/>
      <c r="G27" s="88">
        <v>20</v>
      </c>
      <c r="H27" s="89">
        <f>SUM(H28:H37)</f>
        <v>201821150</v>
      </c>
      <c r="I27" s="89">
        <f>SUM(I28:I37)</f>
        <v>174468110</v>
      </c>
    </row>
    <row r="28" spans="1:9" ht="12.75" customHeight="1" x14ac:dyDescent="0.25">
      <c r="A28" s="171" t="s">
        <v>24</v>
      </c>
      <c r="B28" s="171"/>
      <c r="C28" s="171"/>
      <c r="D28" s="171"/>
      <c r="E28" s="171"/>
      <c r="F28" s="171"/>
      <c r="G28" s="86">
        <v>21</v>
      </c>
      <c r="H28" s="87">
        <v>201509429</v>
      </c>
      <c r="I28" s="87">
        <v>174311256</v>
      </c>
    </row>
    <row r="29" spans="1:9" ht="12.75" customHeight="1" x14ac:dyDescent="0.25">
      <c r="A29" s="171" t="s">
        <v>25</v>
      </c>
      <c r="B29" s="171"/>
      <c r="C29" s="171"/>
      <c r="D29" s="171"/>
      <c r="E29" s="171"/>
      <c r="F29" s="171"/>
      <c r="G29" s="86">
        <v>22</v>
      </c>
      <c r="H29" s="87">
        <v>0</v>
      </c>
      <c r="I29" s="87">
        <v>0</v>
      </c>
    </row>
    <row r="30" spans="1:9" ht="12.75" customHeight="1" x14ac:dyDescent="0.25">
      <c r="A30" s="171" t="s">
        <v>26</v>
      </c>
      <c r="B30" s="171"/>
      <c r="C30" s="171"/>
      <c r="D30" s="171"/>
      <c r="E30" s="171"/>
      <c r="F30" s="171"/>
      <c r="G30" s="86">
        <v>23</v>
      </c>
      <c r="H30" s="87">
        <v>0</v>
      </c>
      <c r="I30" s="87">
        <v>0</v>
      </c>
    </row>
    <row r="31" spans="1:9" ht="24.65" customHeight="1" x14ac:dyDescent="0.25">
      <c r="A31" s="171" t="s">
        <v>27</v>
      </c>
      <c r="B31" s="171"/>
      <c r="C31" s="171"/>
      <c r="D31" s="171"/>
      <c r="E31" s="171"/>
      <c r="F31" s="171"/>
      <c r="G31" s="86">
        <v>24</v>
      </c>
      <c r="H31" s="87">
        <v>0</v>
      </c>
      <c r="I31" s="87">
        <v>0</v>
      </c>
    </row>
    <row r="32" spans="1:9" ht="24" customHeight="1" x14ac:dyDescent="0.25">
      <c r="A32" s="171" t="s">
        <v>28</v>
      </c>
      <c r="B32" s="171"/>
      <c r="C32" s="171"/>
      <c r="D32" s="171"/>
      <c r="E32" s="171"/>
      <c r="F32" s="171"/>
      <c r="G32" s="86">
        <v>25</v>
      </c>
      <c r="H32" s="87">
        <v>0</v>
      </c>
      <c r="I32" s="87">
        <v>0</v>
      </c>
    </row>
    <row r="33" spans="1:9" ht="26.5" customHeight="1" x14ac:dyDescent="0.25">
      <c r="A33" s="171" t="s">
        <v>29</v>
      </c>
      <c r="B33" s="171"/>
      <c r="C33" s="171"/>
      <c r="D33" s="171"/>
      <c r="E33" s="171"/>
      <c r="F33" s="171"/>
      <c r="G33" s="86">
        <v>26</v>
      </c>
      <c r="H33" s="87">
        <v>0</v>
      </c>
      <c r="I33" s="87">
        <v>0</v>
      </c>
    </row>
    <row r="34" spans="1:9" ht="12.75" customHeight="1" x14ac:dyDescent="0.25">
      <c r="A34" s="171" t="s">
        <v>30</v>
      </c>
      <c r="B34" s="171"/>
      <c r="C34" s="171"/>
      <c r="D34" s="171"/>
      <c r="E34" s="171"/>
      <c r="F34" s="171"/>
      <c r="G34" s="86">
        <v>27</v>
      </c>
      <c r="H34" s="87">
        <v>49</v>
      </c>
      <c r="I34" s="87">
        <v>49</v>
      </c>
    </row>
    <row r="35" spans="1:9" ht="12.75" customHeight="1" x14ac:dyDescent="0.25">
      <c r="A35" s="171" t="s">
        <v>31</v>
      </c>
      <c r="B35" s="171"/>
      <c r="C35" s="171"/>
      <c r="D35" s="171"/>
      <c r="E35" s="171"/>
      <c r="F35" s="171"/>
      <c r="G35" s="86">
        <v>28</v>
      </c>
      <c r="H35" s="87">
        <v>311672</v>
      </c>
      <c r="I35" s="87">
        <v>156805</v>
      </c>
    </row>
    <row r="36" spans="1:9" ht="12.75" customHeight="1" x14ac:dyDescent="0.25">
      <c r="A36" s="171" t="s">
        <v>32</v>
      </c>
      <c r="B36" s="171"/>
      <c r="C36" s="171"/>
      <c r="D36" s="171"/>
      <c r="E36" s="171"/>
      <c r="F36" s="171"/>
      <c r="G36" s="86">
        <v>29</v>
      </c>
      <c r="H36" s="87">
        <v>0</v>
      </c>
      <c r="I36" s="87">
        <v>0</v>
      </c>
    </row>
    <row r="37" spans="1:9" ht="12.75" customHeight="1" x14ac:dyDescent="0.25">
      <c r="A37" s="171" t="s">
        <v>33</v>
      </c>
      <c r="B37" s="171"/>
      <c r="C37" s="171"/>
      <c r="D37" s="171"/>
      <c r="E37" s="171"/>
      <c r="F37" s="171"/>
      <c r="G37" s="86">
        <v>30</v>
      </c>
      <c r="H37" s="87">
        <v>0</v>
      </c>
      <c r="I37" s="87">
        <v>0</v>
      </c>
    </row>
    <row r="38" spans="1:9" ht="12.75" customHeight="1" x14ac:dyDescent="0.25">
      <c r="A38" s="172" t="s">
        <v>34</v>
      </c>
      <c r="B38" s="172"/>
      <c r="C38" s="172"/>
      <c r="D38" s="172"/>
      <c r="E38" s="172"/>
      <c r="F38" s="172"/>
      <c r="G38" s="88">
        <v>31</v>
      </c>
      <c r="H38" s="89">
        <f>H39+H40+H41+H42</f>
        <v>0</v>
      </c>
      <c r="I38" s="89">
        <f>I39+I40+I41+I42</f>
        <v>0</v>
      </c>
    </row>
    <row r="39" spans="1:9" ht="12.75" customHeight="1" x14ac:dyDescent="0.25">
      <c r="A39" s="171" t="s">
        <v>35</v>
      </c>
      <c r="B39" s="171"/>
      <c r="C39" s="171"/>
      <c r="D39" s="171"/>
      <c r="E39" s="171"/>
      <c r="F39" s="171"/>
      <c r="G39" s="86">
        <v>32</v>
      </c>
      <c r="H39" s="87">
        <v>0</v>
      </c>
      <c r="I39" s="87">
        <v>0</v>
      </c>
    </row>
    <row r="40" spans="1:9" ht="12.75" customHeight="1" x14ac:dyDescent="0.25">
      <c r="A40" s="171" t="s">
        <v>36</v>
      </c>
      <c r="B40" s="171"/>
      <c r="C40" s="171"/>
      <c r="D40" s="171"/>
      <c r="E40" s="171"/>
      <c r="F40" s="171"/>
      <c r="G40" s="86">
        <v>33</v>
      </c>
      <c r="H40" s="87">
        <v>0</v>
      </c>
      <c r="I40" s="87">
        <v>0</v>
      </c>
    </row>
    <row r="41" spans="1:9" ht="12.75" customHeight="1" x14ac:dyDescent="0.25">
      <c r="A41" s="171" t="s">
        <v>37</v>
      </c>
      <c r="B41" s="171"/>
      <c r="C41" s="171"/>
      <c r="D41" s="171"/>
      <c r="E41" s="171"/>
      <c r="F41" s="171"/>
      <c r="G41" s="86">
        <v>34</v>
      </c>
      <c r="H41" s="87">
        <v>0</v>
      </c>
      <c r="I41" s="87">
        <v>0</v>
      </c>
    </row>
    <row r="42" spans="1:9" ht="12.75" customHeight="1" x14ac:dyDescent="0.25">
      <c r="A42" s="171" t="s">
        <v>38</v>
      </c>
      <c r="B42" s="171"/>
      <c r="C42" s="171"/>
      <c r="D42" s="171"/>
      <c r="E42" s="171"/>
      <c r="F42" s="171"/>
      <c r="G42" s="86">
        <v>35</v>
      </c>
      <c r="H42" s="87">
        <v>0</v>
      </c>
      <c r="I42" s="87">
        <v>0</v>
      </c>
    </row>
    <row r="43" spans="1:9" ht="12.75" customHeight="1" x14ac:dyDescent="0.25">
      <c r="A43" s="174" t="s">
        <v>39</v>
      </c>
      <c r="B43" s="174"/>
      <c r="C43" s="174"/>
      <c r="D43" s="174"/>
      <c r="E43" s="174"/>
      <c r="F43" s="174"/>
      <c r="G43" s="86">
        <v>36</v>
      </c>
      <c r="H43" s="87">
        <v>1030604</v>
      </c>
      <c r="I43" s="87">
        <v>1162249</v>
      </c>
    </row>
    <row r="44" spans="1:9" ht="12.75" customHeight="1" x14ac:dyDescent="0.25">
      <c r="A44" s="173" t="s">
        <v>40</v>
      </c>
      <c r="B44" s="173"/>
      <c r="C44" s="173"/>
      <c r="D44" s="173"/>
      <c r="E44" s="173"/>
      <c r="F44" s="173"/>
      <c r="G44" s="88">
        <v>37</v>
      </c>
      <c r="H44" s="89">
        <f>H45+H53+H60+H70</f>
        <v>42963999</v>
      </c>
      <c r="I44" s="89">
        <f>I45+I53+I60+I70</f>
        <v>64609399</v>
      </c>
    </row>
    <row r="45" spans="1:9" ht="12.75" customHeight="1" x14ac:dyDescent="0.25">
      <c r="A45" s="172" t="s">
        <v>41</v>
      </c>
      <c r="B45" s="172"/>
      <c r="C45" s="172"/>
      <c r="D45" s="172"/>
      <c r="E45" s="172"/>
      <c r="F45" s="172"/>
      <c r="G45" s="88">
        <v>38</v>
      </c>
      <c r="H45" s="89">
        <f>SUM(H46:H52)</f>
        <v>5931142</v>
      </c>
      <c r="I45" s="89">
        <f>SUM(I46:I52)</f>
        <v>5931142</v>
      </c>
    </row>
    <row r="46" spans="1:9" ht="12.75" customHeight="1" x14ac:dyDescent="0.25">
      <c r="A46" s="171" t="s">
        <v>42</v>
      </c>
      <c r="B46" s="171"/>
      <c r="C46" s="171"/>
      <c r="D46" s="171"/>
      <c r="E46" s="171"/>
      <c r="F46" s="171"/>
      <c r="G46" s="86">
        <v>39</v>
      </c>
      <c r="H46" s="87">
        <v>0</v>
      </c>
      <c r="I46" s="87">
        <v>0</v>
      </c>
    </row>
    <row r="47" spans="1:9" ht="12.75" customHeight="1" x14ac:dyDescent="0.25">
      <c r="A47" s="171" t="s">
        <v>43</v>
      </c>
      <c r="B47" s="171"/>
      <c r="C47" s="171"/>
      <c r="D47" s="171"/>
      <c r="E47" s="171"/>
      <c r="F47" s="171"/>
      <c r="G47" s="86">
        <v>40</v>
      </c>
      <c r="H47" s="87">
        <v>0</v>
      </c>
      <c r="I47" s="87">
        <v>0</v>
      </c>
    </row>
    <row r="48" spans="1:9" ht="12.75" customHeight="1" x14ac:dyDescent="0.25">
      <c r="A48" s="171" t="s">
        <v>44</v>
      </c>
      <c r="B48" s="171"/>
      <c r="C48" s="171"/>
      <c r="D48" s="171"/>
      <c r="E48" s="171"/>
      <c r="F48" s="171"/>
      <c r="G48" s="86">
        <v>41</v>
      </c>
      <c r="H48" s="87">
        <v>0</v>
      </c>
      <c r="I48" s="87">
        <v>0</v>
      </c>
    </row>
    <row r="49" spans="1:9" ht="12.75" customHeight="1" x14ac:dyDescent="0.25">
      <c r="A49" s="171" t="s">
        <v>45</v>
      </c>
      <c r="B49" s="171"/>
      <c r="C49" s="171"/>
      <c r="D49" s="171"/>
      <c r="E49" s="171"/>
      <c r="F49" s="171"/>
      <c r="G49" s="86">
        <v>42</v>
      </c>
      <c r="H49" s="87">
        <v>0</v>
      </c>
      <c r="I49" s="87">
        <v>0</v>
      </c>
    </row>
    <row r="50" spans="1:9" ht="12.75" customHeight="1" x14ac:dyDescent="0.25">
      <c r="A50" s="171" t="s">
        <v>46</v>
      </c>
      <c r="B50" s="171"/>
      <c r="C50" s="171"/>
      <c r="D50" s="171"/>
      <c r="E50" s="171"/>
      <c r="F50" s="171"/>
      <c r="G50" s="86">
        <v>43</v>
      </c>
      <c r="H50" s="87">
        <v>0</v>
      </c>
      <c r="I50" s="87">
        <v>0</v>
      </c>
    </row>
    <row r="51" spans="1:9" ht="12.75" customHeight="1" x14ac:dyDescent="0.25">
      <c r="A51" s="171" t="s">
        <v>47</v>
      </c>
      <c r="B51" s="171"/>
      <c r="C51" s="171"/>
      <c r="D51" s="171"/>
      <c r="E51" s="171"/>
      <c r="F51" s="171"/>
      <c r="G51" s="86">
        <v>44</v>
      </c>
      <c r="H51" s="87">
        <v>5931142</v>
      </c>
      <c r="I51" s="87">
        <v>5931142</v>
      </c>
    </row>
    <row r="52" spans="1:9" ht="12.75" customHeight="1" x14ac:dyDescent="0.25">
      <c r="A52" s="171" t="s">
        <v>48</v>
      </c>
      <c r="B52" s="171"/>
      <c r="C52" s="171"/>
      <c r="D52" s="171"/>
      <c r="E52" s="171"/>
      <c r="F52" s="171"/>
      <c r="G52" s="86">
        <v>45</v>
      </c>
      <c r="H52" s="87">
        <v>0</v>
      </c>
      <c r="I52" s="87">
        <v>0</v>
      </c>
    </row>
    <row r="53" spans="1:9" ht="12.75" customHeight="1" x14ac:dyDescent="0.25">
      <c r="A53" s="172" t="s">
        <v>49</v>
      </c>
      <c r="B53" s="172"/>
      <c r="C53" s="172"/>
      <c r="D53" s="172"/>
      <c r="E53" s="172"/>
      <c r="F53" s="172"/>
      <c r="G53" s="88">
        <v>46</v>
      </c>
      <c r="H53" s="89">
        <f>SUM(H54:H59)</f>
        <v>23949785</v>
      </c>
      <c r="I53" s="89">
        <f>SUM(I54:I59)</f>
        <v>35016747</v>
      </c>
    </row>
    <row r="54" spans="1:9" ht="12.75" customHeight="1" x14ac:dyDescent="0.25">
      <c r="A54" s="171" t="s">
        <v>50</v>
      </c>
      <c r="B54" s="171"/>
      <c r="C54" s="171"/>
      <c r="D54" s="171"/>
      <c r="E54" s="171"/>
      <c r="F54" s="171"/>
      <c r="G54" s="86">
        <v>47</v>
      </c>
      <c r="H54" s="87">
        <v>21083579</v>
      </c>
      <c r="I54" s="87">
        <v>32333151</v>
      </c>
    </row>
    <row r="55" spans="1:9" ht="12.75" customHeight="1" x14ac:dyDescent="0.25">
      <c r="A55" s="171" t="s">
        <v>51</v>
      </c>
      <c r="B55" s="171"/>
      <c r="C55" s="171"/>
      <c r="D55" s="171"/>
      <c r="E55" s="171"/>
      <c r="F55" s="171"/>
      <c r="G55" s="86">
        <v>48</v>
      </c>
      <c r="H55" s="87">
        <v>0</v>
      </c>
      <c r="I55" s="87">
        <v>0</v>
      </c>
    </row>
    <row r="56" spans="1:9" ht="12.75" customHeight="1" x14ac:dyDescent="0.25">
      <c r="A56" s="171" t="s">
        <v>52</v>
      </c>
      <c r="B56" s="171"/>
      <c r="C56" s="171"/>
      <c r="D56" s="171"/>
      <c r="E56" s="171"/>
      <c r="F56" s="171"/>
      <c r="G56" s="86">
        <v>49</v>
      </c>
      <c r="H56" s="87">
        <v>537317</v>
      </c>
      <c r="I56" s="87">
        <v>555679</v>
      </c>
    </row>
    <row r="57" spans="1:9" ht="12.75" customHeight="1" x14ac:dyDescent="0.25">
      <c r="A57" s="171" t="s">
        <v>53</v>
      </c>
      <c r="B57" s="171"/>
      <c r="C57" s="171"/>
      <c r="D57" s="171"/>
      <c r="E57" s="171"/>
      <c r="F57" s="171"/>
      <c r="G57" s="86">
        <v>50</v>
      </c>
      <c r="H57" s="87">
        <v>66174</v>
      </c>
      <c r="I57" s="87">
        <v>21920</v>
      </c>
    </row>
    <row r="58" spans="1:9" ht="12.75" customHeight="1" x14ac:dyDescent="0.25">
      <c r="A58" s="171" t="s">
        <v>54</v>
      </c>
      <c r="B58" s="171"/>
      <c r="C58" s="171"/>
      <c r="D58" s="171"/>
      <c r="E58" s="171"/>
      <c r="F58" s="171"/>
      <c r="G58" s="86">
        <v>51</v>
      </c>
      <c r="H58" s="87">
        <v>426238</v>
      </c>
      <c r="I58" s="87">
        <v>632636</v>
      </c>
    </row>
    <row r="59" spans="1:9" ht="12.75" customHeight="1" x14ac:dyDescent="0.25">
      <c r="A59" s="171" t="s">
        <v>55</v>
      </c>
      <c r="B59" s="171"/>
      <c r="C59" s="171"/>
      <c r="D59" s="171"/>
      <c r="E59" s="171"/>
      <c r="F59" s="171"/>
      <c r="G59" s="86">
        <v>52</v>
      </c>
      <c r="H59" s="87">
        <v>1836477</v>
      </c>
      <c r="I59" s="87">
        <v>1473361</v>
      </c>
    </row>
    <row r="60" spans="1:9" ht="12.75" customHeight="1" x14ac:dyDescent="0.25">
      <c r="A60" s="172" t="s">
        <v>56</v>
      </c>
      <c r="B60" s="172"/>
      <c r="C60" s="172"/>
      <c r="D60" s="172"/>
      <c r="E60" s="172"/>
      <c r="F60" s="172"/>
      <c r="G60" s="88">
        <v>53</v>
      </c>
      <c r="H60" s="89">
        <f>SUM(H61:H69)</f>
        <v>1586365</v>
      </c>
      <c r="I60" s="89">
        <f>SUM(I61:I69)</f>
        <v>16111753</v>
      </c>
    </row>
    <row r="61" spans="1:9" ht="12.75" customHeight="1" x14ac:dyDescent="0.25">
      <c r="A61" s="171" t="s">
        <v>24</v>
      </c>
      <c r="B61" s="171"/>
      <c r="C61" s="171"/>
      <c r="D61" s="171"/>
      <c r="E61" s="171"/>
      <c r="F61" s="171"/>
      <c r="G61" s="86">
        <v>54</v>
      </c>
      <c r="H61" s="87">
        <v>0</v>
      </c>
      <c r="I61" s="87">
        <v>0</v>
      </c>
    </row>
    <row r="62" spans="1:9" ht="12.75" customHeight="1" x14ac:dyDescent="0.25">
      <c r="A62" s="171" t="s">
        <v>25</v>
      </c>
      <c r="B62" s="171"/>
      <c r="C62" s="171"/>
      <c r="D62" s="171"/>
      <c r="E62" s="171"/>
      <c r="F62" s="171"/>
      <c r="G62" s="86">
        <v>55</v>
      </c>
      <c r="H62" s="87">
        <v>0</v>
      </c>
      <c r="I62" s="87">
        <v>0</v>
      </c>
    </row>
    <row r="63" spans="1:9" ht="12.75" customHeight="1" x14ac:dyDescent="0.25">
      <c r="A63" s="171" t="s">
        <v>26</v>
      </c>
      <c r="B63" s="171"/>
      <c r="C63" s="171"/>
      <c r="D63" s="171"/>
      <c r="E63" s="171"/>
      <c r="F63" s="171"/>
      <c r="G63" s="86">
        <v>56</v>
      </c>
      <c r="H63" s="87">
        <v>0</v>
      </c>
      <c r="I63" s="87">
        <v>16000000</v>
      </c>
    </row>
    <row r="64" spans="1:9" ht="23.5" customHeight="1" x14ac:dyDescent="0.25">
      <c r="A64" s="171" t="s">
        <v>57</v>
      </c>
      <c r="B64" s="171"/>
      <c r="C64" s="171"/>
      <c r="D64" s="171"/>
      <c r="E64" s="171"/>
      <c r="F64" s="171"/>
      <c r="G64" s="86">
        <v>57</v>
      </c>
      <c r="H64" s="87">
        <v>0</v>
      </c>
      <c r="I64" s="87">
        <v>0</v>
      </c>
    </row>
    <row r="65" spans="1:9" ht="21" customHeight="1" x14ac:dyDescent="0.25">
      <c r="A65" s="171" t="s">
        <v>28</v>
      </c>
      <c r="B65" s="171"/>
      <c r="C65" s="171"/>
      <c r="D65" s="171"/>
      <c r="E65" s="171"/>
      <c r="F65" s="171"/>
      <c r="G65" s="86">
        <v>58</v>
      </c>
      <c r="H65" s="87">
        <v>0</v>
      </c>
      <c r="I65" s="87">
        <v>0</v>
      </c>
    </row>
    <row r="66" spans="1:9" ht="22.9" customHeight="1" x14ac:dyDescent="0.25">
      <c r="A66" s="171" t="s">
        <v>29</v>
      </c>
      <c r="B66" s="171"/>
      <c r="C66" s="171"/>
      <c r="D66" s="171"/>
      <c r="E66" s="171"/>
      <c r="F66" s="171"/>
      <c r="G66" s="86">
        <v>59</v>
      </c>
      <c r="H66" s="87">
        <v>0</v>
      </c>
      <c r="I66" s="87">
        <v>0</v>
      </c>
    </row>
    <row r="67" spans="1:9" ht="12.75" customHeight="1" x14ac:dyDescent="0.25">
      <c r="A67" s="171" t="s">
        <v>30</v>
      </c>
      <c r="B67" s="171"/>
      <c r="C67" s="171"/>
      <c r="D67" s="171"/>
      <c r="E67" s="171"/>
      <c r="F67" s="171"/>
      <c r="G67" s="86">
        <v>60</v>
      </c>
      <c r="H67" s="87">
        <v>0</v>
      </c>
      <c r="I67" s="87">
        <v>0</v>
      </c>
    </row>
    <row r="68" spans="1:9" ht="12.75" customHeight="1" x14ac:dyDescent="0.25">
      <c r="A68" s="171" t="s">
        <v>31</v>
      </c>
      <c r="B68" s="171"/>
      <c r="C68" s="171"/>
      <c r="D68" s="171"/>
      <c r="E68" s="171"/>
      <c r="F68" s="171"/>
      <c r="G68" s="86">
        <v>61</v>
      </c>
      <c r="H68" s="87">
        <v>1586365</v>
      </c>
      <c r="I68" s="87">
        <v>111753</v>
      </c>
    </row>
    <row r="69" spans="1:9" ht="12.75" customHeight="1" x14ac:dyDescent="0.25">
      <c r="A69" s="171" t="s">
        <v>58</v>
      </c>
      <c r="B69" s="171"/>
      <c r="C69" s="171"/>
      <c r="D69" s="171"/>
      <c r="E69" s="171"/>
      <c r="F69" s="171"/>
      <c r="G69" s="86">
        <v>62</v>
      </c>
      <c r="H69" s="87">
        <v>0</v>
      </c>
      <c r="I69" s="87">
        <v>0</v>
      </c>
    </row>
    <row r="70" spans="1:9" ht="12.75" customHeight="1" x14ac:dyDescent="0.25">
      <c r="A70" s="174" t="s">
        <v>59</v>
      </c>
      <c r="B70" s="174"/>
      <c r="C70" s="174"/>
      <c r="D70" s="174"/>
      <c r="E70" s="174"/>
      <c r="F70" s="174"/>
      <c r="G70" s="86">
        <v>63</v>
      </c>
      <c r="H70" s="87">
        <v>11496707</v>
      </c>
      <c r="I70" s="87">
        <v>7549757</v>
      </c>
    </row>
    <row r="71" spans="1:9" ht="12.75" customHeight="1" x14ac:dyDescent="0.25">
      <c r="A71" s="192" t="s">
        <v>60</v>
      </c>
      <c r="B71" s="192"/>
      <c r="C71" s="192"/>
      <c r="D71" s="192"/>
      <c r="E71" s="192"/>
      <c r="F71" s="192"/>
      <c r="G71" s="86">
        <v>64</v>
      </c>
      <c r="H71" s="87">
        <v>0</v>
      </c>
      <c r="I71" s="87">
        <v>0</v>
      </c>
    </row>
    <row r="72" spans="1:9" ht="12.75" customHeight="1" x14ac:dyDescent="0.25">
      <c r="A72" s="173" t="s">
        <v>61</v>
      </c>
      <c r="B72" s="173"/>
      <c r="C72" s="173"/>
      <c r="D72" s="173"/>
      <c r="E72" s="173"/>
      <c r="F72" s="173"/>
      <c r="G72" s="88">
        <v>65</v>
      </c>
      <c r="H72" s="89">
        <f>H8+H9+H44+H71</f>
        <v>259158669</v>
      </c>
      <c r="I72" s="89">
        <f>I8+I9+I44+I71</f>
        <v>278045982</v>
      </c>
    </row>
    <row r="73" spans="1:9" ht="12.75" customHeight="1" x14ac:dyDescent="0.25">
      <c r="A73" s="192" t="s">
        <v>62</v>
      </c>
      <c r="B73" s="192"/>
      <c r="C73" s="192"/>
      <c r="D73" s="192"/>
      <c r="E73" s="192"/>
      <c r="F73" s="192"/>
      <c r="G73" s="86">
        <v>66</v>
      </c>
      <c r="H73" s="87">
        <v>0</v>
      </c>
      <c r="I73" s="87">
        <v>0</v>
      </c>
    </row>
    <row r="74" spans="1:9" x14ac:dyDescent="0.25">
      <c r="A74" s="194" t="s">
        <v>63</v>
      </c>
      <c r="B74" s="195"/>
      <c r="C74" s="195"/>
      <c r="D74" s="195"/>
      <c r="E74" s="195"/>
      <c r="F74" s="195"/>
      <c r="G74" s="195"/>
      <c r="H74" s="195"/>
      <c r="I74" s="195"/>
    </row>
    <row r="75" spans="1:9" ht="12.75" customHeight="1" x14ac:dyDescent="0.25">
      <c r="A75" s="173" t="s">
        <v>348</v>
      </c>
      <c r="B75" s="173"/>
      <c r="C75" s="173"/>
      <c r="D75" s="173"/>
      <c r="E75" s="173"/>
      <c r="F75" s="173"/>
      <c r="G75" s="88">
        <v>67</v>
      </c>
      <c r="H75" s="89">
        <f>H76+H77+H78+H84+H85+H91+H94+H97</f>
        <v>196870284</v>
      </c>
      <c r="I75" s="89">
        <f>I76+I77+I78+I84+I85+I91+I94+I97</f>
        <v>190081804</v>
      </c>
    </row>
    <row r="76" spans="1:9" ht="12.75" customHeight="1" x14ac:dyDescent="0.25">
      <c r="A76" s="174" t="s">
        <v>64</v>
      </c>
      <c r="B76" s="174"/>
      <c r="C76" s="174"/>
      <c r="D76" s="174"/>
      <c r="E76" s="174"/>
      <c r="F76" s="174"/>
      <c r="G76" s="86">
        <v>68</v>
      </c>
      <c r="H76" s="90">
        <v>106697600</v>
      </c>
      <c r="I76" s="90">
        <v>106697600</v>
      </c>
    </row>
    <row r="77" spans="1:9" ht="12.75" customHeight="1" x14ac:dyDescent="0.25">
      <c r="A77" s="174" t="s">
        <v>65</v>
      </c>
      <c r="B77" s="174"/>
      <c r="C77" s="174"/>
      <c r="D77" s="174"/>
      <c r="E77" s="174"/>
      <c r="F77" s="174"/>
      <c r="G77" s="86">
        <v>69</v>
      </c>
      <c r="H77" s="90">
        <v>28760349</v>
      </c>
      <c r="I77" s="90">
        <v>28978963</v>
      </c>
    </row>
    <row r="78" spans="1:9" ht="12.75" customHeight="1" x14ac:dyDescent="0.25">
      <c r="A78" s="172" t="s">
        <v>66</v>
      </c>
      <c r="B78" s="172"/>
      <c r="C78" s="172"/>
      <c r="D78" s="172"/>
      <c r="E78" s="172"/>
      <c r="F78" s="172"/>
      <c r="G78" s="88">
        <v>70</v>
      </c>
      <c r="H78" s="89">
        <f>SUM(H79:H83)</f>
        <v>1437878</v>
      </c>
      <c r="I78" s="89">
        <f>SUM(I79:I83)</f>
        <v>82665</v>
      </c>
    </row>
    <row r="79" spans="1:9" ht="12.75" customHeight="1" x14ac:dyDescent="0.25">
      <c r="A79" s="171" t="s">
        <v>67</v>
      </c>
      <c r="B79" s="171"/>
      <c r="C79" s="171"/>
      <c r="D79" s="171"/>
      <c r="E79" s="171"/>
      <c r="F79" s="171"/>
      <c r="G79" s="86">
        <v>71</v>
      </c>
      <c r="H79" s="90">
        <v>0</v>
      </c>
      <c r="I79" s="90">
        <v>0</v>
      </c>
    </row>
    <row r="80" spans="1:9" ht="12.75" customHeight="1" x14ac:dyDescent="0.25">
      <c r="A80" s="171" t="s">
        <v>68</v>
      </c>
      <c r="B80" s="171"/>
      <c r="C80" s="171"/>
      <c r="D80" s="171"/>
      <c r="E80" s="171"/>
      <c r="F80" s="171"/>
      <c r="G80" s="86">
        <v>72</v>
      </c>
      <c r="H80" s="90">
        <v>0</v>
      </c>
      <c r="I80" s="90">
        <v>0</v>
      </c>
    </row>
    <row r="81" spans="1:9" ht="12.75" customHeight="1" x14ac:dyDescent="0.25">
      <c r="A81" s="171" t="s">
        <v>69</v>
      </c>
      <c r="B81" s="171"/>
      <c r="C81" s="171"/>
      <c r="D81" s="171"/>
      <c r="E81" s="171"/>
      <c r="F81" s="171"/>
      <c r="G81" s="86">
        <v>73</v>
      </c>
      <c r="H81" s="90">
        <v>-2509595</v>
      </c>
      <c r="I81" s="90">
        <v>-4346567</v>
      </c>
    </row>
    <row r="82" spans="1:9" ht="12.75" customHeight="1" x14ac:dyDescent="0.25">
      <c r="A82" s="171" t="s">
        <v>70</v>
      </c>
      <c r="B82" s="171"/>
      <c r="C82" s="171"/>
      <c r="D82" s="171"/>
      <c r="E82" s="171"/>
      <c r="F82" s="171"/>
      <c r="G82" s="86">
        <v>74</v>
      </c>
      <c r="H82" s="90">
        <v>0</v>
      </c>
      <c r="I82" s="90">
        <v>0</v>
      </c>
    </row>
    <row r="83" spans="1:9" ht="12.75" customHeight="1" x14ac:dyDescent="0.25">
      <c r="A83" s="171" t="s">
        <v>71</v>
      </c>
      <c r="B83" s="171"/>
      <c r="C83" s="171"/>
      <c r="D83" s="171"/>
      <c r="E83" s="171"/>
      <c r="F83" s="171"/>
      <c r="G83" s="86">
        <v>75</v>
      </c>
      <c r="H83" s="90">
        <v>3947473</v>
      </c>
      <c r="I83" s="90">
        <v>4429232</v>
      </c>
    </row>
    <row r="84" spans="1:9" ht="12.75" customHeight="1" x14ac:dyDescent="0.25">
      <c r="A84" s="174" t="s">
        <v>72</v>
      </c>
      <c r="B84" s="174"/>
      <c r="C84" s="174"/>
      <c r="D84" s="174"/>
      <c r="E84" s="174"/>
      <c r="F84" s="174"/>
      <c r="G84" s="86">
        <v>76</v>
      </c>
      <c r="H84" s="90">
        <v>0</v>
      </c>
      <c r="I84" s="90">
        <v>0</v>
      </c>
    </row>
    <row r="85" spans="1:9" ht="12.75" customHeight="1" x14ac:dyDescent="0.25">
      <c r="A85" s="193" t="s">
        <v>442</v>
      </c>
      <c r="B85" s="193"/>
      <c r="C85" s="193"/>
      <c r="D85" s="193"/>
      <c r="E85" s="193"/>
      <c r="F85" s="193"/>
      <c r="G85" s="88">
        <v>77</v>
      </c>
      <c r="H85" s="89">
        <f>H86+H87+H88+H89+H90</f>
        <v>0</v>
      </c>
      <c r="I85" s="89">
        <f>I86+I87+I88+I89+I90</f>
        <v>0</v>
      </c>
    </row>
    <row r="86" spans="1:9" ht="25.5" customHeight="1" x14ac:dyDescent="0.25">
      <c r="A86" s="171" t="s">
        <v>441</v>
      </c>
      <c r="B86" s="171"/>
      <c r="C86" s="171"/>
      <c r="D86" s="171"/>
      <c r="E86" s="171"/>
      <c r="F86" s="171"/>
      <c r="G86" s="86">
        <v>78</v>
      </c>
      <c r="H86" s="87">
        <v>0</v>
      </c>
      <c r="I86" s="87">
        <v>0</v>
      </c>
    </row>
    <row r="87" spans="1:9" ht="12.75" customHeight="1" x14ac:dyDescent="0.25">
      <c r="A87" s="171" t="s">
        <v>73</v>
      </c>
      <c r="B87" s="171"/>
      <c r="C87" s="171"/>
      <c r="D87" s="171"/>
      <c r="E87" s="171"/>
      <c r="F87" s="171"/>
      <c r="G87" s="86">
        <v>79</v>
      </c>
      <c r="H87" s="87">
        <v>0</v>
      </c>
      <c r="I87" s="87">
        <v>0</v>
      </c>
    </row>
    <row r="88" spans="1:9" ht="12.75" customHeight="1" x14ac:dyDescent="0.25">
      <c r="A88" s="171" t="s">
        <v>74</v>
      </c>
      <c r="B88" s="171"/>
      <c r="C88" s="171"/>
      <c r="D88" s="171"/>
      <c r="E88" s="171"/>
      <c r="F88" s="171"/>
      <c r="G88" s="86">
        <v>80</v>
      </c>
      <c r="H88" s="87">
        <v>0</v>
      </c>
      <c r="I88" s="87">
        <v>0</v>
      </c>
    </row>
    <row r="89" spans="1:9" ht="12.75" customHeight="1" x14ac:dyDescent="0.25">
      <c r="A89" s="171" t="s">
        <v>340</v>
      </c>
      <c r="B89" s="171"/>
      <c r="C89" s="171"/>
      <c r="D89" s="171"/>
      <c r="E89" s="171"/>
      <c r="F89" s="171"/>
      <c r="G89" s="86">
        <v>81</v>
      </c>
      <c r="H89" s="87">
        <v>0</v>
      </c>
      <c r="I89" s="87">
        <v>0</v>
      </c>
    </row>
    <row r="90" spans="1:9" ht="24" customHeight="1" x14ac:dyDescent="0.25">
      <c r="A90" s="171" t="s">
        <v>341</v>
      </c>
      <c r="B90" s="171"/>
      <c r="C90" s="171"/>
      <c r="D90" s="171"/>
      <c r="E90" s="171"/>
      <c r="F90" s="171"/>
      <c r="G90" s="86">
        <v>82</v>
      </c>
      <c r="H90" s="87">
        <v>0</v>
      </c>
      <c r="I90" s="87">
        <v>0</v>
      </c>
    </row>
    <row r="91" spans="1:9" ht="12.75" customHeight="1" x14ac:dyDescent="0.25">
      <c r="A91" s="172" t="s">
        <v>342</v>
      </c>
      <c r="B91" s="172"/>
      <c r="C91" s="172"/>
      <c r="D91" s="172"/>
      <c r="E91" s="172"/>
      <c r="F91" s="172"/>
      <c r="G91" s="88">
        <v>83</v>
      </c>
      <c r="H91" s="89">
        <f>H92-H93</f>
        <v>60807894</v>
      </c>
      <c r="I91" s="89">
        <f>I92-I93</f>
        <v>44172835</v>
      </c>
    </row>
    <row r="92" spans="1:9" ht="12.75" customHeight="1" x14ac:dyDescent="0.25">
      <c r="A92" s="171" t="s">
        <v>75</v>
      </c>
      <c r="B92" s="171"/>
      <c r="C92" s="171"/>
      <c r="D92" s="171"/>
      <c r="E92" s="171"/>
      <c r="F92" s="171"/>
      <c r="G92" s="86">
        <v>84</v>
      </c>
      <c r="H92" s="90">
        <v>60807894</v>
      </c>
      <c r="I92" s="90">
        <v>44172835</v>
      </c>
    </row>
    <row r="93" spans="1:9" ht="12.75" customHeight="1" x14ac:dyDescent="0.25">
      <c r="A93" s="171" t="s">
        <v>76</v>
      </c>
      <c r="B93" s="171"/>
      <c r="C93" s="171"/>
      <c r="D93" s="171"/>
      <c r="E93" s="171"/>
      <c r="F93" s="171"/>
      <c r="G93" s="86">
        <v>85</v>
      </c>
      <c r="H93" s="90">
        <v>0</v>
      </c>
      <c r="I93" s="90">
        <v>0</v>
      </c>
    </row>
    <row r="94" spans="1:9" ht="12.75" customHeight="1" x14ac:dyDescent="0.25">
      <c r="A94" s="172" t="s">
        <v>343</v>
      </c>
      <c r="B94" s="172"/>
      <c r="C94" s="172"/>
      <c r="D94" s="172"/>
      <c r="E94" s="172"/>
      <c r="F94" s="172"/>
      <c r="G94" s="88">
        <v>86</v>
      </c>
      <c r="H94" s="89">
        <f>H95-H96</f>
        <v>-833437</v>
      </c>
      <c r="I94" s="89">
        <f>I95-I96</f>
        <v>10149741</v>
      </c>
    </row>
    <row r="95" spans="1:9" ht="12.75" customHeight="1" x14ac:dyDescent="0.25">
      <c r="A95" s="171" t="s">
        <v>77</v>
      </c>
      <c r="B95" s="171"/>
      <c r="C95" s="171"/>
      <c r="D95" s="171"/>
      <c r="E95" s="171"/>
      <c r="F95" s="171"/>
      <c r="G95" s="86">
        <v>87</v>
      </c>
      <c r="H95" s="90">
        <v>0</v>
      </c>
      <c r="I95" s="90">
        <v>10149741</v>
      </c>
    </row>
    <row r="96" spans="1:9" ht="12.75" customHeight="1" x14ac:dyDescent="0.25">
      <c r="A96" s="171" t="s">
        <v>78</v>
      </c>
      <c r="B96" s="171"/>
      <c r="C96" s="171"/>
      <c r="D96" s="171"/>
      <c r="E96" s="171"/>
      <c r="F96" s="171"/>
      <c r="G96" s="86">
        <v>88</v>
      </c>
      <c r="H96" s="90">
        <v>833437</v>
      </c>
      <c r="I96" s="90">
        <v>0</v>
      </c>
    </row>
    <row r="97" spans="1:9" ht="12.75" customHeight="1" x14ac:dyDescent="0.25">
      <c r="A97" s="174" t="s">
        <v>79</v>
      </c>
      <c r="B97" s="174"/>
      <c r="C97" s="174"/>
      <c r="D97" s="174"/>
      <c r="E97" s="174"/>
      <c r="F97" s="174"/>
      <c r="G97" s="86">
        <v>89</v>
      </c>
      <c r="H97" s="90">
        <v>0</v>
      </c>
      <c r="I97" s="90">
        <v>0</v>
      </c>
    </row>
    <row r="98" spans="1:9" ht="12.75" customHeight="1" x14ac:dyDescent="0.25">
      <c r="A98" s="173" t="s">
        <v>344</v>
      </c>
      <c r="B98" s="173"/>
      <c r="C98" s="173"/>
      <c r="D98" s="173"/>
      <c r="E98" s="173"/>
      <c r="F98" s="173"/>
      <c r="G98" s="88">
        <v>90</v>
      </c>
      <c r="H98" s="89">
        <f>SUM(H99:H104)</f>
        <v>0</v>
      </c>
      <c r="I98" s="89">
        <f>SUM(I99:I104)</f>
        <v>0</v>
      </c>
    </row>
    <row r="99" spans="1:9" ht="12.75" customHeight="1" x14ac:dyDescent="0.25">
      <c r="A99" s="171" t="s">
        <v>80</v>
      </c>
      <c r="B99" s="171"/>
      <c r="C99" s="171"/>
      <c r="D99" s="171"/>
      <c r="E99" s="171"/>
      <c r="F99" s="171"/>
      <c r="G99" s="86">
        <v>91</v>
      </c>
      <c r="H99" s="90">
        <v>0</v>
      </c>
      <c r="I99" s="90">
        <v>0</v>
      </c>
    </row>
    <row r="100" spans="1:9" ht="12.75" customHeight="1" x14ac:dyDescent="0.25">
      <c r="A100" s="171" t="s">
        <v>81</v>
      </c>
      <c r="B100" s="171"/>
      <c r="C100" s="171"/>
      <c r="D100" s="171"/>
      <c r="E100" s="171"/>
      <c r="F100" s="171"/>
      <c r="G100" s="86">
        <v>92</v>
      </c>
      <c r="H100" s="90">
        <v>0</v>
      </c>
      <c r="I100" s="90">
        <v>0</v>
      </c>
    </row>
    <row r="101" spans="1:9" ht="12.75" customHeight="1" x14ac:dyDescent="0.25">
      <c r="A101" s="171" t="s">
        <v>82</v>
      </c>
      <c r="B101" s="171"/>
      <c r="C101" s="171"/>
      <c r="D101" s="171"/>
      <c r="E101" s="171"/>
      <c r="F101" s="171"/>
      <c r="G101" s="86">
        <v>93</v>
      </c>
      <c r="H101" s="90">
        <v>0</v>
      </c>
      <c r="I101" s="90">
        <v>0</v>
      </c>
    </row>
    <row r="102" spans="1:9" ht="12.75" customHeight="1" x14ac:dyDescent="0.25">
      <c r="A102" s="171" t="s">
        <v>83</v>
      </c>
      <c r="B102" s="171"/>
      <c r="C102" s="171"/>
      <c r="D102" s="171"/>
      <c r="E102" s="171"/>
      <c r="F102" s="171"/>
      <c r="G102" s="86">
        <v>94</v>
      </c>
      <c r="H102" s="87">
        <v>0</v>
      </c>
      <c r="I102" s="87">
        <v>0</v>
      </c>
    </row>
    <row r="103" spans="1:9" ht="12.75" customHeight="1" x14ac:dyDescent="0.25">
      <c r="A103" s="171" t="s">
        <v>84</v>
      </c>
      <c r="B103" s="171"/>
      <c r="C103" s="171"/>
      <c r="D103" s="171"/>
      <c r="E103" s="171"/>
      <c r="F103" s="171"/>
      <c r="G103" s="86">
        <v>95</v>
      </c>
      <c r="H103" s="87">
        <v>0</v>
      </c>
      <c r="I103" s="87">
        <v>0</v>
      </c>
    </row>
    <row r="104" spans="1:9" ht="12.75" customHeight="1" x14ac:dyDescent="0.25">
      <c r="A104" s="171" t="s">
        <v>85</v>
      </c>
      <c r="B104" s="171"/>
      <c r="C104" s="171"/>
      <c r="D104" s="171"/>
      <c r="E104" s="171"/>
      <c r="F104" s="171"/>
      <c r="G104" s="86">
        <v>96</v>
      </c>
      <c r="H104" s="87">
        <v>0</v>
      </c>
      <c r="I104" s="87">
        <v>0</v>
      </c>
    </row>
    <row r="105" spans="1:9" ht="12.75" customHeight="1" x14ac:dyDescent="0.25">
      <c r="A105" s="173" t="s">
        <v>345</v>
      </c>
      <c r="B105" s="173"/>
      <c r="C105" s="173"/>
      <c r="D105" s="173"/>
      <c r="E105" s="173"/>
      <c r="F105" s="173"/>
      <c r="G105" s="88">
        <v>97</v>
      </c>
      <c r="H105" s="89">
        <f>SUM(H106:H116)</f>
        <v>43124065</v>
      </c>
      <c r="I105" s="89">
        <f>SUM(I106:I116)</f>
        <v>7314945</v>
      </c>
    </row>
    <row r="106" spans="1:9" ht="12.75" customHeight="1" x14ac:dyDescent="0.25">
      <c r="A106" s="171" t="s">
        <v>86</v>
      </c>
      <c r="B106" s="171"/>
      <c r="C106" s="171"/>
      <c r="D106" s="171"/>
      <c r="E106" s="171"/>
      <c r="F106" s="171"/>
      <c r="G106" s="86">
        <v>98</v>
      </c>
      <c r="H106" s="91">
        <v>0</v>
      </c>
      <c r="I106" s="91">
        <v>0</v>
      </c>
    </row>
    <row r="107" spans="1:9" ht="12.75" customHeight="1" x14ac:dyDescent="0.25">
      <c r="A107" s="171" t="s">
        <v>87</v>
      </c>
      <c r="B107" s="171"/>
      <c r="C107" s="171"/>
      <c r="D107" s="171"/>
      <c r="E107" s="171"/>
      <c r="F107" s="171"/>
      <c r="G107" s="86">
        <v>99</v>
      </c>
      <c r="H107" s="90">
        <v>0</v>
      </c>
      <c r="I107" s="90">
        <v>0</v>
      </c>
    </row>
    <row r="108" spans="1:9" ht="12.75" customHeight="1" x14ac:dyDescent="0.25">
      <c r="A108" s="171" t="s">
        <v>88</v>
      </c>
      <c r="B108" s="171"/>
      <c r="C108" s="171"/>
      <c r="D108" s="171"/>
      <c r="E108" s="171"/>
      <c r="F108" s="171"/>
      <c r="G108" s="86">
        <v>100</v>
      </c>
      <c r="H108" s="90">
        <v>0</v>
      </c>
      <c r="I108" s="90">
        <v>0</v>
      </c>
    </row>
    <row r="109" spans="1:9" ht="22.15" customHeight="1" x14ac:dyDescent="0.25">
      <c r="A109" s="171" t="s">
        <v>89</v>
      </c>
      <c r="B109" s="171"/>
      <c r="C109" s="171"/>
      <c r="D109" s="171"/>
      <c r="E109" s="171"/>
      <c r="F109" s="171"/>
      <c r="G109" s="86">
        <v>101</v>
      </c>
      <c r="H109" s="90">
        <v>0</v>
      </c>
      <c r="I109" s="90">
        <v>0</v>
      </c>
    </row>
    <row r="110" spans="1:9" ht="12.75" customHeight="1" x14ac:dyDescent="0.25">
      <c r="A110" s="171" t="s">
        <v>90</v>
      </c>
      <c r="B110" s="171"/>
      <c r="C110" s="171"/>
      <c r="D110" s="171"/>
      <c r="E110" s="171"/>
      <c r="F110" s="171"/>
      <c r="G110" s="86">
        <v>102</v>
      </c>
      <c r="H110" s="90">
        <v>0</v>
      </c>
      <c r="I110" s="90">
        <v>0</v>
      </c>
    </row>
    <row r="111" spans="1:9" ht="12.75" customHeight="1" x14ac:dyDescent="0.25">
      <c r="A111" s="171" t="s">
        <v>91</v>
      </c>
      <c r="B111" s="171"/>
      <c r="C111" s="171"/>
      <c r="D111" s="171"/>
      <c r="E111" s="171"/>
      <c r="F111" s="171"/>
      <c r="G111" s="86">
        <v>103</v>
      </c>
      <c r="H111" s="90">
        <v>3139252</v>
      </c>
      <c r="I111" s="90">
        <v>7024112</v>
      </c>
    </row>
    <row r="112" spans="1:9" ht="12.75" customHeight="1" x14ac:dyDescent="0.25">
      <c r="A112" s="171" t="s">
        <v>92</v>
      </c>
      <c r="B112" s="171"/>
      <c r="C112" s="171"/>
      <c r="D112" s="171"/>
      <c r="E112" s="171"/>
      <c r="F112" s="171"/>
      <c r="G112" s="86">
        <v>104</v>
      </c>
      <c r="H112" s="90">
        <v>0</v>
      </c>
      <c r="I112" s="90">
        <v>0</v>
      </c>
    </row>
    <row r="113" spans="1:9" ht="12.75" customHeight="1" x14ac:dyDescent="0.25">
      <c r="A113" s="171" t="s">
        <v>93</v>
      </c>
      <c r="B113" s="171"/>
      <c r="C113" s="171"/>
      <c r="D113" s="171"/>
      <c r="E113" s="171"/>
      <c r="F113" s="171"/>
      <c r="G113" s="86">
        <v>105</v>
      </c>
      <c r="H113" s="91">
        <v>0</v>
      </c>
      <c r="I113" s="91">
        <v>0</v>
      </c>
    </row>
    <row r="114" spans="1:9" ht="12.75" customHeight="1" x14ac:dyDescent="0.25">
      <c r="A114" s="171" t="s">
        <v>94</v>
      </c>
      <c r="B114" s="171"/>
      <c r="C114" s="171"/>
      <c r="D114" s="171"/>
      <c r="E114" s="171"/>
      <c r="F114" s="171"/>
      <c r="G114" s="86">
        <v>106</v>
      </c>
      <c r="H114" s="90">
        <v>39751769</v>
      </c>
      <c r="I114" s="90">
        <v>0</v>
      </c>
    </row>
    <row r="115" spans="1:9" ht="12.75" customHeight="1" x14ac:dyDescent="0.25">
      <c r="A115" s="171" t="s">
        <v>95</v>
      </c>
      <c r="B115" s="171"/>
      <c r="C115" s="171"/>
      <c r="D115" s="171"/>
      <c r="E115" s="171"/>
      <c r="F115" s="171"/>
      <c r="G115" s="86">
        <v>107</v>
      </c>
      <c r="H115" s="87">
        <v>233044</v>
      </c>
      <c r="I115" s="87">
        <v>290833</v>
      </c>
    </row>
    <row r="116" spans="1:9" ht="12.75" customHeight="1" x14ac:dyDescent="0.25">
      <c r="A116" s="171" t="s">
        <v>96</v>
      </c>
      <c r="B116" s="171"/>
      <c r="C116" s="171"/>
      <c r="D116" s="171"/>
      <c r="E116" s="171"/>
      <c r="F116" s="171"/>
      <c r="G116" s="86">
        <v>108</v>
      </c>
      <c r="H116" s="87">
        <v>0</v>
      </c>
      <c r="I116" s="87">
        <v>0</v>
      </c>
    </row>
    <row r="117" spans="1:9" ht="12.75" customHeight="1" x14ac:dyDescent="0.25">
      <c r="A117" s="173" t="s">
        <v>346</v>
      </c>
      <c r="B117" s="173"/>
      <c r="C117" s="173"/>
      <c r="D117" s="173"/>
      <c r="E117" s="173"/>
      <c r="F117" s="173"/>
      <c r="G117" s="88">
        <v>109</v>
      </c>
      <c r="H117" s="89">
        <f>SUM(H118:H131)</f>
        <v>19164320</v>
      </c>
      <c r="I117" s="89">
        <f>SUM(I118:I131)</f>
        <v>80649233</v>
      </c>
    </row>
    <row r="118" spans="1:9" ht="12.75" customHeight="1" x14ac:dyDescent="0.25">
      <c r="A118" s="171" t="s">
        <v>86</v>
      </c>
      <c r="B118" s="171"/>
      <c r="C118" s="171"/>
      <c r="D118" s="171"/>
      <c r="E118" s="171"/>
      <c r="F118" s="171"/>
      <c r="G118" s="86">
        <v>110</v>
      </c>
      <c r="H118" s="90">
        <v>865208</v>
      </c>
      <c r="I118" s="90">
        <v>1889472</v>
      </c>
    </row>
    <row r="119" spans="1:9" ht="12.75" customHeight="1" x14ac:dyDescent="0.25">
      <c r="A119" s="171" t="s">
        <v>87</v>
      </c>
      <c r="B119" s="171"/>
      <c r="C119" s="171"/>
      <c r="D119" s="171"/>
      <c r="E119" s="171"/>
      <c r="F119" s="171"/>
      <c r="G119" s="86">
        <v>111</v>
      </c>
      <c r="H119" s="90">
        <v>0</v>
      </c>
      <c r="I119" s="90">
        <v>0</v>
      </c>
    </row>
    <row r="120" spans="1:9" ht="12.75" customHeight="1" x14ac:dyDescent="0.25">
      <c r="A120" s="171" t="s">
        <v>88</v>
      </c>
      <c r="B120" s="171"/>
      <c r="C120" s="171"/>
      <c r="D120" s="171"/>
      <c r="E120" s="171"/>
      <c r="F120" s="171"/>
      <c r="G120" s="86">
        <v>112</v>
      </c>
      <c r="H120" s="90">
        <v>0</v>
      </c>
      <c r="I120" s="90">
        <v>0</v>
      </c>
    </row>
    <row r="121" spans="1:9" ht="25.9" customHeight="1" x14ac:dyDescent="0.25">
      <c r="A121" s="171" t="s">
        <v>89</v>
      </c>
      <c r="B121" s="171"/>
      <c r="C121" s="171"/>
      <c r="D121" s="171"/>
      <c r="E121" s="171"/>
      <c r="F121" s="171"/>
      <c r="G121" s="86">
        <v>113</v>
      </c>
      <c r="H121" s="90">
        <v>0</v>
      </c>
      <c r="I121" s="90">
        <v>0</v>
      </c>
    </row>
    <row r="122" spans="1:9" ht="12.75" customHeight="1" x14ac:dyDescent="0.25">
      <c r="A122" s="171" t="s">
        <v>90</v>
      </c>
      <c r="B122" s="171"/>
      <c r="C122" s="171"/>
      <c r="D122" s="171"/>
      <c r="E122" s="171"/>
      <c r="F122" s="171"/>
      <c r="G122" s="86">
        <v>114</v>
      </c>
      <c r="H122" s="90">
        <v>0</v>
      </c>
      <c r="I122" s="90">
        <v>0</v>
      </c>
    </row>
    <row r="123" spans="1:9" ht="12.75" customHeight="1" x14ac:dyDescent="0.25">
      <c r="A123" s="171" t="s">
        <v>91</v>
      </c>
      <c r="B123" s="171"/>
      <c r="C123" s="171"/>
      <c r="D123" s="171"/>
      <c r="E123" s="171"/>
      <c r="F123" s="171"/>
      <c r="G123" s="86">
        <v>115</v>
      </c>
      <c r="H123" s="90">
        <v>11283345</v>
      </c>
      <c r="I123" s="90">
        <v>30904890</v>
      </c>
    </row>
    <row r="124" spans="1:9" ht="12.75" customHeight="1" x14ac:dyDescent="0.25">
      <c r="A124" s="171" t="s">
        <v>92</v>
      </c>
      <c r="B124" s="171"/>
      <c r="C124" s="171"/>
      <c r="D124" s="171"/>
      <c r="E124" s="171"/>
      <c r="F124" s="171"/>
      <c r="G124" s="86">
        <v>116</v>
      </c>
      <c r="H124" s="90">
        <v>0</v>
      </c>
      <c r="I124" s="90">
        <v>0</v>
      </c>
    </row>
    <row r="125" spans="1:9" ht="12.75" customHeight="1" x14ac:dyDescent="0.25">
      <c r="A125" s="171" t="s">
        <v>93</v>
      </c>
      <c r="B125" s="171"/>
      <c r="C125" s="171"/>
      <c r="D125" s="171"/>
      <c r="E125" s="171"/>
      <c r="F125" s="171"/>
      <c r="G125" s="86">
        <v>117</v>
      </c>
      <c r="H125" s="90">
        <v>3262126</v>
      </c>
      <c r="I125" s="90">
        <v>3047519</v>
      </c>
    </row>
    <row r="126" spans="1:9" x14ac:dyDescent="0.25">
      <c r="A126" s="171" t="s">
        <v>94</v>
      </c>
      <c r="B126" s="171"/>
      <c r="C126" s="171"/>
      <c r="D126" s="171"/>
      <c r="E126" s="171"/>
      <c r="F126" s="171"/>
      <c r="G126" s="86">
        <v>118</v>
      </c>
      <c r="H126" s="90">
        <v>10877</v>
      </c>
      <c r="I126" s="90">
        <v>39795904</v>
      </c>
    </row>
    <row r="127" spans="1:9" x14ac:dyDescent="0.25">
      <c r="A127" s="171" t="s">
        <v>97</v>
      </c>
      <c r="B127" s="171"/>
      <c r="C127" s="171"/>
      <c r="D127" s="171"/>
      <c r="E127" s="171"/>
      <c r="F127" s="171"/>
      <c r="G127" s="86">
        <v>119</v>
      </c>
      <c r="H127" s="90">
        <v>421341</v>
      </c>
      <c r="I127" s="90">
        <v>486516</v>
      </c>
    </row>
    <row r="128" spans="1:9" x14ac:dyDescent="0.25">
      <c r="A128" s="171" t="s">
        <v>98</v>
      </c>
      <c r="B128" s="171"/>
      <c r="C128" s="171"/>
      <c r="D128" s="171"/>
      <c r="E128" s="171"/>
      <c r="F128" s="171"/>
      <c r="G128" s="86">
        <v>120</v>
      </c>
      <c r="H128" s="90">
        <v>764466</v>
      </c>
      <c r="I128" s="90">
        <v>773198</v>
      </c>
    </row>
    <row r="129" spans="1:9" x14ac:dyDescent="0.25">
      <c r="A129" s="171" t="s">
        <v>99</v>
      </c>
      <c r="B129" s="171"/>
      <c r="C129" s="171"/>
      <c r="D129" s="171"/>
      <c r="E129" s="171"/>
      <c r="F129" s="171"/>
      <c r="G129" s="86">
        <v>121</v>
      </c>
      <c r="H129" s="90">
        <v>70219</v>
      </c>
      <c r="I129" s="90">
        <v>81954</v>
      </c>
    </row>
    <row r="130" spans="1:9" x14ac:dyDescent="0.25">
      <c r="A130" s="171" t="s">
        <v>100</v>
      </c>
      <c r="B130" s="171"/>
      <c r="C130" s="171"/>
      <c r="D130" s="171"/>
      <c r="E130" s="171"/>
      <c r="F130" s="171"/>
      <c r="G130" s="86">
        <v>122</v>
      </c>
      <c r="H130" s="87">
        <v>0</v>
      </c>
      <c r="I130" s="87">
        <v>0</v>
      </c>
    </row>
    <row r="131" spans="1:9" x14ac:dyDescent="0.25">
      <c r="A131" s="171" t="s">
        <v>101</v>
      </c>
      <c r="B131" s="171"/>
      <c r="C131" s="171"/>
      <c r="D131" s="171"/>
      <c r="E131" s="171"/>
      <c r="F131" s="171"/>
      <c r="G131" s="86">
        <v>123</v>
      </c>
      <c r="H131" s="87">
        <v>2486738</v>
      </c>
      <c r="I131" s="87">
        <v>3669780</v>
      </c>
    </row>
    <row r="132" spans="1:9" ht="22.15" customHeight="1" x14ac:dyDescent="0.25">
      <c r="A132" s="192" t="s">
        <v>102</v>
      </c>
      <c r="B132" s="192"/>
      <c r="C132" s="192"/>
      <c r="D132" s="192"/>
      <c r="E132" s="192"/>
      <c r="F132" s="192"/>
      <c r="G132" s="86">
        <v>124</v>
      </c>
      <c r="H132" s="87">
        <v>0</v>
      </c>
      <c r="I132" s="87">
        <v>0</v>
      </c>
    </row>
    <row r="133" spans="1:9" x14ac:dyDescent="0.25">
      <c r="A133" s="173" t="s">
        <v>347</v>
      </c>
      <c r="B133" s="173"/>
      <c r="C133" s="173"/>
      <c r="D133" s="173"/>
      <c r="E133" s="173"/>
      <c r="F133" s="173"/>
      <c r="G133" s="88">
        <v>125</v>
      </c>
      <c r="H133" s="89">
        <f>H75+H98+H105+H117+H132</f>
        <v>259158669</v>
      </c>
      <c r="I133" s="89">
        <f>I75+I98+I105+I117+I132</f>
        <v>278045982</v>
      </c>
    </row>
    <row r="134" spans="1:9" x14ac:dyDescent="0.25">
      <c r="A134" s="192" t="s">
        <v>103</v>
      </c>
      <c r="B134" s="192"/>
      <c r="C134" s="192"/>
      <c r="D134" s="192"/>
      <c r="E134" s="192"/>
      <c r="F134" s="192"/>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5" x14ac:dyDescent="0.25"/>
  <cols>
    <col min="1" max="7" width="9.1796875" style="11"/>
    <col min="8" max="9" width="18.54296875" style="32" customWidth="1"/>
    <col min="10" max="263" width="9.1796875" style="11"/>
    <col min="264" max="264" width="9.81640625" style="11" bestFit="1" customWidth="1"/>
    <col min="265" max="265" width="11.7265625" style="11" bestFit="1" customWidth="1"/>
    <col min="266" max="519" width="9.1796875" style="11"/>
    <col min="520" max="520" width="9.81640625" style="11" bestFit="1" customWidth="1"/>
    <col min="521" max="521" width="11.7265625" style="11" bestFit="1" customWidth="1"/>
    <col min="522" max="775" width="9.1796875" style="11"/>
    <col min="776" max="776" width="9.81640625" style="11" bestFit="1" customWidth="1"/>
    <col min="777" max="777" width="11.7265625" style="11" bestFit="1" customWidth="1"/>
    <col min="778" max="1031" width="9.1796875" style="11"/>
    <col min="1032" max="1032" width="9.81640625" style="11" bestFit="1" customWidth="1"/>
    <col min="1033" max="1033" width="11.7265625" style="11" bestFit="1" customWidth="1"/>
    <col min="1034" max="1287" width="9.1796875" style="11"/>
    <col min="1288" max="1288" width="9.81640625" style="11" bestFit="1" customWidth="1"/>
    <col min="1289" max="1289" width="11.7265625" style="11" bestFit="1" customWidth="1"/>
    <col min="1290" max="1543" width="9.1796875" style="11"/>
    <col min="1544" max="1544" width="9.81640625" style="11" bestFit="1" customWidth="1"/>
    <col min="1545" max="1545" width="11.7265625" style="11" bestFit="1" customWidth="1"/>
    <col min="1546" max="1799" width="9.1796875" style="11"/>
    <col min="1800" max="1800" width="9.81640625" style="11" bestFit="1" customWidth="1"/>
    <col min="1801" max="1801" width="11.7265625" style="11" bestFit="1" customWidth="1"/>
    <col min="1802" max="2055" width="9.1796875" style="11"/>
    <col min="2056" max="2056" width="9.81640625" style="11" bestFit="1" customWidth="1"/>
    <col min="2057" max="2057" width="11.7265625" style="11" bestFit="1" customWidth="1"/>
    <col min="2058" max="2311" width="9.1796875" style="11"/>
    <col min="2312" max="2312" width="9.81640625" style="11" bestFit="1" customWidth="1"/>
    <col min="2313" max="2313" width="11.7265625" style="11" bestFit="1" customWidth="1"/>
    <col min="2314" max="2567" width="9.1796875" style="11"/>
    <col min="2568" max="2568" width="9.81640625" style="11" bestFit="1" customWidth="1"/>
    <col min="2569" max="2569" width="11.7265625" style="11" bestFit="1" customWidth="1"/>
    <col min="2570" max="2823" width="9.1796875" style="11"/>
    <col min="2824" max="2824" width="9.81640625" style="11" bestFit="1" customWidth="1"/>
    <col min="2825" max="2825" width="11.7265625" style="11" bestFit="1" customWidth="1"/>
    <col min="2826" max="3079" width="9.1796875" style="11"/>
    <col min="3080" max="3080" width="9.81640625" style="11" bestFit="1" customWidth="1"/>
    <col min="3081" max="3081" width="11.7265625" style="11" bestFit="1" customWidth="1"/>
    <col min="3082" max="3335" width="9.1796875" style="11"/>
    <col min="3336" max="3336" width="9.81640625" style="11" bestFit="1" customWidth="1"/>
    <col min="3337" max="3337" width="11.7265625" style="11" bestFit="1" customWidth="1"/>
    <col min="3338" max="3591" width="9.1796875" style="11"/>
    <col min="3592" max="3592" width="9.81640625" style="11" bestFit="1" customWidth="1"/>
    <col min="3593" max="3593" width="11.7265625" style="11" bestFit="1" customWidth="1"/>
    <col min="3594" max="3847" width="9.1796875" style="11"/>
    <col min="3848" max="3848" width="9.81640625" style="11" bestFit="1" customWidth="1"/>
    <col min="3849" max="3849" width="11.7265625" style="11" bestFit="1" customWidth="1"/>
    <col min="3850" max="4103" width="9.1796875" style="11"/>
    <col min="4104" max="4104" width="9.81640625" style="11" bestFit="1" customWidth="1"/>
    <col min="4105" max="4105" width="11.7265625" style="11" bestFit="1" customWidth="1"/>
    <col min="4106" max="4359" width="9.1796875" style="11"/>
    <col min="4360" max="4360" width="9.81640625" style="11" bestFit="1" customWidth="1"/>
    <col min="4361" max="4361" width="11.7265625" style="11" bestFit="1" customWidth="1"/>
    <col min="4362" max="4615" width="9.1796875" style="11"/>
    <col min="4616" max="4616" width="9.81640625" style="11" bestFit="1" customWidth="1"/>
    <col min="4617" max="4617" width="11.7265625" style="11" bestFit="1" customWidth="1"/>
    <col min="4618" max="4871" width="9.1796875" style="11"/>
    <col min="4872" max="4872" width="9.81640625" style="11" bestFit="1" customWidth="1"/>
    <col min="4873" max="4873" width="11.7265625" style="11" bestFit="1" customWidth="1"/>
    <col min="4874" max="5127" width="9.1796875" style="11"/>
    <col min="5128" max="5128" width="9.81640625" style="11" bestFit="1" customWidth="1"/>
    <col min="5129" max="5129" width="11.7265625" style="11" bestFit="1" customWidth="1"/>
    <col min="5130" max="5383" width="9.1796875" style="11"/>
    <col min="5384" max="5384" width="9.81640625" style="11" bestFit="1" customWidth="1"/>
    <col min="5385" max="5385" width="11.7265625" style="11" bestFit="1" customWidth="1"/>
    <col min="5386" max="5639" width="9.1796875" style="11"/>
    <col min="5640" max="5640" width="9.81640625" style="11" bestFit="1" customWidth="1"/>
    <col min="5641" max="5641" width="11.7265625" style="11" bestFit="1" customWidth="1"/>
    <col min="5642" max="5895" width="9.1796875" style="11"/>
    <col min="5896" max="5896" width="9.81640625" style="11" bestFit="1" customWidth="1"/>
    <col min="5897" max="5897" width="11.7265625" style="11" bestFit="1" customWidth="1"/>
    <col min="5898" max="6151" width="9.1796875" style="11"/>
    <col min="6152" max="6152" width="9.81640625" style="11" bestFit="1" customWidth="1"/>
    <col min="6153" max="6153" width="11.7265625" style="11" bestFit="1" customWidth="1"/>
    <col min="6154" max="6407" width="9.1796875" style="11"/>
    <col min="6408" max="6408" width="9.81640625" style="11" bestFit="1" customWidth="1"/>
    <col min="6409" max="6409" width="11.7265625" style="11" bestFit="1" customWidth="1"/>
    <col min="6410" max="6663" width="9.1796875" style="11"/>
    <col min="6664" max="6664" width="9.81640625" style="11" bestFit="1" customWidth="1"/>
    <col min="6665" max="6665" width="11.7265625" style="11" bestFit="1" customWidth="1"/>
    <col min="6666" max="6919" width="9.1796875" style="11"/>
    <col min="6920" max="6920" width="9.81640625" style="11" bestFit="1" customWidth="1"/>
    <col min="6921" max="6921" width="11.7265625" style="11" bestFit="1" customWidth="1"/>
    <col min="6922" max="7175" width="9.1796875" style="11"/>
    <col min="7176" max="7176" width="9.81640625" style="11" bestFit="1" customWidth="1"/>
    <col min="7177" max="7177" width="11.7265625" style="11" bestFit="1" customWidth="1"/>
    <col min="7178" max="7431" width="9.1796875" style="11"/>
    <col min="7432" max="7432" width="9.81640625" style="11" bestFit="1" customWidth="1"/>
    <col min="7433" max="7433" width="11.7265625" style="11" bestFit="1" customWidth="1"/>
    <col min="7434" max="7687" width="9.1796875" style="11"/>
    <col min="7688" max="7688" width="9.81640625" style="11" bestFit="1" customWidth="1"/>
    <col min="7689" max="7689" width="11.7265625" style="11" bestFit="1" customWidth="1"/>
    <col min="7690" max="7943" width="9.1796875" style="11"/>
    <col min="7944" max="7944" width="9.81640625" style="11" bestFit="1" customWidth="1"/>
    <col min="7945" max="7945" width="11.7265625" style="11" bestFit="1" customWidth="1"/>
    <col min="7946" max="8199" width="9.1796875" style="11"/>
    <col min="8200" max="8200" width="9.81640625" style="11" bestFit="1" customWidth="1"/>
    <col min="8201" max="8201" width="11.7265625" style="11" bestFit="1" customWidth="1"/>
    <col min="8202" max="8455" width="9.1796875" style="11"/>
    <col min="8456" max="8456" width="9.81640625" style="11" bestFit="1" customWidth="1"/>
    <col min="8457" max="8457" width="11.7265625" style="11" bestFit="1" customWidth="1"/>
    <col min="8458" max="8711" width="9.1796875" style="11"/>
    <col min="8712" max="8712" width="9.81640625" style="11" bestFit="1" customWidth="1"/>
    <col min="8713" max="8713" width="11.7265625" style="11" bestFit="1" customWidth="1"/>
    <col min="8714" max="8967" width="9.1796875" style="11"/>
    <col min="8968" max="8968" width="9.81640625" style="11" bestFit="1" customWidth="1"/>
    <col min="8969" max="8969" width="11.7265625" style="11" bestFit="1" customWidth="1"/>
    <col min="8970" max="9223" width="9.1796875" style="11"/>
    <col min="9224" max="9224" width="9.81640625" style="11" bestFit="1" customWidth="1"/>
    <col min="9225" max="9225" width="11.7265625" style="11" bestFit="1" customWidth="1"/>
    <col min="9226" max="9479" width="9.1796875" style="11"/>
    <col min="9480" max="9480" width="9.81640625" style="11" bestFit="1" customWidth="1"/>
    <col min="9481" max="9481" width="11.7265625" style="11" bestFit="1" customWidth="1"/>
    <col min="9482" max="9735" width="9.1796875" style="11"/>
    <col min="9736" max="9736" width="9.81640625" style="11" bestFit="1" customWidth="1"/>
    <col min="9737" max="9737" width="11.7265625" style="11" bestFit="1" customWidth="1"/>
    <col min="9738" max="9991" width="9.1796875" style="11"/>
    <col min="9992" max="9992" width="9.81640625" style="11" bestFit="1" customWidth="1"/>
    <col min="9993" max="9993" width="11.7265625" style="11" bestFit="1" customWidth="1"/>
    <col min="9994" max="10247" width="9.1796875" style="11"/>
    <col min="10248" max="10248" width="9.81640625" style="11" bestFit="1" customWidth="1"/>
    <col min="10249" max="10249" width="11.7265625" style="11" bestFit="1" customWidth="1"/>
    <col min="10250" max="10503" width="9.1796875" style="11"/>
    <col min="10504" max="10504" width="9.81640625" style="11" bestFit="1" customWidth="1"/>
    <col min="10505" max="10505" width="11.7265625" style="11" bestFit="1" customWidth="1"/>
    <col min="10506" max="10759" width="9.1796875" style="11"/>
    <col min="10760" max="10760" width="9.81640625" style="11" bestFit="1" customWidth="1"/>
    <col min="10761" max="10761" width="11.7265625" style="11" bestFit="1" customWidth="1"/>
    <col min="10762" max="11015" width="9.1796875" style="11"/>
    <col min="11016" max="11016" width="9.81640625" style="11" bestFit="1" customWidth="1"/>
    <col min="11017" max="11017" width="11.7265625" style="11" bestFit="1" customWidth="1"/>
    <col min="11018" max="11271" width="9.1796875" style="11"/>
    <col min="11272" max="11272" width="9.81640625" style="11" bestFit="1" customWidth="1"/>
    <col min="11273" max="11273" width="11.7265625" style="11" bestFit="1" customWidth="1"/>
    <col min="11274" max="11527" width="9.1796875" style="11"/>
    <col min="11528" max="11528" width="9.81640625" style="11" bestFit="1" customWidth="1"/>
    <col min="11529" max="11529" width="11.7265625" style="11" bestFit="1" customWidth="1"/>
    <col min="11530" max="11783" width="9.1796875" style="11"/>
    <col min="11784" max="11784" width="9.81640625" style="11" bestFit="1" customWidth="1"/>
    <col min="11785" max="11785" width="11.7265625" style="11" bestFit="1" customWidth="1"/>
    <col min="11786" max="12039" width="9.1796875" style="11"/>
    <col min="12040" max="12040" width="9.81640625" style="11" bestFit="1" customWidth="1"/>
    <col min="12041" max="12041" width="11.7265625" style="11" bestFit="1" customWidth="1"/>
    <col min="12042" max="12295" width="9.1796875" style="11"/>
    <col min="12296" max="12296" width="9.81640625" style="11" bestFit="1" customWidth="1"/>
    <col min="12297" max="12297" width="11.7265625" style="11" bestFit="1" customWidth="1"/>
    <col min="12298" max="12551" width="9.1796875" style="11"/>
    <col min="12552" max="12552" width="9.81640625" style="11" bestFit="1" customWidth="1"/>
    <col min="12553" max="12553" width="11.7265625" style="11" bestFit="1" customWidth="1"/>
    <col min="12554" max="12807" width="9.1796875" style="11"/>
    <col min="12808" max="12808" width="9.81640625" style="11" bestFit="1" customWidth="1"/>
    <col min="12809" max="12809" width="11.7265625" style="11" bestFit="1" customWidth="1"/>
    <col min="12810" max="13063" width="9.1796875" style="11"/>
    <col min="13064" max="13064" width="9.81640625" style="11" bestFit="1" customWidth="1"/>
    <col min="13065" max="13065" width="11.7265625" style="11" bestFit="1" customWidth="1"/>
    <col min="13066" max="13319" width="9.1796875" style="11"/>
    <col min="13320" max="13320" width="9.81640625" style="11" bestFit="1" customWidth="1"/>
    <col min="13321" max="13321" width="11.7265625" style="11" bestFit="1" customWidth="1"/>
    <col min="13322" max="13575" width="9.1796875" style="11"/>
    <col min="13576" max="13576" width="9.81640625" style="11" bestFit="1" customWidth="1"/>
    <col min="13577" max="13577" width="11.7265625" style="11" bestFit="1" customWidth="1"/>
    <col min="13578" max="13831" width="9.1796875" style="11"/>
    <col min="13832" max="13832" width="9.81640625" style="11" bestFit="1" customWidth="1"/>
    <col min="13833" max="13833" width="11.7265625" style="11" bestFit="1" customWidth="1"/>
    <col min="13834" max="14087" width="9.1796875" style="11"/>
    <col min="14088" max="14088" width="9.81640625" style="11" bestFit="1" customWidth="1"/>
    <col min="14089" max="14089" width="11.7265625" style="11" bestFit="1" customWidth="1"/>
    <col min="14090" max="14343" width="9.1796875" style="11"/>
    <col min="14344" max="14344" width="9.81640625" style="11" bestFit="1" customWidth="1"/>
    <col min="14345" max="14345" width="11.7265625" style="11" bestFit="1" customWidth="1"/>
    <col min="14346" max="14599" width="9.1796875" style="11"/>
    <col min="14600" max="14600" width="9.81640625" style="11" bestFit="1" customWidth="1"/>
    <col min="14601" max="14601" width="11.7265625" style="11" bestFit="1" customWidth="1"/>
    <col min="14602" max="14855" width="9.1796875" style="11"/>
    <col min="14856" max="14856" width="9.81640625" style="11" bestFit="1" customWidth="1"/>
    <col min="14857" max="14857" width="11.7265625" style="11" bestFit="1" customWidth="1"/>
    <col min="14858" max="15111" width="9.1796875" style="11"/>
    <col min="15112" max="15112" width="9.81640625" style="11" bestFit="1" customWidth="1"/>
    <col min="15113" max="15113" width="11.7265625" style="11" bestFit="1" customWidth="1"/>
    <col min="15114" max="15367" width="9.1796875" style="11"/>
    <col min="15368" max="15368" width="9.81640625" style="11" bestFit="1" customWidth="1"/>
    <col min="15369" max="15369" width="11.7265625" style="11" bestFit="1" customWidth="1"/>
    <col min="15370" max="15623" width="9.1796875" style="11"/>
    <col min="15624" max="15624" width="9.81640625" style="11" bestFit="1" customWidth="1"/>
    <col min="15625" max="15625" width="11.7265625" style="11" bestFit="1" customWidth="1"/>
    <col min="15626" max="15879" width="9.1796875" style="11"/>
    <col min="15880" max="15880" width="9.81640625" style="11" bestFit="1" customWidth="1"/>
    <col min="15881" max="15881" width="11.7265625" style="11" bestFit="1" customWidth="1"/>
    <col min="15882" max="16135" width="9.1796875" style="11"/>
    <col min="16136" max="16136" width="9.81640625" style="11" bestFit="1" customWidth="1"/>
    <col min="16137" max="16137" width="11.7265625" style="11" bestFit="1" customWidth="1"/>
    <col min="16138" max="16384" width="9.1796875" style="11"/>
  </cols>
  <sheetData>
    <row r="1" spans="1:9" x14ac:dyDescent="0.25">
      <c r="A1" s="203" t="s">
        <v>105</v>
      </c>
      <c r="B1" s="176"/>
      <c r="C1" s="176"/>
      <c r="D1" s="176"/>
      <c r="E1" s="176"/>
      <c r="F1" s="176"/>
      <c r="G1" s="176"/>
      <c r="H1" s="176"/>
      <c r="I1" s="176"/>
    </row>
    <row r="2" spans="1:9" x14ac:dyDescent="0.25">
      <c r="A2" s="202" t="s">
        <v>461</v>
      </c>
      <c r="B2" s="178"/>
      <c r="C2" s="178"/>
      <c r="D2" s="178"/>
      <c r="E2" s="178"/>
      <c r="F2" s="178"/>
      <c r="G2" s="178"/>
      <c r="H2" s="178"/>
      <c r="I2" s="178"/>
    </row>
    <row r="3" spans="1:9" x14ac:dyDescent="0.25">
      <c r="A3" s="211" t="s">
        <v>443</v>
      </c>
      <c r="B3" s="212"/>
      <c r="C3" s="212"/>
      <c r="D3" s="212"/>
      <c r="E3" s="212"/>
      <c r="F3" s="212"/>
      <c r="G3" s="212"/>
      <c r="H3" s="212"/>
      <c r="I3" s="212"/>
    </row>
    <row r="4" spans="1:9" x14ac:dyDescent="0.25">
      <c r="A4" s="201" t="s">
        <v>458</v>
      </c>
      <c r="B4" s="182"/>
      <c r="C4" s="182"/>
      <c r="D4" s="182"/>
      <c r="E4" s="182"/>
      <c r="F4" s="182"/>
      <c r="G4" s="182"/>
      <c r="H4" s="182"/>
      <c r="I4" s="183"/>
    </row>
    <row r="5" spans="1:9" ht="22" x14ac:dyDescent="0.25">
      <c r="A5" s="197" t="s">
        <v>2</v>
      </c>
      <c r="B5" s="198"/>
      <c r="C5" s="198"/>
      <c r="D5" s="198"/>
      <c r="E5" s="198"/>
      <c r="F5" s="198"/>
      <c r="G5" s="92" t="s">
        <v>106</v>
      </c>
      <c r="H5" s="93" t="s">
        <v>292</v>
      </c>
      <c r="I5" s="93" t="s">
        <v>276</v>
      </c>
    </row>
    <row r="6" spans="1:9" x14ac:dyDescent="0.25">
      <c r="A6" s="199">
        <v>1</v>
      </c>
      <c r="B6" s="200"/>
      <c r="C6" s="200"/>
      <c r="D6" s="200"/>
      <c r="E6" s="200"/>
      <c r="F6" s="200"/>
      <c r="G6" s="94">
        <v>2</v>
      </c>
      <c r="H6" s="93">
        <v>3</v>
      </c>
      <c r="I6" s="93">
        <v>4</v>
      </c>
    </row>
    <row r="7" spans="1:9" x14ac:dyDescent="0.25">
      <c r="A7" s="173" t="s">
        <v>363</v>
      </c>
      <c r="B7" s="173"/>
      <c r="C7" s="173"/>
      <c r="D7" s="173"/>
      <c r="E7" s="173"/>
      <c r="F7" s="173"/>
      <c r="G7" s="88">
        <v>1</v>
      </c>
      <c r="H7" s="89">
        <f>SUM(H8:H12)</f>
        <v>29177923</v>
      </c>
      <c r="I7" s="89">
        <f>SUM(I8:I12)</f>
        <v>46623643</v>
      </c>
    </row>
    <row r="8" spans="1:9" x14ac:dyDescent="0.25">
      <c r="A8" s="171" t="s">
        <v>118</v>
      </c>
      <c r="B8" s="171"/>
      <c r="C8" s="171"/>
      <c r="D8" s="171"/>
      <c r="E8" s="171"/>
      <c r="F8" s="171"/>
      <c r="G8" s="86">
        <v>2</v>
      </c>
      <c r="H8" s="87">
        <v>27714561</v>
      </c>
      <c r="I8" s="87">
        <v>30406052</v>
      </c>
    </row>
    <row r="9" spans="1:9" x14ac:dyDescent="0.25">
      <c r="A9" s="171" t="s">
        <v>119</v>
      </c>
      <c r="B9" s="171"/>
      <c r="C9" s="171"/>
      <c r="D9" s="171"/>
      <c r="E9" s="171"/>
      <c r="F9" s="171"/>
      <c r="G9" s="86">
        <v>3</v>
      </c>
      <c r="H9" s="87">
        <v>0</v>
      </c>
      <c r="I9" s="87">
        <v>0</v>
      </c>
    </row>
    <row r="10" spans="1:9" x14ac:dyDescent="0.25">
      <c r="A10" s="171" t="s">
        <v>120</v>
      </c>
      <c r="B10" s="171"/>
      <c r="C10" s="171"/>
      <c r="D10" s="171"/>
      <c r="E10" s="171"/>
      <c r="F10" s="171"/>
      <c r="G10" s="86">
        <v>4</v>
      </c>
      <c r="H10" s="87">
        <v>0</v>
      </c>
      <c r="I10" s="87">
        <v>0</v>
      </c>
    </row>
    <row r="11" spans="1:9" x14ac:dyDescent="0.25">
      <c r="A11" s="171" t="s">
        <v>121</v>
      </c>
      <c r="B11" s="171"/>
      <c r="C11" s="171"/>
      <c r="D11" s="171"/>
      <c r="E11" s="171"/>
      <c r="F11" s="171"/>
      <c r="G11" s="86">
        <v>5</v>
      </c>
      <c r="H11" s="87">
        <v>792988</v>
      </c>
      <c r="I11" s="87">
        <v>14123952</v>
      </c>
    </row>
    <row r="12" spans="1:9" x14ac:dyDescent="0.25">
      <c r="A12" s="171" t="s">
        <v>122</v>
      </c>
      <c r="B12" s="171"/>
      <c r="C12" s="171"/>
      <c r="D12" s="171"/>
      <c r="E12" s="171"/>
      <c r="F12" s="171"/>
      <c r="G12" s="86">
        <v>6</v>
      </c>
      <c r="H12" s="87">
        <v>670374</v>
      </c>
      <c r="I12" s="87">
        <v>2093639</v>
      </c>
    </row>
    <row r="13" spans="1:9" ht="16.5" customHeight="1" x14ac:dyDescent="0.25">
      <c r="A13" s="173" t="s">
        <v>364</v>
      </c>
      <c r="B13" s="173"/>
      <c r="C13" s="173"/>
      <c r="D13" s="173"/>
      <c r="E13" s="173"/>
      <c r="F13" s="173"/>
      <c r="G13" s="88">
        <v>7</v>
      </c>
      <c r="H13" s="89">
        <f>H14+H15+H19+H23+H24+H25+H28+H35</f>
        <v>29428276</v>
      </c>
      <c r="I13" s="89">
        <f>I14+I15+I19+I23+I24+I25+I28+I35</f>
        <v>35016457</v>
      </c>
    </row>
    <row r="14" spans="1:9" x14ac:dyDescent="0.25">
      <c r="A14" s="171" t="s">
        <v>107</v>
      </c>
      <c r="B14" s="171"/>
      <c r="C14" s="171"/>
      <c r="D14" s="171"/>
      <c r="E14" s="171"/>
      <c r="F14" s="171"/>
      <c r="G14" s="86">
        <v>8</v>
      </c>
      <c r="H14" s="87">
        <v>0</v>
      </c>
      <c r="I14" s="87">
        <v>0</v>
      </c>
    </row>
    <row r="15" spans="1:9" x14ac:dyDescent="0.25">
      <c r="A15" s="210" t="s">
        <v>435</v>
      </c>
      <c r="B15" s="210"/>
      <c r="C15" s="210"/>
      <c r="D15" s="210"/>
      <c r="E15" s="210"/>
      <c r="F15" s="210"/>
      <c r="G15" s="88">
        <v>9</v>
      </c>
      <c r="H15" s="89">
        <f>SUM(H16:H18)</f>
        <v>92958</v>
      </c>
      <c r="I15" s="89">
        <f>SUM(I16:I18)</f>
        <v>242541</v>
      </c>
    </row>
    <row r="16" spans="1:9" x14ac:dyDescent="0.25">
      <c r="A16" s="204" t="s">
        <v>123</v>
      </c>
      <c r="B16" s="204"/>
      <c r="C16" s="204"/>
      <c r="D16" s="204"/>
      <c r="E16" s="204"/>
      <c r="F16" s="204"/>
      <c r="G16" s="86">
        <v>10</v>
      </c>
      <c r="H16" s="87">
        <v>92958</v>
      </c>
      <c r="I16" s="87">
        <v>242541</v>
      </c>
    </row>
    <row r="17" spans="1:9" x14ac:dyDescent="0.25">
      <c r="A17" s="204" t="s">
        <v>124</v>
      </c>
      <c r="B17" s="204"/>
      <c r="C17" s="204"/>
      <c r="D17" s="204"/>
      <c r="E17" s="204"/>
      <c r="F17" s="204"/>
      <c r="G17" s="86">
        <v>11</v>
      </c>
      <c r="H17" s="87">
        <v>0</v>
      </c>
      <c r="I17" s="87">
        <v>0</v>
      </c>
    </row>
    <row r="18" spans="1:9" x14ac:dyDescent="0.25">
      <c r="A18" s="204" t="s">
        <v>125</v>
      </c>
      <c r="B18" s="204"/>
      <c r="C18" s="204"/>
      <c r="D18" s="204"/>
      <c r="E18" s="204"/>
      <c r="F18" s="204"/>
      <c r="G18" s="86">
        <v>12</v>
      </c>
      <c r="H18" s="87">
        <v>0</v>
      </c>
      <c r="I18" s="87">
        <v>0</v>
      </c>
    </row>
    <row r="19" spans="1:9" x14ac:dyDescent="0.25">
      <c r="A19" s="210" t="s">
        <v>436</v>
      </c>
      <c r="B19" s="210"/>
      <c r="C19" s="210"/>
      <c r="D19" s="210"/>
      <c r="E19" s="210"/>
      <c r="F19" s="210"/>
      <c r="G19" s="88">
        <v>13</v>
      </c>
      <c r="H19" s="89">
        <f>SUM(H20:H22)</f>
        <v>14905309</v>
      </c>
      <c r="I19" s="89">
        <f>SUM(I20:I22)</f>
        <v>17072060</v>
      </c>
    </row>
    <row r="20" spans="1:9" x14ac:dyDescent="0.25">
      <c r="A20" s="204" t="s">
        <v>108</v>
      </c>
      <c r="B20" s="204"/>
      <c r="C20" s="204"/>
      <c r="D20" s="204"/>
      <c r="E20" s="204"/>
      <c r="F20" s="204"/>
      <c r="G20" s="86">
        <v>14</v>
      </c>
      <c r="H20" s="87">
        <v>10361584</v>
      </c>
      <c r="I20" s="87">
        <v>11836146</v>
      </c>
    </row>
    <row r="21" spans="1:9" x14ac:dyDescent="0.25">
      <c r="A21" s="204" t="s">
        <v>109</v>
      </c>
      <c r="B21" s="204"/>
      <c r="C21" s="204"/>
      <c r="D21" s="204"/>
      <c r="E21" s="204"/>
      <c r="F21" s="204"/>
      <c r="G21" s="86">
        <v>15</v>
      </c>
      <c r="H21" s="87">
        <v>3189661</v>
      </c>
      <c r="I21" s="87">
        <v>3663615</v>
      </c>
    </row>
    <row r="22" spans="1:9" x14ac:dyDescent="0.25">
      <c r="A22" s="204" t="s">
        <v>110</v>
      </c>
      <c r="B22" s="204"/>
      <c r="C22" s="204"/>
      <c r="D22" s="204"/>
      <c r="E22" s="204"/>
      <c r="F22" s="204"/>
      <c r="G22" s="86">
        <v>16</v>
      </c>
      <c r="H22" s="87">
        <v>1354064</v>
      </c>
      <c r="I22" s="87">
        <v>1572299</v>
      </c>
    </row>
    <row r="23" spans="1:9" x14ac:dyDescent="0.25">
      <c r="A23" s="171" t="s">
        <v>111</v>
      </c>
      <c r="B23" s="171"/>
      <c r="C23" s="171"/>
      <c r="D23" s="171"/>
      <c r="E23" s="171"/>
      <c r="F23" s="171"/>
      <c r="G23" s="86">
        <v>17</v>
      </c>
      <c r="H23" s="87">
        <v>5119442</v>
      </c>
      <c r="I23" s="87">
        <v>5710692</v>
      </c>
    </row>
    <row r="24" spans="1:9" x14ac:dyDescent="0.25">
      <c r="A24" s="171" t="s">
        <v>112</v>
      </c>
      <c r="B24" s="171"/>
      <c r="C24" s="171"/>
      <c r="D24" s="171"/>
      <c r="E24" s="171"/>
      <c r="F24" s="171"/>
      <c r="G24" s="86">
        <v>18</v>
      </c>
      <c r="H24" s="87">
        <v>6476472</v>
      </c>
      <c r="I24" s="87">
        <v>7754002</v>
      </c>
    </row>
    <row r="25" spans="1:9" x14ac:dyDescent="0.25">
      <c r="A25" s="210" t="s">
        <v>437</v>
      </c>
      <c r="B25" s="210"/>
      <c r="C25" s="210"/>
      <c r="D25" s="210"/>
      <c r="E25" s="210"/>
      <c r="F25" s="210"/>
      <c r="G25" s="88">
        <v>19</v>
      </c>
      <c r="H25" s="89">
        <f>H26+H27</f>
        <v>0</v>
      </c>
      <c r="I25" s="89">
        <f>I26+I27</f>
        <v>0</v>
      </c>
    </row>
    <row r="26" spans="1:9" x14ac:dyDescent="0.25">
      <c r="A26" s="204" t="s">
        <v>126</v>
      </c>
      <c r="B26" s="204"/>
      <c r="C26" s="204"/>
      <c r="D26" s="204"/>
      <c r="E26" s="204"/>
      <c r="F26" s="204"/>
      <c r="G26" s="86">
        <v>20</v>
      </c>
      <c r="H26" s="87">
        <v>0</v>
      </c>
      <c r="I26" s="87">
        <v>0</v>
      </c>
    </row>
    <row r="27" spans="1:9" x14ac:dyDescent="0.25">
      <c r="A27" s="204" t="s">
        <v>127</v>
      </c>
      <c r="B27" s="204"/>
      <c r="C27" s="204"/>
      <c r="D27" s="204"/>
      <c r="E27" s="204"/>
      <c r="F27" s="204"/>
      <c r="G27" s="86">
        <v>21</v>
      </c>
      <c r="H27" s="87">
        <v>0</v>
      </c>
      <c r="I27" s="87">
        <v>0</v>
      </c>
    </row>
    <row r="28" spans="1:9" x14ac:dyDescent="0.25">
      <c r="A28" s="210" t="s">
        <v>438</v>
      </c>
      <c r="B28" s="210"/>
      <c r="C28" s="210"/>
      <c r="D28" s="210"/>
      <c r="E28" s="210"/>
      <c r="F28" s="210"/>
      <c r="G28" s="88">
        <v>22</v>
      </c>
      <c r="H28" s="89">
        <f>SUM(H29:H34)</f>
        <v>0</v>
      </c>
      <c r="I28" s="89">
        <f>SUM(I29:I34)</f>
        <v>0</v>
      </c>
    </row>
    <row r="29" spans="1:9" x14ac:dyDescent="0.25">
      <c r="A29" s="204" t="s">
        <v>128</v>
      </c>
      <c r="B29" s="204"/>
      <c r="C29" s="204"/>
      <c r="D29" s="204"/>
      <c r="E29" s="204"/>
      <c r="F29" s="204"/>
      <c r="G29" s="86">
        <v>23</v>
      </c>
      <c r="H29" s="87">
        <v>0</v>
      </c>
      <c r="I29" s="87">
        <v>0</v>
      </c>
    </row>
    <row r="30" spans="1:9" x14ac:dyDescent="0.25">
      <c r="A30" s="204" t="s">
        <v>129</v>
      </c>
      <c r="B30" s="204"/>
      <c r="C30" s="204"/>
      <c r="D30" s="204"/>
      <c r="E30" s="204"/>
      <c r="F30" s="204"/>
      <c r="G30" s="86">
        <v>24</v>
      </c>
      <c r="H30" s="87">
        <v>0</v>
      </c>
      <c r="I30" s="87">
        <v>0</v>
      </c>
    </row>
    <row r="31" spans="1:9" x14ac:dyDescent="0.25">
      <c r="A31" s="204" t="s">
        <v>130</v>
      </c>
      <c r="B31" s="204"/>
      <c r="C31" s="204"/>
      <c r="D31" s="204"/>
      <c r="E31" s="204"/>
      <c r="F31" s="204"/>
      <c r="G31" s="86">
        <v>25</v>
      </c>
      <c r="H31" s="87">
        <v>0</v>
      </c>
      <c r="I31" s="87">
        <v>0</v>
      </c>
    </row>
    <row r="32" spans="1:9" x14ac:dyDescent="0.25">
      <c r="A32" s="204" t="s">
        <v>131</v>
      </c>
      <c r="B32" s="204"/>
      <c r="C32" s="204"/>
      <c r="D32" s="204"/>
      <c r="E32" s="204"/>
      <c r="F32" s="204"/>
      <c r="G32" s="86">
        <v>26</v>
      </c>
      <c r="H32" s="87">
        <v>0</v>
      </c>
      <c r="I32" s="87">
        <v>0</v>
      </c>
    </row>
    <row r="33" spans="1:9" x14ac:dyDescent="0.25">
      <c r="A33" s="204" t="s">
        <v>132</v>
      </c>
      <c r="B33" s="204"/>
      <c r="C33" s="204"/>
      <c r="D33" s="204"/>
      <c r="E33" s="204"/>
      <c r="F33" s="204"/>
      <c r="G33" s="86">
        <v>27</v>
      </c>
      <c r="H33" s="87">
        <v>0</v>
      </c>
      <c r="I33" s="87">
        <v>0</v>
      </c>
    </row>
    <row r="34" spans="1:9" x14ac:dyDescent="0.25">
      <c r="A34" s="204" t="s">
        <v>133</v>
      </c>
      <c r="B34" s="204"/>
      <c r="C34" s="204"/>
      <c r="D34" s="204"/>
      <c r="E34" s="204"/>
      <c r="F34" s="204"/>
      <c r="G34" s="86">
        <v>28</v>
      </c>
      <c r="H34" s="87">
        <v>0</v>
      </c>
      <c r="I34" s="87">
        <v>0</v>
      </c>
    </row>
    <row r="35" spans="1:9" x14ac:dyDescent="0.25">
      <c r="A35" s="171" t="s">
        <v>113</v>
      </c>
      <c r="B35" s="171"/>
      <c r="C35" s="171"/>
      <c r="D35" s="171"/>
      <c r="E35" s="171"/>
      <c r="F35" s="171"/>
      <c r="G35" s="86">
        <v>29</v>
      </c>
      <c r="H35" s="87">
        <v>2834095</v>
      </c>
      <c r="I35" s="87">
        <v>4237162</v>
      </c>
    </row>
    <row r="36" spans="1:9" x14ac:dyDescent="0.25">
      <c r="A36" s="173" t="s">
        <v>365</v>
      </c>
      <c r="B36" s="173"/>
      <c r="C36" s="173"/>
      <c r="D36" s="173"/>
      <c r="E36" s="173"/>
      <c r="F36" s="173"/>
      <c r="G36" s="88">
        <v>30</v>
      </c>
      <c r="H36" s="89">
        <f>SUM(H37:H46)</f>
        <v>0</v>
      </c>
      <c r="I36" s="89">
        <f>SUM(I37:I46)</f>
        <v>0</v>
      </c>
    </row>
    <row r="37" spans="1:9" x14ac:dyDescent="0.25">
      <c r="A37" s="171" t="s">
        <v>134</v>
      </c>
      <c r="B37" s="171"/>
      <c r="C37" s="171"/>
      <c r="D37" s="171"/>
      <c r="E37" s="171"/>
      <c r="F37" s="171"/>
      <c r="G37" s="86">
        <v>31</v>
      </c>
      <c r="H37" s="87">
        <v>0</v>
      </c>
      <c r="I37" s="87">
        <v>0</v>
      </c>
    </row>
    <row r="38" spans="1:9" ht="25.15" customHeight="1" x14ac:dyDescent="0.25">
      <c r="A38" s="171" t="s">
        <v>135</v>
      </c>
      <c r="B38" s="171"/>
      <c r="C38" s="171"/>
      <c r="D38" s="171"/>
      <c r="E38" s="171"/>
      <c r="F38" s="171"/>
      <c r="G38" s="86">
        <v>32</v>
      </c>
      <c r="H38" s="87">
        <v>0</v>
      </c>
      <c r="I38" s="87">
        <v>0</v>
      </c>
    </row>
    <row r="39" spans="1:9" ht="28.15" customHeight="1" x14ac:dyDescent="0.25">
      <c r="A39" s="171" t="s">
        <v>136</v>
      </c>
      <c r="B39" s="171"/>
      <c r="C39" s="171"/>
      <c r="D39" s="171"/>
      <c r="E39" s="171"/>
      <c r="F39" s="171"/>
      <c r="G39" s="86">
        <v>33</v>
      </c>
      <c r="H39" s="87">
        <v>0</v>
      </c>
      <c r="I39" s="87">
        <v>0</v>
      </c>
    </row>
    <row r="40" spans="1:9" ht="28.15" customHeight="1" x14ac:dyDescent="0.25">
      <c r="A40" s="171" t="s">
        <v>137</v>
      </c>
      <c r="B40" s="171"/>
      <c r="C40" s="171"/>
      <c r="D40" s="171"/>
      <c r="E40" s="171"/>
      <c r="F40" s="171"/>
      <c r="G40" s="86">
        <v>34</v>
      </c>
      <c r="H40" s="87">
        <v>0</v>
      </c>
      <c r="I40" s="87">
        <v>0</v>
      </c>
    </row>
    <row r="41" spans="1:9" ht="22.9" customHeight="1" x14ac:dyDescent="0.25">
      <c r="A41" s="171" t="s">
        <v>138</v>
      </c>
      <c r="B41" s="171"/>
      <c r="C41" s="171"/>
      <c r="D41" s="171"/>
      <c r="E41" s="171"/>
      <c r="F41" s="171"/>
      <c r="G41" s="86">
        <v>35</v>
      </c>
      <c r="H41" s="87">
        <v>0</v>
      </c>
      <c r="I41" s="87">
        <v>0</v>
      </c>
    </row>
    <row r="42" spans="1:9" x14ac:dyDescent="0.25">
      <c r="A42" s="171" t="s">
        <v>139</v>
      </c>
      <c r="B42" s="171"/>
      <c r="C42" s="171"/>
      <c r="D42" s="171"/>
      <c r="E42" s="171"/>
      <c r="F42" s="171"/>
      <c r="G42" s="86">
        <v>36</v>
      </c>
      <c r="H42" s="87">
        <v>0</v>
      </c>
      <c r="I42" s="87">
        <v>0</v>
      </c>
    </row>
    <row r="43" spans="1:9" x14ac:dyDescent="0.25">
      <c r="A43" s="171" t="s">
        <v>140</v>
      </c>
      <c r="B43" s="171"/>
      <c r="C43" s="171"/>
      <c r="D43" s="171"/>
      <c r="E43" s="171"/>
      <c r="F43" s="171"/>
      <c r="G43" s="86">
        <v>37</v>
      </c>
      <c r="H43" s="87">
        <v>0</v>
      </c>
      <c r="I43" s="87">
        <v>0</v>
      </c>
    </row>
    <row r="44" spans="1:9" x14ac:dyDescent="0.25">
      <c r="A44" s="171" t="s">
        <v>141</v>
      </c>
      <c r="B44" s="171"/>
      <c r="C44" s="171"/>
      <c r="D44" s="171"/>
      <c r="E44" s="171"/>
      <c r="F44" s="171"/>
      <c r="G44" s="86">
        <v>38</v>
      </c>
      <c r="H44" s="87">
        <v>0</v>
      </c>
      <c r="I44" s="87">
        <v>0</v>
      </c>
    </row>
    <row r="45" spans="1:9" x14ac:dyDescent="0.25">
      <c r="A45" s="171" t="s">
        <v>142</v>
      </c>
      <c r="B45" s="171"/>
      <c r="C45" s="171"/>
      <c r="D45" s="171"/>
      <c r="E45" s="171"/>
      <c r="F45" s="171"/>
      <c r="G45" s="86">
        <v>39</v>
      </c>
      <c r="H45" s="87">
        <v>0</v>
      </c>
      <c r="I45" s="87">
        <v>0</v>
      </c>
    </row>
    <row r="46" spans="1:9" x14ac:dyDescent="0.25">
      <c r="A46" s="171" t="s">
        <v>143</v>
      </c>
      <c r="B46" s="171"/>
      <c r="C46" s="171"/>
      <c r="D46" s="171"/>
      <c r="E46" s="171"/>
      <c r="F46" s="171"/>
      <c r="G46" s="86">
        <v>40</v>
      </c>
      <c r="H46" s="87">
        <v>0</v>
      </c>
      <c r="I46" s="87">
        <v>0</v>
      </c>
    </row>
    <row r="47" spans="1:9" x14ac:dyDescent="0.25">
      <c r="A47" s="173" t="s">
        <v>366</v>
      </c>
      <c r="B47" s="173"/>
      <c r="C47" s="173"/>
      <c r="D47" s="173"/>
      <c r="E47" s="173"/>
      <c r="F47" s="173"/>
      <c r="G47" s="88">
        <v>41</v>
      </c>
      <c r="H47" s="89">
        <f>SUM(H48:H54)</f>
        <v>541158</v>
      </c>
      <c r="I47" s="89">
        <f>SUM(I48:I54)</f>
        <v>1205469</v>
      </c>
    </row>
    <row r="48" spans="1:9" ht="23.5" customHeight="1" x14ac:dyDescent="0.25">
      <c r="A48" s="171" t="s">
        <v>144</v>
      </c>
      <c r="B48" s="171"/>
      <c r="C48" s="171"/>
      <c r="D48" s="171"/>
      <c r="E48" s="171"/>
      <c r="F48" s="171"/>
      <c r="G48" s="86">
        <v>42</v>
      </c>
      <c r="H48" s="87">
        <v>0</v>
      </c>
      <c r="I48" s="87">
        <v>35588</v>
      </c>
    </row>
    <row r="49" spans="1:9" x14ac:dyDescent="0.25">
      <c r="A49" s="196" t="s">
        <v>145</v>
      </c>
      <c r="B49" s="196"/>
      <c r="C49" s="196"/>
      <c r="D49" s="196"/>
      <c r="E49" s="196"/>
      <c r="F49" s="196"/>
      <c r="G49" s="86">
        <v>43</v>
      </c>
      <c r="H49" s="87">
        <v>0</v>
      </c>
      <c r="I49" s="87">
        <v>0</v>
      </c>
    </row>
    <row r="50" spans="1:9" x14ac:dyDescent="0.25">
      <c r="A50" s="196" t="s">
        <v>146</v>
      </c>
      <c r="B50" s="196"/>
      <c r="C50" s="196"/>
      <c r="D50" s="196"/>
      <c r="E50" s="196"/>
      <c r="F50" s="196"/>
      <c r="G50" s="86">
        <v>44</v>
      </c>
      <c r="H50" s="87">
        <v>541158</v>
      </c>
      <c r="I50" s="87">
        <v>1169881</v>
      </c>
    </row>
    <row r="51" spans="1:9" x14ac:dyDescent="0.25">
      <c r="A51" s="196" t="s">
        <v>147</v>
      </c>
      <c r="B51" s="196"/>
      <c r="C51" s="196"/>
      <c r="D51" s="196"/>
      <c r="E51" s="196"/>
      <c r="F51" s="196"/>
      <c r="G51" s="86">
        <v>45</v>
      </c>
      <c r="H51" s="87">
        <v>0</v>
      </c>
      <c r="I51" s="87">
        <v>0</v>
      </c>
    </row>
    <row r="52" spans="1:9" x14ac:dyDescent="0.25">
      <c r="A52" s="196" t="s">
        <v>148</v>
      </c>
      <c r="B52" s="196"/>
      <c r="C52" s="196"/>
      <c r="D52" s="196"/>
      <c r="E52" s="196"/>
      <c r="F52" s="196"/>
      <c r="G52" s="86">
        <v>46</v>
      </c>
      <c r="H52" s="87">
        <v>0</v>
      </c>
      <c r="I52" s="87">
        <v>0</v>
      </c>
    </row>
    <row r="53" spans="1:9" x14ac:dyDescent="0.25">
      <c r="A53" s="196" t="s">
        <v>149</v>
      </c>
      <c r="B53" s="196"/>
      <c r="C53" s="196"/>
      <c r="D53" s="196"/>
      <c r="E53" s="196"/>
      <c r="F53" s="196"/>
      <c r="G53" s="86">
        <v>47</v>
      </c>
      <c r="H53" s="87">
        <v>0</v>
      </c>
      <c r="I53" s="87">
        <v>0</v>
      </c>
    </row>
    <row r="54" spans="1:9" x14ac:dyDescent="0.25">
      <c r="A54" s="196" t="s">
        <v>150</v>
      </c>
      <c r="B54" s="196"/>
      <c r="C54" s="196"/>
      <c r="D54" s="196"/>
      <c r="E54" s="196"/>
      <c r="F54" s="196"/>
      <c r="G54" s="86">
        <v>48</v>
      </c>
      <c r="H54" s="87">
        <v>0</v>
      </c>
      <c r="I54" s="87">
        <v>0</v>
      </c>
    </row>
    <row r="55" spans="1:9" ht="30.65" customHeight="1" x14ac:dyDescent="0.25">
      <c r="A55" s="192" t="s">
        <v>151</v>
      </c>
      <c r="B55" s="192"/>
      <c r="C55" s="192"/>
      <c r="D55" s="192"/>
      <c r="E55" s="192"/>
      <c r="F55" s="192"/>
      <c r="G55" s="86">
        <v>49</v>
      </c>
      <c r="H55" s="87">
        <v>0</v>
      </c>
      <c r="I55" s="87">
        <v>0</v>
      </c>
    </row>
    <row r="56" spans="1:9" x14ac:dyDescent="0.25">
      <c r="A56" s="192" t="s">
        <v>152</v>
      </c>
      <c r="B56" s="192"/>
      <c r="C56" s="192"/>
      <c r="D56" s="192"/>
      <c r="E56" s="192"/>
      <c r="F56" s="192"/>
      <c r="G56" s="86">
        <v>50</v>
      </c>
      <c r="H56" s="87">
        <v>0</v>
      </c>
      <c r="I56" s="87">
        <v>0</v>
      </c>
    </row>
    <row r="57" spans="1:9" ht="28.9" customHeight="1" x14ac:dyDescent="0.25">
      <c r="A57" s="192" t="s">
        <v>153</v>
      </c>
      <c r="B57" s="192"/>
      <c r="C57" s="192"/>
      <c r="D57" s="192"/>
      <c r="E57" s="192"/>
      <c r="F57" s="192"/>
      <c r="G57" s="86">
        <v>51</v>
      </c>
      <c r="H57" s="87">
        <v>0</v>
      </c>
      <c r="I57" s="87">
        <v>0</v>
      </c>
    </row>
    <row r="58" spans="1:9" x14ac:dyDescent="0.25">
      <c r="A58" s="192" t="s">
        <v>154</v>
      </c>
      <c r="B58" s="192"/>
      <c r="C58" s="192"/>
      <c r="D58" s="192"/>
      <c r="E58" s="192"/>
      <c r="F58" s="192"/>
      <c r="G58" s="86">
        <v>52</v>
      </c>
      <c r="H58" s="87">
        <v>0</v>
      </c>
      <c r="I58" s="87">
        <v>0</v>
      </c>
    </row>
    <row r="59" spans="1:9" x14ac:dyDescent="0.25">
      <c r="A59" s="173" t="s">
        <v>367</v>
      </c>
      <c r="B59" s="173"/>
      <c r="C59" s="173"/>
      <c r="D59" s="173"/>
      <c r="E59" s="173"/>
      <c r="F59" s="173"/>
      <c r="G59" s="88">
        <v>53</v>
      </c>
      <c r="H59" s="89">
        <f>H7+H36+H55+H56</f>
        <v>29177923</v>
      </c>
      <c r="I59" s="89">
        <f>I7+I36+I55+I56</f>
        <v>46623643</v>
      </c>
    </row>
    <row r="60" spans="1:9" x14ac:dyDescent="0.25">
      <c r="A60" s="173" t="s">
        <v>368</v>
      </c>
      <c r="B60" s="173"/>
      <c r="C60" s="173"/>
      <c r="D60" s="173"/>
      <c r="E60" s="173"/>
      <c r="F60" s="173"/>
      <c r="G60" s="88">
        <v>54</v>
      </c>
      <c r="H60" s="89">
        <f>H13+H47+H57+H58</f>
        <v>29969434</v>
      </c>
      <c r="I60" s="89">
        <f>I13+I47+I57+I58</f>
        <v>36221926</v>
      </c>
    </row>
    <row r="61" spans="1:9" x14ac:dyDescent="0.25">
      <c r="A61" s="173" t="s">
        <v>370</v>
      </c>
      <c r="B61" s="173"/>
      <c r="C61" s="173"/>
      <c r="D61" s="173"/>
      <c r="E61" s="173"/>
      <c r="F61" s="173"/>
      <c r="G61" s="88">
        <v>55</v>
      </c>
      <c r="H61" s="89">
        <f>H59-H60</f>
        <v>-791511</v>
      </c>
      <c r="I61" s="89">
        <f>I59-I60</f>
        <v>10401717</v>
      </c>
    </row>
    <row r="62" spans="1:9" x14ac:dyDescent="0.25">
      <c r="A62" s="205" t="s">
        <v>371</v>
      </c>
      <c r="B62" s="205"/>
      <c r="C62" s="205"/>
      <c r="D62" s="205"/>
      <c r="E62" s="205"/>
      <c r="F62" s="205"/>
      <c r="G62" s="88">
        <v>56</v>
      </c>
      <c r="H62" s="89">
        <f>+IF((H59-H60)&gt;0,(H59-H60),0)</f>
        <v>0</v>
      </c>
      <c r="I62" s="89">
        <f>+IF((I59-I60)&gt;0,(I59-I60),0)</f>
        <v>10401717</v>
      </c>
    </row>
    <row r="63" spans="1:9" x14ac:dyDescent="0.25">
      <c r="A63" s="205" t="s">
        <v>372</v>
      </c>
      <c r="B63" s="205"/>
      <c r="C63" s="205"/>
      <c r="D63" s="205"/>
      <c r="E63" s="205"/>
      <c r="F63" s="205"/>
      <c r="G63" s="88">
        <v>57</v>
      </c>
      <c r="H63" s="89">
        <f>+IF((H59-H60)&lt;0,(H59-H60),0)</f>
        <v>-791511</v>
      </c>
      <c r="I63" s="89">
        <f>+IF((I59-I60)&lt;0,(I59-I60),0)</f>
        <v>0</v>
      </c>
    </row>
    <row r="64" spans="1:9" x14ac:dyDescent="0.25">
      <c r="A64" s="192" t="s">
        <v>114</v>
      </c>
      <c r="B64" s="192"/>
      <c r="C64" s="192"/>
      <c r="D64" s="192"/>
      <c r="E64" s="192"/>
      <c r="F64" s="192"/>
      <c r="G64" s="86">
        <v>58</v>
      </c>
      <c r="H64" s="87">
        <v>41926</v>
      </c>
      <c r="I64" s="87">
        <v>251976</v>
      </c>
    </row>
    <row r="65" spans="1:9" x14ac:dyDescent="0.25">
      <c r="A65" s="173" t="s">
        <v>373</v>
      </c>
      <c r="B65" s="173"/>
      <c r="C65" s="173"/>
      <c r="D65" s="173"/>
      <c r="E65" s="173"/>
      <c r="F65" s="173"/>
      <c r="G65" s="88">
        <v>59</v>
      </c>
      <c r="H65" s="89">
        <f>H61-H64</f>
        <v>-833437</v>
      </c>
      <c r="I65" s="89">
        <f>I61-I64</f>
        <v>10149741</v>
      </c>
    </row>
    <row r="66" spans="1:9" x14ac:dyDescent="0.25">
      <c r="A66" s="205" t="s">
        <v>374</v>
      </c>
      <c r="B66" s="205"/>
      <c r="C66" s="205"/>
      <c r="D66" s="205"/>
      <c r="E66" s="205"/>
      <c r="F66" s="205"/>
      <c r="G66" s="88">
        <v>60</v>
      </c>
      <c r="H66" s="89">
        <f>+IF((H61-H64)&gt;0,(H61-H64),0)</f>
        <v>0</v>
      </c>
      <c r="I66" s="89">
        <f>+IF((I61-I64)&gt;0,(I61-I64),0)</f>
        <v>10149741</v>
      </c>
    </row>
    <row r="67" spans="1:9" x14ac:dyDescent="0.25">
      <c r="A67" s="205" t="s">
        <v>375</v>
      </c>
      <c r="B67" s="205"/>
      <c r="C67" s="205"/>
      <c r="D67" s="205"/>
      <c r="E67" s="205"/>
      <c r="F67" s="205"/>
      <c r="G67" s="88">
        <v>61</v>
      </c>
      <c r="H67" s="89">
        <f>+IF((H61-H64)&lt;0,(H61-H64),0)</f>
        <v>-833437</v>
      </c>
      <c r="I67" s="89">
        <f>+IF((I61-I64)&lt;0,(I61-I64),0)</f>
        <v>0</v>
      </c>
    </row>
    <row r="68" spans="1:9" x14ac:dyDescent="0.25">
      <c r="A68" s="194" t="s">
        <v>155</v>
      </c>
      <c r="B68" s="194"/>
      <c r="C68" s="194"/>
      <c r="D68" s="194"/>
      <c r="E68" s="194"/>
      <c r="F68" s="194"/>
      <c r="G68" s="206"/>
      <c r="H68" s="206"/>
      <c r="I68" s="206"/>
    </row>
    <row r="69" spans="1:9" ht="25.9" customHeight="1" x14ac:dyDescent="0.25">
      <c r="A69" s="173" t="s">
        <v>376</v>
      </c>
      <c r="B69" s="173"/>
      <c r="C69" s="173"/>
      <c r="D69" s="173"/>
      <c r="E69" s="173"/>
      <c r="F69" s="173"/>
      <c r="G69" s="88">
        <v>62</v>
      </c>
      <c r="H69" s="89">
        <f>H70-H71</f>
        <v>0</v>
      </c>
      <c r="I69" s="89">
        <f>I70-I71</f>
        <v>0</v>
      </c>
    </row>
    <row r="70" spans="1:9" x14ac:dyDescent="0.25">
      <c r="A70" s="196" t="s">
        <v>156</v>
      </c>
      <c r="B70" s="196"/>
      <c r="C70" s="196"/>
      <c r="D70" s="196"/>
      <c r="E70" s="196"/>
      <c r="F70" s="196"/>
      <c r="G70" s="86">
        <v>63</v>
      </c>
      <c r="H70" s="87">
        <v>0</v>
      </c>
      <c r="I70" s="87">
        <v>0</v>
      </c>
    </row>
    <row r="71" spans="1:9" x14ac:dyDescent="0.25">
      <c r="A71" s="196" t="s">
        <v>157</v>
      </c>
      <c r="B71" s="196"/>
      <c r="C71" s="196"/>
      <c r="D71" s="196"/>
      <c r="E71" s="196"/>
      <c r="F71" s="196"/>
      <c r="G71" s="86">
        <v>64</v>
      </c>
      <c r="H71" s="87">
        <v>0</v>
      </c>
      <c r="I71" s="87">
        <v>0</v>
      </c>
    </row>
    <row r="72" spans="1:9" x14ac:dyDescent="0.25">
      <c r="A72" s="192" t="s">
        <v>158</v>
      </c>
      <c r="B72" s="192"/>
      <c r="C72" s="192"/>
      <c r="D72" s="192"/>
      <c r="E72" s="192"/>
      <c r="F72" s="192"/>
      <c r="G72" s="86">
        <v>65</v>
      </c>
      <c r="H72" s="87">
        <v>0</v>
      </c>
      <c r="I72" s="87">
        <v>0</v>
      </c>
    </row>
    <row r="73" spans="1:9" x14ac:dyDescent="0.25">
      <c r="A73" s="205" t="s">
        <v>377</v>
      </c>
      <c r="B73" s="205"/>
      <c r="C73" s="205"/>
      <c r="D73" s="205"/>
      <c r="E73" s="205"/>
      <c r="F73" s="205"/>
      <c r="G73" s="88">
        <v>66</v>
      </c>
      <c r="H73" s="95">
        <v>0</v>
      </c>
      <c r="I73" s="95">
        <v>0</v>
      </c>
    </row>
    <row r="74" spans="1:9" x14ac:dyDescent="0.25">
      <c r="A74" s="205" t="s">
        <v>378</v>
      </c>
      <c r="B74" s="205"/>
      <c r="C74" s="205"/>
      <c r="D74" s="205"/>
      <c r="E74" s="205"/>
      <c r="F74" s="205"/>
      <c r="G74" s="88">
        <v>67</v>
      </c>
      <c r="H74" s="95">
        <v>0</v>
      </c>
      <c r="I74" s="95">
        <v>0</v>
      </c>
    </row>
    <row r="75" spans="1:9" x14ac:dyDescent="0.25">
      <c r="A75" s="194" t="s">
        <v>159</v>
      </c>
      <c r="B75" s="194"/>
      <c r="C75" s="194"/>
      <c r="D75" s="194"/>
      <c r="E75" s="194"/>
      <c r="F75" s="194"/>
      <c r="G75" s="206"/>
      <c r="H75" s="206"/>
      <c r="I75" s="206"/>
    </row>
    <row r="76" spans="1:9" x14ac:dyDescent="0.25">
      <c r="A76" s="173" t="s">
        <v>379</v>
      </c>
      <c r="B76" s="173"/>
      <c r="C76" s="173"/>
      <c r="D76" s="173"/>
      <c r="E76" s="173"/>
      <c r="F76" s="173"/>
      <c r="G76" s="88">
        <v>68</v>
      </c>
      <c r="H76" s="95">
        <v>0</v>
      </c>
      <c r="I76" s="95">
        <v>0</v>
      </c>
    </row>
    <row r="77" spans="1:9" x14ac:dyDescent="0.25">
      <c r="A77" s="217" t="s">
        <v>380</v>
      </c>
      <c r="B77" s="217"/>
      <c r="C77" s="217"/>
      <c r="D77" s="217"/>
      <c r="E77" s="217"/>
      <c r="F77" s="217"/>
      <c r="G77" s="96">
        <v>69</v>
      </c>
      <c r="H77" s="97">
        <v>0</v>
      </c>
      <c r="I77" s="97">
        <v>0</v>
      </c>
    </row>
    <row r="78" spans="1:9" x14ac:dyDescent="0.25">
      <c r="A78" s="217" t="s">
        <v>381</v>
      </c>
      <c r="B78" s="217"/>
      <c r="C78" s="217"/>
      <c r="D78" s="217"/>
      <c r="E78" s="217"/>
      <c r="F78" s="217"/>
      <c r="G78" s="96">
        <v>70</v>
      </c>
      <c r="H78" s="97">
        <v>0</v>
      </c>
      <c r="I78" s="97">
        <v>0</v>
      </c>
    </row>
    <row r="79" spans="1:9" x14ac:dyDescent="0.25">
      <c r="A79" s="173" t="s">
        <v>382</v>
      </c>
      <c r="B79" s="173"/>
      <c r="C79" s="173"/>
      <c r="D79" s="173"/>
      <c r="E79" s="173"/>
      <c r="F79" s="173"/>
      <c r="G79" s="88">
        <v>71</v>
      </c>
      <c r="H79" s="95">
        <v>0</v>
      </c>
      <c r="I79" s="95">
        <v>0</v>
      </c>
    </row>
    <row r="80" spans="1:9" x14ac:dyDescent="0.25">
      <c r="A80" s="173" t="s">
        <v>383</v>
      </c>
      <c r="B80" s="173"/>
      <c r="C80" s="173"/>
      <c r="D80" s="173"/>
      <c r="E80" s="173"/>
      <c r="F80" s="173"/>
      <c r="G80" s="88">
        <v>72</v>
      </c>
      <c r="H80" s="95">
        <v>0</v>
      </c>
      <c r="I80" s="95">
        <v>0</v>
      </c>
    </row>
    <row r="81" spans="1:9" x14ac:dyDescent="0.25">
      <c r="A81" s="205" t="s">
        <v>384</v>
      </c>
      <c r="B81" s="205"/>
      <c r="C81" s="205"/>
      <c r="D81" s="205"/>
      <c r="E81" s="205"/>
      <c r="F81" s="205"/>
      <c r="G81" s="88">
        <v>73</v>
      </c>
      <c r="H81" s="95">
        <v>0</v>
      </c>
      <c r="I81" s="95">
        <v>0</v>
      </c>
    </row>
    <row r="82" spans="1:9" x14ac:dyDescent="0.25">
      <c r="A82" s="205" t="s">
        <v>385</v>
      </c>
      <c r="B82" s="205"/>
      <c r="C82" s="205"/>
      <c r="D82" s="205"/>
      <c r="E82" s="205"/>
      <c r="F82" s="205"/>
      <c r="G82" s="88">
        <v>74</v>
      </c>
      <c r="H82" s="95">
        <v>0</v>
      </c>
      <c r="I82" s="95">
        <v>0</v>
      </c>
    </row>
    <row r="83" spans="1:9" x14ac:dyDescent="0.25">
      <c r="A83" s="194" t="s">
        <v>115</v>
      </c>
      <c r="B83" s="194"/>
      <c r="C83" s="194"/>
      <c r="D83" s="194"/>
      <c r="E83" s="194"/>
      <c r="F83" s="194"/>
      <c r="G83" s="206"/>
      <c r="H83" s="206"/>
      <c r="I83" s="206"/>
    </row>
    <row r="84" spans="1:9" x14ac:dyDescent="0.25">
      <c r="A84" s="207" t="s">
        <v>386</v>
      </c>
      <c r="B84" s="207"/>
      <c r="C84" s="207"/>
      <c r="D84" s="207"/>
      <c r="E84" s="207"/>
      <c r="F84" s="207"/>
      <c r="G84" s="88">
        <v>75</v>
      </c>
      <c r="H84" s="98">
        <f>H85+H86</f>
        <v>0</v>
      </c>
      <c r="I84" s="98">
        <f>I85+I86</f>
        <v>0</v>
      </c>
    </row>
    <row r="85" spans="1:9" x14ac:dyDescent="0.25">
      <c r="A85" s="208" t="s">
        <v>160</v>
      </c>
      <c r="B85" s="208"/>
      <c r="C85" s="208"/>
      <c r="D85" s="208"/>
      <c r="E85" s="208"/>
      <c r="F85" s="208"/>
      <c r="G85" s="86">
        <v>76</v>
      </c>
      <c r="H85" s="99">
        <v>0</v>
      </c>
      <c r="I85" s="99">
        <v>0</v>
      </c>
    </row>
    <row r="86" spans="1:9" x14ac:dyDescent="0.25">
      <c r="A86" s="208" t="s">
        <v>161</v>
      </c>
      <c r="B86" s="208"/>
      <c r="C86" s="208"/>
      <c r="D86" s="208"/>
      <c r="E86" s="208"/>
      <c r="F86" s="208"/>
      <c r="G86" s="86">
        <v>77</v>
      </c>
      <c r="H86" s="99">
        <v>0</v>
      </c>
      <c r="I86" s="99">
        <v>0</v>
      </c>
    </row>
    <row r="87" spans="1:9" x14ac:dyDescent="0.25">
      <c r="A87" s="214" t="s">
        <v>117</v>
      </c>
      <c r="B87" s="214"/>
      <c r="C87" s="214"/>
      <c r="D87" s="214"/>
      <c r="E87" s="214"/>
      <c r="F87" s="214"/>
      <c r="G87" s="215"/>
      <c r="H87" s="215"/>
      <c r="I87" s="215"/>
    </row>
    <row r="88" spans="1:9" x14ac:dyDescent="0.25">
      <c r="A88" s="216" t="s">
        <v>162</v>
      </c>
      <c r="B88" s="216"/>
      <c r="C88" s="216"/>
      <c r="D88" s="216"/>
      <c r="E88" s="216"/>
      <c r="F88" s="216"/>
      <c r="G88" s="86">
        <v>78</v>
      </c>
      <c r="H88" s="99">
        <v>-833437</v>
      </c>
      <c r="I88" s="99">
        <v>10149741</v>
      </c>
    </row>
    <row r="89" spans="1:9" ht="29.25" customHeight="1" x14ac:dyDescent="0.25">
      <c r="A89" s="213" t="s">
        <v>431</v>
      </c>
      <c r="B89" s="213"/>
      <c r="C89" s="213"/>
      <c r="D89" s="213"/>
      <c r="E89" s="213"/>
      <c r="F89" s="213"/>
      <c r="G89" s="88">
        <v>79</v>
      </c>
      <c r="H89" s="98">
        <f>H90+H97</f>
        <v>-1773</v>
      </c>
      <c r="I89" s="98">
        <f>I90+I97</f>
        <v>2344</v>
      </c>
    </row>
    <row r="90" spans="1:9" ht="24.65" customHeight="1" x14ac:dyDescent="0.25">
      <c r="A90" s="209" t="s">
        <v>439</v>
      </c>
      <c r="B90" s="209"/>
      <c r="C90" s="209"/>
      <c r="D90" s="209"/>
      <c r="E90" s="209"/>
      <c r="F90" s="209"/>
      <c r="G90" s="88">
        <v>80</v>
      </c>
      <c r="H90" s="98">
        <f>SUM(H91:H95)</f>
        <v>-1773</v>
      </c>
      <c r="I90" s="98">
        <f>SUM(I91:I95)</f>
        <v>2344</v>
      </c>
    </row>
    <row r="91" spans="1:9" ht="24.65" customHeight="1" x14ac:dyDescent="0.25">
      <c r="A91" s="196" t="s">
        <v>349</v>
      </c>
      <c r="B91" s="196"/>
      <c r="C91" s="196"/>
      <c r="D91" s="196"/>
      <c r="E91" s="196"/>
      <c r="F91" s="196"/>
      <c r="G91" s="88">
        <v>81</v>
      </c>
      <c r="H91" s="99">
        <v>0</v>
      </c>
      <c r="I91" s="99">
        <v>0</v>
      </c>
    </row>
    <row r="92" spans="1:9" ht="39" customHeight="1" x14ac:dyDescent="0.25">
      <c r="A92" s="196" t="s">
        <v>350</v>
      </c>
      <c r="B92" s="196"/>
      <c r="C92" s="196"/>
      <c r="D92" s="196"/>
      <c r="E92" s="196"/>
      <c r="F92" s="196"/>
      <c r="G92" s="88">
        <v>82</v>
      </c>
      <c r="H92" s="99">
        <v>0</v>
      </c>
      <c r="I92" s="99">
        <v>0</v>
      </c>
    </row>
    <row r="93" spans="1:9" ht="44.25" customHeight="1" x14ac:dyDescent="0.25">
      <c r="A93" s="196" t="s">
        <v>351</v>
      </c>
      <c r="B93" s="196"/>
      <c r="C93" s="196"/>
      <c r="D93" s="196"/>
      <c r="E93" s="196"/>
      <c r="F93" s="196"/>
      <c r="G93" s="88">
        <v>83</v>
      </c>
      <c r="H93" s="99">
        <v>0</v>
      </c>
      <c r="I93" s="99">
        <v>0</v>
      </c>
    </row>
    <row r="94" spans="1:9" ht="16.5" customHeight="1" x14ac:dyDescent="0.25">
      <c r="A94" s="196" t="s">
        <v>352</v>
      </c>
      <c r="B94" s="196"/>
      <c r="C94" s="196"/>
      <c r="D94" s="196"/>
      <c r="E94" s="196"/>
      <c r="F94" s="196"/>
      <c r="G94" s="88">
        <v>84</v>
      </c>
      <c r="H94" s="99">
        <v>-1773</v>
      </c>
      <c r="I94" s="99">
        <v>2344</v>
      </c>
    </row>
    <row r="95" spans="1:9" ht="13.5" customHeight="1" x14ac:dyDescent="0.25">
      <c r="A95" s="196" t="s">
        <v>353</v>
      </c>
      <c r="B95" s="196"/>
      <c r="C95" s="196"/>
      <c r="D95" s="196"/>
      <c r="E95" s="196"/>
      <c r="F95" s="196"/>
      <c r="G95" s="88">
        <v>85</v>
      </c>
      <c r="H95" s="99">
        <v>0</v>
      </c>
      <c r="I95" s="99">
        <v>0</v>
      </c>
    </row>
    <row r="96" spans="1:9" ht="24.65" customHeight="1" x14ac:dyDescent="0.25">
      <c r="A96" s="196" t="s">
        <v>354</v>
      </c>
      <c r="B96" s="196"/>
      <c r="C96" s="196"/>
      <c r="D96" s="196"/>
      <c r="E96" s="196"/>
      <c r="F96" s="196"/>
      <c r="G96" s="88">
        <v>86</v>
      </c>
      <c r="H96" s="99">
        <v>0</v>
      </c>
      <c r="I96" s="99">
        <v>0</v>
      </c>
    </row>
    <row r="97" spans="1:9" ht="24.65" customHeight="1" x14ac:dyDescent="0.25">
      <c r="A97" s="209" t="s">
        <v>432</v>
      </c>
      <c r="B97" s="209"/>
      <c r="C97" s="209"/>
      <c r="D97" s="209"/>
      <c r="E97" s="209"/>
      <c r="F97" s="209"/>
      <c r="G97" s="88">
        <v>87</v>
      </c>
      <c r="H97" s="98">
        <f>SUM(H98:H105)</f>
        <v>0</v>
      </c>
      <c r="I97" s="98">
        <f>SUM(I98:I105)</f>
        <v>0</v>
      </c>
    </row>
    <row r="98" spans="1:9" x14ac:dyDescent="0.25">
      <c r="A98" s="196" t="s">
        <v>163</v>
      </c>
      <c r="B98" s="196"/>
      <c r="C98" s="196"/>
      <c r="D98" s="196"/>
      <c r="E98" s="196"/>
      <c r="F98" s="196"/>
      <c r="G98" s="86">
        <v>88</v>
      </c>
      <c r="H98" s="99">
        <v>0</v>
      </c>
      <c r="I98" s="99">
        <v>0</v>
      </c>
    </row>
    <row r="99" spans="1:9" ht="35.25" customHeight="1" x14ac:dyDescent="0.25">
      <c r="A99" s="196" t="s">
        <v>355</v>
      </c>
      <c r="B99" s="196"/>
      <c r="C99" s="196"/>
      <c r="D99" s="196"/>
      <c r="E99" s="196"/>
      <c r="F99" s="196"/>
      <c r="G99" s="86">
        <v>89</v>
      </c>
      <c r="H99" s="99">
        <v>0</v>
      </c>
      <c r="I99" s="99">
        <v>0</v>
      </c>
    </row>
    <row r="100" spans="1:9" x14ac:dyDescent="0.25">
      <c r="A100" s="196" t="s">
        <v>356</v>
      </c>
      <c r="B100" s="196"/>
      <c r="C100" s="196"/>
      <c r="D100" s="196"/>
      <c r="E100" s="196"/>
      <c r="F100" s="196"/>
      <c r="G100" s="86">
        <v>90</v>
      </c>
      <c r="H100" s="99">
        <v>0</v>
      </c>
      <c r="I100" s="99">
        <v>0</v>
      </c>
    </row>
    <row r="101" spans="1:9" ht="33.75" customHeight="1" x14ac:dyDescent="0.25">
      <c r="A101" s="196" t="s">
        <v>357</v>
      </c>
      <c r="B101" s="196"/>
      <c r="C101" s="196"/>
      <c r="D101" s="196"/>
      <c r="E101" s="196"/>
      <c r="F101" s="196"/>
      <c r="G101" s="86">
        <v>91</v>
      </c>
      <c r="H101" s="99">
        <v>0</v>
      </c>
      <c r="I101" s="99">
        <v>0</v>
      </c>
    </row>
    <row r="102" spans="1:9" ht="29.25" customHeight="1" x14ac:dyDescent="0.25">
      <c r="A102" s="196" t="s">
        <v>358</v>
      </c>
      <c r="B102" s="196"/>
      <c r="C102" s="196"/>
      <c r="D102" s="196"/>
      <c r="E102" s="196"/>
      <c r="F102" s="196"/>
      <c r="G102" s="86">
        <v>92</v>
      </c>
      <c r="H102" s="99">
        <v>0</v>
      </c>
      <c r="I102" s="99">
        <v>0</v>
      </c>
    </row>
    <row r="103" spans="1:9" x14ac:dyDescent="0.25">
      <c r="A103" s="196" t="s">
        <v>359</v>
      </c>
      <c r="B103" s="196"/>
      <c r="C103" s="196"/>
      <c r="D103" s="196"/>
      <c r="E103" s="196"/>
      <c r="F103" s="196"/>
      <c r="G103" s="86">
        <v>93</v>
      </c>
      <c r="H103" s="99">
        <v>0</v>
      </c>
      <c r="I103" s="99">
        <v>0</v>
      </c>
    </row>
    <row r="104" spans="1:9" ht="24.75" customHeight="1" x14ac:dyDescent="0.25">
      <c r="A104" s="196" t="s">
        <v>360</v>
      </c>
      <c r="B104" s="196"/>
      <c r="C104" s="196"/>
      <c r="D104" s="196"/>
      <c r="E104" s="196"/>
      <c r="F104" s="196"/>
      <c r="G104" s="86">
        <v>94</v>
      </c>
      <c r="H104" s="99">
        <v>0</v>
      </c>
      <c r="I104" s="99">
        <v>0</v>
      </c>
    </row>
    <row r="105" spans="1:9" ht="15.75" customHeight="1" x14ac:dyDescent="0.25">
      <c r="A105" s="196" t="s">
        <v>361</v>
      </c>
      <c r="B105" s="196"/>
      <c r="C105" s="196"/>
      <c r="D105" s="196"/>
      <c r="E105" s="196"/>
      <c r="F105" s="196"/>
      <c r="G105" s="86">
        <v>95</v>
      </c>
      <c r="H105" s="99">
        <v>0</v>
      </c>
      <c r="I105" s="99">
        <v>0</v>
      </c>
    </row>
    <row r="106" spans="1:9" ht="24.75" customHeight="1" x14ac:dyDescent="0.25">
      <c r="A106" s="196" t="s">
        <v>362</v>
      </c>
      <c r="B106" s="196"/>
      <c r="C106" s="196"/>
      <c r="D106" s="196"/>
      <c r="E106" s="196"/>
      <c r="F106" s="196"/>
      <c r="G106" s="86">
        <v>96</v>
      </c>
      <c r="H106" s="99">
        <v>0</v>
      </c>
      <c r="I106" s="99">
        <v>0</v>
      </c>
    </row>
    <row r="107" spans="1:9" ht="27.65" customHeight="1" x14ac:dyDescent="0.25">
      <c r="A107" s="213" t="s">
        <v>434</v>
      </c>
      <c r="B107" s="213"/>
      <c r="C107" s="213"/>
      <c r="D107" s="213"/>
      <c r="E107" s="213"/>
      <c r="F107" s="213"/>
      <c r="G107" s="88">
        <v>97</v>
      </c>
      <c r="H107" s="98">
        <f>H90+H97-H106-H96</f>
        <v>-1773</v>
      </c>
      <c r="I107" s="98">
        <f>I90+I97-I106-I96</f>
        <v>2344</v>
      </c>
    </row>
    <row r="108" spans="1:9" x14ac:dyDescent="0.25">
      <c r="A108" s="213" t="s">
        <v>369</v>
      </c>
      <c r="B108" s="213"/>
      <c r="C108" s="213"/>
      <c r="D108" s="213"/>
      <c r="E108" s="213"/>
      <c r="F108" s="213"/>
      <c r="G108" s="88">
        <v>98</v>
      </c>
      <c r="H108" s="98">
        <f>H88+H107</f>
        <v>-835210</v>
      </c>
      <c r="I108" s="98">
        <f>I88+I107</f>
        <v>10152085</v>
      </c>
    </row>
    <row r="109" spans="1:9" x14ac:dyDescent="0.25">
      <c r="A109" s="194" t="s">
        <v>164</v>
      </c>
      <c r="B109" s="194"/>
      <c r="C109" s="194"/>
      <c r="D109" s="194"/>
      <c r="E109" s="194"/>
      <c r="F109" s="194"/>
      <c r="G109" s="206"/>
      <c r="H109" s="206"/>
      <c r="I109" s="206"/>
    </row>
    <row r="110" spans="1:9" ht="24.75" customHeight="1" x14ac:dyDescent="0.25">
      <c r="A110" s="207" t="s">
        <v>433</v>
      </c>
      <c r="B110" s="207"/>
      <c r="C110" s="207"/>
      <c r="D110" s="207"/>
      <c r="E110" s="207"/>
      <c r="F110" s="207"/>
      <c r="G110" s="88">
        <v>99</v>
      </c>
      <c r="H110" s="98">
        <f>H111+H112</f>
        <v>0</v>
      </c>
      <c r="I110" s="98">
        <f>I111+I112</f>
        <v>0</v>
      </c>
    </row>
    <row r="111" spans="1:9" x14ac:dyDescent="0.25">
      <c r="A111" s="208" t="s">
        <v>116</v>
      </c>
      <c r="B111" s="208"/>
      <c r="C111" s="208"/>
      <c r="D111" s="208"/>
      <c r="E111" s="208"/>
      <c r="F111" s="208"/>
      <c r="G111" s="86">
        <v>100</v>
      </c>
      <c r="H111" s="99">
        <v>0</v>
      </c>
      <c r="I111" s="99">
        <v>0</v>
      </c>
    </row>
    <row r="112" spans="1:9" x14ac:dyDescent="0.25">
      <c r="A112" s="208" t="s">
        <v>165</v>
      </c>
      <c r="B112" s="208"/>
      <c r="C112" s="208"/>
      <c r="D112" s="208"/>
      <c r="E112" s="208"/>
      <c r="F112" s="208"/>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796875" defaultRowHeight="12.5" x14ac:dyDescent="0.25"/>
  <cols>
    <col min="1" max="6" width="9.1796875" style="11"/>
    <col min="7" max="7" width="9.1796875" style="12"/>
    <col min="8" max="9" width="16.26953125" style="32" customWidth="1"/>
    <col min="10" max="16384" width="9.1796875" style="11"/>
  </cols>
  <sheetData>
    <row r="1" spans="1:9" x14ac:dyDescent="0.25">
      <c r="A1" s="203" t="s">
        <v>166</v>
      </c>
      <c r="B1" s="218"/>
      <c r="C1" s="218"/>
      <c r="D1" s="218"/>
      <c r="E1" s="218"/>
      <c r="F1" s="218"/>
      <c r="G1" s="218"/>
      <c r="H1" s="218"/>
      <c r="I1" s="218"/>
    </row>
    <row r="2" spans="1:9" x14ac:dyDescent="0.25">
      <c r="A2" s="202" t="s">
        <v>461</v>
      </c>
      <c r="B2" s="178"/>
      <c r="C2" s="178"/>
      <c r="D2" s="178"/>
      <c r="E2" s="178"/>
      <c r="F2" s="178"/>
      <c r="G2" s="178"/>
      <c r="H2" s="178"/>
      <c r="I2" s="178"/>
    </row>
    <row r="3" spans="1:9" x14ac:dyDescent="0.25">
      <c r="A3" s="221" t="s">
        <v>443</v>
      </c>
      <c r="B3" s="222"/>
      <c r="C3" s="222"/>
      <c r="D3" s="222"/>
      <c r="E3" s="222"/>
      <c r="F3" s="222"/>
      <c r="G3" s="222"/>
      <c r="H3" s="222"/>
      <c r="I3" s="222"/>
    </row>
    <row r="4" spans="1:9" x14ac:dyDescent="0.25">
      <c r="A4" s="219" t="s">
        <v>458</v>
      </c>
      <c r="B4" s="182"/>
      <c r="C4" s="182"/>
      <c r="D4" s="182"/>
      <c r="E4" s="182"/>
      <c r="F4" s="182"/>
      <c r="G4" s="182"/>
      <c r="H4" s="182"/>
      <c r="I4" s="183"/>
    </row>
    <row r="5" spans="1:9" ht="21" x14ac:dyDescent="0.25">
      <c r="A5" s="197" t="s">
        <v>2</v>
      </c>
      <c r="B5" s="198"/>
      <c r="C5" s="198"/>
      <c r="D5" s="198"/>
      <c r="E5" s="198"/>
      <c r="F5" s="198"/>
      <c r="G5" s="100" t="s">
        <v>106</v>
      </c>
      <c r="H5" s="93" t="s">
        <v>292</v>
      </c>
      <c r="I5" s="93" t="s">
        <v>276</v>
      </c>
    </row>
    <row r="6" spans="1:9" x14ac:dyDescent="0.25">
      <c r="A6" s="223">
        <v>1</v>
      </c>
      <c r="B6" s="198"/>
      <c r="C6" s="198"/>
      <c r="D6" s="198"/>
      <c r="E6" s="198"/>
      <c r="F6" s="198"/>
      <c r="G6" s="93">
        <v>2</v>
      </c>
      <c r="H6" s="93" t="s">
        <v>167</v>
      </c>
      <c r="I6" s="93" t="s">
        <v>168</v>
      </c>
    </row>
    <row r="7" spans="1:9" x14ac:dyDescent="0.25">
      <c r="A7" s="224" t="s">
        <v>169</v>
      </c>
      <c r="B7" s="224"/>
      <c r="C7" s="224"/>
      <c r="D7" s="224"/>
      <c r="E7" s="224"/>
      <c r="F7" s="224"/>
      <c r="G7" s="224"/>
      <c r="H7" s="224"/>
      <c r="I7" s="224"/>
    </row>
    <row r="8" spans="1:9" ht="12.75" customHeight="1" x14ac:dyDescent="0.25">
      <c r="A8" s="196" t="s">
        <v>170</v>
      </c>
      <c r="B8" s="196"/>
      <c r="C8" s="196"/>
      <c r="D8" s="196"/>
      <c r="E8" s="196"/>
      <c r="F8" s="196"/>
      <c r="G8" s="96">
        <v>1</v>
      </c>
      <c r="H8" s="101">
        <v>-791511</v>
      </c>
      <c r="I8" s="101">
        <v>10401717</v>
      </c>
    </row>
    <row r="9" spans="1:9" ht="12.75" customHeight="1" x14ac:dyDescent="0.25">
      <c r="A9" s="205" t="s">
        <v>171</v>
      </c>
      <c r="B9" s="205"/>
      <c r="C9" s="205"/>
      <c r="D9" s="205"/>
      <c r="E9" s="205"/>
      <c r="F9" s="205"/>
      <c r="G9" s="88">
        <v>2</v>
      </c>
      <c r="H9" s="102">
        <f>H10+H11+H12+H13+H14+H15+H16+H17</f>
        <v>9367562</v>
      </c>
      <c r="I9" s="102">
        <f>I10+I11+I12+I13+I14+I15+I16+I17</f>
        <v>-2589779</v>
      </c>
    </row>
    <row r="10" spans="1:9" ht="12.75" customHeight="1" x14ac:dyDescent="0.25">
      <c r="A10" s="220" t="s">
        <v>172</v>
      </c>
      <c r="B10" s="220"/>
      <c r="C10" s="220"/>
      <c r="D10" s="220"/>
      <c r="E10" s="220"/>
      <c r="F10" s="220"/>
      <c r="G10" s="96">
        <v>3</v>
      </c>
      <c r="H10" s="101">
        <v>5119442</v>
      </c>
      <c r="I10" s="101">
        <v>5710692</v>
      </c>
    </row>
    <row r="11" spans="1:9" ht="31.15" customHeight="1" x14ac:dyDescent="0.25">
      <c r="A11" s="220" t="s">
        <v>297</v>
      </c>
      <c r="B11" s="220"/>
      <c r="C11" s="220"/>
      <c r="D11" s="220"/>
      <c r="E11" s="220"/>
      <c r="F11" s="220"/>
      <c r="G11" s="96">
        <v>4</v>
      </c>
      <c r="H11" s="101">
        <v>-12500</v>
      </c>
      <c r="I11" s="101">
        <v>-750</v>
      </c>
    </row>
    <row r="12" spans="1:9" ht="28.15" customHeight="1" x14ac:dyDescent="0.25">
      <c r="A12" s="220" t="s">
        <v>298</v>
      </c>
      <c r="B12" s="220"/>
      <c r="C12" s="220"/>
      <c r="D12" s="220"/>
      <c r="E12" s="220"/>
      <c r="F12" s="220"/>
      <c r="G12" s="96">
        <v>5</v>
      </c>
      <c r="H12" s="101">
        <v>0</v>
      </c>
      <c r="I12" s="101">
        <v>0</v>
      </c>
    </row>
    <row r="13" spans="1:9" ht="12.75" customHeight="1" x14ac:dyDescent="0.25">
      <c r="A13" s="220" t="s">
        <v>173</v>
      </c>
      <c r="B13" s="220"/>
      <c r="C13" s="220"/>
      <c r="D13" s="220"/>
      <c r="E13" s="220"/>
      <c r="F13" s="220"/>
      <c r="G13" s="96">
        <v>6</v>
      </c>
      <c r="H13" s="101">
        <v>-953632</v>
      </c>
      <c r="I13" s="101">
        <v>-14442816</v>
      </c>
    </row>
    <row r="14" spans="1:9" ht="12.75" customHeight="1" x14ac:dyDescent="0.25">
      <c r="A14" s="220" t="s">
        <v>174</v>
      </c>
      <c r="B14" s="220"/>
      <c r="C14" s="220"/>
      <c r="D14" s="220"/>
      <c r="E14" s="220"/>
      <c r="F14" s="220"/>
      <c r="G14" s="96">
        <v>7</v>
      </c>
      <c r="H14" s="101">
        <v>541158</v>
      </c>
      <c r="I14" s="101">
        <v>1205469</v>
      </c>
    </row>
    <row r="15" spans="1:9" ht="12.75" customHeight="1" x14ac:dyDescent="0.25">
      <c r="A15" s="220" t="s">
        <v>175</v>
      </c>
      <c r="B15" s="220"/>
      <c r="C15" s="220"/>
      <c r="D15" s="220"/>
      <c r="E15" s="220"/>
      <c r="F15" s="220"/>
      <c r="G15" s="96">
        <v>8</v>
      </c>
      <c r="H15" s="101">
        <v>2023668</v>
      </c>
      <c r="I15" s="101">
        <v>730515</v>
      </c>
    </row>
    <row r="16" spans="1:9" ht="12.75" customHeight="1" x14ac:dyDescent="0.25">
      <c r="A16" s="220" t="s">
        <v>176</v>
      </c>
      <c r="B16" s="220"/>
      <c r="C16" s="220"/>
      <c r="D16" s="220"/>
      <c r="E16" s="220"/>
      <c r="F16" s="220"/>
      <c r="G16" s="96">
        <v>9</v>
      </c>
      <c r="H16" s="101">
        <v>0</v>
      </c>
      <c r="I16" s="101">
        <v>0</v>
      </c>
    </row>
    <row r="17" spans="1:9" ht="27.65" customHeight="1" x14ac:dyDescent="0.25">
      <c r="A17" s="220" t="s">
        <v>177</v>
      </c>
      <c r="B17" s="220"/>
      <c r="C17" s="220"/>
      <c r="D17" s="220"/>
      <c r="E17" s="220"/>
      <c r="F17" s="220"/>
      <c r="G17" s="96">
        <v>10</v>
      </c>
      <c r="H17" s="101">
        <v>2649426</v>
      </c>
      <c r="I17" s="101">
        <v>4207111</v>
      </c>
    </row>
    <row r="18" spans="1:9" ht="29.5" customHeight="1" x14ac:dyDescent="0.25">
      <c r="A18" s="213" t="s">
        <v>300</v>
      </c>
      <c r="B18" s="213"/>
      <c r="C18" s="213"/>
      <c r="D18" s="213"/>
      <c r="E18" s="213"/>
      <c r="F18" s="213"/>
      <c r="G18" s="88">
        <v>11</v>
      </c>
      <c r="H18" s="102">
        <f>H8+H9</f>
        <v>8576051</v>
      </c>
      <c r="I18" s="102">
        <f>I8+I9</f>
        <v>7811938</v>
      </c>
    </row>
    <row r="19" spans="1:9" ht="12.75" customHeight="1" x14ac:dyDescent="0.25">
      <c r="A19" s="205" t="s">
        <v>178</v>
      </c>
      <c r="B19" s="205"/>
      <c r="C19" s="205"/>
      <c r="D19" s="205"/>
      <c r="E19" s="205"/>
      <c r="F19" s="205"/>
      <c r="G19" s="88">
        <v>12</v>
      </c>
      <c r="H19" s="102">
        <f>H20+H21+H22+H23</f>
        <v>-3780687</v>
      </c>
      <c r="I19" s="102">
        <f>I20+I21+I22+I23</f>
        <v>-8889214</v>
      </c>
    </row>
    <row r="20" spans="1:9" ht="12.75" customHeight="1" x14ac:dyDescent="0.25">
      <c r="A20" s="220" t="s">
        <v>179</v>
      </c>
      <c r="B20" s="220"/>
      <c r="C20" s="220"/>
      <c r="D20" s="220"/>
      <c r="E20" s="220"/>
      <c r="F20" s="220"/>
      <c r="G20" s="96">
        <v>13</v>
      </c>
      <c r="H20" s="101">
        <v>1035292</v>
      </c>
      <c r="I20" s="101">
        <v>1709375</v>
      </c>
    </row>
    <row r="21" spans="1:9" ht="12.75" customHeight="1" x14ac:dyDescent="0.25">
      <c r="A21" s="220" t="s">
        <v>180</v>
      </c>
      <c r="B21" s="220"/>
      <c r="C21" s="220"/>
      <c r="D21" s="220"/>
      <c r="E21" s="220"/>
      <c r="F21" s="220"/>
      <c r="G21" s="96">
        <v>14</v>
      </c>
      <c r="H21" s="101">
        <v>-4815979</v>
      </c>
      <c r="I21" s="101">
        <v>-10598589</v>
      </c>
    </row>
    <row r="22" spans="1:9" ht="12.75" customHeight="1" x14ac:dyDescent="0.25">
      <c r="A22" s="220" t="s">
        <v>181</v>
      </c>
      <c r="B22" s="220"/>
      <c r="C22" s="220"/>
      <c r="D22" s="220"/>
      <c r="E22" s="220"/>
      <c r="F22" s="220"/>
      <c r="G22" s="96">
        <v>15</v>
      </c>
      <c r="H22" s="101">
        <v>0</v>
      </c>
      <c r="I22" s="101">
        <v>0</v>
      </c>
    </row>
    <row r="23" spans="1:9" ht="12.75" customHeight="1" x14ac:dyDescent="0.25">
      <c r="A23" s="220" t="s">
        <v>182</v>
      </c>
      <c r="B23" s="220"/>
      <c r="C23" s="220"/>
      <c r="D23" s="220"/>
      <c r="E23" s="220"/>
      <c r="F23" s="220"/>
      <c r="G23" s="96">
        <v>16</v>
      </c>
      <c r="H23" s="101">
        <v>0</v>
      </c>
      <c r="I23" s="101">
        <v>0</v>
      </c>
    </row>
    <row r="24" spans="1:9" ht="12.75" customHeight="1" x14ac:dyDescent="0.25">
      <c r="A24" s="213" t="s">
        <v>183</v>
      </c>
      <c r="B24" s="213"/>
      <c r="C24" s="213"/>
      <c r="D24" s="213"/>
      <c r="E24" s="213"/>
      <c r="F24" s="213"/>
      <c r="G24" s="88">
        <v>17</v>
      </c>
      <c r="H24" s="102">
        <f>H18+H19</f>
        <v>4795364</v>
      </c>
      <c r="I24" s="102">
        <f>I18+I19</f>
        <v>-1077276</v>
      </c>
    </row>
    <row r="25" spans="1:9" ht="12.75" customHeight="1" x14ac:dyDescent="0.25">
      <c r="A25" s="196" t="s">
        <v>184</v>
      </c>
      <c r="B25" s="196"/>
      <c r="C25" s="196"/>
      <c r="D25" s="196"/>
      <c r="E25" s="196"/>
      <c r="F25" s="196"/>
      <c r="G25" s="96">
        <v>18</v>
      </c>
      <c r="H25" s="101">
        <v>-514294</v>
      </c>
      <c r="I25" s="101">
        <v>-1102428</v>
      </c>
    </row>
    <row r="26" spans="1:9" ht="12.75" customHeight="1" x14ac:dyDescent="0.25">
      <c r="A26" s="196" t="s">
        <v>185</v>
      </c>
      <c r="B26" s="196"/>
      <c r="C26" s="196"/>
      <c r="D26" s="196"/>
      <c r="E26" s="196"/>
      <c r="F26" s="196"/>
      <c r="G26" s="96">
        <v>19</v>
      </c>
      <c r="H26" s="101">
        <v>-11707</v>
      </c>
      <c r="I26" s="101">
        <v>-736656</v>
      </c>
    </row>
    <row r="27" spans="1:9" ht="28.9" customHeight="1" x14ac:dyDescent="0.25">
      <c r="A27" s="207" t="s">
        <v>186</v>
      </c>
      <c r="B27" s="207"/>
      <c r="C27" s="207"/>
      <c r="D27" s="207"/>
      <c r="E27" s="207"/>
      <c r="F27" s="207"/>
      <c r="G27" s="88">
        <v>20</v>
      </c>
      <c r="H27" s="102">
        <f>H24+H25+H26</f>
        <v>4269363</v>
      </c>
      <c r="I27" s="102">
        <f>I24+I25+I26</f>
        <v>-2916360</v>
      </c>
    </row>
    <row r="28" spans="1:9" x14ac:dyDescent="0.25">
      <c r="A28" s="224" t="s">
        <v>187</v>
      </c>
      <c r="B28" s="224"/>
      <c r="C28" s="224"/>
      <c r="D28" s="224"/>
      <c r="E28" s="224"/>
      <c r="F28" s="224"/>
      <c r="G28" s="224"/>
      <c r="H28" s="224"/>
      <c r="I28" s="224"/>
    </row>
    <row r="29" spans="1:9" ht="23.5" customHeight="1" x14ac:dyDescent="0.25">
      <c r="A29" s="196" t="s">
        <v>188</v>
      </c>
      <c r="B29" s="196"/>
      <c r="C29" s="196"/>
      <c r="D29" s="196"/>
      <c r="E29" s="196"/>
      <c r="F29" s="196"/>
      <c r="G29" s="96">
        <v>21</v>
      </c>
      <c r="H29" s="99">
        <v>12500</v>
      </c>
      <c r="I29" s="99">
        <v>0</v>
      </c>
    </row>
    <row r="30" spans="1:9" ht="12.75" customHeight="1" x14ac:dyDescent="0.25">
      <c r="A30" s="196" t="s">
        <v>189</v>
      </c>
      <c r="B30" s="196"/>
      <c r="C30" s="196"/>
      <c r="D30" s="196"/>
      <c r="E30" s="196"/>
      <c r="F30" s="196"/>
      <c r="G30" s="96">
        <v>22</v>
      </c>
      <c r="H30" s="99">
        <v>0</v>
      </c>
      <c r="I30" s="99">
        <v>0</v>
      </c>
    </row>
    <row r="31" spans="1:9" ht="12.75" customHeight="1" x14ac:dyDescent="0.25">
      <c r="A31" s="196" t="s">
        <v>190</v>
      </c>
      <c r="B31" s="196"/>
      <c r="C31" s="196"/>
      <c r="D31" s="196"/>
      <c r="E31" s="196"/>
      <c r="F31" s="196"/>
      <c r="G31" s="96">
        <v>23</v>
      </c>
      <c r="H31" s="99">
        <v>1417537</v>
      </c>
      <c r="I31" s="99">
        <v>419463</v>
      </c>
    </row>
    <row r="32" spans="1:9" ht="12.75" customHeight="1" x14ac:dyDescent="0.25">
      <c r="A32" s="196" t="s">
        <v>191</v>
      </c>
      <c r="B32" s="196"/>
      <c r="C32" s="196"/>
      <c r="D32" s="196"/>
      <c r="E32" s="196"/>
      <c r="F32" s="196"/>
      <c r="G32" s="96">
        <v>24</v>
      </c>
      <c r="H32" s="99">
        <v>0</v>
      </c>
      <c r="I32" s="99">
        <v>14000000</v>
      </c>
    </row>
    <row r="33" spans="1:9" ht="12.75" customHeight="1" x14ac:dyDescent="0.25">
      <c r="A33" s="196" t="s">
        <v>192</v>
      </c>
      <c r="B33" s="196"/>
      <c r="C33" s="196"/>
      <c r="D33" s="196"/>
      <c r="E33" s="196"/>
      <c r="F33" s="196"/>
      <c r="G33" s="96">
        <v>25</v>
      </c>
      <c r="H33" s="99">
        <v>43952984</v>
      </c>
      <c r="I33" s="99">
        <v>1672671</v>
      </c>
    </row>
    <row r="34" spans="1:9" ht="12.75" customHeight="1" x14ac:dyDescent="0.25">
      <c r="A34" s="196" t="s">
        <v>193</v>
      </c>
      <c r="B34" s="196"/>
      <c r="C34" s="196"/>
      <c r="D34" s="196"/>
      <c r="E34" s="196"/>
      <c r="F34" s="196"/>
      <c r="G34" s="96">
        <v>26</v>
      </c>
      <c r="H34" s="99">
        <v>0</v>
      </c>
      <c r="I34" s="99">
        <v>0</v>
      </c>
    </row>
    <row r="35" spans="1:9" ht="27.65" customHeight="1" x14ac:dyDescent="0.25">
      <c r="A35" s="213" t="s">
        <v>194</v>
      </c>
      <c r="B35" s="213"/>
      <c r="C35" s="213"/>
      <c r="D35" s="213"/>
      <c r="E35" s="213"/>
      <c r="F35" s="213"/>
      <c r="G35" s="88">
        <v>27</v>
      </c>
      <c r="H35" s="98">
        <f>H29+H30+H31+H32+H33+H34</f>
        <v>45383021</v>
      </c>
      <c r="I35" s="98">
        <f>I29+I30+I31+I32+I33+I34</f>
        <v>16092134</v>
      </c>
    </row>
    <row r="36" spans="1:9" ht="26.5" customHeight="1" x14ac:dyDescent="0.25">
      <c r="A36" s="196" t="s">
        <v>195</v>
      </c>
      <c r="B36" s="196"/>
      <c r="C36" s="196"/>
      <c r="D36" s="196"/>
      <c r="E36" s="196"/>
      <c r="F36" s="196"/>
      <c r="G36" s="96">
        <v>28</v>
      </c>
      <c r="H36" s="99">
        <v>-4005038</v>
      </c>
      <c r="I36" s="99">
        <v>-4574207</v>
      </c>
    </row>
    <row r="37" spans="1:9" ht="12.75" customHeight="1" x14ac:dyDescent="0.25">
      <c r="A37" s="196" t="s">
        <v>196</v>
      </c>
      <c r="B37" s="196"/>
      <c r="C37" s="196"/>
      <c r="D37" s="196"/>
      <c r="E37" s="196"/>
      <c r="F37" s="196"/>
      <c r="G37" s="96">
        <v>29</v>
      </c>
      <c r="H37" s="99">
        <v>0</v>
      </c>
      <c r="I37" s="99">
        <v>0</v>
      </c>
    </row>
    <row r="38" spans="1:9" ht="12.75" customHeight="1" x14ac:dyDescent="0.25">
      <c r="A38" s="196" t="s">
        <v>197</v>
      </c>
      <c r="B38" s="196"/>
      <c r="C38" s="196"/>
      <c r="D38" s="196"/>
      <c r="E38" s="196"/>
      <c r="F38" s="196"/>
      <c r="G38" s="96">
        <v>30</v>
      </c>
      <c r="H38" s="99">
        <v>-347639</v>
      </c>
      <c r="I38" s="99">
        <v>-16191920</v>
      </c>
    </row>
    <row r="39" spans="1:9" ht="12.75" customHeight="1" x14ac:dyDescent="0.25">
      <c r="A39" s="196" t="s">
        <v>198</v>
      </c>
      <c r="B39" s="196"/>
      <c r="C39" s="196"/>
      <c r="D39" s="196"/>
      <c r="E39" s="196"/>
      <c r="F39" s="196"/>
      <c r="G39" s="96">
        <v>31</v>
      </c>
      <c r="H39" s="99">
        <v>-26566413</v>
      </c>
      <c r="I39" s="99">
        <v>870885</v>
      </c>
    </row>
    <row r="40" spans="1:9" ht="12.75" customHeight="1" x14ac:dyDescent="0.25">
      <c r="A40" s="196" t="s">
        <v>199</v>
      </c>
      <c r="B40" s="196"/>
      <c r="C40" s="196"/>
      <c r="D40" s="196"/>
      <c r="E40" s="196"/>
      <c r="F40" s="196"/>
      <c r="G40" s="96">
        <v>32</v>
      </c>
      <c r="H40" s="99">
        <v>0</v>
      </c>
      <c r="I40" s="99">
        <v>0</v>
      </c>
    </row>
    <row r="41" spans="1:9" ht="22.9" customHeight="1" x14ac:dyDescent="0.25">
      <c r="A41" s="213" t="s">
        <v>200</v>
      </c>
      <c r="B41" s="213"/>
      <c r="C41" s="213"/>
      <c r="D41" s="213"/>
      <c r="E41" s="213"/>
      <c r="F41" s="213"/>
      <c r="G41" s="88">
        <v>33</v>
      </c>
      <c r="H41" s="98">
        <f>H36+H37+H38+H39+H40</f>
        <v>-30919090</v>
      </c>
      <c r="I41" s="98">
        <f>I36+I37+I38+I39+I40</f>
        <v>-19895242</v>
      </c>
    </row>
    <row r="42" spans="1:9" ht="30.65" customHeight="1" x14ac:dyDescent="0.25">
      <c r="A42" s="207" t="s">
        <v>201</v>
      </c>
      <c r="B42" s="207"/>
      <c r="C42" s="207"/>
      <c r="D42" s="207"/>
      <c r="E42" s="207"/>
      <c r="F42" s="207"/>
      <c r="G42" s="88">
        <v>34</v>
      </c>
      <c r="H42" s="98">
        <f>H35+H41</f>
        <v>14463931</v>
      </c>
      <c r="I42" s="98">
        <f>I35+I41</f>
        <v>-3803108</v>
      </c>
    </row>
    <row r="43" spans="1:9" x14ac:dyDescent="0.25">
      <c r="A43" s="224" t="s">
        <v>202</v>
      </c>
      <c r="B43" s="224"/>
      <c r="C43" s="224"/>
      <c r="D43" s="224"/>
      <c r="E43" s="224"/>
      <c r="F43" s="224"/>
      <c r="G43" s="224"/>
      <c r="H43" s="224"/>
      <c r="I43" s="224"/>
    </row>
    <row r="44" spans="1:9" ht="12.75" customHeight="1" x14ac:dyDescent="0.25">
      <c r="A44" s="196" t="s">
        <v>203</v>
      </c>
      <c r="B44" s="196"/>
      <c r="C44" s="196"/>
      <c r="D44" s="196"/>
      <c r="E44" s="196"/>
      <c r="F44" s="196"/>
      <c r="G44" s="96">
        <v>35</v>
      </c>
      <c r="H44" s="99">
        <v>0</v>
      </c>
      <c r="I44" s="99">
        <v>0</v>
      </c>
    </row>
    <row r="45" spans="1:9" ht="27.65" customHeight="1" x14ac:dyDescent="0.25">
      <c r="A45" s="196" t="s">
        <v>204</v>
      </c>
      <c r="B45" s="196"/>
      <c r="C45" s="196"/>
      <c r="D45" s="196"/>
      <c r="E45" s="196"/>
      <c r="F45" s="196"/>
      <c r="G45" s="96">
        <v>36</v>
      </c>
      <c r="H45" s="99">
        <v>0</v>
      </c>
      <c r="I45" s="99">
        <v>0</v>
      </c>
    </row>
    <row r="46" spans="1:9" ht="12.75" customHeight="1" x14ac:dyDescent="0.25">
      <c r="A46" s="196" t="s">
        <v>205</v>
      </c>
      <c r="B46" s="196"/>
      <c r="C46" s="196"/>
      <c r="D46" s="196"/>
      <c r="E46" s="196"/>
      <c r="F46" s="196"/>
      <c r="G46" s="96">
        <v>37</v>
      </c>
      <c r="H46" s="99">
        <v>5000000</v>
      </c>
      <c r="I46" s="99">
        <v>37700000</v>
      </c>
    </row>
    <row r="47" spans="1:9" ht="12.75" customHeight="1" x14ac:dyDescent="0.25">
      <c r="A47" s="196" t="s">
        <v>206</v>
      </c>
      <c r="B47" s="196"/>
      <c r="C47" s="196"/>
      <c r="D47" s="196"/>
      <c r="E47" s="196"/>
      <c r="F47" s="196"/>
      <c r="G47" s="96">
        <v>38</v>
      </c>
      <c r="H47" s="99">
        <v>0</v>
      </c>
      <c r="I47" s="99">
        <v>0</v>
      </c>
    </row>
    <row r="48" spans="1:9" ht="25.9" customHeight="1" x14ac:dyDescent="0.25">
      <c r="A48" s="213" t="s">
        <v>207</v>
      </c>
      <c r="B48" s="213"/>
      <c r="C48" s="213"/>
      <c r="D48" s="213"/>
      <c r="E48" s="213"/>
      <c r="F48" s="213"/>
      <c r="G48" s="88">
        <v>39</v>
      </c>
      <c r="H48" s="98">
        <f>H44+H45+H46+H47</f>
        <v>5000000</v>
      </c>
      <c r="I48" s="98">
        <f>I44+I45+I46+I47</f>
        <v>37700000</v>
      </c>
    </row>
    <row r="49" spans="1:9" ht="24.65" customHeight="1" x14ac:dyDescent="0.25">
      <c r="A49" s="196" t="s">
        <v>299</v>
      </c>
      <c r="B49" s="196"/>
      <c r="C49" s="196"/>
      <c r="D49" s="196"/>
      <c r="E49" s="196"/>
      <c r="F49" s="196"/>
      <c r="G49" s="96">
        <v>40</v>
      </c>
      <c r="H49" s="99">
        <v>0</v>
      </c>
      <c r="I49" s="99">
        <v>-12700000</v>
      </c>
    </row>
    <row r="50" spans="1:9" ht="12.75" customHeight="1" x14ac:dyDescent="0.25">
      <c r="A50" s="196" t="s">
        <v>208</v>
      </c>
      <c r="B50" s="196"/>
      <c r="C50" s="196"/>
      <c r="D50" s="196"/>
      <c r="E50" s="196"/>
      <c r="F50" s="196"/>
      <c r="G50" s="96">
        <v>41</v>
      </c>
      <c r="H50" s="99">
        <v>-13308855</v>
      </c>
      <c r="I50" s="99">
        <v>-15915590</v>
      </c>
    </row>
    <row r="51" spans="1:9" ht="12.75" customHeight="1" x14ac:dyDescent="0.25">
      <c r="A51" s="196" t="s">
        <v>209</v>
      </c>
      <c r="B51" s="196"/>
      <c r="C51" s="196"/>
      <c r="D51" s="196"/>
      <c r="E51" s="196"/>
      <c r="F51" s="196"/>
      <c r="G51" s="96">
        <v>42</v>
      </c>
      <c r="H51" s="99">
        <v>-1511758</v>
      </c>
      <c r="I51" s="99">
        <v>-1061180</v>
      </c>
    </row>
    <row r="52" spans="1:9" ht="26.5" customHeight="1" x14ac:dyDescent="0.25">
      <c r="A52" s="196" t="s">
        <v>210</v>
      </c>
      <c r="B52" s="196"/>
      <c r="C52" s="196"/>
      <c r="D52" s="196"/>
      <c r="E52" s="196"/>
      <c r="F52" s="196"/>
      <c r="G52" s="96">
        <v>43</v>
      </c>
      <c r="H52" s="99">
        <v>-2608661</v>
      </c>
      <c r="I52" s="99">
        <v>-5250712</v>
      </c>
    </row>
    <row r="53" spans="1:9" ht="12.75" customHeight="1" x14ac:dyDescent="0.25">
      <c r="A53" s="196" t="s">
        <v>211</v>
      </c>
      <c r="B53" s="196"/>
      <c r="C53" s="196"/>
      <c r="D53" s="196"/>
      <c r="E53" s="196"/>
      <c r="F53" s="196"/>
      <c r="G53" s="96">
        <v>44</v>
      </c>
      <c r="H53" s="99">
        <v>0</v>
      </c>
      <c r="I53" s="99">
        <v>0</v>
      </c>
    </row>
    <row r="54" spans="1:9" ht="27.65" customHeight="1" x14ac:dyDescent="0.25">
      <c r="A54" s="213" t="s">
        <v>212</v>
      </c>
      <c r="B54" s="213"/>
      <c r="C54" s="213"/>
      <c r="D54" s="213"/>
      <c r="E54" s="213"/>
      <c r="F54" s="213"/>
      <c r="G54" s="88">
        <v>45</v>
      </c>
      <c r="H54" s="98">
        <f>H49+H50+H51+H52+H53</f>
        <v>-17429274</v>
      </c>
      <c r="I54" s="98">
        <f>I49+I50+I51+I52+I53</f>
        <v>-34927482</v>
      </c>
    </row>
    <row r="55" spans="1:9" ht="27.65" customHeight="1" x14ac:dyDescent="0.25">
      <c r="A55" s="207" t="s">
        <v>213</v>
      </c>
      <c r="B55" s="207"/>
      <c r="C55" s="207"/>
      <c r="D55" s="207"/>
      <c r="E55" s="207"/>
      <c r="F55" s="207"/>
      <c r="G55" s="88">
        <v>46</v>
      </c>
      <c r="H55" s="98">
        <f>H48+H54</f>
        <v>-12429274</v>
      </c>
      <c r="I55" s="98">
        <f>I48+I54</f>
        <v>2772518</v>
      </c>
    </row>
    <row r="56" spans="1:9" x14ac:dyDescent="0.25">
      <c r="A56" s="171" t="s">
        <v>214</v>
      </c>
      <c r="B56" s="171"/>
      <c r="C56" s="171"/>
      <c r="D56" s="171"/>
      <c r="E56" s="171"/>
      <c r="F56" s="171"/>
      <c r="G56" s="96">
        <v>47</v>
      </c>
      <c r="H56" s="99">
        <v>0</v>
      </c>
      <c r="I56" s="99">
        <v>0</v>
      </c>
    </row>
    <row r="57" spans="1:9" ht="27" customHeight="1" x14ac:dyDescent="0.25">
      <c r="A57" s="207" t="s">
        <v>215</v>
      </c>
      <c r="B57" s="207"/>
      <c r="C57" s="207"/>
      <c r="D57" s="207"/>
      <c r="E57" s="207"/>
      <c r="F57" s="207"/>
      <c r="G57" s="88">
        <v>48</v>
      </c>
      <c r="H57" s="98">
        <f>H27+H42+H55+H56</f>
        <v>6304020</v>
      </c>
      <c r="I57" s="98">
        <f>I27+I42+I55+I56</f>
        <v>-3946950</v>
      </c>
    </row>
    <row r="58" spans="1:9" ht="15.65" customHeight="1" x14ac:dyDescent="0.25">
      <c r="A58" s="225" t="s">
        <v>216</v>
      </c>
      <c r="B58" s="225"/>
      <c r="C58" s="225"/>
      <c r="D58" s="225"/>
      <c r="E58" s="225"/>
      <c r="F58" s="225"/>
      <c r="G58" s="96">
        <v>49</v>
      </c>
      <c r="H58" s="99">
        <v>5192687</v>
      </c>
      <c r="I58" s="99">
        <v>11496707</v>
      </c>
    </row>
    <row r="59" spans="1:9" ht="28.9" customHeight="1" x14ac:dyDescent="0.25">
      <c r="A59" s="207" t="s">
        <v>217</v>
      </c>
      <c r="B59" s="207"/>
      <c r="C59" s="207"/>
      <c r="D59" s="207"/>
      <c r="E59" s="207"/>
      <c r="F59" s="207"/>
      <c r="G59" s="88">
        <v>50</v>
      </c>
      <c r="H59" s="98">
        <f>H57+H58</f>
        <v>11496707</v>
      </c>
      <c r="I59" s="98">
        <f>I57+I58</f>
        <v>7549757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5" x14ac:dyDescent="0.25"/>
  <cols>
    <col min="1" max="7" width="9.1796875" style="11"/>
    <col min="8" max="9" width="14.81640625" style="32" customWidth="1"/>
    <col min="10" max="10" width="12" style="11" bestFit="1" customWidth="1"/>
    <col min="11" max="11" width="10.26953125" style="11" bestFit="1" customWidth="1"/>
    <col min="12" max="12" width="12.26953125" style="11" bestFit="1" customWidth="1"/>
    <col min="13" max="263" width="9.1796875" style="11"/>
    <col min="264" max="265" width="9.81640625" style="11" bestFit="1" customWidth="1"/>
    <col min="266" max="266" width="12" style="11" bestFit="1" customWidth="1"/>
    <col min="267" max="267" width="10.26953125" style="11" bestFit="1" customWidth="1"/>
    <col min="268" max="268" width="12.26953125" style="11" bestFit="1" customWidth="1"/>
    <col min="269" max="519" width="9.1796875" style="11"/>
    <col min="520" max="521" width="9.81640625" style="11" bestFit="1" customWidth="1"/>
    <col min="522" max="522" width="12" style="11" bestFit="1" customWidth="1"/>
    <col min="523" max="523" width="10.26953125" style="11" bestFit="1" customWidth="1"/>
    <col min="524" max="524" width="12.26953125" style="11" bestFit="1" customWidth="1"/>
    <col min="525" max="775" width="9.1796875" style="11"/>
    <col min="776" max="777" width="9.81640625" style="11" bestFit="1" customWidth="1"/>
    <col min="778" max="778" width="12" style="11" bestFit="1" customWidth="1"/>
    <col min="779" max="779" width="10.26953125" style="11" bestFit="1" customWidth="1"/>
    <col min="780" max="780" width="12.26953125" style="11" bestFit="1" customWidth="1"/>
    <col min="781" max="1031" width="9.1796875" style="11"/>
    <col min="1032" max="1033" width="9.81640625" style="11" bestFit="1" customWidth="1"/>
    <col min="1034" max="1034" width="12" style="11" bestFit="1" customWidth="1"/>
    <col min="1035" max="1035" width="10.26953125" style="11" bestFit="1" customWidth="1"/>
    <col min="1036" max="1036" width="12.26953125" style="11" bestFit="1" customWidth="1"/>
    <col min="1037" max="1287" width="9.1796875" style="11"/>
    <col min="1288" max="1289" width="9.81640625" style="11" bestFit="1" customWidth="1"/>
    <col min="1290" max="1290" width="12" style="11" bestFit="1" customWidth="1"/>
    <col min="1291" max="1291" width="10.26953125" style="11" bestFit="1" customWidth="1"/>
    <col min="1292" max="1292" width="12.26953125" style="11" bestFit="1" customWidth="1"/>
    <col min="1293" max="1543" width="9.1796875" style="11"/>
    <col min="1544" max="1545" width="9.81640625" style="11" bestFit="1" customWidth="1"/>
    <col min="1546" max="1546" width="12" style="11" bestFit="1" customWidth="1"/>
    <col min="1547" max="1547" width="10.26953125" style="11" bestFit="1" customWidth="1"/>
    <col min="1548" max="1548" width="12.26953125" style="11" bestFit="1" customWidth="1"/>
    <col min="1549" max="1799" width="9.1796875" style="11"/>
    <col min="1800" max="1801" width="9.81640625" style="11" bestFit="1" customWidth="1"/>
    <col min="1802" max="1802" width="12" style="11" bestFit="1" customWidth="1"/>
    <col min="1803" max="1803" width="10.26953125" style="11" bestFit="1" customWidth="1"/>
    <col min="1804" max="1804" width="12.26953125" style="11" bestFit="1" customWidth="1"/>
    <col min="1805" max="2055" width="9.1796875" style="11"/>
    <col min="2056" max="2057" width="9.81640625" style="11" bestFit="1" customWidth="1"/>
    <col min="2058" max="2058" width="12" style="11" bestFit="1" customWidth="1"/>
    <col min="2059" max="2059" width="10.26953125" style="11" bestFit="1" customWidth="1"/>
    <col min="2060" max="2060" width="12.26953125" style="11" bestFit="1" customWidth="1"/>
    <col min="2061" max="2311" width="9.1796875" style="11"/>
    <col min="2312" max="2313" width="9.81640625" style="11" bestFit="1" customWidth="1"/>
    <col min="2314" max="2314" width="12" style="11" bestFit="1" customWidth="1"/>
    <col min="2315" max="2315" width="10.26953125" style="11" bestFit="1" customWidth="1"/>
    <col min="2316" max="2316" width="12.26953125" style="11" bestFit="1" customWidth="1"/>
    <col min="2317" max="2567" width="9.1796875" style="11"/>
    <col min="2568" max="2569" width="9.81640625" style="11" bestFit="1" customWidth="1"/>
    <col min="2570" max="2570" width="12" style="11" bestFit="1" customWidth="1"/>
    <col min="2571" max="2571" width="10.26953125" style="11" bestFit="1" customWidth="1"/>
    <col min="2572" max="2572" width="12.26953125" style="11" bestFit="1" customWidth="1"/>
    <col min="2573" max="2823" width="9.1796875" style="11"/>
    <col min="2824" max="2825" width="9.81640625" style="11" bestFit="1" customWidth="1"/>
    <col min="2826" max="2826" width="12" style="11" bestFit="1" customWidth="1"/>
    <col min="2827" max="2827" width="10.26953125" style="11" bestFit="1" customWidth="1"/>
    <col min="2828" max="2828" width="12.26953125" style="11" bestFit="1" customWidth="1"/>
    <col min="2829" max="3079" width="9.1796875" style="11"/>
    <col min="3080" max="3081" width="9.81640625" style="11" bestFit="1" customWidth="1"/>
    <col min="3082" max="3082" width="12" style="11" bestFit="1" customWidth="1"/>
    <col min="3083" max="3083" width="10.26953125" style="11" bestFit="1" customWidth="1"/>
    <col min="3084" max="3084" width="12.26953125" style="11" bestFit="1" customWidth="1"/>
    <col min="3085" max="3335" width="9.1796875" style="11"/>
    <col min="3336" max="3337" width="9.81640625" style="11" bestFit="1" customWidth="1"/>
    <col min="3338" max="3338" width="12" style="11" bestFit="1" customWidth="1"/>
    <col min="3339" max="3339" width="10.26953125" style="11" bestFit="1" customWidth="1"/>
    <col min="3340" max="3340" width="12.26953125" style="11" bestFit="1" customWidth="1"/>
    <col min="3341" max="3591" width="9.1796875" style="11"/>
    <col min="3592" max="3593" width="9.81640625" style="11" bestFit="1" customWidth="1"/>
    <col min="3594" max="3594" width="12" style="11" bestFit="1" customWidth="1"/>
    <col min="3595" max="3595" width="10.26953125" style="11" bestFit="1" customWidth="1"/>
    <col min="3596" max="3596" width="12.26953125" style="11" bestFit="1" customWidth="1"/>
    <col min="3597" max="3847" width="9.1796875" style="11"/>
    <col min="3848" max="3849" width="9.81640625" style="11" bestFit="1" customWidth="1"/>
    <col min="3850" max="3850" width="12" style="11" bestFit="1" customWidth="1"/>
    <col min="3851" max="3851" width="10.26953125" style="11" bestFit="1" customWidth="1"/>
    <col min="3852" max="3852" width="12.26953125" style="11" bestFit="1" customWidth="1"/>
    <col min="3853" max="4103" width="9.1796875" style="11"/>
    <col min="4104" max="4105" width="9.81640625" style="11" bestFit="1" customWidth="1"/>
    <col min="4106" max="4106" width="12" style="11" bestFit="1" customWidth="1"/>
    <col min="4107" max="4107" width="10.26953125" style="11" bestFit="1" customWidth="1"/>
    <col min="4108" max="4108" width="12.26953125" style="11" bestFit="1" customWidth="1"/>
    <col min="4109" max="4359" width="9.1796875" style="11"/>
    <col min="4360" max="4361" width="9.81640625" style="11" bestFit="1" customWidth="1"/>
    <col min="4362" max="4362" width="12" style="11" bestFit="1" customWidth="1"/>
    <col min="4363" max="4363" width="10.26953125" style="11" bestFit="1" customWidth="1"/>
    <col min="4364" max="4364" width="12.26953125" style="11" bestFit="1" customWidth="1"/>
    <col min="4365" max="4615" width="9.1796875" style="11"/>
    <col min="4616" max="4617" width="9.81640625" style="11" bestFit="1" customWidth="1"/>
    <col min="4618" max="4618" width="12" style="11" bestFit="1" customWidth="1"/>
    <col min="4619" max="4619" width="10.26953125" style="11" bestFit="1" customWidth="1"/>
    <col min="4620" max="4620" width="12.26953125" style="11" bestFit="1" customWidth="1"/>
    <col min="4621" max="4871" width="9.1796875" style="11"/>
    <col min="4872" max="4873" width="9.81640625" style="11" bestFit="1" customWidth="1"/>
    <col min="4874" max="4874" width="12" style="11" bestFit="1" customWidth="1"/>
    <col min="4875" max="4875" width="10.26953125" style="11" bestFit="1" customWidth="1"/>
    <col min="4876" max="4876" width="12.26953125" style="11" bestFit="1" customWidth="1"/>
    <col min="4877" max="5127" width="9.1796875" style="11"/>
    <col min="5128" max="5129" width="9.81640625" style="11" bestFit="1" customWidth="1"/>
    <col min="5130" max="5130" width="12" style="11" bestFit="1" customWidth="1"/>
    <col min="5131" max="5131" width="10.26953125" style="11" bestFit="1" customWidth="1"/>
    <col min="5132" max="5132" width="12.26953125" style="11" bestFit="1" customWidth="1"/>
    <col min="5133" max="5383" width="9.1796875" style="11"/>
    <col min="5384" max="5385" width="9.81640625" style="11" bestFit="1" customWidth="1"/>
    <col min="5386" max="5386" width="12" style="11" bestFit="1" customWidth="1"/>
    <col min="5387" max="5387" width="10.26953125" style="11" bestFit="1" customWidth="1"/>
    <col min="5388" max="5388" width="12.26953125" style="11" bestFit="1" customWidth="1"/>
    <col min="5389" max="5639" width="9.1796875" style="11"/>
    <col min="5640" max="5641" width="9.81640625" style="11" bestFit="1" customWidth="1"/>
    <col min="5642" max="5642" width="12" style="11" bestFit="1" customWidth="1"/>
    <col min="5643" max="5643" width="10.26953125" style="11" bestFit="1" customWidth="1"/>
    <col min="5644" max="5644" width="12.26953125" style="11" bestFit="1" customWidth="1"/>
    <col min="5645" max="5895" width="9.1796875" style="11"/>
    <col min="5896" max="5897" width="9.81640625" style="11" bestFit="1" customWidth="1"/>
    <col min="5898" max="5898" width="12" style="11" bestFit="1" customWidth="1"/>
    <col min="5899" max="5899" width="10.26953125" style="11" bestFit="1" customWidth="1"/>
    <col min="5900" max="5900" width="12.26953125" style="11" bestFit="1" customWidth="1"/>
    <col min="5901" max="6151" width="9.1796875" style="11"/>
    <col min="6152" max="6153" width="9.81640625" style="11" bestFit="1" customWidth="1"/>
    <col min="6154" max="6154" width="12" style="11" bestFit="1" customWidth="1"/>
    <col min="6155" max="6155" width="10.26953125" style="11" bestFit="1" customWidth="1"/>
    <col min="6156" max="6156" width="12.26953125" style="11" bestFit="1" customWidth="1"/>
    <col min="6157" max="6407" width="9.1796875" style="11"/>
    <col min="6408" max="6409" width="9.81640625" style="11" bestFit="1" customWidth="1"/>
    <col min="6410" max="6410" width="12" style="11" bestFit="1" customWidth="1"/>
    <col min="6411" max="6411" width="10.26953125" style="11" bestFit="1" customWidth="1"/>
    <col min="6412" max="6412" width="12.26953125" style="11" bestFit="1" customWidth="1"/>
    <col min="6413" max="6663" width="9.1796875" style="11"/>
    <col min="6664" max="6665" width="9.81640625" style="11" bestFit="1" customWidth="1"/>
    <col min="6666" max="6666" width="12" style="11" bestFit="1" customWidth="1"/>
    <col min="6667" max="6667" width="10.26953125" style="11" bestFit="1" customWidth="1"/>
    <col min="6668" max="6668" width="12.26953125" style="11" bestFit="1" customWidth="1"/>
    <col min="6669" max="6919" width="9.1796875" style="11"/>
    <col min="6920" max="6921" width="9.81640625" style="11" bestFit="1" customWidth="1"/>
    <col min="6922" max="6922" width="12" style="11" bestFit="1" customWidth="1"/>
    <col min="6923" max="6923" width="10.26953125" style="11" bestFit="1" customWidth="1"/>
    <col min="6924" max="6924" width="12.26953125" style="11" bestFit="1" customWidth="1"/>
    <col min="6925" max="7175" width="9.1796875" style="11"/>
    <col min="7176" max="7177" width="9.81640625" style="11" bestFit="1" customWidth="1"/>
    <col min="7178" max="7178" width="12" style="11" bestFit="1" customWidth="1"/>
    <col min="7179" max="7179" width="10.26953125" style="11" bestFit="1" customWidth="1"/>
    <col min="7180" max="7180" width="12.26953125" style="11" bestFit="1" customWidth="1"/>
    <col min="7181" max="7431" width="9.1796875" style="11"/>
    <col min="7432" max="7433" width="9.81640625" style="11" bestFit="1" customWidth="1"/>
    <col min="7434" max="7434" width="12" style="11" bestFit="1" customWidth="1"/>
    <col min="7435" max="7435" width="10.26953125" style="11" bestFit="1" customWidth="1"/>
    <col min="7436" max="7436" width="12.26953125" style="11" bestFit="1" customWidth="1"/>
    <col min="7437" max="7687" width="9.1796875" style="11"/>
    <col min="7688" max="7689" width="9.81640625" style="11" bestFit="1" customWidth="1"/>
    <col min="7690" max="7690" width="12" style="11" bestFit="1" customWidth="1"/>
    <col min="7691" max="7691" width="10.26953125" style="11" bestFit="1" customWidth="1"/>
    <col min="7692" max="7692" width="12.26953125" style="11" bestFit="1" customWidth="1"/>
    <col min="7693" max="7943" width="9.1796875" style="11"/>
    <col min="7944" max="7945" width="9.81640625" style="11" bestFit="1" customWidth="1"/>
    <col min="7946" max="7946" width="12" style="11" bestFit="1" customWidth="1"/>
    <col min="7947" max="7947" width="10.26953125" style="11" bestFit="1" customWidth="1"/>
    <col min="7948" max="7948" width="12.26953125" style="11" bestFit="1" customWidth="1"/>
    <col min="7949" max="8199" width="9.1796875" style="11"/>
    <col min="8200" max="8201" width="9.81640625" style="11" bestFit="1" customWidth="1"/>
    <col min="8202" max="8202" width="12" style="11" bestFit="1" customWidth="1"/>
    <col min="8203" max="8203" width="10.26953125" style="11" bestFit="1" customWidth="1"/>
    <col min="8204" max="8204" width="12.26953125" style="11" bestFit="1" customWidth="1"/>
    <col min="8205" max="8455" width="9.1796875" style="11"/>
    <col min="8456" max="8457" width="9.81640625" style="11" bestFit="1" customWidth="1"/>
    <col min="8458" max="8458" width="12" style="11" bestFit="1" customWidth="1"/>
    <col min="8459" max="8459" width="10.26953125" style="11" bestFit="1" customWidth="1"/>
    <col min="8460" max="8460" width="12.26953125" style="11" bestFit="1" customWidth="1"/>
    <col min="8461" max="8711" width="9.1796875" style="11"/>
    <col min="8712" max="8713" width="9.81640625" style="11" bestFit="1" customWidth="1"/>
    <col min="8714" max="8714" width="12" style="11" bestFit="1" customWidth="1"/>
    <col min="8715" max="8715" width="10.26953125" style="11" bestFit="1" customWidth="1"/>
    <col min="8716" max="8716" width="12.26953125" style="11" bestFit="1" customWidth="1"/>
    <col min="8717" max="8967" width="9.1796875" style="11"/>
    <col min="8968" max="8969" width="9.81640625" style="11" bestFit="1" customWidth="1"/>
    <col min="8970" max="8970" width="12" style="11" bestFit="1" customWidth="1"/>
    <col min="8971" max="8971" width="10.26953125" style="11" bestFit="1" customWidth="1"/>
    <col min="8972" max="8972" width="12.26953125" style="11" bestFit="1" customWidth="1"/>
    <col min="8973" max="9223" width="9.1796875" style="11"/>
    <col min="9224" max="9225" width="9.81640625" style="11" bestFit="1" customWidth="1"/>
    <col min="9226" max="9226" width="12" style="11" bestFit="1" customWidth="1"/>
    <col min="9227" max="9227" width="10.26953125" style="11" bestFit="1" customWidth="1"/>
    <col min="9228" max="9228" width="12.26953125" style="11" bestFit="1" customWidth="1"/>
    <col min="9229" max="9479" width="9.1796875" style="11"/>
    <col min="9480" max="9481" width="9.81640625" style="11" bestFit="1" customWidth="1"/>
    <col min="9482" max="9482" width="12" style="11" bestFit="1" customWidth="1"/>
    <col min="9483" max="9483" width="10.26953125" style="11" bestFit="1" customWidth="1"/>
    <col min="9484" max="9484" width="12.26953125" style="11" bestFit="1" customWidth="1"/>
    <col min="9485" max="9735" width="9.1796875" style="11"/>
    <col min="9736" max="9737" width="9.81640625" style="11" bestFit="1" customWidth="1"/>
    <col min="9738" max="9738" width="12" style="11" bestFit="1" customWidth="1"/>
    <col min="9739" max="9739" width="10.26953125" style="11" bestFit="1" customWidth="1"/>
    <col min="9740" max="9740" width="12.26953125" style="11" bestFit="1" customWidth="1"/>
    <col min="9741" max="9991" width="9.1796875" style="11"/>
    <col min="9992" max="9993" width="9.81640625" style="11" bestFit="1" customWidth="1"/>
    <col min="9994" max="9994" width="12" style="11" bestFit="1" customWidth="1"/>
    <col min="9995" max="9995" width="10.26953125" style="11" bestFit="1" customWidth="1"/>
    <col min="9996" max="9996" width="12.26953125" style="11" bestFit="1" customWidth="1"/>
    <col min="9997" max="10247" width="9.1796875" style="11"/>
    <col min="10248" max="10249" width="9.81640625" style="11" bestFit="1" customWidth="1"/>
    <col min="10250" max="10250" width="12" style="11" bestFit="1" customWidth="1"/>
    <col min="10251" max="10251" width="10.26953125" style="11" bestFit="1" customWidth="1"/>
    <col min="10252" max="10252" width="12.26953125" style="11" bestFit="1" customWidth="1"/>
    <col min="10253" max="10503" width="9.1796875" style="11"/>
    <col min="10504" max="10505" width="9.81640625" style="11" bestFit="1" customWidth="1"/>
    <col min="10506" max="10506" width="12" style="11" bestFit="1" customWidth="1"/>
    <col min="10507" max="10507" width="10.26953125" style="11" bestFit="1" customWidth="1"/>
    <col min="10508" max="10508" width="12.26953125" style="11" bestFit="1" customWidth="1"/>
    <col min="10509" max="10759" width="9.1796875" style="11"/>
    <col min="10760" max="10761" width="9.81640625" style="11" bestFit="1" customWidth="1"/>
    <col min="10762" max="10762" width="12" style="11" bestFit="1" customWidth="1"/>
    <col min="10763" max="10763" width="10.26953125" style="11" bestFit="1" customWidth="1"/>
    <col min="10764" max="10764" width="12.26953125" style="11" bestFit="1" customWidth="1"/>
    <col min="10765" max="11015" width="9.1796875" style="11"/>
    <col min="11016" max="11017" width="9.81640625" style="11" bestFit="1" customWidth="1"/>
    <col min="11018" max="11018" width="12" style="11" bestFit="1" customWidth="1"/>
    <col min="11019" max="11019" width="10.26953125" style="11" bestFit="1" customWidth="1"/>
    <col min="11020" max="11020" width="12.26953125" style="11" bestFit="1" customWidth="1"/>
    <col min="11021" max="11271" width="9.1796875" style="11"/>
    <col min="11272" max="11273" width="9.81640625" style="11" bestFit="1" customWidth="1"/>
    <col min="11274" max="11274" width="12" style="11" bestFit="1" customWidth="1"/>
    <col min="11275" max="11275" width="10.26953125" style="11" bestFit="1" customWidth="1"/>
    <col min="11276" max="11276" width="12.26953125" style="11" bestFit="1" customWidth="1"/>
    <col min="11277" max="11527" width="9.1796875" style="11"/>
    <col min="11528" max="11529" width="9.81640625" style="11" bestFit="1" customWidth="1"/>
    <col min="11530" max="11530" width="12" style="11" bestFit="1" customWidth="1"/>
    <col min="11531" max="11531" width="10.26953125" style="11" bestFit="1" customWidth="1"/>
    <col min="11532" max="11532" width="12.26953125" style="11" bestFit="1" customWidth="1"/>
    <col min="11533" max="11783" width="9.1796875" style="11"/>
    <col min="11784" max="11785" width="9.81640625" style="11" bestFit="1" customWidth="1"/>
    <col min="11786" max="11786" width="12" style="11" bestFit="1" customWidth="1"/>
    <col min="11787" max="11787" width="10.26953125" style="11" bestFit="1" customWidth="1"/>
    <col min="11788" max="11788" width="12.26953125" style="11" bestFit="1" customWidth="1"/>
    <col min="11789" max="12039" width="9.1796875" style="11"/>
    <col min="12040" max="12041" width="9.81640625" style="11" bestFit="1" customWidth="1"/>
    <col min="12042" max="12042" width="12" style="11" bestFit="1" customWidth="1"/>
    <col min="12043" max="12043" width="10.26953125" style="11" bestFit="1" customWidth="1"/>
    <col min="12044" max="12044" width="12.26953125" style="11" bestFit="1" customWidth="1"/>
    <col min="12045" max="12295" width="9.1796875" style="11"/>
    <col min="12296" max="12297" width="9.81640625" style="11" bestFit="1" customWidth="1"/>
    <col min="12298" max="12298" width="12" style="11" bestFit="1" customWidth="1"/>
    <col min="12299" max="12299" width="10.26953125" style="11" bestFit="1" customWidth="1"/>
    <col min="12300" max="12300" width="12.26953125" style="11" bestFit="1" customWidth="1"/>
    <col min="12301" max="12551" width="9.1796875" style="11"/>
    <col min="12552" max="12553" width="9.81640625" style="11" bestFit="1" customWidth="1"/>
    <col min="12554" max="12554" width="12" style="11" bestFit="1" customWidth="1"/>
    <col min="12555" max="12555" width="10.26953125" style="11" bestFit="1" customWidth="1"/>
    <col min="12556" max="12556" width="12.26953125" style="11" bestFit="1" customWidth="1"/>
    <col min="12557" max="12807" width="9.1796875" style="11"/>
    <col min="12808" max="12809" width="9.81640625" style="11" bestFit="1" customWidth="1"/>
    <col min="12810" max="12810" width="12" style="11" bestFit="1" customWidth="1"/>
    <col min="12811" max="12811" width="10.26953125" style="11" bestFit="1" customWidth="1"/>
    <col min="12812" max="12812" width="12.26953125" style="11" bestFit="1" customWidth="1"/>
    <col min="12813" max="13063" width="9.1796875" style="11"/>
    <col min="13064" max="13065" width="9.81640625" style="11" bestFit="1" customWidth="1"/>
    <col min="13066" max="13066" width="12" style="11" bestFit="1" customWidth="1"/>
    <col min="13067" max="13067" width="10.26953125" style="11" bestFit="1" customWidth="1"/>
    <col min="13068" max="13068" width="12.26953125" style="11" bestFit="1" customWidth="1"/>
    <col min="13069" max="13319" width="9.1796875" style="11"/>
    <col min="13320" max="13321" width="9.81640625" style="11" bestFit="1" customWidth="1"/>
    <col min="13322" max="13322" width="12" style="11" bestFit="1" customWidth="1"/>
    <col min="13323" max="13323" width="10.26953125" style="11" bestFit="1" customWidth="1"/>
    <col min="13324" max="13324" width="12.26953125" style="11" bestFit="1" customWidth="1"/>
    <col min="13325" max="13575" width="9.1796875" style="11"/>
    <col min="13576" max="13577" width="9.81640625" style="11" bestFit="1" customWidth="1"/>
    <col min="13578" max="13578" width="12" style="11" bestFit="1" customWidth="1"/>
    <col min="13579" max="13579" width="10.26953125" style="11" bestFit="1" customWidth="1"/>
    <col min="13580" max="13580" width="12.26953125" style="11" bestFit="1" customWidth="1"/>
    <col min="13581" max="13831" width="9.1796875" style="11"/>
    <col min="13832" max="13833" width="9.81640625" style="11" bestFit="1" customWidth="1"/>
    <col min="13834" max="13834" width="12" style="11" bestFit="1" customWidth="1"/>
    <col min="13835" max="13835" width="10.26953125" style="11" bestFit="1" customWidth="1"/>
    <col min="13836" max="13836" width="12.26953125" style="11" bestFit="1" customWidth="1"/>
    <col min="13837" max="14087" width="9.1796875" style="11"/>
    <col min="14088" max="14089" width="9.81640625" style="11" bestFit="1" customWidth="1"/>
    <col min="14090" max="14090" width="12" style="11" bestFit="1" customWidth="1"/>
    <col min="14091" max="14091" width="10.26953125" style="11" bestFit="1" customWidth="1"/>
    <col min="14092" max="14092" width="12.26953125" style="11" bestFit="1" customWidth="1"/>
    <col min="14093" max="14343" width="9.1796875" style="11"/>
    <col min="14344" max="14345" width="9.81640625" style="11" bestFit="1" customWidth="1"/>
    <col min="14346" max="14346" width="12" style="11" bestFit="1" customWidth="1"/>
    <col min="14347" max="14347" width="10.26953125" style="11" bestFit="1" customWidth="1"/>
    <col min="14348" max="14348" width="12.26953125" style="11" bestFit="1" customWidth="1"/>
    <col min="14349" max="14599" width="9.1796875" style="11"/>
    <col min="14600" max="14601" width="9.81640625" style="11" bestFit="1" customWidth="1"/>
    <col min="14602" max="14602" width="12" style="11" bestFit="1" customWidth="1"/>
    <col min="14603" max="14603" width="10.26953125" style="11" bestFit="1" customWidth="1"/>
    <col min="14604" max="14604" width="12.26953125" style="11" bestFit="1" customWidth="1"/>
    <col min="14605" max="14855" width="9.1796875" style="11"/>
    <col min="14856" max="14857" width="9.81640625" style="11" bestFit="1" customWidth="1"/>
    <col min="14858" max="14858" width="12" style="11" bestFit="1" customWidth="1"/>
    <col min="14859" max="14859" width="10.26953125" style="11" bestFit="1" customWidth="1"/>
    <col min="14860" max="14860" width="12.26953125" style="11" bestFit="1" customWidth="1"/>
    <col min="14861" max="15111" width="9.1796875" style="11"/>
    <col min="15112" max="15113" width="9.81640625" style="11" bestFit="1" customWidth="1"/>
    <col min="15114" max="15114" width="12" style="11" bestFit="1" customWidth="1"/>
    <col min="15115" max="15115" width="10.26953125" style="11" bestFit="1" customWidth="1"/>
    <col min="15116" max="15116" width="12.26953125" style="11" bestFit="1" customWidth="1"/>
    <col min="15117" max="15367" width="9.1796875" style="11"/>
    <col min="15368" max="15369" width="9.81640625" style="11" bestFit="1" customWidth="1"/>
    <col min="15370" max="15370" width="12" style="11" bestFit="1" customWidth="1"/>
    <col min="15371" max="15371" width="10.26953125" style="11" bestFit="1" customWidth="1"/>
    <col min="15372" max="15372" width="12.26953125" style="11" bestFit="1" customWidth="1"/>
    <col min="15373" max="15623" width="9.1796875" style="11"/>
    <col min="15624" max="15625" width="9.81640625" style="11" bestFit="1" customWidth="1"/>
    <col min="15626" max="15626" width="12" style="11" bestFit="1" customWidth="1"/>
    <col min="15627" max="15627" width="10.26953125" style="11" bestFit="1" customWidth="1"/>
    <col min="15628" max="15628" width="12.26953125" style="11" bestFit="1" customWidth="1"/>
    <col min="15629" max="15879" width="9.1796875" style="11"/>
    <col min="15880" max="15881" width="9.81640625" style="11" bestFit="1" customWidth="1"/>
    <col min="15882" max="15882" width="12" style="11" bestFit="1" customWidth="1"/>
    <col min="15883" max="15883" width="10.26953125" style="11" bestFit="1" customWidth="1"/>
    <col min="15884" max="15884" width="12.26953125" style="11" bestFit="1" customWidth="1"/>
    <col min="15885" max="16135" width="9.1796875" style="11"/>
    <col min="16136" max="16137" width="9.81640625" style="11" bestFit="1" customWidth="1"/>
    <col min="16138" max="16138" width="12" style="11" bestFit="1" customWidth="1"/>
    <col min="16139" max="16139" width="10.26953125" style="11" bestFit="1" customWidth="1"/>
    <col min="16140" max="16140" width="12.26953125" style="11" bestFit="1" customWidth="1"/>
    <col min="16141" max="16384" width="9.1796875" style="11"/>
  </cols>
  <sheetData>
    <row r="1" spans="1:9" ht="12.75" customHeight="1" x14ac:dyDescent="0.25">
      <c r="A1" s="203" t="s">
        <v>218</v>
      </c>
      <c r="B1" s="218"/>
      <c r="C1" s="218"/>
      <c r="D1" s="218"/>
      <c r="E1" s="218"/>
      <c r="F1" s="218"/>
      <c r="G1" s="218"/>
      <c r="H1" s="218"/>
      <c r="I1" s="218"/>
    </row>
    <row r="2" spans="1:9" ht="12.75" customHeight="1" x14ac:dyDescent="0.25">
      <c r="A2" s="202" t="s">
        <v>461</v>
      </c>
      <c r="B2" s="178"/>
      <c r="C2" s="178"/>
      <c r="D2" s="178"/>
      <c r="E2" s="178"/>
      <c r="F2" s="178"/>
      <c r="G2" s="178"/>
      <c r="H2" s="178"/>
      <c r="I2" s="178"/>
    </row>
    <row r="3" spans="1:9" x14ac:dyDescent="0.25">
      <c r="A3" s="221" t="s">
        <v>443</v>
      </c>
      <c r="B3" s="227"/>
      <c r="C3" s="227"/>
      <c r="D3" s="227"/>
      <c r="E3" s="227"/>
      <c r="F3" s="227"/>
      <c r="G3" s="227"/>
      <c r="H3" s="227"/>
      <c r="I3" s="227"/>
    </row>
    <row r="4" spans="1:9" x14ac:dyDescent="0.25">
      <c r="A4" s="219" t="s">
        <v>458</v>
      </c>
      <c r="B4" s="182"/>
      <c r="C4" s="182"/>
      <c r="D4" s="182"/>
      <c r="E4" s="182"/>
      <c r="F4" s="182"/>
      <c r="G4" s="182"/>
      <c r="H4" s="182"/>
      <c r="I4" s="183"/>
    </row>
    <row r="5" spans="1:9" ht="22" x14ac:dyDescent="0.25">
      <c r="A5" s="197" t="s">
        <v>2</v>
      </c>
      <c r="B5" s="198"/>
      <c r="C5" s="198"/>
      <c r="D5" s="198"/>
      <c r="E5" s="198"/>
      <c r="F5" s="198"/>
      <c r="G5" s="92" t="s">
        <v>106</v>
      </c>
      <c r="H5" s="93" t="s">
        <v>292</v>
      </c>
      <c r="I5" s="93" t="s">
        <v>276</v>
      </c>
    </row>
    <row r="6" spans="1:9" x14ac:dyDescent="0.25">
      <c r="A6" s="223">
        <v>1</v>
      </c>
      <c r="B6" s="198"/>
      <c r="C6" s="198"/>
      <c r="D6" s="198"/>
      <c r="E6" s="198"/>
      <c r="F6" s="198"/>
      <c r="G6" s="94">
        <v>2</v>
      </c>
      <c r="H6" s="93" t="s">
        <v>167</v>
      </c>
      <c r="I6" s="93" t="s">
        <v>168</v>
      </c>
    </row>
    <row r="7" spans="1:9" x14ac:dyDescent="0.25">
      <c r="A7" s="224" t="s">
        <v>169</v>
      </c>
      <c r="B7" s="226"/>
      <c r="C7" s="226"/>
      <c r="D7" s="226"/>
      <c r="E7" s="226"/>
      <c r="F7" s="226"/>
      <c r="G7" s="226"/>
      <c r="H7" s="226"/>
      <c r="I7" s="226"/>
    </row>
    <row r="8" spans="1:9" x14ac:dyDescent="0.25">
      <c r="A8" s="196" t="s">
        <v>219</v>
      </c>
      <c r="B8" s="196"/>
      <c r="C8" s="196"/>
      <c r="D8" s="196"/>
      <c r="E8" s="196"/>
      <c r="F8" s="196"/>
      <c r="G8" s="86">
        <v>1</v>
      </c>
      <c r="H8" s="99">
        <v>0</v>
      </c>
      <c r="I8" s="99">
        <v>0</v>
      </c>
    </row>
    <row r="9" spans="1:9" x14ac:dyDescent="0.25">
      <c r="A9" s="196" t="s">
        <v>220</v>
      </c>
      <c r="B9" s="196"/>
      <c r="C9" s="196"/>
      <c r="D9" s="196"/>
      <c r="E9" s="196"/>
      <c r="F9" s="196"/>
      <c r="G9" s="86">
        <v>2</v>
      </c>
      <c r="H9" s="99">
        <v>0</v>
      </c>
      <c r="I9" s="99">
        <v>0</v>
      </c>
    </row>
    <row r="10" spans="1:9" x14ac:dyDescent="0.25">
      <c r="A10" s="196" t="s">
        <v>221</v>
      </c>
      <c r="B10" s="196"/>
      <c r="C10" s="196"/>
      <c r="D10" s="196"/>
      <c r="E10" s="196"/>
      <c r="F10" s="196"/>
      <c r="G10" s="86">
        <v>3</v>
      </c>
      <c r="H10" s="99">
        <v>0</v>
      </c>
      <c r="I10" s="99">
        <v>0</v>
      </c>
    </row>
    <row r="11" spans="1:9" x14ac:dyDescent="0.25">
      <c r="A11" s="196" t="s">
        <v>222</v>
      </c>
      <c r="B11" s="196"/>
      <c r="C11" s="196"/>
      <c r="D11" s="196"/>
      <c r="E11" s="196"/>
      <c r="F11" s="196"/>
      <c r="G11" s="86">
        <v>4</v>
      </c>
      <c r="H11" s="99">
        <v>0</v>
      </c>
      <c r="I11" s="99">
        <v>0</v>
      </c>
    </row>
    <row r="12" spans="1:9" x14ac:dyDescent="0.25">
      <c r="A12" s="196" t="s">
        <v>387</v>
      </c>
      <c r="B12" s="196"/>
      <c r="C12" s="196"/>
      <c r="D12" s="196"/>
      <c r="E12" s="196"/>
      <c r="F12" s="196"/>
      <c r="G12" s="86">
        <v>5</v>
      </c>
      <c r="H12" s="99">
        <v>0</v>
      </c>
      <c r="I12" s="99">
        <v>0</v>
      </c>
    </row>
    <row r="13" spans="1:9" ht="24" customHeight="1" x14ac:dyDescent="0.25">
      <c r="A13" s="209" t="s">
        <v>395</v>
      </c>
      <c r="B13" s="209"/>
      <c r="C13" s="209"/>
      <c r="D13" s="209"/>
      <c r="E13" s="209"/>
      <c r="F13" s="209"/>
      <c r="G13" s="88">
        <v>6</v>
      </c>
      <c r="H13" s="103">
        <f>SUM(H8:H12)</f>
        <v>0</v>
      </c>
      <c r="I13" s="103">
        <f>SUM(I8:I12)</f>
        <v>0</v>
      </c>
    </row>
    <row r="14" spans="1:9" x14ac:dyDescent="0.25">
      <c r="A14" s="196" t="s">
        <v>388</v>
      </c>
      <c r="B14" s="196"/>
      <c r="C14" s="196"/>
      <c r="D14" s="196"/>
      <c r="E14" s="196"/>
      <c r="F14" s="196"/>
      <c r="G14" s="86">
        <v>7</v>
      </c>
      <c r="H14" s="99">
        <v>0</v>
      </c>
      <c r="I14" s="99">
        <v>0</v>
      </c>
    </row>
    <row r="15" spans="1:9" x14ac:dyDescent="0.25">
      <c r="A15" s="196" t="s">
        <v>389</v>
      </c>
      <c r="B15" s="196"/>
      <c r="C15" s="196"/>
      <c r="D15" s="196"/>
      <c r="E15" s="196"/>
      <c r="F15" s="196"/>
      <c r="G15" s="86">
        <v>8</v>
      </c>
      <c r="H15" s="99">
        <v>0</v>
      </c>
      <c r="I15" s="99">
        <v>0</v>
      </c>
    </row>
    <row r="16" spans="1:9" x14ac:dyDescent="0.25">
      <c r="A16" s="196" t="s">
        <v>390</v>
      </c>
      <c r="B16" s="196"/>
      <c r="C16" s="196"/>
      <c r="D16" s="196"/>
      <c r="E16" s="196"/>
      <c r="F16" s="196"/>
      <c r="G16" s="86">
        <v>9</v>
      </c>
      <c r="H16" s="99">
        <v>0</v>
      </c>
      <c r="I16" s="99">
        <v>0</v>
      </c>
    </row>
    <row r="17" spans="1:9" x14ac:dyDescent="0.25">
      <c r="A17" s="196" t="s">
        <v>391</v>
      </c>
      <c r="B17" s="196"/>
      <c r="C17" s="196"/>
      <c r="D17" s="196"/>
      <c r="E17" s="196"/>
      <c r="F17" s="196"/>
      <c r="G17" s="86">
        <v>10</v>
      </c>
      <c r="H17" s="99">
        <v>0</v>
      </c>
      <c r="I17" s="99">
        <v>0</v>
      </c>
    </row>
    <row r="18" spans="1:9" x14ac:dyDescent="0.25">
      <c r="A18" s="196" t="s">
        <v>392</v>
      </c>
      <c r="B18" s="196"/>
      <c r="C18" s="196"/>
      <c r="D18" s="196"/>
      <c r="E18" s="196"/>
      <c r="F18" s="196"/>
      <c r="G18" s="86">
        <v>11</v>
      </c>
      <c r="H18" s="99">
        <v>0</v>
      </c>
      <c r="I18" s="99">
        <v>0</v>
      </c>
    </row>
    <row r="19" spans="1:9" x14ac:dyDescent="0.25">
      <c r="A19" s="196" t="s">
        <v>393</v>
      </c>
      <c r="B19" s="196"/>
      <c r="C19" s="196"/>
      <c r="D19" s="196"/>
      <c r="E19" s="196"/>
      <c r="F19" s="196"/>
      <c r="G19" s="86">
        <v>12</v>
      </c>
      <c r="H19" s="99">
        <v>0</v>
      </c>
      <c r="I19" s="99">
        <v>0</v>
      </c>
    </row>
    <row r="20" spans="1:9" ht="26.25" customHeight="1" x14ac:dyDescent="0.25">
      <c r="A20" s="209" t="s">
        <v>396</v>
      </c>
      <c r="B20" s="209"/>
      <c r="C20" s="209"/>
      <c r="D20" s="209"/>
      <c r="E20" s="209"/>
      <c r="F20" s="209"/>
      <c r="G20" s="88">
        <v>13</v>
      </c>
      <c r="H20" s="103">
        <f>SUM(H14:H19)</f>
        <v>0</v>
      </c>
      <c r="I20" s="103">
        <f>SUM(I14:I19)</f>
        <v>0</v>
      </c>
    </row>
    <row r="21" spans="1:9" ht="25.9" customHeight="1" x14ac:dyDescent="0.25">
      <c r="A21" s="207" t="s">
        <v>397</v>
      </c>
      <c r="B21" s="207"/>
      <c r="C21" s="207"/>
      <c r="D21" s="207"/>
      <c r="E21" s="207"/>
      <c r="F21" s="207"/>
      <c r="G21" s="88">
        <v>14</v>
      </c>
      <c r="H21" s="98">
        <f>H13+H20</f>
        <v>0</v>
      </c>
      <c r="I21" s="98">
        <f>I13+I20</f>
        <v>0</v>
      </c>
    </row>
    <row r="22" spans="1:9" x14ac:dyDescent="0.25">
      <c r="A22" s="224" t="s">
        <v>187</v>
      </c>
      <c r="B22" s="226"/>
      <c r="C22" s="226"/>
      <c r="D22" s="226"/>
      <c r="E22" s="226"/>
      <c r="F22" s="226"/>
      <c r="G22" s="226"/>
      <c r="H22" s="226"/>
      <c r="I22" s="226"/>
    </row>
    <row r="23" spans="1:9" ht="26.5" customHeight="1" x14ac:dyDescent="0.25">
      <c r="A23" s="196" t="s">
        <v>223</v>
      </c>
      <c r="B23" s="196"/>
      <c r="C23" s="196"/>
      <c r="D23" s="196"/>
      <c r="E23" s="196"/>
      <c r="F23" s="196"/>
      <c r="G23" s="86">
        <v>15</v>
      </c>
      <c r="H23" s="99">
        <v>0</v>
      </c>
      <c r="I23" s="99">
        <v>0</v>
      </c>
    </row>
    <row r="24" spans="1:9" x14ac:dyDescent="0.25">
      <c r="A24" s="196" t="s">
        <v>224</v>
      </c>
      <c r="B24" s="196"/>
      <c r="C24" s="196"/>
      <c r="D24" s="196"/>
      <c r="E24" s="196"/>
      <c r="F24" s="196"/>
      <c r="G24" s="86">
        <v>16</v>
      </c>
      <c r="H24" s="99">
        <v>0</v>
      </c>
      <c r="I24" s="99">
        <v>0</v>
      </c>
    </row>
    <row r="25" spans="1:9" x14ac:dyDescent="0.25">
      <c r="A25" s="196" t="s">
        <v>225</v>
      </c>
      <c r="B25" s="196"/>
      <c r="C25" s="196"/>
      <c r="D25" s="196"/>
      <c r="E25" s="196"/>
      <c r="F25" s="196"/>
      <c r="G25" s="86">
        <v>17</v>
      </c>
      <c r="H25" s="99">
        <v>0</v>
      </c>
      <c r="I25" s="99">
        <v>0</v>
      </c>
    </row>
    <row r="26" spans="1:9" x14ac:dyDescent="0.25">
      <c r="A26" s="196" t="s">
        <v>226</v>
      </c>
      <c r="B26" s="196"/>
      <c r="C26" s="196"/>
      <c r="D26" s="196"/>
      <c r="E26" s="196"/>
      <c r="F26" s="196"/>
      <c r="G26" s="86">
        <v>18</v>
      </c>
      <c r="H26" s="99">
        <v>0</v>
      </c>
      <c r="I26" s="99">
        <v>0</v>
      </c>
    </row>
    <row r="27" spans="1:9" x14ac:dyDescent="0.25">
      <c r="A27" s="196" t="s">
        <v>227</v>
      </c>
      <c r="B27" s="196"/>
      <c r="C27" s="196"/>
      <c r="D27" s="196"/>
      <c r="E27" s="196"/>
      <c r="F27" s="196"/>
      <c r="G27" s="86">
        <v>19</v>
      </c>
      <c r="H27" s="99">
        <v>0</v>
      </c>
      <c r="I27" s="99">
        <v>0</v>
      </c>
    </row>
    <row r="28" spans="1:9" x14ac:dyDescent="0.25">
      <c r="A28" s="196" t="s">
        <v>228</v>
      </c>
      <c r="B28" s="196"/>
      <c r="C28" s="196"/>
      <c r="D28" s="196"/>
      <c r="E28" s="196"/>
      <c r="F28" s="196"/>
      <c r="G28" s="86">
        <v>20</v>
      </c>
      <c r="H28" s="99">
        <v>0</v>
      </c>
      <c r="I28" s="99">
        <v>0</v>
      </c>
    </row>
    <row r="29" spans="1:9" ht="25.15" customHeight="1" x14ac:dyDescent="0.25">
      <c r="A29" s="213" t="s">
        <v>427</v>
      </c>
      <c r="B29" s="213"/>
      <c r="C29" s="213"/>
      <c r="D29" s="213"/>
      <c r="E29" s="213"/>
      <c r="F29" s="213"/>
      <c r="G29" s="88">
        <v>21</v>
      </c>
      <c r="H29" s="98">
        <f>SUM(H23:H28)</f>
        <v>0</v>
      </c>
      <c r="I29" s="98">
        <f>SUM(I23:I28)</f>
        <v>0</v>
      </c>
    </row>
    <row r="30" spans="1:9" ht="21" customHeight="1" x14ac:dyDescent="0.25">
      <c r="A30" s="196" t="s">
        <v>229</v>
      </c>
      <c r="B30" s="196"/>
      <c r="C30" s="196"/>
      <c r="D30" s="196"/>
      <c r="E30" s="196"/>
      <c r="F30" s="196"/>
      <c r="G30" s="86">
        <v>22</v>
      </c>
      <c r="H30" s="99">
        <v>0</v>
      </c>
      <c r="I30" s="99">
        <v>0</v>
      </c>
    </row>
    <row r="31" spans="1:9" x14ac:dyDescent="0.25">
      <c r="A31" s="196" t="s">
        <v>230</v>
      </c>
      <c r="B31" s="196"/>
      <c r="C31" s="196"/>
      <c r="D31" s="196"/>
      <c r="E31" s="196"/>
      <c r="F31" s="196"/>
      <c r="G31" s="86">
        <v>23</v>
      </c>
      <c r="H31" s="99">
        <v>0</v>
      </c>
      <c r="I31" s="99">
        <v>0</v>
      </c>
    </row>
    <row r="32" spans="1:9" x14ac:dyDescent="0.25">
      <c r="A32" s="196" t="s">
        <v>394</v>
      </c>
      <c r="B32" s="196"/>
      <c r="C32" s="196"/>
      <c r="D32" s="196"/>
      <c r="E32" s="196"/>
      <c r="F32" s="196"/>
      <c r="G32" s="86">
        <v>24</v>
      </c>
      <c r="H32" s="99">
        <v>0</v>
      </c>
      <c r="I32" s="99">
        <v>0</v>
      </c>
    </row>
    <row r="33" spans="1:9" x14ac:dyDescent="0.25">
      <c r="A33" s="196" t="s">
        <v>231</v>
      </c>
      <c r="B33" s="196"/>
      <c r="C33" s="196"/>
      <c r="D33" s="196"/>
      <c r="E33" s="196"/>
      <c r="F33" s="196"/>
      <c r="G33" s="86">
        <v>25</v>
      </c>
      <c r="H33" s="99">
        <v>0</v>
      </c>
      <c r="I33" s="99">
        <v>0</v>
      </c>
    </row>
    <row r="34" spans="1:9" x14ac:dyDescent="0.25">
      <c r="A34" s="196" t="s">
        <v>232</v>
      </c>
      <c r="B34" s="196"/>
      <c r="C34" s="196"/>
      <c r="D34" s="196"/>
      <c r="E34" s="196"/>
      <c r="F34" s="196"/>
      <c r="G34" s="86">
        <v>26</v>
      </c>
      <c r="H34" s="99">
        <v>0</v>
      </c>
      <c r="I34" s="99">
        <v>0</v>
      </c>
    </row>
    <row r="35" spans="1:9" ht="28.9" customHeight="1" x14ac:dyDescent="0.25">
      <c r="A35" s="213" t="s">
        <v>428</v>
      </c>
      <c r="B35" s="213"/>
      <c r="C35" s="213"/>
      <c r="D35" s="213"/>
      <c r="E35" s="213"/>
      <c r="F35" s="213"/>
      <c r="G35" s="88">
        <v>27</v>
      </c>
      <c r="H35" s="98">
        <f>SUM(H30:H34)</f>
        <v>0</v>
      </c>
      <c r="I35" s="98">
        <f>SUM(I30:I34)</f>
        <v>0</v>
      </c>
    </row>
    <row r="36" spans="1:9" ht="26.5" customHeight="1" x14ac:dyDescent="0.25">
      <c r="A36" s="207" t="s">
        <v>398</v>
      </c>
      <c r="B36" s="207"/>
      <c r="C36" s="207"/>
      <c r="D36" s="207"/>
      <c r="E36" s="207"/>
      <c r="F36" s="207"/>
      <c r="G36" s="88">
        <v>28</v>
      </c>
      <c r="H36" s="98">
        <f>H29+H35</f>
        <v>0</v>
      </c>
      <c r="I36" s="98">
        <f>I29+I35</f>
        <v>0</v>
      </c>
    </row>
    <row r="37" spans="1:9" x14ac:dyDescent="0.25">
      <c r="A37" s="224" t="s">
        <v>202</v>
      </c>
      <c r="B37" s="226"/>
      <c r="C37" s="226"/>
      <c r="D37" s="226"/>
      <c r="E37" s="226"/>
      <c r="F37" s="226"/>
      <c r="G37" s="226">
        <v>0</v>
      </c>
      <c r="H37" s="226"/>
      <c r="I37" s="226"/>
    </row>
    <row r="38" spans="1:9" x14ac:dyDescent="0.25">
      <c r="A38" s="171" t="s">
        <v>233</v>
      </c>
      <c r="B38" s="171"/>
      <c r="C38" s="171"/>
      <c r="D38" s="171"/>
      <c r="E38" s="171"/>
      <c r="F38" s="171"/>
      <c r="G38" s="86">
        <v>29</v>
      </c>
      <c r="H38" s="99">
        <v>0</v>
      </c>
      <c r="I38" s="99">
        <v>0</v>
      </c>
    </row>
    <row r="39" spans="1:9" ht="21.65" customHeight="1" x14ac:dyDescent="0.25">
      <c r="A39" s="171" t="s">
        <v>234</v>
      </c>
      <c r="B39" s="171"/>
      <c r="C39" s="171"/>
      <c r="D39" s="171"/>
      <c r="E39" s="171"/>
      <c r="F39" s="171"/>
      <c r="G39" s="86">
        <v>30</v>
      </c>
      <c r="H39" s="99">
        <v>0</v>
      </c>
      <c r="I39" s="99">
        <v>0</v>
      </c>
    </row>
    <row r="40" spans="1:9" x14ac:dyDescent="0.25">
      <c r="A40" s="171" t="s">
        <v>235</v>
      </c>
      <c r="B40" s="171"/>
      <c r="C40" s="171"/>
      <c r="D40" s="171"/>
      <c r="E40" s="171"/>
      <c r="F40" s="171"/>
      <c r="G40" s="86">
        <v>31</v>
      </c>
      <c r="H40" s="99">
        <v>0</v>
      </c>
      <c r="I40" s="99">
        <v>0</v>
      </c>
    </row>
    <row r="41" spans="1:9" x14ac:dyDescent="0.25">
      <c r="A41" s="171" t="s">
        <v>236</v>
      </c>
      <c r="B41" s="171"/>
      <c r="C41" s="171"/>
      <c r="D41" s="171"/>
      <c r="E41" s="171"/>
      <c r="F41" s="171"/>
      <c r="G41" s="86">
        <v>32</v>
      </c>
      <c r="H41" s="99">
        <v>0</v>
      </c>
      <c r="I41" s="99">
        <v>0</v>
      </c>
    </row>
    <row r="42" spans="1:9" ht="26.5" customHeight="1" x14ac:dyDescent="0.25">
      <c r="A42" s="213" t="s">
        <v>429</v>
      </c>
      <c r="B42" s="213"/>
      <c r="C42" s="213"/>
      <c r="D42" s="213"/>
      <c r="E42" s="213"/>
      <c r="F42" s="213"/>
      <c r="G42" s="88">
        <v>33</v>
      </c>
      <c r="H42" s="98">
        <f>H41+H40+H39+H38</f>
        <v>0</v>
      </c>
      <c r="I42" s="98">
        <f>I41+I40+I39+I38</f>
        <v>0</v>
      </c>
    </row>
    <row r="43" spans="1:9" ht="22.9" customHeight="1" x14ac:dyDescent="0.25">
      <c r="A43" s="171" t="s">
        <v>237</v>
      </c>
      <c r="B43" s="171"/>
      <c r="C43" s="171"/>
      <c r="D43" s="171"/>
      <c r="E43" s="171"/>
      <c r="F43" s="171"/>
      <c r="G43" s="86">
        <v>34</v>
      </c>
      <c r="H43" s="99">
        <v>0</v>
      </c>
      <c r="I43" s="99">
        <v>0</v>
      </c>
    </row>
    <row r="44" spans="1:9" x14ac:dyDescent="0.25">
      <c r="A44" s="171" t="s">
        <v>238</v>
      </c>
      <c r="B44" s="171"/>
      <c r="C44" s="171"/>
      <c r="D44" s="171"/>
      <c r="E44" s="171"/>
      <c r="F44" s="171"/>
      <c r="G44" s="86">
        <v>35</v>
      </c>
      <c r="H44" s="99">
        <v>0</v>
      </c>
      <c r="I44" s="99">
        <v>0</v>
      </c>
    </row>
    <row r="45" spans="1:9" x14ac:dyDescent="0.25">
      <c r="A45" s="171" t="s">
        <v>239</v>
      </c>
      <c r="B45" s="171"/>
      <c r="C45" s="171"/>
      <c r="D45" s="171"/>
      <c r="E45" s="171"/>
      <c r="F45" s="171"/>
      <c r="G45" s="86">
        <v>36</v>
      </c>
      <c r="H45" s="99">
        <v>0</v>
      </c>
      <c r="I45" s="99">
        <v>0</v>
      </c>
    </row>
    <row r="46" spans="1:9" ht="25.15" customHeight="1" x14ac:dyDescent="0.25">
      <c r="A46" s="171" t="s">
        <v>240</v>
      </c>
      <c r="B46" s="171"/>
      <c r="C46" s="171"/>
      <c r="D46" s="171"/>
      <c r="E46" s="171"/>
      <c r="F46" s="171"/>
      <c r="G46" s="86">
        <v>37</v>
      </c>
      <c r="H46" s="99">
        <v>0</v>
      </c>
      <c r="I46" s="99">
        <v>0</v>
      </c>
    </row>
    <row r="47" spans="1:9" x14ac:dyDescent="0.25">
      <c r="A47" s="171" t="s">
        <v>241</v>
      </c>
      <c r="B47" s="171"/>
      <c r="C47" s="171"/>
      <c r="D47" s="171"/>
      <c r="E47" s="171"/>
      <c r="F47" s="171"/>
      <c r="G47" s="86">
        <v>38</v>
      </c>
      <c r="H47" s="99">
        <v>0</v>
      </c>
      <c r="I47" s="99">
        <v>0</v>
      </c>
    </row>
    <row r="48" spans="1:9" ht="25.15" customHeight="1" x14ac:dyDescent="0.25">
      <c r="A48" s="213" t="s">
        <v>430</v>
      </c>
      <c r="B48" s="213"/>
      <c r="C48" s="213"/>
      <c r="D48" s="213"/>
      <c r="E48" s="213"/>
      <c r="F48" s="213"/>
      <c r="G48" s="88">
        <v>39</v>
      </c>
      <c r="H48" s="98">
        <f>H47+H46+H45+H44+H43</f>
        <v>0</v>
      </c>
      <c r="I48" s="98">
        <f>I47+I46+I45+I44+I43</f>
        <v>0</v>
      </c>
    </row>
    <row r="49" spans="1:9" ht="28.15" customHeight="1" x14ac:dyDescent="0.25">
      <c r="A49" s="207" t="s">
        <v>440</v>
      </c>
      <c r="B49" s="207"/>
      <c r="C49" s="207"/>
      <c r="D49" s="207"/>
      <c r="E49" s="207"/>
      <c r="F49" s="207"/>
      <c r="G49" s="88">
        <v>40</v>
      </c>
      <c r="H49" s="98">
        <f>H48+H42</f>
        <v>0</v>
      </c>
      <c r="I49" s="98">
        <f>I48+I42</f>
        <v>0</v>
      </c>
    </row>
    <row r="50" spans="1:9" x14ac:dyDescent="0.25">
      <c r="A50" s="196" t="s">
        <v>242</v>
      </c>
      <c r="B50" s="196"/>
      <c r="C50" s="196"/>
      <c r="D50" s="196"/>
      <c r="E50" s="196"/>
      <c r="F50" s="196"/>
      <c r="G50" s="86">
        <v>41</v>
      </c>
      <c r="H50" s="99">
        <v>0</v>
      </c>
      <c r="I50" s="99">
        <v>0</v>
      </c>
    </row>
    <row r="51" spans="1:9" ht="24.65" customHeight="1" x14ac:dyDescent="0.25">
      <c r="A51" s="207" t="s">
        <v>399</v>
      </c>
      <c r="B51" s="207"/>
      <c r="C51" s="207"/>
      <c r="D51" s="207"/>
      <c r="E51" s="207"/>
      <c r="F51" s="207"/>
      <c r="G51" s="88">
        <v>42</v>
      </c>
      <c r="H51" s="98">
        <f>H21+H36+H49+H50</f>
        <v>0</v>
      </c>
      <c r="I51" s="98">
        <f>I21+I36+I49+I50</f>
        <v>0</v>
      </c>
    </row>
    <row r="52" spans="1:9" x14ac:dyDescent="0.25">
      <c r="A52" s="225" t="s">
        <v>216</v>
      </c>
      <c r="B52" s="225"/>
      <c r="C52" s="225"/>
      <c r="D52" s="225"/>
      <c r="E52" s="225"/>
      <c r="F52" s="225"/>
      <c r="G52" s="86">
        <v>43</v>
      </c>
      <c r="H52" s="99">
        <v>0</v>
      </c>
      <c r="I52" s="99">
        <v>0</v>
      </c>
    </row>
    <row r="53" spans="1:9" ht="28.9" customHeight="1" x14ac:dyDescent="0.25">
      <c r="A53" s="225" t="s">
        <v>400</v>
      </c>
      <c r="B53" s="225"/>
      <c r="C53" s="225"/>
      <c r="D53" s="225"/>
      <c r="E53" s="225"/>
      <c r="F53" s="225"/>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90" zoomScaleNormal="100" zoomScaleSheetLayoutView="90" workbookViewId="0">
      <selection sqref="A1:J1"/>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3.453125" style="38"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28" t="s">
        <v>243</v>
      </c>
      <c r="B1" s="229"/>
      <c r="C1" s="229"/>
      <c r="D1" s="229"/>
      <c r="E1" s="229"/>
      <c r="F1" s="229"/>
      <c r="G1" s="229"/>
      <c r="H1" s="229"/>
      <c r="I1" s="229"/>
      <c r="J1" s="229"/>
      <c r="K1" s="37"/>
    </row>
    <row r="2" spans="1:25" ht="15.5" x14ac:dyDescent="0.25">
      <c r="A2" s="3"/>
      <c r="B2" s="4"/>
      <c r="C2" s="230" t="s">
        <v>244</v>
      </c>
      <c r="D2" s="230"/>
      <c r="E2" s="5">
        <v>45292</v>
      </c>
      <c r="F2" s="6" t="s">
        <v>0</v>
      </c>
      <c r="G2" s="5">
        <v>45657</v>
      </c>
      <c r="H2" s="39"/>
      <c r="I2" s="39"/>
      <c r="J2" s="39"/>
      <c r="K2" s="40"/>
      <c r="X2" s="41" t="s">
        <v>443</v>
      </c>
    </row>
    <row r="3" spans="1:25" ht="13.5" customHeight="1" thickBot="1" x14ac:dyDescent="0.3">
      <c r="A3" s="233" t="s">
        <v>245</v>
      </c>
      <c r="B3" s="234"/>
      <c r="C3" s="234"/>
      <c r="D3" s="234"/>
      <c r="E3" s="234"/>
      <c r="F3" s="234"/>
      <c r="G3" s="237" t="s">
        <v>3</v>
      </c>
      <c r="H3" s="239" t="s">
        <v>246</v>
      </c>
      <c r="I3" s="239"/>
      <c r="J3" s="239"/>
      <c r="K3" s="239"/>
      <c r="L3" s="239"/>
      <c r="M3" s="239"/>
      <c r="N3" s="239"/>
      <c r="O3" s="239"/>
      <c r="P3" s="239"/>
      <c r="Q3" s="239"/>
      <c r="R3" s="239"/>
      <c r="S3" s="239"/>
      <c r="T3" s="239"/>
      <c r="U3" s="239"/>
      <c r="V3" s="239"/>
      <c r="W3" s="239"/>
      <c r="X3" s="239" t="s">
        <v>404</v>
      </c>
      <c r="Y3" s="241" t="s">
        <v>247</v>
      </c>
    </row>
    <row r="4" spans="1:25" ht="74" thickBot="1" x14ac:dyDescent="0.3">
      <c r="A4" s="235"/>
      <c r="B4" s="236"/>
      <c r="C4" s="236"/>
      <c r="D4" s="236"/>
      <c r="E4" s="236"/>
      <c r="F4" s="236"/>
      <c r="G4" s="238"/>
      <c r="H4" s="42" t="s">
        <v>248</v>
      </c>
      <c r="I4" s="42" t="s">
        <v>249</v>
      </c>
      <c r="J4" s="42" t="s">
        <v>250</v>
      </c>
      <c r="K4" s="42" t="s">
        <v>251</v>
      </c>
      <c r="L4" s="42" t="s">
        <v>252</v>
      </c>
      <c r="M4" s="42" t="s">
        <v>253</v>
      </c>
      <c r="N4" s="42" t="s">
        <v>254</v>
      </c>
      <c r="O4" s="42" t="s">
        <v>255</v>
      </c>
      <c r="P4" s="105" t="s">
        <v>401</v>
      </c>
      <c r="Q4" s="42" t="s">
        <v>256</v>
      </c>
      <c r="R4" s="42" t="s">
        <v>257</v>
      </c>
      <c r="S4" s="105" t="s">
        <v>402</v>
      </c>
      <c r="T4" s="105" t="s">
        <v>403</v>
      </c>
      <c r="U4" s="42" t="s">
        <v>258</v>
      </c>
      <c r="V4" s="42" t="s">
        <v>259</v>
      </c>
      <c r="W4" s="42" t="s">
        <v>260</v>
      </c>
      <c r="X4" s="240"/>
      <c r="Y4" s="242"/>
    </row>
    <row r="5" spans="1:25" ht="21" x14ac:dyDescent="0.25">
      <c r="A5" s="243">
        <v>1</v>
      </c>
      <c r="B5" s="244"/>
      <c r="C5" s="244"/>
      <c r="D5" s="244"/>
      <c r="E5" s="244"/>
      <c r="F5" s="244"/>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5">
      <c r="A6" s="245" t="s">
        <v>261</v>
      </c>
      <c r="B6" s="245"/>
      <c r="C6" s="245"/>
      <c r="D6" s="245"/>
      <c r="E6" s="245"/>
      <c r="F6" s="245"/>
      <c r="G6" s="245"/>
      <c r="H6" s="245"/>
      <c r="I6" s="245"/>
      <c r="J6" s="245"/>
      <c r="K6" s="245"/>
      <c r="L6" s="245"/>
      <c r="M6" s="245"/>
      <c r="N6" s="246"/>
      <c r="O6" s="246"/>
      <c r="P6" s="246"/>
      <c r="Q6" s="246"/>
      <c r="R6" s="246"/>
      <c r="S6" s="246"/>
      <c r="T6" s="246"/>
      <c r="U6" s="246"/>
      <c r="V6" s="246"/>
      <c r="W6" s="246"/>
      <c r="X6" s="246"/>
      <c r="Y6" s="247"/>
    </row>
    <row r="7" spans="1:25" x14ac:dyDescent="0.25">
      <c r="A7" s="248" t="s">
        <v>293</v>
      </c>
      <c r="B7" s="248"/>
      <c r="C7" s="248"/>
      <c r="D7" s="248"/>
      <c r="E7" s="248"/>
      <c r="F7" s="248"/>
      <c r="G7" s="8">
        <v>1</v>
      </c>
      <c r="H7" s="46">
        <v>17701506</v>
      </c>
      <c r="I7" s="46">
        <v>117662693</v>
      </c>
      <c r="J7" s="46">
        <v>0</v>
      </c>
      <c r="K7" s="46">
        <v>0</v>
      </c>
      <c r="L7" s="46">
        <v>2409540</v>
      </c>
      <c r="M7" s="46">
        <v>0</v>
      </c>
      <c r="N7" s="46">
        <v>2191652</v>
      </c>
      <c r="O7" s="46">
        <v>0</v>
      </c>
      <c r="P7" s="46">
        <v>0</v>
      </c>
      <c r="Q7" s="46">
        <v>0</v>
      </c>
      <c r="R7" s="46">
        <v>0</v>
      </c>
      <c r="S7" s="46">
        <v>0</v>
      </c>
      <c r="T7" s="46">
        <v>0</v>
      </c>
      <c r="U7" s="46">
        <v>39683122</v>
      </c>
      <c r="V7" s="46">
        <v>34435400</v>
      </c>
      <c r="W7" s="47">
        <f>H7+I7+J7+K7-L7+M7+N7+O7+P7+Q7+R7+U7+V7+S7+T7</f>
        <v>209264833</v>
      </c>
      <c r="X7" s="46">
        <v>0</v>
      </c>
      <c r="Y7" s="47">
        <f>W7+X7</f>
        <v>209264833</v>
      </c>
    </row>
    <row r="8" spans="1:25" x14ac:dyDescent="0.25">
      <c r="A8" s="231" t="s">
        <v>262</v>
      </c>
      <c r="B8" s="231"/>
      <c r="C8" s="231"/>
      <c r="D8" s="231"/>
      <c r="E8" s="231"/>
      <c r="F8" s="231"/>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31" t="s">
        <v>263</v>
      </c>
      <c r="B9" s="231"/>
      <c r="C9" s="231"/>
      <c r="D9" s="231"/>
      <c r="E9" s="231"/>
      <c r="F9" s="231"/>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32" t="s">
        <v>294</v>
      </c>
      <c r="B10" s="232"/>
      <c r="C10" s="232"/>
      <c r="D10" s="232"/>
      <c r="E10" s="232"/>
      <c r="F10" s="232"/>
      <c r="G10" s="9">
        <v>4</v>
      </c>
      <c r="H10" s="48">
        <f>H7+H8+H9</f>
        <v>17701506</v>
      </c>
      <c r="I10" s="48">
        <f t="shared" ref="I10:Y10" si="2">I7+I8+I9</f>
        <v>117662693</v>
      </c>
      <c r="J10" s="48">
        <f t="shared" si="2"/>
        <v>0</v>
      </c>
      <c r="K10" s="48">
        <f t="shared" si="2"/>
        <v>0</v>
      </c>
      <c r="L10" s="48">
        <f t="shared" si="2"/>
        <v>2409540</v>
      </c>
      <c r="M10" s="48">
        <f t="shared" si="2"/>
        <v>0</v>
      </c>
      <c r="N10" s="48">
        <f t="shared" si="2"/>
        <v>2191652</v>
      </c>
      <c r="O10" s="48">
        <f t="shared" si="2"/>
        <v>0</v>
      </c>
      <c r="P10" s="48">
        <f t="shared" si="2"/>
        <v>0</v>
      </c>
      <c r="Q10" s="48">
        <f t="shared" si="2"/>
        <v>0</v>
      </c>
      <c r="R10" s="48">
        <f t="shared" si="2"/>
        <v>0</v>
      </c>
      <c r="S10" s="48">
        <f t="shared" si="2"/>
        <v>0</v>
      </c>
      <c r="T10" s="48">
        <f t="shared" si="2"/>
        <v>0</v>
      </c>
      <c r="U10" s="48">
        <f t="shared" si="2"/>
        <v>39683122</v>
      </c>
      <c r="V10" s="48">
        <f t="shared" si="2"/>
        <v>34435400</v>
      </c>
      <c r="W10" s="48">
        <f t="shared" si="0"/>
        <v>209264833</v>
      </c>
      <c r="X10" s="48">
        <f t="shared" si="2"/>
        <v>0</v>
      </c>
      <c r="Y10" s="48">
        <f t="shared" si="2"/>
        <v>209264833</v>
      </c>
    </row>
    <row r="11" spans="1:25" x14ac:dyDescent="0.25">
      <c r="A11" s="231" t="s">
        <v>264</v>
      </c>
      <c r="B11" s="231"/>
      <c r="C11" s="231"/>
      <c r="D11" s="231"/>
      <c r="E11" s="231"/>
      <c r="F11" s="231"/>
      <c r="G11" s="8">
        <v>5</v>
      </c>
      <c r="H11" s="50">
        <v>0</v>
      </c>
      <c r="I11" s="50">
        <v>0</v>
      </c>
      <c r="J11" s="50">
        <v>0</v>
      </c>
      <c r="K11" s="50">
        <v>0</v>
      </c>
      <c r="L11" s="50">
        <v>0</v>
      </c>
      <c r="M11" s="50">
        <v>0</v>
      </c>
      <c r="N11" s="50">
        <v>0</v>
      </c>
      <c r="O11" s="50">
        <v>0</v>
      </c>
      <c r="P11" s="50">
        <v>0</v>
      </c>
      <c r="Q11" s="50">
        <v>0</v>
      </c>
      <c r="R11" s="50">
        <v>0</v>
      </c>
      <c r="S11" s="46">
        <v>0</v>
      </c>
      <c r="T11" s="46">
        <v>0</v>
      </c>
      <c r="U11" s="50">
        <v>0</v>
      </c>
      <c r="V11" s="46">
        <v>-833437</v>
      </c>
      <c r="W11" s="47">
        <f t="shared" si="0"/>
        <v>-833437</v>
      </c>
      <c r="X11" s="46">
        <v>0</v>
      </c>
      <c r="Y11" s="47">
        <f t="shared" ref="Y11:Y29" si="3">W11+X11</f>
        <v>-833437</v>
      </c>
    </row>
    <row r="12" spans="1:25" x14ac:dyDescent="0.25">
      <c r="A12" s="231" t="s">
        <v>265</v>
      </c>
      <c r="B12" s="231"/>
      <c r="C12" s="231"/>
      <c r="D12" s="231"/>
      <c r="E12" s="231"/>
      <c r="F12" s="231"/>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31" t="s">
        <v>266</v>
      </c>
      <c r="B13" s="231"/>
      <c r="C13" s="231"/>
      <c r="D13" s="231"/>
      <c r="E13" s="231"/>
      <c r="F13" s="231"/>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31" t="s">
        <v>408</v>
      </c>
      <c r="B14" s="231"/>
      <c r="C14" s="231"/>
      <c r="D14" s="231"/>
      <c r="E14" s="231"/>
      <c r="F14" s="231"/>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31" t="s">
        <v>267</v>
      </c>
      <c r="B15" s="231"/>
      <c r="C15" s="231"/>
      <c r="D15" s="231"/>
      <c r="E15" s="231"/>
      <c r="F15" s="231"/>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31" t="s">
        <v>268</v>
      </c>
      <c r="B16" s="231"/>
      <c r="C16" s="231"/>
      <c r="D16" s="231"/>
      <c r="E16" s="231"/>
      <c r="F16" s="231"/>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31" t="s">
        <v>269</v>
      </c>
      <c r="B17" s="231"/>
      <c r="C17" s="231"/>
      <c r="D17" s="231"/>
      <c r="E17" s="231"/>
      <c r="F17" s="231"/>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31" t="s">
        <v>270</v>
      </c>
      <c r="B18" s="231"/>
      <c r="C18" s="231"/>
      <c r="D18" s="231"/>
      <c r="E18" s="231"/>
      <c r="F18" s="231"/>
      <c r="G18" s="8">
        <v>12</v>
      </c>
      <c r="H18" s="50">
        <v>0</v>
      </c>
      <c r="I18" s="50">
        <v>0</v>
      </c>
      <c r="J18" s="50">
        <v>0</v>
      </c>
      <c r="K18" s="50">
        <v>0</v>
      </c>
      <c r="L18" s="50">
        <v>0</v>
      </c>
      <c r="M18" s="50">
        <v>0</v>
      </c>
      <c r="N18" s="46">
        <v>0</v>
      </c>
      <c r="O18" s="46">
        <v>0</v>
      </c>
      <c r="P18" s="46">
        <v>0</v>
      </c>
      <c r="Q18" s="46">
        <v>0</v>
      </c>
      <c r="R18" s="46">
        <v>0</v>
      </c>
      <c r="S18" s="46">
        <v>0</v>
      </c>
      <c r="T18" s="46">
        <v>0</v>
      </c>
      <c r="U18" s="46">
        <v>-1773</v>
      </c>
      <c r="V18" s="46">
        <v>0</v>
      </c>
      <c r="W18" s="47">
        <f t="shared" si="0"/>
        <v>-1773</v>
      </c>
      <c r="X18" s="46">
        <v>0</v>
      </c>
      <c r="Y18" s="47">
        <f t="shared" si="3"/>
        <v>-1773</v>
      </c>
    </row>
    <row r="19" spans="1:25" x14ac:dyDescent="0.25">
      <c r="A19" s="231" t="s">
        <v>271</v>
      </c>
      <c r="B19" s="231"/>
      <c r="C19" s="231"/>
      <c r="D19" s="231"/>
      <c r="E19" s="231"/>
      <c r="F19" s="231"/>
      <c r="G19" s="8">
        <v>13</v>
      </c>
      <c r="H19" s="46">
        <v>88996094</v>
      </c>
      <c r="I19" s="46">
        <v>-88990472</v>
      </c>
      <c r="J19" s="46">
        <v>0</v>
      </c>
      <c r="K19" s="46">
        <v>0</v>
      </c>
      <c r="L19" s="46">
        <v>5622</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5">
      <c r="A20" s="231" t="s">
        <v>272</v>
      </c>
      <c r="B20" s="231"/>
      <c r="C20" s="231"/>
      <c r="D20" s="231"/>
      <c r="E20" s="231"/>
      <c r="F20" s="231"/>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31" t="s">
        <v>409</v>
      </c>
      <c r="B21" s="231"/>
      <c r="C21" s="231"/>
      <c r="D21" s="231"/>
      <c r="E21" s="231"/>
      <c r="F21" s="231"/>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31" t="s">
        <v>410</v>
      </c>
      <c r="B22" s="231"/>
      <c r="C22" s="231"/>
      <c r="D22" s="231"/>
      <c r="E22" s="231"/>
      <c r="F22" s="231"/>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31" t="s">
        <v>411</v>
      </c>
      <c r="B23" s="231"/>
      <c r="C23" s="231"/>
      <c r="D23" s="231"/>
      <c r="E23" s="231"/>
      <c r="F23" s="231"/>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31" t="s">
        <v>273</v>
      </c>
      <c r="B24" s="231"/>
      <c r="C24" s="231"/>
      <c r="D24" s="231"/>
      <c r="E24" s="231"/>
      <c r="F24" s="231"/>
      <c r="G24" s="8">
        <v>18</v>
      </c>
      <c r="H24" s="46">
        <v>0</v>
      </c>
      <c r="I24" s="46">
        <v>0</v>
      </c>
      <c r="J24" s="46">
        <v>0</v>
      </c>
      <c r="K24" s="46">
        <v>0</v>
      </c>
      <c r="L24" s="46">
        <v>2608661</v>
      </c>
      <c r="M24" s="46">
        <v>0</v>
      </c>
      <c r="N24" s="46">
        <v>0</v>
      </c>
      <c r="O24" s="46">
        <v>0</v>
      </c>
      <c r="P24" s="46">
        <v>0</v>
      </c>
      <c r="Q24" s="46">
        <v>0</v>
      </c>
      <c r="R24" s="46">
        <v>0</v>
      </c>
      <c r="S24" s="46">
        <v>0</v>
      </c>
      <c r="T24" s="46">
        <v>0</v>
      </c>
      <c r="U24" s="46">
        <v>0</v>
      </c>
      <c r="V24" s="46">
        <v>0</v>
      </c>
      <c r="W24" s="47">
        <f t="shared" si="0"/>
        <v>-2608661</v>
      </c>
      <c r="X24" s="46">
        <v>0</v>
      </c>
      <c r="Y24" s="47">
        <f t="shared" si="3"/>
        <v>-2608661</v>
      </c>
    </row>
    <row r="25" spans="1:25" x14ac:dyDescent="0.25">
      <c r="A25" s="231" t="s">
        <v>412</v>
      </c>
      <c r="B25" s="231"/>
      <c r="C25" s="231"/>
      <c r="D25" s="231"/>
      <c r="E25" s="231"/>
      <c r="F25" s="231"/>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31" t="s">
        <v>414</v>
      </c>
      <c r="B26" s="231"/>
      <c r="C26" s="231"/>
      <c r="D26" s="231"/>
      <c r="E26" s="231"/>
      <c r="F26" s="231"/>
      <c r="G26" s="8">
        <v>20</v>
      </c>
      <c r="H26" s="46">
        <v>0</v>
      </c>
      <c r="I26" s="46">
        <v>0</v>
      </c>
      <c r="J26" s="46">
        <v>0</v>
      </c>
      <c r="K26" s="46">
        <v>0</v>
      </c>
      <c r="L26" s="46">
        <v>0</v>
      </c>
      <c r="M26" s="46">
        <v>0</v>
      </c>
      <c r="N26" s="46">
        <v>0</v>
      </c>
      <c r="O26" s="46">
        <v>0</v>
      </c>
      <c r="P26" s="46">
        <v>0</v>
      </c>
      <c r="Q26" s="46">
        <v>0</v>
      </c>
      <c r="R26" s="46">
        <v>0</v>
      </c>
      <c r="S26" s="46">
        <v>0</v>
      </c>
      <c r="T26" s="46">
        <v>0</v>
      </c>
      <c r="U26" s="46">
        <v>-13308855</v>
      </c>
      <c r="V26" s="46">
        <v>0</v>
      </c>
      <c r="W26" s="47">
        <f t="shared" si="0"/>
        <v>-13308855</v>
      </c>
      <c r="X26" s="46">
        <v>0</v>
      </c>
      <c r="Y26" s="47">
        <f t="shared" si="3"/>
        <v>-13308855</v>
      </c>
    </row>
    <row r="27" spans="1:25" x14ac:dyDescent="0.25">
      <c r="A27" s="231" t="s">
        <v>413</v>
      </c>
      <c r="B27" s="231"/>
      <c r="C27" s="231"/>
      <c r="D27" s="231"/>
      <c r="E27" s="231"/>
      <c r="F27" s="231"/>
      <c r="G27" s="8">
        <v>21</v>
      </c>
      <c r="H27" s="46">
        <v>0</v>
      </c>
      <c r="I27" s="46">
        <v>88128</v>
      </c>
      <c r="J27" s="46">
        <v>0</v>
      </c>
      <c r="K27" s="46">
        <v>0</v>
      </c>
      <c r="L27" s="46">
        <v>-2514228</v>
      </c>
      <c r="M27" s="46">
        <v>0</v>
      </c>
      <c r="N27" s="46">
        <v>1755821</v>
      </c>
      <c r="O27" s="46">
        <v>0</v>
      </c>
      <c r="P27" s="46">
        <v>0</v>
      </c>
      <c r="Q27" s="46">
        <v>0</v>
      </c>
      <c r="R27" s="46">
        <v>0</v>
      </c>
      <c r="S27" s="46">
        <v>0</v>
      </c>
      <c r="T27" s="46">
        <v>0</v>
      </c>
      <c r="U27" s="46">
        <v>0</v>
      </c>
      <c r="V27" s="46">
        <v>0</v>
      </c>
      <c r="W27" s="47">
        <f t="shared" si="0"/>
        <v>4358177</v>
      </c>
      <c r="X27" s="46">
        <v>0</v>
      </c>
      <c r="Y27" s="47">
        <f t="shared" si="3"/>
        <v>4358177</v>
      </c>
    </row>
    <row r="28" spans="1:25" x14ac:dyDescent="0.25">
      <c r="A28" s="231" t="s">
        <v>415</v>
      </c>
      <c r="B28" s="231"/>
      <c r="C28" s="231"/>
      <c r="D28" s="231"/>
      <c r="E28" s="231"/>
      <c r="F28" s="231"/>
      <c r="G28" s="8">
        <v>22</v>
      </c>
      <c r="H28" s="46">
        <v>0</v>
      </c>
      <c r="I28" s="46">
        <v>0</v>
      </c>
      <c r="J28" s="46">
        <v>0</v>
      </c>
      <c r="K28" s="46">
        <v>0</v>
      </c>
      <c r="L28" s="46">
        <v>0</v>
      </c>
      <c r="M28" s="46">
        <v>0</v>
      </c>
      <c r="N28" s="46">
        <v>0</v>
      </c>
      <c r="O28" s="46">
        <v>0</v>
      </c>
      <c r="P28" s="46">
        <v>0</v>
      </c>
      <c r="Q28" s="46">
        <v>0</v>
      </c>
      <c r="R28" s="46">
        <v>0</v>
      </c>
      <c r="S28" s="46">
        <v>0</v>
      </c>
      <c r="T28" s="46">
        <v>0</v>
      </c>
      <c r="U28" s="46">
        <v>34435400</v>
      </c>
      <c r="V28" s="46">
        <v>-34435400</v>
      </c>
      <c r="W28" s="47">
        <f t="shared" si="0"/>
        <v>0</v>
      </c>
      <c r="X28" s="46">
        <v>0</v>
      </c>
      <c r="Y28" s="47">
        <f t="shared" si="3"/>
        <v>0</v>
      </c>
    </row>
    <row r="29" spans="1:25" x14ac:dyDescent="0.25">
      <c r="A29" s="231" t="s">
        <v>416</v>
      </c>
      <c r="B29" s="231"/>
      <c r="C29" s="231"/>
      <c r="D29" s="231"/>
      <c r="E29" s="231"/>
      <c r="F29" s="231"/>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49" t="s">
        <v>417</v>
      </c>
      <c r="B30" s="249"/>
      <c r="C30" s="249"/>
      <c r="D30" s="249"/>
      <c r="E30" s="249"/>
      <c r="F30" s="249"/>
      <c r="G30" s="10">
        <v>24</v>
      </c>
      <c r="H30" s="49">
        <f>SUM(H10:H29)</f>
        <v>106697600</v>
      </c>
      <c r="I30" s="49">
        <f t="shared" ref="I30:Y30" si="5">SUM(I10:I29)</f>
        <v>28760349</v>
      </c>
      <c r="J30" s="49">
        <f t="shared" si="5"/>
        <v>0</v>
      </c>
      <c r="K30" s="49">
        <f t="shared" si="5"/>
        <v>0</v>
      </c>
      <c r="L30" s="49">
        <f t="shared" si="5"/>
        <v>2509595</v>
      </c>
      <c r="M30" s="49">
        <f t="shared" si="5"/>
        <v>0</v>
      </c>
      <c r="N30" s="49">
        <f t="shared" si="5"/>
        <v>3947473</v>
      </c>
      <c r="O30" s="49">
        <f t="shared" si="5"/>
        <v>0</v>
      </c>
      <c r="P30" s="49">
        <f t="shared" si="5"/>
        <v>0</v>
      </c>
      <c r="Q30" s="49">
        <f t="shared" si="5"/>
        <v>0</v>
      </c>
      <c r="R30" s="49">
        <f t="shared" si="5"/>
        <v>0</v>
      </c>
      <c r="S30" s="49">
        <f t="shared" si="5"/>
        <v>0</v>
      </c>
      <c r="T30" s="49">
        <f t="shared" si="5"/>
        <v>0</v>
      </c>
      <c r="U30" s="49">
        <f t="shared" si="5"/>
        <v>60807894</v>
      </c>
      <c r="V30" s="49">
        <f t="shared" si="5"/>
        <v>-833437</v>
      </c>
      <c r="W30" s="49">
        <f t="shared" si="5"/>
        <v>196870284</v>
      </c>
      <c r="X30" s="49">
        <f t="shared" si="5"/>
        <v>0</v>
      </c>
      <c r="Y30" s="49">
        <f t="shared" si="5"/>
        <v>196870284</v>
      </c>
    </row>
    <row r="31" spans="1:25" x14ac:dyDescent="0.25">
      <c r="A31" s="250" t="s">
        <v>274</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row>
    <row r="32" spans="1:25" ht="36.75" customHeight="1" x14ac:dyDescent="0.25">
      <c r="A32" s="252" t="s">
        <v>275</v>
      </c>
      <c r="B32" s="252"/>
      <c r="C32" s="252"/>
      <c r="D32" s="252"/>
      <c r="E32" s="252"/>
      <c r="F32" s="252"/>
      <c r="G32" s="9">
        <v>25</v>
      </c>
      <c r="H32" s="48">
        <f>SUM(H12:H20)</f>
        <v>88996094</v>
      </c>
      <c r="I32" s="48">
        <f t="shared" ref="I32:Y32" si="6">SUM(I12:I20)</f>
        <v>-88990472</v>
      </c>
      <c r="J32" s="48">
        <f t="shared" si="6"/>
        <v>0</v>
      </c>
      <c r="K32" s="48">
        <f t="shared" si="6"/>
        <v>0</v>
      </c>
      <c r="L32" s="48">
        <f t="shared" si="6"/>
        <v>5622</v>
      </c>
      <c r="M32" s="48">
        <f t="shared" si="6"/>
        <v>0</v>
      </c>
      <c r="N32" s="48">
        <f t="shared" si="6"/>
        <v>0</v>
      </c>
      <c r="O32" s="48">
        <f t="shared" si="6"/>
        <v>0</v>
      </c>
      <c r="P32" s="48">
        <f t="shared" si="6"/>
        <v>0</v>
      </c>
      <c r="Q32" s="48">
        <f t="shared" si="6"/>
        <v>0</v>
      </c>
      <c r="R32" s="48">
        <f t="shared" si="6"/>
        <v>0</v>
      </c>
      <c r="S32" s="48">
        <f t="shared" si="6"/>
        <v>0</v>
      </c>
      <c r="T32" s="48">
        <f t="shared" si="6"/>
        <v>0</v>
      </c>
      <c r="U32" s="48">
        <f t="shared" si="6"/>
        <v>-1773</v>
      </c>
      <c r="V32" s="48">
        <f t="shared" si="6"/>
        <v>0</v>
      </c>
      <c r="W32" s="48">
        <f t="shared" si="6"/>
        <v>-1773</v>
      </c>
      <c r="X32" s="48">
        <f t="shared" si="6"/>
        <v>0</v>
      </c>
      <c r="Y32" s="48">
        <f t="shared" si="6"/>
        <v>-1773</v>
      </c>
    </row>
    <row r="33" spans="1:25" ht="31.5" customHeight="1" x14ac:dyDescent="0.25">
      <c r="A33" s="252" t="s">
        <v>418</v>
      </c>
      <c r="B33" s="252"/>
      <c r="C33" s="252"/>
      <c r="D33" s="252"/>
      <c r="E33" s="252"/>
      <c r="F33" s="252"/>
      <c r="G33" s="9">
        <v>26</v>
      </c>
      <c r="H33" s="48">
        <f>H11+H32</f>
        <v>88996094</v>
      </c>
      <c r="I33" s="48">
        <f t="shared" ref="I33:Y33" si="7">I11+I32</f>
        <v>-88990472</v>
      </c>
      <c r="J33" s="48">
        <f t="shared" si="7"/>
        <v>0</v>
      </c>
      <c r="K33" s="48">
        <f t="shared" si="7"/>
        <v>0</v>
      </c>
      <c r="L33" s="48">
        <f t="shared" si="7"/>
        <v>5622</v>
      </c>
      <c r="M33" s="48">
        <f t="shared" si="7"/>
        <v>0</v>
      </c>
      <c r="N33" s="48">
        <f t="shared" si="7"/>
        <v>0</v>
      </c>
      <c r="O33" s="48">
        <f t="shared" si="7"/>
        <v>0</v>
      </c>
      <c r="P33" s="48">
        <f t="shared" si="7"/>
        <v>0</v>
      </c>
      <c r="Q33" s="48">
        <f t="shared" si="7"/>
        <v>0</v>
      </c>
      <c r="R33" s="48">
        <f t="shared" si="7"/>
        <v>0</v>
      </c>
      <c r="S33" s="48">
        <f t="shared" si="7"/>
        <v>0</v>
      </c>
      <c r="T33" s="48">
        <f t="shared" si="7"/>
        <v>0</v>
      </c>
      <c r="U33" s="48">
        <f t="shared" si="7"/>
        <v>-1773</v>
      </c>
      <c r="V33" s="48">
        <f t="shared" si="7"/>
        <v>-833437</v>
      </c>
      <c r="W33" s="48">
        <f t="shared" si="7"/>
        <v>-835210</v>
      </c>
      <c r="X33" s="48">
        <f t="shared" si="7"/>
        <v>0</v>
      </c>
      <c r="Y33" s="48">
        <f t="shared" si="7"/>
        <v>-835210</v>
      </c>
    </row>
    <row r="34" spans="1:25" ht="30.75" customHeight="1" x14ac:dyDescent="0.25">
      <c r="A34" s="253" t="s">
        <v>419</v>
      </c>
      <c r="B34" s="253"/>
      <c r="C34" s="253"/>
      <c r="D34" s="253"/>
      <c r="E34" s="253"/>
      <c r="F34" s="253"/>
      <c r="G34" s="10">
        <v>27</v>
      </c>
      <c r="H34" s="49">
        <f>SUM(H21:H29)</f>
        <v>0</v>
      </c>
      <c r="I34" s="49">
        <f t="shared" ref="I34:Y34" si="8">SUM(I21:I29)</f>
        <v>88128</v>
      </c>
      <c r="J34" s="49">
        <f t="shared" si="8"/>
        <v>0</v>
      </c>
      <c r="K34" s="49">
        <f t="shared" si="8"/>
        <v>0</v>
      </c>
      <c r="L34" s="49">
        <f t="shared" si="8"/>
        <v>94433</v>
      </c>
      <c r="M34" s="49">
        <f t="shared" si="8"/>
        <v>0</v>
      </c>
      <c r="N34" s="49">
        <f t="shared" si="8"/>
        <v>1755821</v>
      </c>
      <c r="O34" s="49">
        <f t="shared" si="8"/>
        <v>0</v>
      </c>
      <c r="P34" s="49">
        <f t="shared" si="8"/>
        <v>0</v>
      </c>
      <c r="Q34" s="49">
        <f t="shared" si="8"/>
        <v>0</v>
      </c>
      <c r="R34" s="49">
        <f t="shared" si="8"/>
        <v>0</v>
      </c>
      <c r="S34" s="49">
        <f t="shared" si="8"/>
        <v>0</v>
      </c>
      <c r="T34" s="49">
        <f t="shared" si="8"/>
        <v>0</v>
      </c>
      <c r="U34" s="49">
        <f t="shared" si="8"/>
        <v>21126545</v>
      </c>
      <c r="V34" s="49">
        <f t="shared" si="8"/>
        <v>-34435400</v>
      </c>
      <c r="W34" s="49">
        <f t="shared" si="8"/>
        <v>-11559339</v>
      </c>
      <c r="X34" s="49">
        <f t="shared" si="8"/>
        <v>0</v>
      </c>
      <c r="Y34" s="49">
        <f t="shared" si="8"/>
        <v>-11559339</v>
      </c>
    </row>
    <row r="35" spans="1:25" x14ac:dyDescent="0.25">
      <c r="A35" s="250" t="s">
        <v>276</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row>
    <row r="36" spans="1:25" x14ac:dyDescent="0.25">
      <c r="A36" s="248" t="s">
        <v>295</v>
      </c>
      <c r="B36" s="248"/>
      <c r="C36" s="248"/>
      <c r="D36" s="248"/>
      <c r="E36" s="248"/>
      <c r="F36" s="248"/>
      <c r="G36" s="8">
        <v>28</v>
      </c>
      <c r="H36" s="46">
        <f>+H30</f>
        <v>106697600</v>
      </c>
      <c r="I36" s="46">
        <f>+I30</f>
        <v>28760349</v>
      </c>
      <c r="J36" s="46">
        <v>0</v>
      </c>
      <c r="K36" s="46">
        <v>0</v>
      </c>
      <c r="L36" s="46">
        <f>+L30</f>
        <v>2509595</v>
      </c>
      <c r="M36" s="46">
        <v>0</v>
      </c>
      <c r="N36" s="46">
        <f>+N30</f>
        <v>3947473</v>
      </c>
      <c r="O36" s="46">
        <v>0</v>
      </c>
      <c r="P36" s="46">
        <v>0</v>
      </c>
      <c r="Q36" s="46">
        <v>0</v>
      </c>
      <c r="R36" s="46">
        <v>0</v>
      </c>
      <c r="S36" s="46">
        <v>0</v>
      </c>
      <c r="T36" s="46">
        <v>0</v>
      </c>
      <c r="U36" s="46">
        <f>+U30</f>
        <v>60807894</v>
      </c>
      <c r="V36" s="46">
        <f>+V30</f>
        <v>-833437</v>
      </c>
      <c r="W36" s="47">
        <f>H36+I36+J36+K36-L36+M36+N36+O36+P36+Q36+R36+U36+V36+S36+T36</f>
        <v>196870284</v>
      </c>
      <c r="X36" s="46">
        <v>0</v>
      </c>
      <c r="Y36" s="47">
        <f t="shared" ref="Y36:Y38" si="9">W36+X36</f>
        <v>196870284</v>
      </c>
    </row>
    <row r="37" spans="1:25" x14ac:dyDescent="0.25">
      <c r="A37" s="231" t="s">
        <v>262</v>
      </c>
      <c r="B37" s="231"/>
      <c r="C37" s="231"/>
      <c r="D37" s="231"/>
      <c r="E37" s="231"/>
      <c r="F37" s="231"/>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31" t="s">
        <v>263</v>
      </c>
      <c r="B38" s="231"/>
      <c r="C38" s="231"/>
      <c r="D38" s="231"/>
      <c r="E38" s="231"/>
      <c r="F38" s="231"/>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32" t="s">
        <v>420</v>
      </c>
      <c r="B39" s="232"/>
      <c r="C39" s="232"/>
      <c r="D39" s="232"/>
      <c r="E39" s="232"/>
      <c r="F39" s="232"/>
      <c r="G39" s="9">
        <v>31</v>
      </c>
      <c r="H39" s="48">
        <f>H36+H37+H38</f>
        <v>106697600</v>
      </c>
      <c r="I39" s="48">
        <f t="shared" ref="I39:Y39" si="11">I36+I37+I38</f>
        <v>28760349</v>
      </c>
      <c r="J39" s="48">
        <f t="shared" si="11"/>
        <v>0</v>
      </c>
      <c r="K39" s="48">
        <f t="shared" si="11"/>
        <v>0</v>
      </c>
      <c r="L39" s="48">
        <f t="shared" si="11"/>
        <v>2509595</v>
      </c>
      <c r="M39" s="48">
        <f t="shared" si="11"/>
        <v>0</v>
      </c>
      <c r="N39" s="48">
        <f t="shared" si="11"/>
        <v>3947473</v>
      </c>
      <c r="O39" s="48">
        <f t="shared" si="11"/>
        <v>0</v>
      </c>
      <c r="P39" s="48">
        <f t="shared" si="11"/>
        <v>0</v>
      </c>
      <c r="Q39" s="48">
        <f t="shared" si="11"/>
        <v>0</v>
      </c>
      <c r="R39" s="48">
        <f t="shared" si="11"/>
        <v>0</v>
      </c>
      <c r="S39" s="48">
        <f t="shared" si="11"/>
        <v>0</v>
      </c>
      <c r="T39" s="48">
        <f t="shared" si="11"/>
        <v>0</v>
      </c>
      <c r="U39" s="48">
        <f t="shared" si="11"/>
        <v>60807894</v>
      </c>
      <c r="V39" s="48">
        <f t="shared" si="11"/>
        <v>-833437</v>
      </c>
      <c r="W39" s="48">
        <f t="shared" si="11"/>
        <v>196870284</v>
      </c>
      <c r="X39" s="48">
        <f t="shared" si="11"/>
        <v>0</v>
      </c>
      <c r="Y39" s="48">
        <f t="shared" si="11"/>
        <v>196870284</v>
      </c>
    </row>
    <row r="40" spans="1:25" x14ac:dyDescent="0.25">
      <c r="A40" s="231" t="s">
        <v>264</v>
      </c>
      <c r="B40" s="231"/>
      <c r="C40" s="231"/>
      <c r="D40" s="231"/>
      <c r="E40" s="231"/>
      <c r="F40" s="231"/>
      <c r="G40" s="8">
        <v>32</v>
      </c>
      <c r="H40" s="50">
        <v>0</v>
      </c>
      <c r="I40" s="50">
        <v>0</v>
      </c>
      <c r="J40" s="50">
        <v>0</v>
      </c>
      <c r="K40" s="50">
        <v>0</v>
      </c>
      <c r="L40" s="50">
        <v>0</v>
      </c>
      <c r="M40" s="50">
        <v>0</v>
      </c>
      <c r="N40" s="50">
        <v>0</v>
      </c>
      <c r="O40" s="50">
        <v>0</v>
      </c>
      <c r="P40" s="50">
        <v>0</v>
      </c>
      <c r="Q40" s="50">
        <v>0</v>
      </c>
      <c r="R40" s="50">
        <v>0</v>
      </c>
      <c r="S40" s="46">
        <v>0</v>
      </c>
      <c r="T40" s="46">
        <v>0</v>
      </c>
      <c r="U40" s="50">
        <v>0</v>
      </c>
      <c r="V40" s="46">
        <v>10149741</v>
      </c>
      <c r="W40" s="47">
        <f t="shared" si="10"/>
        <v>10149741</v>
      </c>
      <c r="X40" s="46">
        <v>0</v>
      </c>
      <c r="Y40" s="47">
        <f t="shared" ref="Y40:Y58" si="12">W40+X40</f>
        <v>10149741</v>
      </c>
    </row>
    <row r="41" spans="1:25" x14ac:dyDescent="0.25">
      <c r="A41" s="231" t="s">
        <v>265</v>
      </c>
      <c r="B41" s="231"/>
      <c r="C41" s="231"/>
      <c r="D41" s="231"/>
      <c r="E41" s="231"/>
      <c r="F41" s="231"/>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31" t="s">
        <v>277</v>
      </c>
      <c r="B42" s="231"/>
      <c r="C42" s="231"/>
      <c r="D42" s="231"/>
      <c r="E42" s="231"/>
      <c r="F42" s="231"/>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31" t="s">
        <v>408</v>
      </c>
      <c r="B43" s="231"/>
      <c r="C43" s="231"/>
      <c r="D43" s="231"/>
      <c r="E43" s="231"/>
      <c r="F43" s="231"/>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31" t="s">
        <v>267</v>
      </c>
      <c r="B44" s="231"/>
      <c r="C44" s="231"/>
      <c r="D44" s="231"/>
      <c r="E44" s="231"/>
      <c r="F44" s="231"/>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31" t="s">
        <v>268</v>
      </c>
      <c r="B45" s="231"/>
      <c r="C45" s="231"/>
      <c r="D45" s="231"/>
      <c r="E45" s="231"/>
      <c r="F45" s="231"/>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31" t="s">
        <v>278</v>
      </c>
      <c r="B46" s="231"/>
      <c r="C46" s="231"/>
      <c r="D46" s="231"/>
      <c r="E46" s="231"/>
      <c r="F46" s="231"/>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31" t="s">
        <v>270</v>
      </c>
      <c r="B47" s="231"/>
      <c r="C47" s="231"/>
      <c r="D47" s="231"/>
      <c r="E47" s="231"/>
      <c r="F47" s="231"/>
      <c r="G47" s="8">
        <v>39</v>
      </c>
      <c r="H47" s="50">
        <v>0</v>
      </c>
      <c r="I47" s="50">
        <v>0</v>
      </c>
      <c r="J47" s="50">
        <v>0</v>
      </c>
      <c r="K47" s="50">
        <v>0</v>
      </c>
      <c r="L47" s="50">
        <v>0</v>
      </c>
      <c r="M47" s="50">
        <v>0</v>
      </c>
      <c r="N47" s="46">
        <v>0</v>
      </c>
      <c r="O47" s="46">
        <v>0</v>
      </c>
      <c r="P47" s="46">
        <v>0</v>
      </c>
      <c r="Q47" s="46">
        <v>0</v>
      </c>
      <c r="R47" s="46">
        <v>0</v>
      </c>
      <c r="S47" s="46">
        <v>0</v>
      </c>
      <c r="T47" s="46">
        <v>0</v>
      </c>
      <c r="U47" s="46">
        <v>2344</v>
      </c>
      <c r="V47" s="46">
        <v>0</v>
      </c>
      <c r="W47" s="47">
        <f t="shared" si="10"/>
        <v>2344</v>
      </c>
      <c r="X47" s="46">
        <v>0</v>
      </c>
      <c r="Y47" s="47">
        <f t="shared" si="12"/>
        <v>2344</v>
      </c>
    </row>
    <row r="48" spans="1:25" x14ac:dyDescent="0.25">
      <c r="A48" s="231" t="s">
        <v>271</v>
      </c>
      <c r="B48" s="231"/>
      <c r="C48" s="231"/>
      <c r="D48" s="231"/>
      <c r="E48" s="231"/>
      <c r="F48" s="231"/>
      <c r="G48" s="8">
        <v>40</v>
      </c>
      <c r="H48" s="46">
        <v>0</v>
      </c>
      <c r="I48" s="46">
        <v>0</v>
      </c>
      <c r="J48" s="46">
        <v>0</v>
      </c>
      <c r="K48" s="46">
        <v>0</v>
      </c>
      <c r="L48" s="46">
        <v>0</v>
      </c>
      <c r="M48" s="46">
        <v>0</v>
      </c>
      <c r="N48" s="46">
        <v>0</v>
      </c>
      <c r="O48" s="46">
        <v>0</v>
      </c>
      <c r="P48" s="46">
        <v>0</v>
      </c>
      <c r="Q48" s="46">
        <v>0</v>
      </c>
      <c r="R48" s="46">
        <v>0</v>
      </c>
      <c r="S48" s="46">
        <v>0</v>
      </c>
      <c r="T48" s="46">
        <v>0</v>
      </c>
      <c r="U48" s="46">
        <v>111624</v>
      </c>
      <c r="V48" s="46">
        <v>0</v>
      </c>
      <c r="W48" s="47">
        <f t="shared" si="10"/>
        <v>111624</v>
      </c>
      <c r="X48" s="46">
        <v>0</v>
      </c>
      <c r="Y48" s="47">
        <f t="shared" si="12"/>
        <v>111624</v>
      </c>
    </row>
    <row r="49" spans="1:25" x14ac:dyDescent="0.25">
      <c r="A49" s="231" t="s">
        <v>272</v>
      </c>
      <c r="B49" s="231"/>
      <c r="C49" s="231"/>
      <c r="D49" s="231"/>
      <c r="E49" s="231"/>
      <c r="F49" s="231"/>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31" t="s">
        <v>409</v>
      </c>
      <c r="B50" s="231"/>
      <c r="C50" s="231"/>
      <c r="D50" s="231"/>
      <c r="E50" s="231"/>
      <c r="F50" s="231"/>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31" t="s">
        <v>410</v>
      </c>
      <c r="B51" s="231"/>
      <c r="C51" s="231"/>
      <c r="D51" s="231"/>
      <c r="E51" s="231"/>
      <c r="F51" s="231"/>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31" t="s">
        <v>411</v>
      </c>
      <c r="B52" s="231"/>
      <c r="C52" s="231"/>
      <c r="D52" s="231"/>
      <c r="E52" s="231"/>
      <c r="F52" s="231"/>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31" t="s">
        <v>273</v>
      </c>
      <c r="B53" s="231"/>
      <c r="C53" s="231"/>
      <c r="D53" s="231"/>
      <c r="E53" s="231"/>
      <c r="F53" s="231"/>
      <c r="G53" s="8">
        <v>45</v>
      </c>
      <c r="H53" s="46">
        <v>0</v>
      </c>
      <c r="I53" s="46">
        <v>0</v>
      </c>
      <c r="J53" s="46">
        <v>0</v>
      </c>
      <c r="K53" s="46">
        <v>0</v>
      </c>
      <c r="L53" s="46">
        <v>5250712</v>
      </c>
      <c r="M53" s="46">
        <v>0</v>
      </c>
      <c r="N53" s="46">
        <v>0</v>
      </c>
      <c r="O53" s="46">
        <v>0</v>
      </c>
      <c r="P53" s="46">
        <v>0</v>
      </c>
      <c r="Q53" s="46">
        <v>0</v>
      </c>
      <c r="R53" s="46">
        <v>0</v>
      </c>
      <c r="S53" s="46">
        <v>0</v>
      </c>
      <c r="T53" s="46">
        <v>0</v>
      </c>
      <c r="U53" s="46">
        <v>0</v>
      </c>
      <c r="V53" s="46">
        <v>0</v>
      </c>
      <c r="W53" s="47">
        <f t="shared" si="10"/>
        <v>-5250712</v>
      </c>
      <c r="X53" s="46">
        <v>0</v>
      </c>
      <c r="Y53" s="47">
        <f t="shared" si="12"/>
        <v>-5250712</v>
      </c>
    </row>
    <row r="54" spans="1:25" x14ac:dyDescent="0.25">
      <c r="A54" s="231" t="s">
        <v>412</v>
      </c>
      <c r="B54" s="231"/>
      <c r="C54" s="231"/>
      <c r="D54" s="231"/>
      <c r="E54" s="231"/>
      <c r="F54" s="231"/>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5">
      <c r="A55" s="231" t="s">
        <v>421</v>
      </c>
      <c r="B55" s="231"/>
      <c r="C55" s="231"/>
      <c r="D55" s="231"/>
      <c r="E55" s="231"/>
      <c r="F55" s="231"/>
      <c r="G55" s="8">
        <v>47</v>
      </c>
      <c r="H55" s="46">
        <v>0</v>
      </c>
      <c r="I55" s="46">
        <v>0</v>
      </c>
      <c r="J55" s="46">
        <v>0</v>
      </c>
      <c r="K55" s="46">
        <v>0</v>
      </c>
      <c r="L55" s="46">
        <v>0</v>
      </c>
      <c r="M55" s="46">
        <v>0</v>
      </c>
      <c r="N55" s="46">
        <v>0</v>
      </c>
      <c r="O55" s="46">
        <v>0</v>
      </c>
      <c r="P55" s="46">
        <v>0</v>
      </c>
      <c r="Q55" s="46">
        <v>0</v>
      </c>
      <c r="R55" s="46">
        <v>0</v>
      </c>
      <c r="S55" s="46">
        <v>0</v>
      </c>
      <c r="T55" s="46">
        <v>0</v>
      </c>
      <c r="U55" s="46">
        <v>-15915590</v>
      </c>
      <c r="V55" s="46">
        <v>0</v>
      </c>
      <c r="W55" s="47">
        <f t="shared" si="10"/>
        <v>-15915590</v>
      </c>
      <c r="X55" s="46">
        <v>0</v>
      </c>
      <c r="Y55" s="47">
        <f t="shared" si="12"/>
        <v>-15915590</v>
      </c>
    </row>
    <row r="56" spans="1:25" x14ac:dyDescent="0.25">
      <c r="A56" s="231" t="s">
        <v>413</v>
      </c>
      <c r="B56" s="231"/>
      <c r="C56" s="231"/>
      <c r="D56" s="231"/>
      <c r="E56" s="231"/>
      <c r="F56" s="231"/>
      <c r="G56" s="8">
        <v>48</v>
      </c>
      <c r="H56" s="46">
        <v>0</v>
      </c>
      <c r="I56" s="46">
        <v>218614</v>
      </c>
      <c r="J56" s="46">
        <v>0</v>
      </c>
      <c r="K56" s="46">
        <v>0</v>
      </c>
      <c r="L56" s="46">
        <v>-3413740</v>
      </c>
      <c r="M56" s="46">
        <v>0</v>
      </c>
      <c r="N56" s="46">
        <v>481759</v>
      </c>
      <c r="O56" s="46">
        <v>0</v>
      </c>
      <c r="P56" s="46">
        <v>0</v>
      </c>
      <c r="Q56" s="46">
        <v>0</v>
      </c>
      <c r="R56" s="46">
        <v>0</v>
      </c>
      <c r="S56" s="46">
        <v>0</v>
      </c>
      <c r="T56" s="46">
        <v>0</v>
      </c>
      <c r="U56" s="46">
        <v>0</v>
      </c>
      <c r="V56" s="46">
        <v>0</v>
      </c>
      <c r="W56" s="47">
        <f t="shared" si="10"/>
        <v>4114113</v>
      </c>
      <c r="X56" s="46">
        <v>0</v>
      </c>
      <c r="Y56" s="47">
        <f t="shared" si="12"/>
        <v>4114113</v>
      </c>
    </row>
    <row r="57" spans="1:25" x14ac:dyDescent="0.25">
      <c r="A57" s="231" t="s">
        <v>422</v>
      </c>
      <c r="B57" s="231"/>
      <c r="C57" s="231"/>
      <c r="D57" s="231"/>
      <c r="E57" s="231"/>
      <c r="F57" s="231"/>
      <c r="G57" s="8">
        <v>49</v>
      </c>
      <c r="H57" s="46">
        <v>0</v>
      </c>
      <c r="I57" s="46">
        <v>0</v>
      </c>
      <c r="J57" s="46">
        <v>0</v>
      </c>
      <c r="K57" s="46">
        <v>0</v>
      </c>
      <c r="L57" s="46">
        <v>0</v>
      </c>
      <c r="M57" s="46">
        <v>0</v>
      </c>
      <c r="N57" s="46">
        <v>0</v>
      </c>
      <c r="O57" s="46">
        <v>0</v>
      </c>
      <c r="P57" s="46">
        <v>0</v>
      </c>
      <c r="Q57" s="46">
        <v>0</v>
      </c>
      <c r="R57" s="46">
        <v>0</v>
      </c>
      <c r="S57" s="46">
        <v>0</v>
      </c>
      <c r="T57" s="46">
        <v>0</v>
      </c>
      <c r="U57" s="46">
        <v>-833437</v>
      </c>
      <c r="V57" s="46">
        <v>833437</v>
      </c>
      <c r="W57" s="47">
        <f t="shared" si="10"/>
        <v>0</v>
      </c>
      <c r="X57" s="46">
        <v>0</v>
      </c>
      <c r="Y57" s="47">
        <f t="shared" si="12"/>
        <v>0</v>
      </c>
    </row>
    <row r="58" spans="1:25" x14ac:dyDescent="0.25">
      <c r="A58" s="231" t="s">
        <v>416</v>
      </c>
      <c r="B58" s="231"/>
      <c r="C58" s="231"/>
      <c r="D58" s="231"/>
      <c r="E58" s="231"/>
      <c r="F58" s="231"/>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49" t="s">
        <v>423</v>
      </c>
      <c r="B59" s="249"/>
      <c r="C59" s="249"/>
      <c r="D59" s="249"/>
      <c r="E59" s="249"/>
      <c r="F59" s="249"/>
      <c r="G59" s="10">
        <v>51</v>
      </c>
      <c r="H59" s="49">
        <f>SUM(H39:H58)</f>
        <v>106697600</v>
      </c>
      <c r="I59" s="49">
        <f t="shared" ref="I59:Y59" si="13">SUM(I39:I58)</f>
        <v>28978963</v>
      </c>
      <c r="J59" s="49">
        <f t="shared" si="13"/>
        <v>0</v>
      </c>
      <c r="K59" s="49">
        <f t="shared" si="13"/>
        <v>0</v>
      </c>
      <c r="L59" s="49">
        <f t="shared" si="13"/>
        <v>4346567</v>
      </c>
      <c r="M59" s="49">
        <f t="shared" si="13"/>
        <v>0</v>
      </c>
      <c r="N59" s="49">
        <f t="shared" si="13"/>
        <v>4429232</v>
      </c>
      <c r="O59" s="49">
        <f t="shared" si="13"/>
        <v>0</v>
      </c>
      <c r="P59" s="49">
        <f t="shared" si="13"/>
        <v>0</v>
      </c>
      <c r="Q59" s="49">
        <f t="shared" si="13"/>
        <v>0</v>
      </c>
      <c r="R59" s="49">
        <f t="shared" si="13"/>
        <v>0</v>
      </c>
      <c r="S59" s="49">
        <f t="shared" si="13"/>
        <v>0</v>
      </c>
      <c r="T59" s="49">
        <f t="shared" si="13"/>
        <v>0</v>
      </c>
      <c r="U59" s="49">
        <f t="shared" si="13"/>
        <v>44172835</v>
      </c>
      <c r="V59" s="49">
        <f t="shared" si="13"/>
        <v>10149741</v>
      </c>
      <c r="W59" s="49">
        <f t="shared" si="13"/>
        <v>190081804</v>
      </c>
      <c r="X59" s="49">
        <f t="shared" si="13"/>
        <v>0</v>
      </c>
      <c r="Y59" s="49">
        <f t="shared" si="13"/>
        <v>190081804</v>
      </c>
    </row>
    <row r="60" spans="1:25" x14ac:dyDescent="0.25">
      <c r="A60" s="250" t="s">
        <v>274</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row>
    <row r="61" spans="1:25" ht="31.5" customHeight="1" x14ac:dyDescent="0.25">
      <c r="A61" s="252" t="s">
        <v>424</v>
      </c>
      <c r="B61" s="252"/>
      <c r="C61" s="252"/>
      <c r="D61" s="252"/>
      <c r="E61" s="252"/>
      <c r="F61" s="252"/>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113968</v>
      </c>
      <c r="V61" s="48">
        <f t="shared" si="14"/>
        <v>0</v>
      </c>
      <c r="W61" s="48">
        <f t="shared" si="14"/>
        <v>113968</v>
      </c>
      <c r="X61" s="48">
        <f t="shared" si="14"/>
        <v>0</v>
      </c>
      <c r="Y61" s="48">
        <f t="shared" si="14"/>
        <v>113968</v>
      </c>
    </row>
    <row r="62" spans="1:25" ht="27.75" customHeight="1" x14ac:dyDescent="0.25">
      <c r="A62" s="252" t="s">
        <v>425</v>
      </c>
      <c r="B62" s="252"/>
      <c r="C62" s="252"/>
      <c r="D62" s="252"/>
      <c r="E62" s="252"/>
      <c r="F62" s="252"/>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113968</v>
      </c>
      <c r="V62" s="48">
        <f t="shared" si="15"/>
        <v>10149741</v>
      </c>
      <c r="W62" s="48">
        <f t="shared" si="15"/>
        <v>10263709</v>
      </c>
      <c r="X62" s="48">
        <f t="shared" si="15"/>
        <v>0</v>
      </c>
      <c r="Y62" s="48">
        <f t="shared" si="15"/>
        <v>10263709</v>
      </c>
    </row>
    <row r="63" spans="1:25" ht="29.25" customHeight="1" x14ac:dyDescent="0.25">
      <c r="A63" s="253" t="s">
        <v>426</v>
      </c>
      <c r="B63" s="253"/>
      <c r="C63" s="253"/>
      <c r="D63" s="253"/>
      <c r="E63" s="253"/>
      <c r="F63" s="253"/>
      <c r="G63" s="10">
        <v>54</v>
      </c>
      <c r="H63" s="49">
        <f>SUM(H50:H58)</f>
        <v>0</v>
      </c>
      <c r="I63" s="49">
        <f t="shared" ref="I63:Y63" si="16">SUM(I50:I58)</f>
        <v>218614</v>
      </c>
      <c r="J63" s="49">
        <f t="shared" si="16"/>
        <v>0</v>
      </c>
      <c r="K63" s="49">
        <f t="shared" si="16"/>
        <v>0</v>
      </c>
      <c r="L63" s="49">
        <f t="shared" si="16"/>
        <v>1836972</v>
      </c>
      <c r="M63" s="49">
        <f t="shared" si="16"/>
        <v>0</v>
      </c>
      <c r="N63" s="49">
        <f t="shared" si="16"/>
        <v>481759</v>
      </c>
      <c r="O63" s="49">
        <f t="shared" si="16"/>
        <v>0</v>
      </c>
      <c r="P63" s="49">
        <f t="shared" si="16"/>
        <v>0</v>
      </c>
      <c r="Q63" s="49">
        <f t="shared" si="16"/>
        <v>0</v>
      </c>
      <c r="R63" s="49">
        <f t="shared" si="16"/>
        <v>0</v>
      </c>
      <c r="S63" s="49">
        <f t="shared" si="16"/>
        <v>0</v>
      </c>
      <c r="T63" s="49">
        <f t="shared" si="16"/>
        <v>0</v>
      </c>
      <c r="U63" s="49">
        <f t="shared" si="16"/>
        <v>-16749027</v>
      </c>
      <c r="V63" s="49">
        <f t="shared" si="16"/>
        <v>833437</v>
      </c>
      <c r="W63" s="49">
        <f t="shared" si="16"/>
        <v>-17052189</v>
      </c>
      <c r="X63" s="49">
        <f t="shared" si="16"/>
        <v>0</v>
      </c>
      <c r="Y63" s="49">
        <f t="shared" si="16"/>
        <v>-17052189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
  <sheetViews>
    <sheetView showGridLines="0" zoomScale="90" zoomScaleNormal="90" workbookViewId="0">
      <selection sqref="A1:J30"/>
    </sheetView>
  </sheetViews>
  <sheetFormatPr defaultRowHeight="12.5" x14ac:dyDescent="0.25"/>
  <cols>
    <col min="10" max="10" width="128.1796875" customWidth="1"/>
  </cols>
  <sheetData>
    <row r="1" spans="1:10" x14ac:dyDescent="0.25">
      <c r="A1" s="255" t="s">
        <v>462</v>
      </c>
      <c r="B1" s="256"/>
      <c r="C1" s="256"/>
      <c r="D1" s="256"/>
      <c r="E1" s="256"/>
      <c r="F1" s="256"/>
      <c r="G1" s="256"/>
      <c r="H1" s="256"/>
      <c r="I1" s="256"/>
      <c r="J1" s="256"/>
    </row>
    <row r="2" spans="1:10" x14ac:dyDescent="0.25">
      <c r="A2" s="256"/>
      <c r="B2" s="256"/>
      <c r="C2" s="256"/>
      <c r="D2" s="256"/>
      <c r="E2" s="256"/>
      <c r="F2" s="256"/>
      <c r="G2" s="256"/>
      <c r="H2" s="256"/>
      <c r="I2" s="256"/>
      <c r="J2" s="256"/>
    </row>
    <row r="3" spans="1:10" x14ac:dyDescent="0.25">
      <c r="A3" s="256"/>
      <c r="B3" s="256"/>
      <c r="C3" s="256"/>
      <c r="D3" s="256"/>
      <c r="E3" s="256"/>
      <c r="F3" s="256"/>
      <c r="G3" s="256"/>
      <c r="H3" s="256"/>
      <c r="I3" s="256"/>
      <c r="J3" s="256"/>
    </row>
    <row r="4" spans="1:10" x14ac:dyDescent="0.25">
      <c r="A4" s="256"/>
      <c r="B4" s="256"/>
      <c r="C4" s="256"/>
      <c r="D4" s="256"/>
      <c r="E4" s="256"/>
      <c r="F4" s="256"/>
      <c r="G4" s="256"/>
      <c r="H4" s="256"/>
      <c r="I4" s="256"/>
      <c r="J4" s="256"/>
    </row>
    <row r="5" spans="1:10" x14ac:dyDescent="0.25">
      <c r="A5" s="256"/>
      <c r="B5" s="256"/>
      <c r="C5" s="256"/>
      <c r="D5" s="256"/>
      <c r="E5" s="256"/>
      <c r="F5" s="256"/>
      <c r="G5" s="256"/>
      <c r="H5" s="256"/>
      <c r="I5" s="256"/>
      <c r="J5" s="256"/>
    </row>
    <row r="6" spans="1:10" x14ac:dyDescent="0.25">
      <c r="A6" s="256"/>
      <c r="B6" s="256"/>
      <c r="C6" s="256"/>
      <c r="D6" s="256"/>
      <c r="E6" s="256"/>
      <c r="F6" s="256"/>
      <c r="G6" s="256"/>
      <c r="H6" s="256"/>
      <c r="I6" s="256"/>
      <c r="J6" s="256"/>
    </row>
    <row r="7" spans="1:10" x14ac:dyDescent="0.25">
      <c r="A7" s="256"/>
      <c r="B7" s="256"/>
      <c r="C7" s="256"/>
      <c r="D7" s="256"/>
      <c r="E7" s="256"/>
      <c r="F7" s="256"/>
      <c r="G7" s="256"/>
      <c r="H7" s="256"/>
      <c r="I7" s="256"/>
      <c r="J7" s="256"/>
    </row>
    <row r="8" spans="1:10" x14ac:dyDescent="0.25">
      <c r="A8" s="256"/>
      <c r="B8" s="256"/>
      <c r="C8" s="256"/>
      <c r="D8" s="256"/>
      <c r="E8" s="256"/>
      <c r="F8" s="256"/>
      <c r="G8" s="256"/>
      <c r="H8" s="256"/>
      <c r="I8" s="256"/>
      <c r="J8" s="256"/>
    </row>
    <row r="9" spans="1:10" x14ac:dyDescent="0.25">
      <c r="A9" s="256"/>
      <c r="B9" s="256"/>
      <c r="C9" s="256"/>
      <c r="D9" s="256"/>
      <c r="E9" s="256"/>
      <c r="F9" s="256"/>
      <c r="G9" s="256"/>
      <c r="H9" s="256"/>
      <c r="I9" s="256"/>
      <c r="J9" s="256"/>
    </row>
    <row r="10" spans="1:10" x14ac:dyDescent="0.25">
      <c r="A10" s="256"/>
      <c r="B10" s="256"/>
      <c r="C10" s="256"/>
      <c r="D10" s="256"/>
      <c r="E10" s="256"/>
      <c r="F10" s="256"/>
      <c r="G10" s="256"/>
      <c r="H10" s="256"/>
      <c r="I10" s="256"/>
      <c r="J10" s="256"/>
    </row>
    <row r="11" spans="1:10" x14ac:dyDescent="0.25">
      <c r="A11" s="256"/>
      <c r="B11" s="256"/>
      <c r="C11" s="256"/>
      <c r="D11" s="256"/>
      <c r="E11" s="256"/>
      <c r="F11" s="256"/>
      <c r="G11" s="256"/>
      <c r="H11" s="256"/>
      <c r="I11" s="256"/>
      <c r="J11" s="256"/>
    </row>
    <row r="12" spans="1:10" x14ac:dyDescent="0.25">
      <c r="A12" s="256"/>
      <c r="B12" s="256"/>
      <c r="C12" s="256"/>
      <c r="D12" s="256"/>
      <c r="E12" s="256"/>
      <c r="F12" s="256"/>
      <c r="G12" s="256"/>
      <c r="H12" s="256"/>
      <c r="I12" s="256"/>
      <c r="J12" s="256"/>
    </row>
    <row r="13" spans="1:10" x14ac:dyDescent="0.25">
      <c r="A13" s="256"/>
      <c r="B13" s="256"/>
      <c r="C13" s="256"/>
      <c r="D13" s="256"/>
      <c r="E13" s="256"/>
      <c r="F13" s="256"/>
      <c r="G13" s="256"/>
      <c r="H13" s="256"/>
      <c r="I13" s="256"/>
      <c r="J13" s="256"/>
    </row>
    <row r="14" spans="1:10" x14ac:dyDescent="0.25">
      <c r="A14" s="256"/>
      <c r="B14" s="256"/>
      <c r="C14" s="256"/>
      <c r="D14" s="256"/>
      <c r="E14" s="256"/>
      <c r="F14" s="256"/>
      <c r="G14" s="256"/>
      <c r="H14" s="256"/>
      <c r="I14" s="256"/>
      <c r="J14" s="256"/>
    </row>
    <row r="15" spans="1:10" x14ac:dyDescent="0.25">
      <c r="A15" s="256"/>
      <c r="B15" s="256"/>
      <c r="C15" s="256"/>
      <c r="D15" s="256"/>
      <c r="E15" s="256"/>
      <c r="F15" s="256"/>
      <c r="G15" s="256"/>
      <c r="H15" s="256"/>
      <c r="I15" s="256"/>
      <c r="J15" s="256"/>
    </row>
    <row r="16" spans="1:10" x14ac:dyDescent="0.25">
      <c r="A16" s="256"/>
      <c r="B16" s="256"/>
      <c r="C16" s="256"/>
      <c r="D16" s="256"/>
      <c r="E16" s="256"/>
      <c r="F16" s="256"/>
      <c r="G16" s="256"/>
      <c r="H16" s="256"/>
      <c r="I16" s="256"/>
      <c r="J16" s="256"/>
    </row>
    <row r="17" spans="1:10" x14ac:dyDescent="0.25">
      <c r="A17" s="256"/>
      <c r="B17" s="256"/>
      <c r="C17" s="256"/>
      <c r="D17" s="256"/>
      <c r="E17" s="256"/>
      <c r="F17" s="256"/>
      <c r="G17" s="256"/>
      <c r="H17" s="256"/>
      <c r="I17" s="256"/>
      <c r="J17" s="256"/>
    </row>
    <row r="18" spans="1:10" x14ac:dyDescent="0.25">
      <c r="A18" s="256"/>
      <c r="B18" s="256"/>
      <c r="C18" s="256"/>
      <c r="D18" s="256"/>
      <c r="E18" s="256"/>
      <c r="F18" s="256"/>
      <c r="G18" s="256"/>
      <c r="H18" s="256"/>
      <c r="I18" s="256"/>
      <c r="J18" s="256"/>
    </row>
    <row r="19" spans="1:10" x14ac:dyDescent="0.25">
      <c r="A19" s="256"/>
      <c r="B19" s="256"/>
      <c r="C19" s="256"/>
      <c r="D19" s="256"/>
      <c r="E19" s="256"/>
      <c r="F19" s="256"/>
      <c r="G19" s="256"/>
      <c r="H19" s="256"/>
      <c r="I19" s="256"/>
      <c r="J19" s="256"/>
    </row>
    <row r="20" spans="1:10" x14ac:dyDescent="0.25">
      <c r="A20" s="256"/>
      <c r="B20" s="256"/>
      <c r="C20" s="256"/>
      <c r="D20" s="256"/>
      <c r="E20" s="256"/>
      <c r="F20" s="256"/>
      <c r="G20" s="256"/>
      <c r="H20" s="256"/>
      <c r="I20" s="256"/>
      <c r="J20" s="256"/>
    </row>
    <row r="21" spans="1:10" x14ac:dyDescent="0.25">
      <c r="A21" s="256"/>
      <c r="B21" s="256"/>
      <c r="C21" s="256"/>
      <c r="D21" s="256"/>
      <c r="E21" s="256"/>
      <c r="F21" s="256"/>
      <c r="G21" s="256"/>
      <c r="H21" s="256"/>
      <c r="I21" s="256"/>
      <c r="J21" s="256"/>
    </row>
    <row r="22" spans="1:10" x14ac:dyDescent="0.25">
      <c r="A22" s="256"/>
      <c r="B22" s="256"/>
      <c r="C22" s="256"/>
      <c r="D22" s="256"/>
      <c r="E22" s="256"/>
      <c r="F22" s="256"/>
      <c r="G22" s="256"/>
      <c r="H22" s="256"/>
      <c r="I22" s="256"/>
      <c r="J22" s="256"/>
    </row>
    <row r="23" spans="1:10" x14ac:dyDescent="0.25">
      <c r="A23" s="256"/>
      <c r="B23" s="256"/>
      <c r="C23" s="256"/>
      <c r="D23" s="256"/>
      <c r="E23" s="256"/>
      <c r="F23" s="256"/>
      <c r="G23" s="256"/>
      <c r="H23" s="256"/>
      <c r="I23" s="256"/>
      <c r="J23" s="256"/>
    </row>
    <row r="24" spans="1:10" x14ac:dyDescent="0.25">
      <c r="A24" s="256"/>
      <c r="B24" s="256"/>
      <c r="C24" s="256"/>
      <c r="D24" s="256"/>
      <c r="E24" s="256"/>
      <c r="F24" s="256"/>
      <c r="G24" s="256"/>
      <c r="H24" s="256"/>
      <c r="I24" s="256"/>
      <c r="J24" s="256"/>
    </row>
    <row r="25" spans="1:10" ht="102.75" customHeight="1" x14ac:dyDescent="0.25">
      <c r="A25" s="256"/>
      <c r="B25" s="256"/>
      <c r="C25" s="256"/>
      <c r="D25" s="256"/>
      <c r="E25" s="256"/>
      <c r="F25" s="256"/>
      <c r="G25" s="256"/>
      <c r="H25" s="256"/>
      <c r="I25" s="256"/>
      <c r="J25" s="256"/>
    </row>
    <row r="26" spans="1:10" ht="104.25" customHeight="1" x14ac:dyDescent="0.25">
      <c r="A26" s="256"/>
      <c r="B26" s="256"/>
      <c r="C26" s="256"/>
      <c r="D26" s="256"/>
      <c r="E26" s="256"/>
      <c r="F26" s="256"/>
      <c r="G26" s="256"/>
      <c r="H26" s="256"/>
      <c r="I26" s="256"/>
      <c r="J26" s="256"/>
    </row>
    <row r="27" spans="1:10" ht="75" customHeight="1" x14ac:dyDescent="0.25">
      <c r="A27" s="256"/>
      <c r="B27" s="256"/>
      <c r="C27" s="256"/>
      <c r="D27" s="256"/>
      <c r="E27" s="256"/>
      <c r="F27" s="256"/>
      <c r="G27" s="256"/>
      <c r="H27" s="256"/>
      <c r="I27" s="256"/>
      <c r="J27" s="256"/>
    </row>
    <row r="28" spans="1:10" ht="87.75" customHeight="1" x14ac:dyDescent="0.25">
      <c r="A28" s="256"/>
      <c r="B28" s="256"/>
      <c r="C28" s="256"/>
      <c r="D28" s="256"/>
      <c r="E28" s="256"/>
      <c r="F28" s="256"/>
      <c r="G28" s="256"/>
      <c r="H28" s="256"/>
      <c r="I28" s="256"/>
      <c r="J28" s="256"/>
    </row>
    <row r="29" spans="1:10" ht="85.5" customHeight="1" x14ac:dyDescent="0.25">
      <c r="A29" s="256"/>
      <c r="B29" s="256"/>
      <c r="C29" s="256"/>
      <c r="D29" s="256"/>
      <c r="E29" s="256"/>
      <c r="F29" s="256"/>
      <c r="G29" s="256"/>
      <c r="H29" s="256"/>
      <c r="I29" s="256"/>
      <c r="J29" s="256"/>
    </row>
    <row r="30" spans="1:10" ht="228" customHeight="1" x14ac:dyDescent="0.25">
      <c r="A30" s="256"/>
      <c r="B30" s="256"/>
      <c r="C30" s="256"/>
      <c r="D30" s="256"/>
      <c r="E30" s="256"/>
      <c r="F30" s="256"/>
      <c r="G30" s="256"/>
      <c r="H30" s="256"/>
      <c r="I30" s="256"/>
      <c r="J30" s="256"/>
    </row>
    <row r="31" spans="1:10" s="106" customFormat="1" x14ac:dyDescent="0.25"/>
    <row r="32" spans="1:10" s="106" customFormat="1" x14ac:dyDescent="0.25"/>
    <row r="33" spans="11:12" s="106" customFormat="1" x14ac:dyDescent="0.25"/>
    <row r="34" spans="11:12" s="106" customFormat="1" x14ac:dyDescent="0.25"/>
    <row r="35" spans="11:12" s="106" customFormat="1" x14ac:dyDescent="0.25"/>
    <row r="36" spans="11:12" s="106" customFormat="1" x14ac:dyDescent="0.25"/>
    <row r="37" spans="11:12" s="106" customFormat="1" x14ac:dyDescent="0.25"/>
    <row r="38" spans="11:12" s="106" customFormat="1" x14ac:dyDescent="0.25">
      <c r="K38"/>
      <c r="L38"/>
    </row>
    <row r="39" spans="11:12" s="106" customFormat="1" x14ac:dyDescent="0.25">
      <c r="K39"/>
      <c r="L39"/>
    </row>
    <row r="40" spans="11:12" s="106" customFormat="1" x14ac:dyDescent="0.25"/>
    <row r="41" spans="11:12" s="106" customFormat="1" x14ac:dyDescent="0.25"/>
    <row r="42" spans="11:12" s="106" customFormat="1" x14ac:dyDescent="0.25"/>
    <row r="43" spans="11:12" s="106" customFormat="1" x14ac:dyDescent="0.25"/>
    <row r="44" spans="11:12" s="106" customFormat="1" x14ac:dyDescent="0.25"/>
    <row r="45" spans="11:12" s="106" customFormat="1" x14ac:dyDescent="0.25"/>
    <row r="46" spans="11:12" s="106" customFormat="1" x14ac:dyDescent="0.25"/>
    <row r="47" spans="11:12" s="106" customFormat="1" x14ac:dyDescent="0.25"/>
    <row r="48" spans="11:12" s="106" customFormat="1" x14ac:dyDescent="0.25"/>
    <row r="53" s="106" customFormat="1" x14ac:dyDescent="0.25"/>
    <row r="54" s="106" customFormat="1" x14ac:dyDescent="0.25"/>
    <row r="87" ht="102" customHeight="1" x14ac:dyDescent="0.25"/>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2025-03-28T16:02:59Z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9198c205-7cf8-427e-abf8-9da10f7c14d6_Enabled">
    <vt:lpwstr>true</vt:lpwstr>
  </property>
  <property fmtid="{D5CDD505-2E9C-101B-9397-08002B2CF9AE}" pid="4" name="MSIP_Label_9198c205-7cf8-427e-abf8-9da10f7c14d6_SetDate">
    <vt:lpwstr>2025-03-26T12:55:47Z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9a571b01-8d71-46b8-bbdb-6a3872ad5bcb</vt:lpwstr>
  </property>
  <property fmtid="{D5CDD505-2E9C-101B-9397-08002B2CF9AE}" pid="9" name="MSIP_Label_9198c205-7cf8-427e-abf8-9da10f7c14d6_ContentBits">
    <vt:lpwstr>0</vt:lpwstr>
  </property>
</Properties>
</file>