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hrfs03\AG Financije\External Reporting\2025\Objave rezultata\2025 YE\"/>
    </mc:Choice>
  </mc:AlternateContent>
  <xr:revisionPtr revIDLastSave="0" documentId="13_ncr:1_{5C3FDE2A-1AAF-49ED-B028-BB0ACB71D348}" xr6:coauthVersionLast="47" xr6:coauthVersionMax="47" xr10:uidLastSave="{00000000-0000-0000-0000-000000000000}"/>
  <bookViews>
    <workbookView xWindow="28680" yWindow="-120" windowWidth="29040" windowHeight="16440"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4" i="20" l="1"/>
  <c r="H111" i="19" l="1"/>
  <c r="I97" i="19"/>
  <c r="H97" i="19"/>
  <c r="H92" i="18"/>
  <c r="I85" i="18"/>
  <c r="H85" i="18"/>
  <c r="X7" i="22"/>
  <c r="Z7" i="22"/>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X32" i="22"/>
  <c r="X33" i="22" s="1"/>
  <c r="X34" i="22"/>
  <c r="X39" i="22"/>
  <c r="X61" i="22"/>
  <c r="X62" i="22" s="1"/>
  <c r="X59" i="22"/>
  <c r="X63" i="22"/>
  <c r="I90" i="19"/>
  <c r="H90" i="19"/>
  <c r="H108" i="19" s="1"/>
  <c r="H109" i="19" s="1"/>
  <c r="I89" i="19"/>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<sst xmlns="http://schemas.openxmlformats.org/spreadsheetml/2006/main" count="578" uniqueCount="495">
  <si>
    <t>ISSUER’S GENERAL DATA</t>
  </si>
  <si>
    <t>Reporting period:</t>
  </si>
  <si>
    <t>to</t>
  </si>
  <si>
    <t>Year:</t>
  </si>
  <si>
    <t xml:space="preserve">Annual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</si>
  <si>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</si>
  <si>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</si>
  <si>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</si>
  <si>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</si>
  <si>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</si>
  <si>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</si>
  <si>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</si>
  <si>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</si>
  <si>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</si>
  <si>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</si>
  <si>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</si>
  <si>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</si>
  <si>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</si>
  <si>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</si>
  <si>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</si>
  <si>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</si>
  <si>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</si>
  <si>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</si>
  <si>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</si>
  <si>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</si>
  <si>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</si>
  <si>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</si>
  <si>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</si>
  <si>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</si>
  <si>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</si>
  <si>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</si>
  <si>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</si>
  <si>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</si>
  <si>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</si>
  <si>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</si>
  <si>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</si>
  <si>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</si>
  <si>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</si>
  <si>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</si>
  <si>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</si>
  <si>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in EUR</t>
  </si>
  <si>
    <t>Item</t>
  </si>
  <si>
    <r>
      <rPr>
        <b/>
        <sz val="9"/>
        <rFont val="Arial"/>
        <family val="2"/>
        <charset val="238"/>
      </rPr>
      <t xml:space="preserve">ADP
</t>
    </r>
    <r>
      <rPr>
        <b/>
        <sz val="7"/>
        <color rgb="FF000000"/>
        <rFont val="Arial"/>
        <family val="2"/>
        <charset val="238"/>
      </rPr>
      <t>code</t>
    </r>
  </si>
  <si>
    <t>Last day of the preceding business year</t>
  </si>
  <si>
    <t>At the reporting date of the current period</t>
  </si>
  <si>
    <t>A) RECEIVABLES FOR SUBSCRIBED CAPITAL UNPAID</t>
  </si>
  <si>
    <r>
      <rPr>
        <b/>
        <sz val="9"/>
        <color indexed="62"/>
        <rFont val="Arial"/>
        <family val="2"/>
        <charset val="238"/>
      </rPr>
      <t xml:space="preserve">B) FIXED ASSETS </t>
    </r>
    <r>
      <rPr>
        <sz val="9"/>
        <color indexed="62"/>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</si>
  <si>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</si>
  <si>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</si>
  <si>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</si>
  <si>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</si>
  <si>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</si>
  <si>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</si>
  <si>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</si>
  <si>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</si>
  <si>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</si>
  <si>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</si>
  <si>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</si>
  <si>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</si>
  <si>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</si>
  <si>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</si>
  <si>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</si>
  <si>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</si>
  <si>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</si>
  <si>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</si>
  <si>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</si>
  <si>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</si>
  <si>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</si>
  <si>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</si>
  <si>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Investments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</si>
  <si>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</si>
  <si>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</si>
  <si>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</si>
  <si>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</si>
  <si>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</si>
  <si>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</si>
  <si>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</si>
  <si>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</si>
  <si>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</si>
  <si>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</si>
  <si>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</si>
  <si>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color indexed="62"/>
        <rFont val="Arial"/>
        <family val="2"/>
        <charset val="238"/>
      </rPr>
      <t xml:space="preserve">C)  CURRENT ASSETS </t>
    </r>
    <r>
      <rPr>
        <sz val="9"/>
        <color indexed="62"/>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</si>
  <si>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</si>
  <si>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</si>
  <si>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</si>
  <si>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</si>
  <si>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</si>
  <si>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</si>
  <si>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</si>
  <si>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</si>
  <si>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</si>
  <si>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</si>
  <si>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</si>
  <si>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</si>
  <si>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</si>
  <si>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</si>
  <si>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</si>
  <si>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</si>
  <si>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</si>
  <si>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5 Investment in other securities of companies linked by virtue of participating interests</t>
  </si>
  <si>
    <t xml:space="preserve">     9 Other financial assets</t>
  </si>
  <si>
    <t>IV CASH AT BANK AND IN HAND</t>
  </si>
  <si>
    <t>D ) PREPAID EXPENSES AND ACCRUED INCOME</t>
  </si>
  <si>
    <r>
      <rPr>
        <b/>
        <sz val="9"/>
        <color indexed="62"/>
        <rFont val="Arial"/>
        <family val="2"/>
        <charset val="238"/>
      </rPr>
      <t xml:space="preserve">E)  TOTAL ASSETS </t>
    </r>
    <r>
      <rPr>
        <sz val="9"/>
        <color indexed="62"/>
        <rFont val="Arial"/>
        <family val="2"/>
        <charset val="238"/>
      </rPr>
      <t>(ADP 001+002+037+064)</t>
    </r>
  </si>
  <si>
    <t>OFF-BALANCE SHEET ITEMS</t>
  </si>
  <si>
    <t>LIABILITIES</t>
  </si>
  <si>
    <r>
      <rPr>
        <b/>
        <sz val="9"/>
        <color indexed="62"/>
        <rFont val="Arial"/>
        <family val="2"/>
        <charset val="238"/>
      </rPr>
      <t xml:space="preserve">A)  CAPITAL AND RESERVES </t>
    </r>
    <r>
      <rPr>
        <sz val="9"/>
        <color indexed="62"/>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</si>
  <si>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</si>
  <si>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</si>
  <si>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</si>
  <si>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</si>
  <si>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</si>
  <si>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</si>
  <si>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</si>
  <si>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</si>
  <si>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</si>
  <si>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</si>
  <si>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</si>
  <si>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</si>
  <si>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</si>
  <si>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</si>
  <si>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</si>
  <si>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</si>
  <si>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</si>
  <si>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</si>
  <si>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</si>
  <si>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</si>
  <si>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</si>
  <si>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</si>
  <si>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</si>
  <si>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color indexed="62"/>
        <rFont val="Arial"/>
        <family val="2"/>
        <charset val="238"/>
      </rPr>
      <t xml:space="preserve">B)  PROVISIONS </t>
    </r>
    <r>
      <rPr>
        <sz val="9"/>
        <color indexed="62"/>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</si>
  <si>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</si>
  <si>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</si>
  <si>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</si>
  <si>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</si>
  <si>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</si>
  <si>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</si>
  <si>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color indexed="62"/>
        <rFont val="Arial"/>
        <family val="2"/>
        <charset val="238"/>
      </rPr>
      <t xml:space="preserve">C)  LONG-TERM LIABILITIES </t>
    </r>
    <r>
      <rPr>
        <sz val="9"/>
        <color indexed="62"/>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</si>
  <si>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</si>
  <si>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</si>
  <si>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</si>
  <si>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</si>
  <si>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</si>
  <si>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</si>
  <si>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</si>
  <si>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</si>
  <si>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</si>
  <si>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</si>
  <si>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</si>
  <si>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color indexed="62"/>
        <rFont val="Arial"/>
        <family val="2"/>
        <charset val="238"/>
      </rPr>
      <t xml:space="preserve">D)  SHORT-TERM LIABILITIES </t>
    </r>
    <r>
      <rPr>
        <sz val="9"/>
        <color indexed="62"/>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</si>
  <si>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</si>
  <si>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</si>
  <si>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</si>
  <si>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</si>
  <si>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</si>
  <si>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</si>
  <si>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color indexed="62"/>
        <rFont val="Arial"/>
        <family val="2"/>
        <charset val="238"/>
      </rPr>
      <t xml:space="preserve">F)  TOTAL – LIABILITIES </t>
    </r>
    <r>
      <rPr>
        <sz val="9"/>
        <color indexed="62"/>
        <rFont val="Arial"/>
        <family val="2"/>
        <charset val="238"/>
      </rPr>
      <t>(ADP 067+091+098+110+125)</t>
    </r>
  </si>
  <si>
    <t>G)  OFF-BALANCE SHEET ITEMS</t>
  </si>
  <si>
    <t>STATEMENT OF PROFIT OR LOSS</t>
  </si>
  <si>
    <r>
      <rPr>
        <b/>
        <sz val="9"/>
        <rFont val="Arial"/>
        <family val="2"/>
        <charset val="238"/>
      </rPr>
      <t xml:space="preserve">ADP
</t>
    </r>
    <r>
      <rPr>
        <b/>
        <sz val="8"/>
        <color rgb="FF000000"/>
        <rFont val="Arial"/>
        <family val="2"/>
        <charset val="238"/>
      </rPr>
      <t>code</t>
    </r>
  </si>
  <si>
    <t>Same period of the previous year</t>
  </si>
  <si>
    <t>Current period</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</si>
  <si>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</si>
  <si>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</si>
  <si>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</si>
  <si>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</si>
  <si>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</si>
  <si>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</si>
  <si>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</si>
  <si>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</si>
  <si>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011)</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</si>
  <si>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</si>
  <si>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</si>
  <si>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</si>
  <si>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</si>
  <si>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</si>
  <si>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</si>
  <si>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</si>
  <si>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</si>
  <si>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</si>
  <si>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</si>
  <si>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</si>
  <si>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</si>
  <si>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</si>
  <si>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</si>
  <si>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</si>
  <si>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</si>
  <si>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</si>
  <si>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</si>
  <si>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</si>
  <si>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</si>
  <si>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</si>
  <si>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</si>
  <si>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</si>
  <si>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</si>
  <si>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</si>
  <si>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</si>
  <si>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</si>
  <si>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</si>
  <si>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</si>
  <si>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</si>
  <si>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</si>
  <si>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</si>
  <si>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</si>
  <si>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</si>
  <si>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</si>
  <si>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</si>
  <si>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</si>
  <si>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</si>
  <si>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</si>
  <si>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</si>
  <si>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</si>
  <si>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</si>
  <si>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</si>
  <si>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</si>
  <si>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</si>
  <si>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</si>
  <si>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</si>
  <si>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</si>
  <si>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</si>
  <si>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</si>
  <si>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</si>
  <si>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</si>
  <si>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</si>
  <si>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</si>
  <si>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</si>
  <si>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</si>
  <si>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</si>
  <si>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</si>
  <si>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</si>
  <si>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</si>
  <si>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</si>
  <si>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</si>
  <si>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</si>
  <si>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</si>
  <si>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</si>
  <si>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</si>
  <si>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</si>
  <si>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</si>
  <si>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</si>
  <si>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</si>
  <si>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</si>
  <si>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</si>
  <si>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</si>
  <si>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</si>
  <si>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</si>
  <si>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</si>
  <si>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</si>
  <si>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</si>
  <si>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</si>
  <si>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</si>
  <si>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</si>
  <si>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1 Exchange rate differences from translation of foreign operations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</si>
  <si>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</si>
  <si>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</si>
  <si>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</si>
  <si>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</si>
  <si>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r>
      <rPr>
        <b/>
        <sz val="8"/>
        <rFont val="Arial"/>
        <family val="2"/>
        <charset val="238"/>
      </rPr>
      <t>ADP
code</t>
    </r>
  </si>
  <si>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</si>
  <si>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</si>
  <si>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</si>
  <si>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</si>
  <si>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</si>
  <si>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</si>
  <si>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</si>
  <si>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</si>
  <si>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</si>
  <si>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</si>
  <si>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</si>
  <si>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</si>
  <si>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</si>
  <si>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</si>
  <si>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</si>
  <si>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</si>
  <si>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</si>
  <si>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</si>
  <si>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</si>
  <si>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</si>
  <si>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</si>
  <si>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</si>
  <si>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</si>
  <si>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</si>
  <si>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</si>
  <si>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</si>
  <si>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</si>
  <si>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</si>
  <si>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</si>
  <si>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</si>
  <si>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</si>
  <si>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</si>
  <si>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</si>
  <si>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</si>
  <si>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</si>
  <si>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</si>
  <si>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</si>
  <si>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</si>
  <si>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</si>
  <si>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</si>
  <si>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</si>
  <si>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</si>
  <si>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</si>
  <si>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</si>
  <si>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</si>
  <si>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</si>
  <si>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</si>
  <si>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</si>
  <si>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</si>
  <si>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</si>
  <si>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</si>
  <si>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</si>
  <si>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</si>
  <si>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</si>
  <si>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</si>
  <si>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</si>
  <si>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</si>
  <si>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</si>
  <si>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</si>
  <si>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</si>
  <si>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</si>
  <si>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</si>
  <si>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</si>
  <si>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</si>
  <si>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</si>
  <si>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</si>
  <si>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</si>
  <si>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</si>
  <si>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</si>
  <si>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</si>
  <si>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</si>
  <si>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</si>
  <si>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</si>
  <si>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</si>
  <si>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</si>
  <si>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</si>
  <si>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</si>
  <si>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</si>
  <si>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</si>
  <si>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</si>
  <si>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</si>
  <si>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</si>
  <si>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</si>
  <si>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</si>
  <si>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</si>
  <si>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</si>
  <si>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</si>
  <si>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</si>
  <si>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</si>
  <si>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</si>
  <si>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</si>
  <si>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</si>
  <si>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</si>
  <si>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</si>
  <si>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</si>
  <si>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</si>
  <si>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</si>
  <si>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</si>
  <si>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</si>
  <si>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</si>
  <si>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</si>
  <si>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</si>
  <si>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</si>
  <si>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t>Minority (non-controlling)
 interest</t>
  </si>
  <si>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</si>
  <si>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</si>
  <si>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</si>
  <si>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</si>
  <si>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</si>
  <si>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</si>
  <si>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</si>
  <si>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</si>
  <si>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</si>
  <si>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</si>
  <si>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</si>
  <si>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</si>
  <si>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</si>
  <si>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</si>
  <si>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</si>
  <si>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</si>
  <si>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</si>
  <si>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</si>
  <si>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</si>
  <si>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</si>
  <si>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</si>
  <si>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</si>
  <si>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</si>
  <si>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</si>
  <si>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</si>
  <si>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</si>
  <si>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</si>
  <si>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</si>
  <si>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</si>
  <si>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</si>
  <si>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</si>
  <si>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</si>
  <si>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</si>
  <si>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</si>
  <si>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</si>
  <si>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</si>
  <si>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</si>
  <si>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</si>
  <si>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</si>
  <si>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</si>
  <si>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</si>
  <si>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</si>
  <si>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</si>
  <si>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</si>
  <si>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</si>
  <si>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</si>
  <si>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</si>
  <si>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</si>
  <si>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</si>
  <si>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</si>
  <si>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</si>
  <si>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10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</si>
  <si>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</si>
  <si>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</si>
  <si>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</si>
  <si>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</si>
  <si>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</si>
  <si>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</si>
  <si>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</si>
  <si>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</si>
  <si>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</si>
  <si>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</si>
  <si>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20 Payment of share in profit/dividend</t>
  </si>
  <si>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</si>
  <si>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</si>
  <si>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</si>
  <si>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</si>
  <si>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</si>
  <si>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</si>
  <si>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3 Profit or loss arising from subsequent measurement of debt securities at fair value through other comprehensive income</t>
  </si>
  <si>
    <t>4 Profit or loss arising from effective cash flow hedging</t>
  </si>
  <si>
    <t>5 Profit or loss arising from effective hedge of a net investment in a foreign operation</t>
  </si>
  <si>
    <t>6 Share in other comprehensive income/loss of companies linked by virtue of participating interests</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</si>
  <si>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</si>
  <si>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</si>
  <si>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</si>
  <si>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</si>
  <si>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IV Items that may be reclassified to profit or loss (ADP 088 to 096)</t>
  </si>
  <si>
    <r>
      <t xml:space="preserve">V NET OTHER COMPREHENSIVE INCOME OR LOSS </t>
    </r>
    <r>
      <rPr>
        <sz val="9"/>
        <color rgb="FF000000"/>
        <rFont val="Arial"/>
        <family val="2"/>
        <charset val="238"/>
      </rPr>
      <t>(ADP 080+087 - 086 - 097)</t>
    </r>
  </si>
  <si>
    <r>
      <t xml:space="preserve">VI COMPREHENSIVE INCOME OR LOSS FOR THE PERIOD </t>
    </r>
    <r>
      <rPr>
        <sz val="9"/>
        <color rgb="FF000000"/>
        <rFont val="Arial"/>
        <family val="2"/>
        <charset val="238"/>
      </rPr>
      <t>(ADP 078+099)</t>
    </r>
  </si>
  <si>
    <r>
      <t xml:space="preserve">VII COMPREHENSIVE INCOME OR LOSS FOR THE PERIOD </t>
    </r>
    <r>
      <rPr>
        <sz val="9"/>
        <color indexed="18"/>
        <rFont val="Arial"/>
        <family val="2"/>
        <charset val="238"/>
      </rPr>
      <t>(ADP 101+102)</t>
    </r>
  </si>
  <si>
    <t>HR</t>
  </si>
  <si>
    <t>Zagreb</t>
  </si>
  <si>
    <t>Miramarska 23</t>
  </si>
  <si>
    <t>01671910</t>
  </si>
  <si>
    <t>080245039</t>
  </si>
  <si>
    <t>71149912416</t>
  </si>
  <si>
    <t>3157002G3ENYCZEB1A25</t>
  </si>
  <si>
    <t>2588</t>
  </si>
  <si>
    <t>Atlantic Grupa d.d.</t>
  </si>
  <si>
    <t>grupa@atlanticgrupa.com</t>
  </si>
  <si>
    <t>www.atlanticgrupa.com</t>
  </si>
  <si>
    <t>Ilinčić Tatjana</t>
  </si>
  <si>
    <t>012413927</t>
  </si>
  <si>
    <t>tatjana.ilincic@atlanticgrupa.com</t>
  </si>
  <si>
    <t>Ivana Krajinović, Janja Kulić</t>
  </si>
  <si>
    <t>Ernst &amp; Young d.o.o., Kulić i Sperk d.o.o.</t>
  </si>
  <si>
    <t>Atlantic Cedevita d.o.o.</t>
  </si>
  <si>
    <t>Atlantic Trade d.o.o.</t>
  </si>
  <si>
    <t>Atlantic Droga Kolinska d.o.o.</t>
  </si>
  <si>
    <t>Ljubljana, Slovenija</t>
  </si>
  <si>
    <t>Atlantic Štark d.o.o.</t>
  </si>
  <si>
    <t>Beograd, Srbija</t>
  </si>
  <si>
    <t>Atlantic Argeta d.o.o.</t>
  </si>
  <si>
    <t>Sarajevo, Bosna i Hercegovina</t>
  </si>
  <si>
    <t>65-01-0595-12</t>
  </si>
  <si>
    <t>o.o.o. Atlantic Brands</t>
  </si>
  <si>
    <t>Moskva, Rusija</t>
  </si>
  <si>
    <t>Atlantic Grand d.o.o.</t>
  </si>
  <si>
    <t>Bijeljina, Bosna i Hercegovina</t>
  </si>
  <si>
    <t>59-01-0020-14</t>
  </si>
  <si>
    <t>Atlantic Grand d.o.o.e.l.</t>
  </si>
  <si>
    <t>Skopje, Sjeverna Makedonija</t>
  </si>
  <si>
    <t>Atlantic Brands d.o.o.</t>
  </si>
  <si>
    <t>Procaffe d.o.o.</t>
  </si>
  <si>
    <t>Farmacia holding d.o.o.</t>
  </si>
  <si>
    <t>Farmacia ZU</t>
  </si>
  <si>
    <t>Farmacia - specijalizirana prodavaonica d.o.o.</t>
  </si>
  <si>
    <t>Sv. Kuzma i Damjan ZU</t>
  </si>
  <si>
    <t>Atlantic Point d.o.o.</t>
  </si>
  <si>
    <t>Hopen Investments B.V.</t>
  </si>
  <si>
    <t>Amsterdam, Nizozemska</t>
  </si>
  <si>
    <t>Atlantic Management GmbH</t>
  </si>
  <si>
    <t>Hamburg, Njemačka</t>
  </si>
  <si>
    <t>43/704/04250</t>
  </si>
  <si>
    <t>Atlantic Brands GmbH</t>
  </si>
  <si>
    <t>Beč, Austrija</t>
  </si>
  <si>
    <t>435490b</t>
  </si>
  <si>
    <t>Zdravstvena ustanova za ljekarničku djelatnost LJEKARNE ĆURKOVIĆ</t>
  </si>
  <si>
    <t xml:space="preserve">balance as at  31.12.2025. </t>
  </si>
  <si>
    <t>Submitter: Atlantic Grupa d.d.</t>
  </si>
  <si>
    <t>for the period 1.1.2025. to 31.12.2025.</t>
  </si>
  <si>
    <t xml:space="preserve">                   NOTES TO FINANCIAL STATEMENTS – AFS
Name of the issuer:   Atlantic Grupa d.d.
Personal identification number (OIB):   71149912416
Reporting period: 1 January 2025 - 31 December 2025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with an indication of the nature and form of the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</si>
</sst>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b/>
      <sz val="7"/>
      <color rgb="FF000000"/>
      <name val="Arial"/>
      <family val="2"/>
      <charset val="238"/>
    </font>
    <font>
      <b/>
      <sz val="8"/>
      <color rgb="FF000000"/>
      <name val="Arial"/>
      <family val="2"/>
      <charset val="238"/>
    </font>
    <font>
      <sz val="9"/>
      <color rgb="FF000000"/>
      <name val="Arial"/>
      <family val="2"/>
      <charset val="238"/>
    </font>
    <font>
      <sz val="8"/>
      <color rgb="FF00000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51">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0" fontId="10" fillId="0" borderId="0" xfId="3" applyProtection="1"/>
    <xf numFmtId="0" fontId="10" fillId="10" borderId="0" xfId="3" applyFill="1" applyProtection="1"/>
    <xf numFmtId="0" fontId="0" fillId="0" borderId="0" xfId="0" applyProtection="1"/>
    <xf numFmtId="0" fontId="23"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6" fillId="10" borderId="10" xfId="0" applyFont="1" applyFill="1" applyBorder="1"/>
    <xf numFmtId="0" fontId="26" fillId="10" borderId="11" xfId="0" applyFont="1" applyFill="1" applyBorder="1" applyAlignment="1">
      <alignment wrapText="1"/>
    </xf>
    <xf numFmtId="0" fontId="26" fillId="10" borderId="11"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11" xfId="0" applyFont="1" applyFill="1" applyBorder="1" applyAlignment="1">
      <alignment horizontal="center" vertical="center"/>
    </xf>
    <xf numFmtId="0" fontId="26"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applyProtection="1"/>
    <xf numFmtId="3" fontId="0" fillId="0" borderId="0" xfId="0" applyNumberFormat="1" applyProtection="1"/>
    <xf numFmtId="0" fontId="3" fillId="11" borderId="13" xfId="0" applyFont="1" applyFill="1" applyBorder="1" applyAlignment="1" applyProtection="1">
      <alignment horizontal="center"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0" fontId="26" fillId="10" borderId="0" xfId="0" applyFont="1" applyFill="1" applyBorder="1"/>
    <xf numFmtId="0" fontId="3" fillId="11" borderId="4" xfId="0" applyFont="1" applyFill="1" applyBorder="1" applyAlignment="1" applyProtection="1">
      <alignment horizontal="center" vertical="center"/>
      <protection locked="0"/>
    </xf>
    <xf numFmtId="0" fontId="26" fillId="10" borderId="10" xfId="0" applyFont="1" applyFill="1" applyBorder="1" applyAlignment="1">
      <alignment wrapText="1"/>
    </xf>
    <xf numFmtId="0" fontId="26" fillId="10" borderId="0" xfId="0" applyFont="1" applyFill="1" applyBorder="1" applyAlignment="1">
      <alignment wrapText="1"/>
    </xf>
    <xf numFmtId="0" fontId="25" fillId="10" borderId="10" xfId="0" applyFont="1" applyFill="1" applyBorder="1" applyAlignment="1">
      <alignment horizontal="center" vertical="center"/>
    </xf>
    <xf numFmtId="0" fontId="25" fillId="10" borderId="0" xfId="0" applyFont="1" applyFill="1" applyBorder="1" applyAlignment="1">
      <alignment horizontal="center" vertical="center"/>
    </xf>
    <xf numFmtId="0" fontId="25"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Border="1" applyAlignment="1">
      <alignment vertical="center" wrapText="1"/>
    </xf>
    <xf numFmtId="0" fontId="27" fillId="10" borderId="0" xfId="0" applyFont="1" applyFill="1" applyBorder="1" applyAlignment="1">
      <alignment vertical="center"/>
    </xf>
    <xf numFmtId="0" fontId="26" fillId="10" borderId="0" xfId="0" applyFont="1" applyFill="1" applyBorder="1" applyAlignment="1">
      <alignment vertical="center"/>
    </xf>
    <xf numFmtId="0" fontId="26" fillId="10" borderId="11" xfId="0" applyFont="1" applyFill="1" applyBorder="1" applyAlignment="1">
      <alignment vertical="center"/>
    </xf>
    <xf numFmtId="0" fontId="4" fillId="10" borderId="0" xfId="0" applyFont="1" applyFill="1" applyBorder="1" applyAlignment="1">
      <alignment horizontal="center" vertical="center"/>
    </xf>
    <xf numFmtId="0" fontId="27" fillId="10" borderId="11" xfId="0" applyFont="1" applyFill="1" applyBorder="1" applyAlignment="1">
      <alignment vertical="center"/>
    </xf>
    <xf numFmtId="0" fontId="26" fillId="10" borderId="0" xfId="0" applyFont="1" applyFill="1" applyBorder="1" applyAlignment="1">
      <alignment vertical="top"/>
    </xf>
    <xf numFmtId="0" fontId="4" fillId="10" borderId="0" xfId="0" applyFont="1" applyFill="1" applyBorder="1" applyAlignment="1">
      <alignment horizontal="right" vertical="center" wrapText="1"/>
    </xf>
    <xf numFmtId="0" fontId="28"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29" fillId="10" borderId="0" xfId="0" applyFont="1" applyFill="1" applyBorder="1" applyAlignment="1"/>
    <xf numFmtId="0" fontId="30" fillId="10" borderId="0" xfId="0" applyFont="1" applyFill="1" applyBorder="1" applyAlignment="1">
      <alignment vertical="center"/>
    </xf>
    <xf numFmtId="0" fontId="31" fillId="10" borderId="11" xfId="0" applyFont="1" applyFill="1" applyBorder="1" applyAlignment="1">
      <alignment vertical="center"/>
    </xf>
    <xf numFmtId="0" fontId="33" fillId="10" borderId="0" xfId="0" applyFont="1" applyFill="1" applyBorder="1" applyAlignment="1">
      <alignment vertical="center"/>
    </xf>
    <xf numFmtId="0" fontId="34" fillId="10" borderId="0" xfId="0" applyFont="1" applyFill="1" applyBorder="1" applyAlignment="1">
      <alignment vertical="center"/>
    </xf>
    <xf numFmtId="0" fontId="32" fillId="10" borderId="11" xfId="0" applyFont="1" applyFill="1" applyBorder="1" applyAlignment="1">
      <alignment vertical="center"/>
    </xf>
    <xf numFmtId="0" fontId="29" fillId="10" borderId="11" xfId="0" applyFont="1" applyFill="1" applyBorder="1"/>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Fill="1" applyBorder="1" applyAlignment="1" applyProtection="1">
      <alignment horizontal="center" vertical="center"/>
    </xf>
    <xf numFmtId="164" fontId="3" fillId="9" borderId="14" xfId="0" applyNumberFormat="1" applyFont="1" applyFill="1" applyBorder="1" applyAlignment="1" applyProtection="1">
      <alignment horizontal="center" vertical="center"/>
    </xf>
    <xf numFmtId="0" fontId="3" fillId="3" borderId="14" xfId="3" applyFont="1" applyFill="1" applyBorder="1" applyAlignment="1" applyProtection="1">
      <alignment horizontal="center" vertical="center" wrapText="1"/>
    </xf>
    <xf numFmtId="3" fontId="17" fillId="3" borderId="14" xfId="3" applyNumberFormat="1"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xf>
    <xf numFmtId="164" fontId="3" fillId="10" borderId="14" xfId="0" applyNumberFormat="1" applyFont="1" applyFill="1" applyBorder="1" applyAlignment="1" applyProtection="1">
      <alignment horizontal="center" vertical="center"/>
    </xf>
    <xf numFmtId="4" fontId="17" fillId="3" borderId="14" xfId="3" applyNumberFormat="1" applyFont="1" applyFill="1" applyBorder="1" applyAlignment="1" applyProtection="1">
      <alignment horizontal="center" vertical="center" wrapText="1"/>
    </xf>
    <xf numFmtId="0" fontId="3" fillId="3" borderId="14" xfId="0" applyFont="1" applyFill="1" applyBorder="1" applyAlignment="1" applyProtection="1">
      <alignment horizontal="center" vertical="center" wrapText="1"/>
    </xf>
    <xf numFmtId="3" fontId="17" fillId="3" borderId="14" xfId="0" applyNumberFormat="1"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4" fontId="4" fillId="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pplyProtection="1">
      <alignment horizontal="right" vertical="center" shrinkToFit="1"/>
    </xf>
    <xf numFmtId="4" fontId="2" fillId="0" borderId="14" xfId="0" applyNumberFormat="1" applyFont="1" applyFill="1" applyBorder="1" applyAlignment="1" applyProtection="1">
      <alignment vertical="center"/>
      <protection locked="0"/>
    </xf>
    <xf numFmtId="4" fontId="2" fillId="0" borderId="14" xfId="0" applyNumberFormat="1" applyFont="1" applyFill="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pplyProtection="1">
      <alignment vertical="center"/>
    </xf>
    <xf numFmtId="4" fontId="4" fillId="0" borderId="14" xfId="0" applyNumberFormat="1" applyFont="1" applyFill="1" applyBorder="1" applyAlignment="1" applyProtection="1">
      <alignment vertical="center"/>
      <protection locked="0"/>
    </xf>
    <xf numFmtId="4" fontId="4" fillId="0" borderId="14" xfId="0" applyNumberFormat="1" applyFont="1" applyFill="1" applyBorder="1" applyAlignment="1" applyProtection="1">
      <alignment horizontal="right" vertical="center"/>
      <protection locked="0"/>
    </xf>
    <xf numFmtId="4" fontId="16" fillId="9" borderId="14" xfId="0" applyNumberFormat="1" applyFont="1" applyFill="1" applyBorder="1" applyAlignment="1" applyProtection="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Fill="1" applyBorder="1" applyAlignment="1" applyProtection="1">
      <alignment vertical="center"/>
    </xf>
    <xf numFmtId="3" fontId="8" fillId="3" borderId="14" xfId="0" applyNumberFormat="1" applyFont="1" applyFill="1" applyBorder="1" applyAlignment="1" applyProtection="1">
      <alignment horizontal="center" vertical="center" wrapText="1"/>
    </xf>
    <xf numFmtId="3" fontId="36" fillId="3" borderId="14" xfId="0" applyNumberFormat="1" applyFont="1" applyFill="1" applyBorder="1" applyAlignment="1" applyProtection="1">
      <alignment horizontal="center" vertical="center" wrapText="1"/>
    </xf>
    <xf numFmtId="49" fontId="8" fillId="3" borderId="14" xfId="0" applyNumberFormat="1" applyFont="1" applyFill="1" applyBorder="1" applyAlignment="1" applyProtection="1">
      <alignment horizontal="center" vertical="center"/>
    </xf>
    <xf numFmtId="3" fontId="8" fillId="3" borderId="14" xfId="0" applyNumberFormat="1" applyFont="1" applyFill="1" applyBorder="1" applyAlignment="1" applyProtection="1">
      <alignment horizontal="center" vertical="center"/>
    </xf>
    <xf numFmtId="165" fontId="17" fillId="0" borderId="14" xfId="0" applyNumberFormat="1" applyFont="1" applyFill="1" applyBorder="1" applyAlignment="1" applyProtection="1">
      <alignment horizontal="center" vertical="center"/>
    </xf>
    <xf numFmtId="165" fontId="17" fillId="9" borderId="14" xfId="0" applyNumberFormat="1" applyFont="1" applyFill="1" applyBorder="1" applyAlignment="1" applyProtection="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 fillId="0" borderId="14" xfId="0" applyNumberFormat="1" applyFont="1" applyFill="1" applyBorder="1" applyAlignment="1" applyProtection="1">
      <alignment vertical="center" shrinkToFit="1"/>
      <protection locked="0"/>
    </xf>
    <xf numFmtId="4" fontId="21" fillId="0" borderId="14" xfId="0" applyNumberFormat="1" applyFont="1" applyFill="1" applyBorder="1" applyAlignment="1" applyProtection="1">
      <alignment vertical="center" shrinkToFit="1"/>
    </xf>
    <xf numFmtId="4" fontId="21" fillId="9" borderId="14" xfId="0" applyNumberFormat="1" applyFont="1" applyFill="1" applyBorder="1" applyAlignment="1" applyProtection="1">
      <alignment vertical="center" shrinkToFit="1"/>
    </xf>
    <xf numFmtId="0" fontId="26" fillId="10" borderId="0" xfId="0" applyFont="1" applyFill="1" applyBorder="1" applyAlignment="1">
      <alignment vertical="top"/>
    </xf>
    <xf numFmtId="0" fontId="26" fillId="10" borderId="0" xfId="0" applyFont="1" applyFill="1" applyBorder="1"/>
    <xf numFmtId="0" fontId="26" fillId="10" borderId="10" xfId="0" applyFont="1" applyFill="1" applyBorder="1" applyAlignment="1">
      <alignment horizontal="left"/>
    </xf>
    <xf numFmtId="0" fontId="26" fillId="10" borderId="0" xfId="0" applyFont="1" applyFill="1" applyBorder="1" applyAlignment="1">
      <alignment horizontal="left"/>
    </xf>
    <xf numFmtId="0" fontId="26" fillId="10" borderId="0" xfId="0" applyFont="1" applyFill="1" applyBorder="1" applyAlignment="1">
      <alignment horizontal="left" vertical="top"/>
    </xf>
    <xf numFmtId="0" fontId="26" fillId="10" borderId="0" xfId="0" applyFont="1" applyFill="1" applyBorder="1" applyAlignment="1">
      <alignment horizontal="left" vertical="top" wrapText="1"/>
    </xf>
    <xf numFmtId="0" fontId="26" fillId="10" borderId="0" xfId="0" applyFont="1" applyFill="1" applyBorder="1" applyAlignment="1">
      <alignment horizontal="left" wrapText="1"/>
    </xf>
    <xf numFmtId="0" fontId="26" fillId="10" borderId="10" xfId="0" applyFont="1" applyFill="1" applyBorder="1" applyAlignment="1">
      <alignment horizontal="left" vertical="top"/>
    </xf>
    <xf numFmtId="0" fontId="26" fillId="10" borderId="0" xfId="0" applyFont="1" applyFill="1" applyBorder="1" applyProtection="1">
      <protection locked="0"/>
    </xf>
    <xf numFmtId="0" fontId="26" fillId="10" borderId="0" xfId="0" applyFont="1" applyFill="1" applyBorder="1" applyAlignment="1">
      <alignment vertical="top"/>
    </xf>
    <xf numFmtId="0" fontId="26" fillId="10" borderId="0" xfId="0" applyFont="1" applyFill="1" applyBorder="1" applyAlignment="1" applyProtection="1">
      <alignment horizontal="left"/>
      <protection locked="0"/>
    </xf>
    <xf numFmtId="0" fontId="26" fillId="10" borderId="0" xfId="0" applyFont="1" applyFill="1" applyBorder="1" applyAlignment="1">
      <alignment horizontal="left" vertical="top"/>
    </xf>
    <xf numFmtId="0" fontId="3" fillId="11" borderId="3" xfId="0" applyFont="1" applyFill="1" applyBorder="1" applyAlignment="1" applyProtection="1">
      <alignment horizontal="left" vertical="center"/>
      <protection locked="0"/>
    </xf>
    <xf numFmtId="0" fontId="3" fillId="11" borderId="2" xfId="0" applyFont="1" applyFill="1" applyBorder="1" applyAlignment="1" applyProtection="1">
      <alignment horizontal="left" vertical="center"/>
      <protection locked="0"/>
    </xf>
    <xf numFmtId="0" fontId="3" fillId="11" borderId="4" xfId="0" applyFont="1" applyFill="1" applyBorder="1" applyAlignment="1" applyProtection="1">
      <alignment horizontal="left" vertical="center"/>
      <protection locked="0"/>
    </xf>
    <xf numFmtId="0" fontId="26" fillId="10" borderId="0" xfId="0" applyFont="1" applyFill="1" applyBorder="1"/>
    <xf numFmtId="0" fontId="4" fillId="10" borderId="1" xfId="0" applyFont="1" applyFill="1" applyBorder="1" applyAlignment="1">
      <alignment horizontal="left" vertical="center" wrapText="1"/>
    </xf>
    <xf numFmtId="0" fontId="4" fillId="10" borderId="10"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4" fillId="10" borderId="10"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10" xfId="0" applyFont="1" applyFill="1" applyBorder="1" applyAlignment="1">
      <alignment horizontal="center" vertical="center"/>
    </xf>
    <xf numFmtId="0" fontId="4" fillId="10" borderId="0" xfId="0" applyFont="1" applyFill="1" applyBorder="1" applyAlignment="1">
      <alignment horizontal="center" vertical="center"/>
    </xf>
    <xf numFmtId="0" fontId="26" fillId="10" borderId="0" xfId="0" applyFont="1" applyFill="1" applyBorder="1" applyAlignment="1">
      <alignment horizontal="left"/>
    </xf>
    <xf numFmtId="0" fontId="26" fillId="10" borderId="0" xfId="0" applyFont="1" applyFill="1" applyBorder="1" applyAlignment="1">
      <alignment horizontal="left" vertical="top" wrapText="1"/>
    </xf>
    <xf numFmtId="0" fontId="4" fillId="10" borderId="10" xfId="0" applyFont="1" applyFill="1" applyBorder="1" applyAlignment="1">
      <alignment horizontal="right" vertical="center"/>
    </xf>
    <xf numFmtId="0" fontId="4" fillId="10" borderId="0" xfId="0" applyFont="1" applyFill="1" applyBorder="1" applyAlignment="1">
      <alignment horizontal="right" vertical="center"/>
    </xf>
    <xf numFmtId="0" fontId="27" fillId="10" borderId="0" xfId="0" applyFont="1" applyFill="1" applyBorder="1" applyAlignment="1">
      <alignment vertical="center"/>
    </xf>
    <xf numFmtId="0" fontId="32" fillId="10" borderId="0" xfId="0" applyFont="1" applyFill="1" applyBorder="1" applyAlignment="1">
      <alignment vertical="center"/>
    </xf>
    <xf numFmtId="0" fontId="32" fillId="10" borderId="11" xfId="0" applyFont="1" applyFill="1" applyBorder="1" applyAlignment="1">
      <alignment vertical="center"/>
    </xf>
    <xf numFmtId="0" fontId="4" fillId="10" borderId="0" xfId="0" applyFont="1" applyFill="1" applyBorder="1" applyAlignment="1">
      <alignment vertical="center"/>
    </xf>
    <xf numFmtId="0" fontId="26" fillId="11" borderId="3" xfId="0" applyFont="1" applyFill="1" applyBorder="1" applyProtection="1">
      <protection locked="0"/>
    </xf>
    <xf numFmtId="0" fontId="26" fillId="11" borderId="2" xfId="0" applyFont="1" applyFill="1" applyBorder="1" applyProtection="1">
      <protection locked="0"/>
    </xf>
    <xf numFmtId="0" fontId="26" fillId="11" borderId="4" xfId="0" applyFont="1" applyFill="1" applyBorder="1" applyProtection="1">
      <protection locked="0"/>
    </xf>
    <xf numFmtId="0" fontId="26" fillId="10" borderId="0" xfId="0" applyFont="1" applyFill="1" applyBorder="1" applyAlignment="1">
      <alignment vertical="center"/>
    </xf>
    <xf numFmtId="0" fontId="26" fillId="10" borderId="11" xfId="0" applyFont="1" applyFill="1" applyBorder="1" applyAlignment="1">
      <alignment vertical="center"/>
    </xf>
    <xf numFmtId="0" fontId="4" fillId="10" borderId="11"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10"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11" xfId="0" applyFont="1" applyFill="1" applyBorder="1" applyAlignment="1">
      <alignment horizontal="center" vertical="center" wrapText="1"/>
    </xf>
    <xf numFmtId="0" fontId="27" fillId="10" borderId="10" xfId="0" applyFont="1" applyFill="1" applyBorder="1" applyAlignment="1">
      <alignment vertical="center"/>
    </xf>
    <xf numFmtId="0" fontId="26" fillId="10" borderId="10" xfId="0" applyFont="1" applyFill="1" applyBorder="1" applyAlignment="1">
      <alignment wrapText="1"/>
    </xf>
    <xf numFmtId="0" fontId="26" fillId="10" borderId="0" xfId="0" applyFont="1" applyFill="1" applyBorder="1" applyAlignment="1">
      <alignment wrapText="1"/>
    </xf>
    <xf numFmtId="0" fontId="22" fillId="10" borderId="8" xfId="0" applyFont="1" applyFill="1" applyBorder="1" applyAlignment="1">
      <alignment vertical="center"/>
    </xf>
    <xf numFmtId="0" fontId="22" fillId="10" borderId="1" xfId="0" applyFont="1" applyFill="1" applyBorder="1" applyAlignment="1">
      <alignment vertical="center"/>
    </xf>
    <xf numFmtId="0" fontId="25" fillId="10" borderId="10" xfId="0" applyFont="1" applyFill="1" applyBorder="1" applyAlignment="1">
      <alignment horizontal="center" vertical="center"/>
    </xf>
    <xf numFmtId="0" fontId="25" fillId="10" borderId="0" xfId="0" applyFont="1" applyFill="1" applyBorder="1" applyAlignment="1">
      <alignment horizontal="center" vertical="center"/>
    </xf>
    <xf numFmtId="0" fontId="25"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6" fillId="10" borderId="0" xfId="0" applyFont="1" applyFill="1" applyBorder="1" applyAlignment="1">
      <alignment vertical="center" wrapText="1"/>
    </xf>
    <xf numFmtId="0" fontId="24" fillId="10" borderId="10" xfId="0" applyFont="1" applyFill="1" applyBorder="1" applyAlignment="1">
      <alignment horizontal="center" vertical="center" wrapText="1"/>
    </xf>
    <xf numFmtId="0" fontId="24"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11" xfId="0" applyFont="1" applyFill="1" applyBorder="1" applyAlignment="1">
      <alignment horizontal="right" vertical="center" wrapText="1"/>
    </xf>
    <xf numFmtId="0" fontId="26" fillId="11" borderId="3" xfId="0" applyFont="1" applyFill="1" applyBorder="1" applyAlignment="1" applyProtection="1">
      <alignment vertical="center"/>
      <protection locked="0"/>
    </xf>
    <xf numFmtId="0" fontId="26" fillId="11" borderId="2" xfId="0" applyFont="1" applyFill="1" applyBorder="1" applyAlignment="1" applyProtection="1">
      <alignment vertical="center"/>
      <protection locked="0"/>
    </xf>
    <xf numFmtId="0" fontId="26"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11" xfId="0" applyFont="1" applyFill="1" applyBorder="1" applyAlignment="1">
      <alignment horizontal="center" vertical="center"/>
    </xf>
    <xf numFmtId="0" fontId="4" fillId="0" borderId="14" xfId="0" applyFont="1" applyFill="1" applyBorder="1" applyAlignment="1" applyProtection="1">
      <alignment horizontal="left" vertical="center" wrapText="1"/>
    </xf>
    <xf numFmtId="0" fontId="16" fillId="9" borderId="14"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16" fillId="0" borderId="14" xfId="0" applyFont="1" applyFill="1" applyBorder="1" applyAlignment="1" applyProtection="1">
      <alignment horizontal="left" vertical="center" wrapText="1"/>
    </xf>
    <xf numFmtId="0" fontId="4" fillId="0" borderId="14" xfId="0" applyFont="1" applyBorder="1" applyAlignment="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pplyProtection="1">
      <alignment horizontal="center" vertical="center"/>
    </xf>
    <xf numFmtId="0" fontId="0" fillId="0" borderId="14" xfId="0" applyBorder="1" applyAlignment="1" applyProtection="1">
      <alignment horizontal="center" vertical="center"/>
    </xf>
    <xf numFmtId="0" fontId="3" fillId="3" borderId="14" xfId="0"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14" xfId="0" applyFont="1" applyFill="1" applyBorder="1" applyAlignment="1" applyProtection="1">
      <alignment horizontal="left" vertical="center" wrapText="1"/>
    </xf>
    <xf numFmtId="0" fontId="35" fillId="9" borderId="1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0" borderId="14" xfId="0" applyFont="1" applyFill="1" applyBorder="1" applyAlignment="1" applyProtection="1">
      <alignment horizontal="left" vertical="center" wrapText="1" indent="1"/>
    </xf>
    <xf numFmtId="0" fontId="3" fillId="3" borderId="14" xfId="3"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9" fillId="0" borderId="14" xfId="0" applyFont="1" applyFill="1" applyBorder="1" applyAlignment="1" applyProtection="1">
      <alignment horizontal="left" vertical="center" wrapText="1"/>
    </xf>
    <xf numFmtId="0" fontId="4" fillId="9" borderId="14"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4" xfId="0" applyFont="1" applyFill="1" applyBorder="1" applyAlignment="1" applyProtection="1">
      <alignment horizontal="left" vertical="center" wrapText="1"/>
    </xf>
    <xf numFmtId="0" fontId="11" fillId="0" borderId="14" xfId="0" applyFont="1" applyFill="1" applyBorder="1" applyAlignment="1" applyProtection="1">
      <alignment horizontal="left" vertical="center" wrapText="1" indent="1"/>
    </xf>
    <xf numFmtId="0" fontId="3" fillId="9" borderId="14" xfId="0" applyFont="1" applyFill="1" applyBorder="1" applyAlignment="1" applyProtection="1">
      <alignment horizontal="left" vertical="center" wrapText="1" indent="1"/>
    </xf>
    <xf numFmtId="0" fontId="4" fillId="9" borderId="14"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4"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4" xfId="0" applyFont="1" applyFill="1" applyBorder="1" applyAlignment="1" applyProtection="1">
      <alignment horizontal="left" vertical="center" wrapText="1"/>
    </xf>
    <xf numFmtId="0" fontId="4" fillId="10" borderId="14"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9" fillId="0" borderId="14"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3" borderId="14" xfId="3" applyFont="1" applyFill="1" applyBorder="1" applyAlignment="1" applyProtection="1">
      <alignment horizontal="center" vertical="center" wrapText="1"/>
    </xf>
    <xf numFmtId="0" fontId="11" fillId="7" borderId="14" xfId="0" applyFont="1" applyFill="1" applyBorder="1" applyAlignment="1" applyProtection="1">
      <alignment horizontal="left" vertical="center" shrinkToFit="1"/>
    </xf>
    <xf numFmtId="0" fontId="11" fillId="0" borderId="14" xfId="0" applyFont="1" applyFill="1" applyBorder="1" applyAlignment="1" applyProtection="1">
      <alignment horizontal="left" vertical="center" wrapText="1"/>
    </xf>
    <xf numFmtId="0" fontId="4" fillId="7" borderId="14" xfId="0" applyFont="1" applyFill="1" applyBorder="1" applyAlignment="1" applyProtection="1">
      <alignment horizontal="left" vertical="center" shrinkToFit="1"/>
    </xf>
    <xf numFmtId="0" fontId="5" fillId="0" borderId="0" xfId="3" applyFont="1" applyAlignment="1" applyProtection="1">
      <alignment horizontal="center" vertical="top" wrapText="1"/>
      <protection locked="0"/>
    </xf>
    <xf numFmtId="0" fontId="1" fillId="0" borderId="2" xfId="0" applyFont="1" applyBorder="1" applyAlignment="1" applyProtection="1">
      <alignment horizontal="right"/>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14" xfId="0" applyFont="1" applyBorder="1" applyAlignment="1" applyProtection="1">
      <alignment horizontal="left" vertical="center" wrapText="1"/>
    </xf>
    <xf numFmtId="0" fontId="17" fillId="9" borderId="14" xfId="0" applyFont="1" applyFill="1" applyBorder="1" applyAlignment="1" applyProtection="1">
      <alignment horizontal="left" vertical="center" wrapText="1"/>
    </xf>
    <xf numFmtId="0" fontId="8" fillId="3" borderId="14" xfId="0" applyFont="1" applyFill="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14" xfId="0" applyFont="1" applyBorder="1" applyProtection="1"/>
    <xf numFmtId="3" fontId="8" fillId="3" borderId="14" xfId="0" applyNumberFormat="1" applyFont="1" applyFill="1" applyBorder="1" applyAlignment="1" applyProtection="1">
      <alignment horizontal="center" vertical="center" wrapText="1"/>
    </xf>
    <xf numFmtId="3" fontId="2" fillId="0" borderId="14" xfId="0" applyNumberFormat="1" applyFont="1" applyBorder="1" applyProtection="1"/>
    <xf numFmtId="49" fontId="8" fillId="3" borderId="14" xfId="0" applyNumberFormat="1" applyFont="1" applyFill="1" applyBorder="1" applyAlignment="1" applyProtection="1">
      <alignment horizontal="center" vertical="center" wrapText="1"/>
    </xf>
    <xf numFmtId="0" fontId="18" fillId="6" borderId="14" xfId="0" applyFont="1" applyFill="1" applyBorder="1" applyAlignment="1" applyProtection="1">
      <alignment horizontal="left" vertical="center"/>
    </xf>
    <xf numFmtId="0" fontId="20" fillId="6" borderId="14" xfId="0" applyFont="1" applyFill="1" applyBorder="1" applyAlignment="1" applyProtection="1">
      <alignment vertical="center"/>
    </xf>
    <xf numFmtId="0" fontId="2" fillId="0" borderId="14" xfId="0" applyFont="1" applyBorder="1" applyAlignment="1" applyProtection="1">
      <alignment vertical="center"/>
    </xf>
    <xf numFmtId="0" fontId="17" fillId="0" borderId="14" xfId="0" applyFont="1" applyBorder="1" applyAlignment="1" applyProtection="1">
      <alignment horizontal="left" vertical="center" wrapText="1"/>
    </xf>
    <xf numFmtId="0" fontId="18" fillId="9" borderId="14" xfId="0" applyFont="1" applyFill="1" applyBorder="1" applyAlignment="1" applyProtection="1">
      <alignment horizontal="left" vertical="center" wrapText="1"/>
    </xf>
    <xf numFmtId="0" fontId="1" fillId="0" borderId="8" xfId="0" applyFont="1" applyBorder="1" applyAlignment="1">
      <alignment horizontal="left" vertical="top" wrapText="1"/>
    </xf>
    <xf numFmtId="0" fontId="1" fillId="0" borderId="1" xfId="0" applyFont="1" applyBorder="1" applyAlignment="1">
      <alignment horizontal="left" vertical="top"/>
    </xf>
    <xf numFmtId="0" fontId="1" fillId="0" borderId="9" xfId="0" applyFont="1" applyBorder="1" applyAlignment="1">
      <alignment horizontal="left" vertical="top"/>
    </xf>
    <xf numFmtId="0" fontId="1" fillId="0" borderId="10" xfId="0" applyFont="1" applyBorder="1" applyAlignment="1">
      <alignment horizontal="left" vertical="top"/>
    </xf>
    <xf numFmtId="0" fontId="1" fillId="0" borderId="0" xfId="0" applyFont="1" applyBorder="1" applyAlignment="1">
      <alignment horizontal="left" vertical="top"/>
    </xf>
    <xf numFmtId="0" fontId="1" fillId="0" borderId="11" xfId="0" applyFont="1" applyBorder="1" applyAlignment="1">
      <alignment horizontal="left" vertical="top"/>
    </xf>
    <xf numFmtId="0" fontId="1" fillId="0" borderId="3" xfId="0" applyFont="1" applyBorder="1" applyAlignment="1">
      <alignment horizontal="left" vertical="top"/>
    </xf>
    <xf numFmtId="0" fontId="1" fillId="0" borderId="2" xfId="0" applyFont="1" applyBorder="1" applyAlignment="1">
      <alignment horizontal="left" vertical="top"/>
    </xf>
    <xf numFmtId="0" fontId="1" fillId="0" borderId="4" xfId="0" applyFont="1" applyBorder="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32</xdr:row>
      <xdr:rowOff>0</xdr:rowOff>
    </xdr:from>
    <xdr:to>
      <xdr:col>9</xdr:col>
      <xdr:colOff>8899722</xdr:colOff>
      <xdr:row>50</xdr:row>
      <xdr:rowOff>160932</xdr:rowOff>
    </xdr:to>
    <xdr:sp macro="" textlink="">
      <xdr:nvSpPr>
        <xdr:cNvPr id="2" name="TextBox 1">
          <a:extLst>
            <a:ext uri="{FF2B5EF4-FFF2-40B4-BE49-F238E27FC236}">
              <a16:creationId xmlns:a16="http://schemas.microsoft.com/office/drawing/2014/main" id="{322DE943-5CC0-4083-A9BE-9395C99F6672}"/>
            </a:ext>
          </a:extLst>
        </xdr:cNvPr>
        <xdr:cNvSpPr txBox="1"/>
      </xdr:nvSpPr>
      <xdr:spPr>
        <a:xfrm>
          <a:off x="0" y="13379648"/>
          <a:ext cx="14391480" cy="31077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chemeClr val="dk1"/>
              </a:solidFill>
              <a:effectLst/>
              <a:latin typeface="Arial" panose="020B0604020202020204" pitchFamily="34" charset="0"/>
              <a:ea typeface="+mn-ea"/>
              <a:cs typeface="Arial" panose="020B0604020202020204" pitchFamily="34" charset="0"/>
            </a:rPr>
            <a:t>The consolidated financial statements of the Group have been prepared in accordance with International Financial Reporting Standards (IFRS) which were endorsed by the European Union (EU) under the historical cost convention, as modified by the revaluation of financial assets that have been measured at fair value and derivative financial instruments.</a:t>
          </a:r>
          <a:endParaRPr lang="hr-HR" sz="1000">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 </a:t>
          </a:r>
          <a:endParaRPr lang="hr-HR" sz="1000">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The preparation of consolidated financial statements in conformity with IFRS which were endorsed by the EU requires the use of certain critical accounting estimates. It also requires management to exercise its judgement in the process of applying the Group’s accounting policies. The areas involving a higher degree of judgement or complexity, or areas where assumptions and estimates are significant to the consolidated financial statements, are disclosed in </a:t>
          </a:r>
          <a:r>
            <a:rPr lang="hr-HR" sz="1000">
              <a:solidFill>
                <a:schemeClr val="dk1"/>
              </a:solidFill>
              <a:effectLst/>
              <a:latin typeface="Arial" panose="020B0604020202020204" pitchFamily="34" charset="0"/>
              <a:ea typeface="+mn-ea"/>
              <a:cs typeface="Arial" panose="020B0604020202020204" pitchFamily="34" charset="0"/>
            </a:rPr>
            <a:t>the </a:t>
          </a:r>
          <a:r>
            <a:rPr lang="en-GB" sz="1000">
              <a:solidFill>
                <a:schemeClr val="dk1"/>
              </a:solidFill>
              <a:effectLst/>
              <a:latin typeface="Arial" panose="020B0604020202020204" pitchFamily="34" charset="0"/>
              <a:ea typeface="+mn-ea"/>
              <a:cs typeface="Arial" panose="020B0604020202020204" pitchFamily="34" charset="0"/>
            </a:rPr>
            <a:t>Note 4</a:t>
          </a:r>
          <a:r>
            <a:rPr lang="hr-HR" sz="1000">
              <a:solidFill>
                <a:schemeClr val="dk1"/>
              </a:solidFill>
              <a:effectLst/>
              <a:latin typeface="Arial" panose="020B0604020202020204" pitchFamily="34" charset="0"/>
              <a:ea typeface="+mn-ea"/>
              <a:cs typeface="Arial" panose="020B0604020202020204" pitchFamily="34" charset="0"/>
            </a:rPr>
            <a:t> of</a:t>
          </a:r>
          <a:r>
            <a:rPr lang="hr-HR" sz="1000" baseline="0">
              <a:solidFill>
                <a:schemeClr val="dk1"/>
              </a:solidFill>
              <a:effectLst/>
              <a:latin typeface="Arial" panose="020B0604020202020204" pitchFamily="34" charset="0"/>
              <a:ea typeface="+mn-ea"/>
              <a:cs typeface="Arial" panose="020B0604020202020204" pitchFamily="34" charset="0"/>
            </a:rPr>
            <a:t> audited consolidated financial statements.</a:t>
          </a:r>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Information</a:t>
          </a:r>
          <a:r>
            <a:rPr lang="hr-HR" sz="1000" baseline="0">
              <a:solidFill>
                <a:schemeClr val="dk1"/>
              </a:solidFill>
              <a:effectLst/>
              <a:latin typeface="Arial" panose="020B0604020202020204" pitchFamily="34" charset="0"/>
              <a:ea typeface="+mn-ea"/>
              <a:cs typeface="Arial" panose="020B0604020202020204" pitchFamily="34" charset="0"/>
            </a:rPr>
            <a:t> </a:t>
          </a:r>
          <a:r>
            <a:rPr lang="hr-HR" sz="1000">
              <a:solidFill>
                <a:schemeClr val="dk1"/>
              </a:solidFill>
              <a:effectLst/>
              <a:latin typeface="Arial" panose="020B0604020202020204" pitchFamily="34" charset="0"/>
              <a:ea typeface="+mn-ea"/>
              <a:cs typeface="Arial" panose="020B0604020202020204" pitchFamily="34" charset="0"/>
            </a:rPr>
            <a:t>required by IFRSs that is not presented elsewhere in the statement of financial position, statement of comprehensive income, statement of cash flows and statement of changes in equity are disclosed in the Notes 3 to 33</a:t>
          </a:r>
          <a:r>
            <a:rPr lang="hr-HR" sz="1000" baseline="0">
              <a:solidFill>
                <a:schemeClr val="dk1"/>
              </a:solidFill>
              <a:effectLst/>
              <a:latin typeface="Arial" panose="020B0604020202020204" pitchFamily="34" charset="0"/>
              <a:ea typeface="+mn-ea"/>
              <a:cs typeface="Arial" panose="020B0604020202020204" pitchFamily="34" charset="0"/>
            </a:rPr>
            <a:t> </a:t>
          </a:r>
          <a:r>
            <a:rPr lang="hr-HR" sz="1000">
              <a:solidFill>
                <a:schemeClr val="dk1"/>
              </a:solidFill>
              <a:effectLst/>
              <a:latin typeface="Arial" panose="020B0604020202020204" pitchFamily="34" charset="0"/>
              <a:ea typeface="+mn-ea"/>
              <a:cs typeface="Arial" panose="020B0604020202020204" pitchFamily="34" charset="0"/>
            </a:rPr>
            <a:t>of</a:t>
          </a:r>
          <a:r>
            <a:rPr lang="hr-HR" sz="1000" baseline="0">
              <a:solidFill>
                <a:schemeClr val="dk1"/>
              </a:solidFill>
              <a:effectLst/>
              <a:latin typeface="Arial" panose="020B0604020202020204" pitchFamily="34" charset="0"/>
              <a:ea typeface="+mn-ea"/>
              <a:cs typeface="Arial" panose="020B0604020202020204" pitchFamily="34" charset="0"/>
            </a:rPr>
            <a:t> audited consolidated financial statements.</a:t>
          </a:r>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hr-HR" sz="1000">
              <a:solidFill>
                <a:schemeClr val="dk1"/>
              </a:solidFill>
              <a:effectLst/>
              <a:latin typeface="Arial" panose="020B0604020202020204" pitchFamily="34" charset="0"/>
              <a:ea typeface="+mn-ea"/>
              <a:cs typeface="Arial" panose="020B0604020202020204" pitchFamily="34" charset="0"/>
            </a:rPr>
            <a:t>Issuer’s name, registered office (address), legal form, country of establishment, entity’s registration number are</a:t>
          </a:r>
          <a:r>
            <a:rPr lang="hr-HR" sz="1000" baseline="0">
              <a:solidFill>
                <a:schemeClr val="dk1"/>
              </a:solidFill>
              <a:effectLst/>
              <a:latin typeface="Arial" panose="020B0604020202020204" pitchFamily="34" charset="0"/>
              <a:ea typeface="+mn-ea"/>
              <a:cs typeface="Arial" panose="020B0604020202020204" pitchFamily="34" charset="0"/>
            </a:rPr>
            <a:t> disclosed in the sheet General data of this document and in the Note 1 of</a:t>
          </a:r>
          <a:r>
            <a:rPr lang="hr-HR" sz="1000">
              <a:solidFill>
                <a:schemeClr val="dk1"/>
              </a:solidFill>
              <a:effectLst/>
              <a:latin typeface="Arial" panose="020B0604020202020204" pitchFamily="34" charset="0"/>
              <a:ea typeface="+mn-ea"/>
              <a:cs typeface="Arial" panose="020B0604020202020204" pitchFamily="34" charset="0"/>
            </a:rPr>
            <a:t> </a:t>
          </a:r>
          <a:r>
            <a:rPr lang="hr-HR" sz="1000" baseline="0">
              <a:solidFill>
                <a:schemeClr val="dk1"/>
              </a:solidFill>
              <a:effectLst/>
              <a:latin typeface="Arial" panose="020B0604020202020204" pitchFamily="34" charset="0"/>
              <a:ea typeface="+mn-ea"/>
              <a:cs typeface="Arial" panose="020B0604020202020204" pitchFamily="34" charset="0"/>
            </a:rPr>
            <a:t>audited consolidated financial statements.</a:t>
          </a:r>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Adopted accounting policies are explained</a:t>
          </a:r>
          <a:r>
            <a:rPr lang="hr-HR" sz="1000" baseline="0">
              <a:solidFill>
                <a:schemeClr val="dk1"/>
              </a:solidFill>
              <a:effectLst/>
              <a:latin typeface="Arial" panose="020B0604020202020204" pitchFamily="34" charset="0"/>
              <a:ea typeface="+mn-ea"/>
              <a:cs typeface="Arial" panose="020B0604020202020204" pitchFamily="34" charset="0"/>
            </a:rPr>
            <a:t> in the Notes </a:t>
          </a:r>
          <a:r>
            <a:rPr lang="hr-HR" sz="1000">
              <a:solidFill>
                <a:schemeClr val="dk1"/>
              </a:solidFill>
              <a:effectLst/>
              <a:latin typeface="Arial" panose="020B0604020202020204" pitchFamily="34" charset="0"/>
              <a:ea typeface="+mn-ea"/>
              <a:cs typeface="Arial" panose="020B0604020202020204" pitchFamily="34" charset="0"/>
            </a:rPr>
            <a:t>2.2. to 2.25</a:t>
          </a:r>
          <a:r>
            <a:rPr lang="hr-HR" sz="1000" baseline="0">
              <a:solidFill>
                <a:schemeClr val="dk1"/>
              </a:solidFill>
              <a:effectLst/>
              <a:latin typeface="Arial" panose="020B0604020202020204" pitchFamily="34" charset="0"/>
              <a:ea typeface="+mn-ea"/>
              <a:cs typeface="Arial" panose="020B0604020202020204" pitchFamily="34" charset="0"/>
            </a:rPr>
            <a:t> </a:t>
          </a:r>
          <a:r>
            <a:rPr lang="hr-HR" sz="1000">
              <a:solidFill>
                <a:schemeClr val="dk1"/>
              </a:solidFill>
              <a:effectLst/>
              <a:latin typeface="Arial" panose="020B0604020202020204" pitchFamily="34" charset="0"/>
              <a:ea typeface="+mn-ea"/>
              <a:cs typeface="Arial" panose="020B0604020202020204" pitchFamily="34" charset="0"/>
            </a:rPr>
            <a:t>of</a:t>
          </a:r>
          <a:r>
            <a:rPr lang="hr-HR" sz="1000" baseline="0">
              <a:solidFill>
                <a:schemeClr val="dk1"/>
              </a:solidFill>
              <a:effectLst/>
              <a:latin typeface="Arial" panose="020B0604020202020204" pitchFamily="34" charset="0"/>
              <a:ea typeface="+mn-ea"/>
              <a:cs typeface="Arial" panose="020B0604020202020204" pitchFamily="34" charset="0"/>
            </a:rPr>
            <a:t> audited consolidated financial statements.</a:t>
          </a:r>
        </a:p>
        <a:p>
          <a:endParaRPr lang="hr-HR" sz="1000" baseline="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Financial commitments at the</a:t>
          </a:r>
          <a:r>
            <a:rPr lang="hr-HR" sz="1000" baseline="0">
              <a:solidFill>
                <a:schemeClr val="dk1"/>
              </a:solidFill>
              <a:effectLst/>
              <a:latin typeface="Arial" panose="020B0604020202020204" pitchFamily="34" charset="0"/>
              <a:ea typeface="+mn-ea"/>
              <a:cs typeface="Arial" panose="020B0604020202020204" pitchFamily="34" charset="0"/>
            </a:rPr>
            <a:t> consolidated level in term of</a:t>
          </a:r>
          <a:r>
            <a:rPr lang="hr-HR" sz="1000">
              <a:solidFill>
                <a:schemeClr val="dk1"/>
              </a:solidFill>
              <a:effectLst/>
              <a:latin typeface="Arial" panose="020B0604020202020204" pitchFamily="34" charset="0"/>
              <a:ea typeface="+mn-ea"/>
              <a:cs typeface="Arial" panose="020B0604020202020204" pitchFamily="34" charset="0"/>
            </a:rPr>
            <a:t> guarantees that are not included in the balance sheet are not material and</a:t>
          </a:r>
          <a:r>
            <a:rPr lang="hr-HR" sz="1000" baseline="0">
              <a:solidFill>
                <a:schemeClr val="dk1"/>
              </a:solidFill>
              <a:effectLst/>
              <a:latin typeface="Arial" panose="020B0604020202020204" pitchFamily="34" charset="0"/>
              <a:ea typeface="+mn-ea"/>
              <a:cs typeface="Arial" panose="020B0604020202020204" pitchFamily="34" charset="0"/>
            </a:rPr>
            <a:t> Management Board believes that possibility of any outflow is remote.</a:t>
          </a:r>
          <a:r>
            <a:rPr lang="hr-HR" sz="1000">
              <a:solidFill>
                <a:schemeClr val="dk1"/>
              </a:solidFill>
              <a:effectLst/>
              <a:latin typeface="Arial" panose="020B0604020202020204" pitchFamily="34" charset="0"/>
              <a:ea typeface="+mn-ea"/>
              <a:cs typeface="Arial" panose="020B0604020202020204" pitchFamily="34" charset="0"/>
            </a:rPr>
            <a:t> Group has no commitments concerning pensions that</a:t>
          </a:r>
          <a:r>
            <a:rPr lang="hr-HR" sz="1000" baseline="0">
              <a:solidFill>
                <a:schemeClr val="dk1"/>
              </a:solidFill>
              <a:effectLst/>
              <a:latin typeface="Arial" panose="020B0604020202020204" pitchFamily="34" charset="0"/>
              <a:ea typeface="+mn-ea"/>
              <a:cs typeface="Arial" panose="020B0604020202020204" pitchFamily="34" charset="0"/>
            </a:rPr>
            <a:t> are </a:t>
          </a:r>
          <a:r>
            <a:rPr lang="hr-HR" sz="1000">
              <a:solidFill>
                <a:schemeClr val="dk1"/>
              </a:solidFill>
              <a:effectLst/>
              <a:latin typeface="Arial" panose="020B0604020202020204" pitchFamily="34" charset="0"/>
              <a:ea typeface="+mn-ea"/>
              <a:cs typeface="Arial" panose="020B0604020202020204" pitchFamily="34" charset="0"/>
            </a:rPr>
            <a:t>in</a:t>
          </a:r>
          <a:r>
            <a:rPr lang="hr-HR" sz="1000" baseline="0">
              <a:solidFill>
                <a:schemeClr val="dk1"/>
              </a:solidFill>
              <a:effectLst/>
              <a:latin typeface="Arial" panose="020B0604020202020204" pitchFamily="34" charset="0"/>
              <a:ea typeface="+mn-ea"/>
              <a:cs typeface="Arial" panose="020B0604020202020204" pitchFamily="34" charset="0"/>
            </a:rPr>
            <a:t> scope of IAS 19.</a:t>
          </a:r>
        </a:p>
        <a:p>
          <a:endParaRPr lang="hr-HR" sz="10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hr-HR" sz="1000">
              <a:solidFill>
                <a:schemeClr val="dk1"/>
              </a:solidFill>
              <a:effectLst/>
              <a:latin typeface="Arial" panose="020B0604020202020204" pitchFamily="34" charset="0"/>
              <a:ea typeface="+mn-ea"/>
              <a:cs typeface="Arial" panose="020B0604020202020204" pitchFamily="34" charset="0"/>
            </a:rPr>
            <a:t>Group has no advances and credits granted to the members of the administrative, managerial and supervisory bodies, as well as commitments entered into on their behalf by way of guarantees of any kind.</a:t>
          </a:r>
          <a:endParaRPr lang="hr-HR" sz="1000" baseline="0">
            <a:solidFill>
              <a:schemeClr val="dk1"/>
            </a:solidFill>
            <a:effectLst/>
            <a:latin typeface="Arial" panose="020B0604020202020204" pitchFamily="34" charset="0"/>
            <a:ea typeface="+mn-ea"/>
            <a:cs typeface="Arial" panose="020B0604020202020204" pitchFamily="34" charset="0"/>
          </a:endParaRPr>
        </a:p>
        <a:p>
          <a:endParaRPr lang="hr-HR" sz="1000" baseline="0">
            <a:solidFill>
              <a:schemeClr val="dk1"/>
            </a:solidFill>
            <a:effectLst/>
            <a:latin typeface="Arial" panose="020B0604020202020204" pitchFamily="34" charset="0"/>
            <a:ea typeface="+mn-ea"/>
            <a:cs typeface="Arial" panose="020B0604020202020204" pitchFamily="34" charset="0"/>
          </a:endParaRPr>
        </a:p>
        <a:p>
          <a:endParaRPr lang="hr-HR" sz="1000" baseline="0">
            <a:solidFill>
              <a:schemeClr val="dk1"/>
            </a:solidFill>
            <a:effectLst/>
            <a:latin typeface="Arial" panose="020B0604020202020204" pitchFamily="34" charset="0"/>
            <a:ea typeface="+mn-ea"/>
            <a:cs typeface="Arial" panose="020B0604020202020204" pitchFamily="34" charset="0"/>
          </a:endParaRPr>
        </a:p>
        <a:p>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a:latin typeface="Arial" panose="020B0604020202020204" pitchFamily="34" charset="0"/>
            <a:cs typeface="Arial" panose="020B0604020202020204" pitchFamily="34" charset="0"/>
          </a:endParaRPr>
        </a:p>
      </xdr:txBody>
    </xdr:sp>
    <xdr:clientData/>
  </xdr:twoCellAnchor>
  <xdr:twoCellAnchor>
    <xdr:from>
      <xdr:col>0</xdr:col>
      <xdr:colOff>0</xdr:colOff>
      <xdr:row>53</xdr:row>
      <xdr:rowOff>0</xdr:rowOff>
    </xdr:from>
    <xdr:to>
      <xdr:col>10</xdr:col>
      <xdr:colOff>1</xdr:colOff>
      <xdr:row>105</xdr:row>
      <xdr:rowOff>127794</xdr:rowOff>
    </xdr:to>
    <xdr:sp macro="" textlink="">
      <xdr:nvSpPr>
        <xdr:cNvPr id="3" name="TextBox 2">
          <a:extLst>
            <a:ext uri="{FF2B5EF4-FFF2-40B4-BE49-F238E27FC236}">
              <a16:creationId xmlns:a16="http://schemas.microsoft.com/office/drawing/2014/main" id="{A6F569E4-30E2-4516-A6CD-5EADDE039481}"/>
            </a:ext>
          </a:extLst>
        </xdr:cNvPr>
        <xdr:cNvSpPr txBox="1"/>
      </xdr:nvSpPr>
      <xdr:spPr>
        <a:xfrm>
          <a:off x="0" y="16817578"/>
          <a:ext cx="14451212" cy="86407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hr-HR" sz="1100"/>
        </a:p>
      </xdr:txBody>
    </xdr:sp>
    <xdr:clientData/>
  </xdr:twoCellAnchor>
  <xdr:twoCellAnchor editAs="oneCell">
    <xdr:from>
      <xdr:col>0</xdr:col>
      <xdr:colOff>0</xdr:colOff>
      <xdr:row>79</xdr:row>
      <xdr:rowOff>101431</xdr:rowOff>
    </xdr:from>
    <xdr:to>
      <xdr:col>9</xdr:col>
      <xdr:colOff>1074142</xdr:colOff>
      <xdr:row>102</xdr:row>
      <xdr:rowOff>676</xdr:rowOff>
    </xdr:to>
    <xdr:pic>
      <xdr:nvPicPr>
        <xdr:cNvPr id="4" name="Picture 3">
          <a:extLst>
            <a:ext uri="{FF2B5EF4-FFF2-40B4-BE49-F238E27FC236}">
              <a16:creationId xmlns:a16="http://schemas.microsoft.com/office/drawing/2014/main" id="{E901183D-7FB6-4905-806E-82F76D75AFA7}"/>
            </a:ext>
          </a:extLst>
        </xdr:cNvPr>
        <xdr:cNvPicPr>
          <a:picLocks noChangeAspect="1"/>
        </xdr:cNvPicPr>
      </xdr:nvPicPr>
      <xdr:blipFill>
        <a:blip xmlns:r="http://schemas.openxmlformats.org/officeDocument/2006/relationships" r:embed="rId1"/>
        <a:stretch>
          <a:fillRect/>
        </a:stretch>
      </xdr:blipFill>
      <xdr:spPr>
        <a:xfrm>
          <a:off x="0" y="21389806"/>
          <a:ext cx="6539111" cy="3733058"/>
        </a:xfrm>
        <a:prstGeom prst="rect">
          <a:avLst/>
        </a:prstGeom>
      </xdr:spPr>
    </xdr:pic>
    <xdr:clientData/>
  </xdr:twoCellAnchor>
  <xdr:twoCellAnchor editAs="oneCell">
    <xdr:from>
      <xdr:col>9</xdr:col>
      <xdr:colOff>1783754</xdr:colOff>
      <xdr:row>76</xdr:row>
      <xdr:rowOff>134143</xdr:rowOff>
    </xdr:from>
    <xdr:to>
      <xdr:col>9</xdr:col>
      <xdr:colOff>8834042</xdr:colOff>
      <xdr:row>103</xdr:row>
      <xdr:rowOff>134771</xdr:rowOff>
    </xdr:to>
    <xdr:pic>
      <xdr:nvPicPr>
        <xdr:cNvPr id="5" name="Picture 4">
          <a:extLst>
            <a:ext uri="{FF2B5EF4-FFF2-40B4-BE49-F238E27FC236}">
              <a16:creationId xmlns:a16="http://schemas.microsoft.com/office/drawing/2014/main" id="{6197AC9A-C54E-48B6-833B-B8239FA3692B}"/>
            </a:ext>
          </a:extLst>
        </xdr:cNvPr>
        <xdr:cNvPicPr>
          <a:picLocks noChangeAspect="1"/>
        </xdr:cNvPicPr>
      </xdr:nvPicPr>
      <xdr:blipFill>
        <a:blip xmlns:r="http://schemas.openxmlformats.org/officeDocument/2006/relationships" r:embed="rId2"/>
        <a:stretch>
          <a:fillRect/>
        </a:stretch>
      </xdr:blipFill>
      <xdr:spPr>
        <a:xfrm>
          <a:off x="7248723" y="20922456"/>
          <a:ext cx="7050288" cy="4501190"/>
        </a:xfrm>
        <a:prstGeom prst="rect">
          <a:avLst/>
        </a:prstGeom>
      </xdr:spPr>
    </xdr:pic>
    <xdr:clientData/>
  </xdr:twoCellAnchor>
  <xdr:twoCellAnchor>
    <xdr:from>
      <xdr:col>0</xdr:col>
      <xdr:colOff>0</xdr:colOff>
      <xdr:row>107</xdr:row>
      <xdr:rowOff>0</xdr:rowOff>
    </xdr:from>
    <xdr:to>
      <xdr:col>9</xdr:col>
      <xdr:colOff>8941396</xdr:colOff>
      <xdr:row>162</xdr:row>
      <xdr:rowOff>35917</xdr:rowOff>
    </xdr:to>
    <xdr:sp macro="" textlink="">
      <xdr:nvSpPr>
        <xdr:cNvPr id="6" name="TextBox 5">
          <a:extLst>
            <a:ext uri="{FF2B5EF4-FFF2-40B4-BE49-F238E27FC236}">
              <a16:creationId xmlns:a16="http://schemas.microsoft.com/office/drawing/2014/main" id="{74411877-4E0F-45DF-B7D0-6D94F33F7BEF}"/>
            </a:ext>
          </a:extLst>
        </xdr:cNvPr>
        <xdr:cNvSpPr txBox="1"/>
      </xdr:nvSpPr>
      <xdr:spPr>
        <a:xfrm>
          <a:off x="0" y="25657969"/>
          <a:ext cx="14433154" cy="90400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hr-HR" sz="1000">
              <a:latin typeface="Arial" panose="020B0604020202020204" pitchFamily="34" charset="0"/>
              <a:cs typeface="Arial" panose="020B0604020202020204" pitchFamily="34" charset="0"/>
            </a:rPr>
            <a:t>Amounts owed by the Group</a:t>
          </a:r>
          <a:r>
            <a:rPr lang="hr-HR" sz="1000" baseline="0">
              <a:latin typeface="Arial" panose="020B0604020202020204" pitchFamily="34" charset="0"/>
              <a:cs typeface="Arial" panose="020B0604020202020204" pitchFamily="34" charset="0"/>
            </a:rPr>
            <a:t> </a:t>
          </a:r>
          <a:r>
            <a:rPr lang="hr-HR" sz="1000">
              <a:latin typeface="Arial" panose="020B0604020202020204" pitchFamily="34" charset="0"/>
              <a:cs typeface="Arial" panose="020B0604020202020204" pitchFamily="34" charset="0"/>
            </a:rPr>
            <a:t>and falling due after more than five years relate to lease liabilities.</a:t>
          </a: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br>
            <a:rPr lang="hr-HR" sz="1000" baseline="0">
              <a:latin typeface="Arial" panose="020B0604020202020204" pitchFamily="34" charset="0"/>
              <a:cs typeface="Arial" panose="020B0604020202020204" pitchFamily="34" charset="0"/>
            </a:rPr>
          </a:br>
          <a:br>
            <a:rPr lang="hr-HR" sz="1000" baseline="0">
              <a:latin typeface="Arial" panose="020B0604020202020204" pitchFamily="34" charset="0"/>
              <a:cs typeface="Arial" panose="020B0604020202020204" pitchFamily="34" charset="0"/>
            </a:rPr>
          </a:br>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At 31 December 202</a:t>
          </a:r>
          <a:r>
            <a:rPr lang="hr-HR" sz="1000">
              <a:solidFill>
                <a:schemeClr val="dk1"/>
              </a:solidFill>
              <a:effectLst/>
              <a:latin typeface="Arial" panose="020B0604020202020204" pitchFamily="34" charset="0"/>
              <a:ea typeface="+mn-ea"/>
              <a:cs typeface="Arial" panose="020B0604020202020204" pitchFamily="34" charset="0"/>
            </a:rPr>
            <a:t>5 and 31 December 2024</a:t>
          </a:r>
          <a:r>
            <a:rPr lang="en-GB" sz="1000">
              <a:solidFill>
                <a:schemeClr val="dk1"/>
              </a:solidFill>
              <a:effectLst/>
              <a:latin typeface="Arial" panose="020B0604020202020204" pitchFamily="34" charset="0"/>
              <a:ea typeface="+mn-ea"/>
              <a:cs typeface="Arial" panose="020B0604020202020204" pitchFamily="34" charset="0"/>
            </a:rPr>
            <a:t> the Group has no borrowings from financial institutions secured by pledges over </a:t>
          </a:r>
          <a:r>
            <a:rPr lang="hr-HR" sz="1000">
              <a:solidFill>
                <a:schemeClr val="dk1"/>
              </a:solidFill>
              <a:effectLst/>
              <a:latin typeface="Arial" panose="020B0604020202020204" pitchFamily="34" charset="0"/>
              <a:ea typeface="+mn-ea"/>
              <a:cs typeface="Arial" panose="020B0604020202020204" pitchFamily="34" charset="0"/>
            </a:rPr>
            <a:t>property, </a:t>
          </a:r>
          <a:r>
            <a:rPr lang="en-GB" sz="1000">
              <a:solidFill>
                <a:schemeClr val="dk1"/>
              </a:solidFill>
              <a:effectLst/>
              <a:latin typeface="Arial" panose="020B0604020202020204" pitchFamily="34" charset="0"/>
              <a:ea typeface="+mn-ea"/>
              <a:cs typeface="Arial" panose="020B0604020202020204" pitchFamily="34" charset="0"/>
            </a:rPr>
            <a:t>plant and equipment </a:t>
          </a:r>
          <a:r>
            <a:rPr lang="hr-HR" sz="1000">
              <a:solidFill>
                <a:schemeClr val="dk1"/>
              </a:solidFill>
              <a:effectLst/>
              <a:latin typeface="Arial" panose="020B0604020202020204" pitchFamily="34" charset="0"/>
              <a:ea typeface="+mn-ea"/>
              <a:cs typeface="Arial" panose="020B0604020202020204" pitchFamily="34" charset="0"/>
            </a:rPr>
            <a:t>and intangible assets.</a:t>
          </a:r>
        </a:p>
        <a:p>
          <a:pPr marL="0" marR="0" lvl="0" indent="0" defTabSz="914400" eaLnBrk="1" fontAlgn="auto" latinLnBrk="0" hangingPunct="1">
            <a:lnSpc>
              <a:spcPct val="100000"/>
            </a:lnSpc>
            <a:spcBef>
              <a:spcPts val="0"/>
            </a:spcBef>
            <a:spcAft>
              <a:spcPts val="0"/>
            </a:spcAft>
            <a:buClrTx/>
            <a:buSzTx/>
            <a:buFontTx/>
            <a:buNone/>
            <a:tabLst/>
            <a:defRPr/>
          </a:pPr>
          <a:endParaRPr lang="hr-HR"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a:solidFill>
                <a:schemeClr val="dk1"/>
              </a:solidFill>
              <a:effectLst/>
              <a:latin typeface="Arial" panose="020B0604020202020204" pitchFamily="34" charset="0"/>
              <a:ea typeface="+mn-ea"/>
              <a:cs typeface="Arial" panose="020B0604020202020204" pitchFamily="34" charset="0"/>
            </a:rPr>
            <a:t>In 202</a:t>
          </a:r>
          <a:r>
            <a:rPr lang="hr-HR" sz="1000">
              <a:solidFill>
                <a:schemeClr val="dk1"/>
              </a:solidFill>
              <a:effectLst/>
              <a:latin typeface="Arial" panose="020B0604020202020204" pitchFamily="34" charset="0"/>
              <a:ea typeface="+mn-ea"/>
              <a:cs typeface="Arial" panose="020B0604020202020204" pitchFamily="34" charset="0"/>
            </a:rPr>
            <a:t>5</a:t>
          </a:r>
          <a:r>
            <a:rPr lang="en-GB" sz="1000">
              <a:solidFill>
                <a:schemeClr val="dk1"/>
              </a:solidFill>
              <a:effectLst/>
              <a:latin typeface="Arial" panose="020B0604020202020204" pitchFamily="34" charset="0"/>
              <a:ea typeface="+mn-ea"/>
              <a:cs typeface="Arial" panose="020B0604020202020204" pitchFamily="34" charset="0"/>
            </a:rPr>
            <a:t>, the average number of employees </a:t>
          </a:r>
          <a:r>
            <a:rPr lang="hr-HR" sz="1000">
              <a:solidFill>
                <a:schemeClr val="dk1"/>
              </a:solidFill>
              <a:effectLst/>
              <a:latin typeface="Arial" panose="020B0604020202020204" pitchFamily="34" charset="0"/>
              <a:ea typeface="+mn-ea"/>
              <a:cs typeface="Arial" panose="020B0604020202020204" pitchFamily="34" charset="0"/>
            </a:rPr>
            <a:t>in the Group </a:t>
          </a:r>
          <a:r>
            <a:rPr lang="en-GB" sz="1000">
              <a:solidFill>
                <a:schemeClr val="dk1"/>
              </a:solidFill>
              <a:effectLst/>
              <a:latin typeface="Arial" panose="020B0604020202020204" pitchFamily="34" charset="0"/>
              <a:ea typeface="+mn-ea"/>
              <a:cs typeface="Arial" panose="020B0604020202020204" pitchFamily="34" charset="0"/>
            </a:rPr>
            <a:t>was 5,</a:t>
          </a:r>
          <a:r>
            <a:rPr lang="hr-HR" sz="1000">
              <a:solidFill>
                <a:schemeClr val="dk1"/>
              </a:solidFill>
              <a:effectLst/>
              <a:latin typeface="Arial" panose="020B0604020202020204" pitchFamily="34" charset="0"/>
              <a:ea typeface="+mn-ea"/>
              <a:cs typeface="Arial" panose="020B0604020202020204" pitchFamily="34" charset="0"/>
            </a:rPr>
            <a:t>822</a:t>
          </a:r>
          <a:r>
            <a:rPr lang="en-GB" sz="1000">
              <a:solidFill>
                <a:schemeClr val="dk1"/>
              </a:solidFill>
              <a:effectLst/>
              <a:latin typeface="Arial" panose="020B0604020202020204" pitchFamily="34" charset="0"/>
              <a:ea typeface="+mn-ea"/>
              <a:cs typeface="Arial" panose="020B0604020202020204" pitchFamily="34" charset="0"/>
            </a:rPr>
            <a:t> (20</a:t>
          </a:r>
          <a:r>
            <a:rPr lang="hr-HR" sz="1000">
              <a:solidFill>
                <a:schemeClr val="dk1"/>
              </a:solidFill>
              <a:effectLst/>
              <a:latin typeface="Arial" panose="020B0604020202020204" pitchFamily="34" charset="0"/>
              <a:ea typeface="+mn-ea"/>
              <a:cs typeface="Arial" panose="020B0604020202020204" pitchFamily="34" charset="0"/>
            </a:rPr>
            <a:t>24</a:t>
          </a:r>
          <a:r>
            <a:rPr lang="en-GB" sz="1000">
              <a:solidFill>
                <a:schemeClr val="dk1"/>
              </a:solidFill>
              <a:effectLst/>
              <a:latin typeface="Arial" panose="020B0604020202020204" pitchFamily="34" charset="0"/>
              <a:ea typeface="+mn-ea"/>
              <a:cs typeface="Arial" panose="020B0604020202020204" pitchFamily="34" charset="0"/>
            </a:rPr>
            <a:t>: 5,</a:t>
          </a:r>
          <a:r>
            <a:rPr lang="hr-HR" sz="1000">
              <a:solidFill>
                <a:schemeClr val="dk1"/>
              </a:solidFill>
              <a:effectLst/>
              <a:latin typeface="Arial" panose="020B0604020202020204" pitchFamily="34" charset="0"/>
              <a:ea typeface="+mn-ea"/>
              <a:cs typeface="Arial" panose="020B0604020202020204" pitchFamily="34" charset="0"/>
            </a:rPr>
            <a:t>728</a:t>
          </a:r>
          <a:r>
            <a:rPr lang="en-GB" sz="1000">
              <a:solidFill>
                <a:schemeClr val="dk1"/>
              </a:solidFill>
              <a:effectLst/>
              <a:latin typeface="Arial" panose="020B0604020202020204" pitchFamily="34" charset="0"/>
              <a:ea typeface="+mn-ea"/>
              <a:cs typeface="Arial" panose="020B0604020202020204" pitchFamily="34" charset="0"/>
            </a:rPr>
            <a:t>)</a:t>
          </a:r>
          <a:r>
            <a:rPr lang="hr-HR" sz="1000">
              <a:solidFill>
                <a:schemeClr val="dk1"/>
              </a:solidFill>
              <a:effectLst/>
              <a:latin typeface="Arial" panose="020B0604020202020204" pitchFamily="34" charset="0"/>
              <a:ea typeface="+mn-ea"/>
              <a:cs typeface="Arial" panose="020B0604020202020204" pitchFamily="34" charset="0"/>
            </a:rPr>
            <a:t>. Group does not</a:t>
          </a:r>
          <a:r>
            <a:rPr lang="hr-HR" sz="1000" baseline="0">
              <a:solidFill>
                <a:schemeClr val="dk1"/>
              </a:solidFill>
              <a:effectLst/>
              <a:latin typeface="Arial" panose="020B0604020202020204" pitchFamily="34" charset="0"/>
              <a:ea typeface="+mn-ea"/>
              <a:cs typeface="Arial" panose="020B0604020202020204" pitchFamily="34" charset="0"/>
            </a:rPr>
            <a:t> categorise employees.</a:t>
          </a:r>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a:latin typeface="Arial" panose="020B0604020202020204" pitchFamily="34" charset="0"/>
            <a:cs typeface="Arial" panose="020B0604020202020204" pitchFamily="34" charset="0"/>
          </a:endParaRPr>
        </a:p>
        <a:p>
          <a:r>
            <a:rPr lang="hr-HR" sz="1000">
              <a:latin typeface="Arial" panose="020B0604020202020204" pitchFamily="34" charset="0"/>
              <a:cs typeface="Arial" panose="020B0604020202020204" pitchFamily="34" charset="0"/>
            </a:rPr>
            <a:t>Cost of salaries</a:t>
          </a:r>
          <a:r>
            <a:rPr lang="hr-HR" sz="1000" baseline="0">
              <a:latin typeface="Arial" panose="020B0604020202020204" pitchFamily="34" charset="0"/>
              <a:cs typeface="Arial" panose="020B0604020202020204" pitchFamily="34" charset="0"/>
            </a:rPr>
            <a:t> of EUR 70 thousand was capitalised in 2025 (2024: EUR 82 thousand).</a:t>
          </a:r>
        </a:p>
        <a:p>
          <a:endParaRPr lang="hr-HR" sz="1000">
            <a:latin typeface="Arial" panose="020B0604020202020204" pitchFamily="34" charset="0"/>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In 202</a:t>
          </a:r>
          <a:r>
            <a:rPr lang="hr-HR" sz="1000">
              <a:solidFill>
                <a:schemeClr val="dk1"/>
              </a:solidFill>
              <a:effectLst/>
              <a:latin typeface="Arial" panose="020B0604020202020204" pitchFamily="34" charset="0"/>
              <a:ea typeface="+mn-ea"/>
              <a:cs typeface="Arial" panose="020B0604020202020204" pitchFamily="34" charset="0"/>
            </a:rPr>
            <a:t>5</a:t>
          </a:r>
          <a:r>
            <a:rPr lang="en-GB" sz="1000">
              <a:solidFill>
                <a:schemeClr val="dk1"/>
              </a:solidFill>
              <a:effectLst/>
              <a:latin typeface="Arial" panose="020B0604020202020204" pitchFamily="34" charset="0"/>
              <a:ea typeface="+mn-ea"/>
              <a:cs typeface="Arial" panose="020B0604020202020204" pitchFamily="34" charset="0"/>
            </a:rPr>
            <a:t> members of the Management Board received total gross amount of </a:t>
          </a:r>
          <a:r>
            <a:rPr lang="hr-HR" sz="1000">
              <a:solidFill>
                <a:schemeClr val="dk1"/>
              </a:solidFill>
              <a:effectLst/>
              <a:latin typeface="Arial" panose="020B0604020202020204" pitchFamily="34" charset="0"/>
              <a:ea typeface="+mn-ea"/>
              <a:cs typeface="Arial" panose="020B0604020202020204" pitchFamily="34" charset="0"/>
            </a:rPr>
            <a:t>EUR</a:t>
          </a:r>
          <a:r>
            <a:rPr lang="en-GB" sz="1000">
              <a:solidFill>
                <a:schemeClr val="dk1"/>
              </a:solidFill>
              <a:effectLst/>
              <a:latin typeface="Arial" panose="020B0604020202020204" pitchFamily="34" charset="0"/>
              <a:ea typeface="+mn-ea"/>
              <a:cs typeface="Arial" panose="020B0604020202020204" pitchFamily="34" charset="0"/>
            </a:rPr>
            <a:t> </a:t>
          </a:r>
          <a:r>
            <a:rPr lang="hr-HR" sz="1000">
              <a:solidFill>
                <a:schemeClr val="dk1"/>
              </a:solidFill>
              <a:effectLst/>
              <a:latin typeface="Arial" panose="020B0604020202020204" pitchFamily="34" charset="0"/>
              <a:ea typeface="+mn-ea"/>
              <a:cs typeface="Arial" panose="020B0604020202020204" pitchFamily="34" charset="0"/>
            </a:rPr>
            <a:t>3,793</a:t>
          </a:r>
          <a:r>
            <a:rPr lang="en-GB" sz="1000">
              <a:solidFill>
                <a:schemeClr val="dk1"/>
              </a:solidFill>
              <a:effectLst/>
              <a:latin typeface="Arial" panose="020B0604020202020204" pitchFamily="34" charset="0"/>
              <a:ea typeface="+mn-ea"/>
              <a:cs typeface="Arial" panose="020B0604020202020204" pitchFamily="34" charset="0"/>
            </a:rPr>
            <a:t> thousand relating to salaries, bonuses and other receipts in kind (202</a:t>
          </a:r>
          <a:r>
            <a:rPr lang="hr-HR" sz="1000">
              <a:solidFill>
                <a:schemeClr val="dk1"/>
              </a:solidFill>
              <a:effectLst/>
              <a:latin typeface="Arial" panose="020B0604020202020204" pitchFamily="34" charset="0"/>
              <a:ea typeface="+mn-ea"/>
              <a:cs typeface="Arial" panose="020B0604020202020204" pitchFamily="34" charset="0"/>
            </a:rPr>
            <a:t>4</a:t>
          </a:r>
          <a:r>
            <a:rPr lang="en-GB" sz="1000">
              <a:solidFill>
                <a:schemeClr val="dk1"/>
              </a:solidFill>
              <a:effectLst/>
              <a:latin typeface="Arial" panose="020B0604020202020204" pitchFamily="34" charset="0"/>
              <a:ea typeface="+mn-ea"/>
              <a:cs typeface="Arial" panose="020B0604020202020204" pitchFamily="34" charset="0"/>
            </a:rPr>
            <a:t>: </a:t>
          </a:r>
          <a:r>
            <a:rPr lang="hr-HR" sz="1000">
              <a:solidFill>
                <a:schemeClr val="dk1"/>
              </a:solidFill>
              <a:effectLst/>
              <a:latin typeface="Arial" panose="020B0604020202020204" pitchFamily="34" charset="0"/>
              <a:ea typeface="+mn-ea"/>
              <a:cs typeface="Arial" panose="020B0604020202020204" pitchFamily="34" charset="0"/>
            </a:rPr>
            <a:t>EUR</a:t>
          </a:r>
          <a:r>
            <a:rPr lang="en-GB" sz="1000">
              <a:solidFill>
                <a:schemeClr val="dk1"/>
              </a:solidFill>
              <a:effectLst/>
              <a:latin typeface="Arial" panose="020B0604020202020204" pitchFamily="34" charset="0"/>
              <a:ea typeface="+mn-ea"/>
              <a:cs typeface="Arial" panose="020B0604020202020204" pitchFamily="34" charset="0"/>
            </a:rPr>
            <a:t> </a:t>
          </a:r>
          <a:r>
            <a:rPr lang="hr-HR" sz="1000">
              <a:solidFill>
                <a:schemeClr val="dk1"/>
              </a:solidFill>
              <a:effectLst/>
              <a:latin typeface="Arial" panose="020B0604020202020204" pitchFamily="34" charset="0"/>
              <a:ea typeface="+mn-ea"/>
              <a:cs typeface="Arial" panose="020B0604020202020204" pitchFamily="34" charset="0"/>
            </a:rPr>
            <a:t>3</a:t>
          </a:r>
          <a:r>
            <a:rPr lang="en-GB" sz="1000">
              <a:solidFill>
                <a:schemeClr val="dk1"/>
              </a:solidFill>
              <a:effectLst/>
              <a:latin typeface="Arial" panose="020B0604020202020204" pitchFamily="34" charset="0"/>
              <a:ea typeface="+mn-ea"/>
              <a:cs typeface="Arial" panose="020B0604020202020204" pitchFamily="34" charset="0"/>
            </a:rPr>
            <a:t>,</a:t>
          </a:r>
          <a:r>
            <a:rPr lang="hr-HR" sz="1000">
              <a:solidFill>
                <a:schemeClr val="dk1"/>
              </a:solidFill>
              <a:effectLst/>
              <a:latin typeface="Arial" panose="020B0604020202020204" pitchFamily="34" charset="0"/>
              <a:ea typeface="+mn-ea"/>
              <a:cs typeface="Arial" panose="020B0604020202020204" pitchFamily="34" charset="0"/>
            </a:rPr>
            <a:t>765</a:t>
          </a:r>
          <a:r>
            <a:rPr lang="en-GB" sz="1000">
              <a:solidFill>
                <a:schemeClr val="dk1"/>
              </a:solidFill>
              <a:effectLst/>
              <a:latin typeface="Arial" panose="020B0604020202020204" pitchFamily="34" charset="0"/>
              <a:ea typeface="+mn-ea"/>
              <a:cs typeface="Arial" panose="020B0604020202020204" pitchFamily="34" charset="0"/>
            </a:rPr>
            <a:t> thousand).</a:t>
          </a:r>
        </a:p>
        <a:p>
          <a:pPr marL="0" marR="0" lvl="0" indent="0" defTabSz="914400" eaLnBrk="1" fontAlgn="auto" latinLnBrk="0" hangingPunct="1">
            <a:lnSpc>
              <a:spcPct val="100000"/>
            </a:lnSpc>
            <a:spcBef>
              <a:spcPts val="0"/>
            </a:spcBef>
            <a:spcAft>
              <a:spcPts val="0"/>
            </a:spcAft>
            <a:buClrTx/>
            <a:buSzTx/>
            <a:buFontTx/>
            <a:buNone/>
            <a:tabLst/>
            <a:defRPr/>
          </a:pPr>
          <a:endParaRPr lang="hr-HR" sz="1000">
            <a:solidFill>
              <a:schemeClr val="dk1"/>
            </a:solidFill>
            <a:effectLst/>
            <a:latin typeface="Arial" panose="020B0604020202020204" pitchFamily="34" charset="0"/>
            <a:ea typeface="+mn-ea"/>
            <a:cs typeface="Arial" panose="020B0604020202020204" pitchFamily="34" charset="0"/>
          </a:endParaRPr>
        </a:p>
        <a:p>
          <a:r>
            <a:rPr lang="hr-HR" sz="1000">
              <a:latin typeface="Arial" panose="020B0604020202020204" pitchFamily="34" charset="0"/>
              <a:cs typeface="Arial" panose="020B0604020202020204" pitchFamily="34" charset="0"/>
            </a:rPr>
            <a:t>Provision for deferred tax,</a:t>
          </a:r>
          <a:r>
            <a:rPr lang="hr-HR" sz="1000" baseline="0">
              <a:latin typeface="Arial" panose="020B0604020202020204" pitchFamily="34" charset="0"/>
              <a:cs typeface="Arial" panose="020B0604020202020204" pitchFamily="34" charset="0"/>
            </a:rPr>
            <a:t> </a:t>
          </a:r>
          <a:r>
            <a:rPr lang="hr-HR" sz="1000">
              <a:latin typeface="Arial" panose="020B0604020202020204" pitchFamily="34" charset="0"/>
              <a:cs typeface="Arial" panose="020B0604020202020204" pitchFamily="34" charset="0"/>
            </a:rPr>
            <a:t>the deferred tax balances at the end of the financial year, and the movement in those balances during the financial year are</a:t>
          </a:r>
          <a:r>
            <a:rPr lang="hr-HR" sz="1000" baseline="0">
              <a:latin typeface="Arial" panose="020B0604020202020204" pitchFamily="34" charset="0"/>
              <a:cs typeface="Arial" panose="020B0604020202020204" pitchFamily="34" charset="0"/>
            </a:rPr>
            <a:t> disclosed in the Note 26 of audited consolidated financial statements.</a:t>
          </a:r>
          <a:endParaRPr lang="hr-HR" sz="100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r>
            <a:rPr lang="hr-HR" sz="1000" baseline="0">
              <a:latin typeface="Arial" panose="020B0604020202020204" pitchFamily="34" charset="0"/>
              <a:cs typeface="Arial" panose="020B0604020202020204" pitchFamily="34" charset="0"/>
            </a:rPr>
            <a:t>Group has no participating interest.</a:t>
          </a:r>
          <a:endParaRPr lang="hr-HR" sz="1000" baseline="0">
            <a:solidFill>
              <a:schemeClr val="dk1"/>
            </a:solidFill>
            <a:latin typeface="Arial" panose="020B0604020202020204" pitchFamily="34" charset="0"/>
            <a:ea typeface="+mn-ea"/>
            <a:cs typeface="Arial" panose="020B0604020202020204" pitchFamily="34" charset="0"/>
          </a:endParaRPr>
        </a:p>
        <a:p>
          <a:endParaRPr lang="hr-HR" sz="1000" baseline="0">
            <a:solidFill>
              <a:schemeClr val="dk1"/>
            </a:solidFill>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hr-HR" sz="1000" baseline="0">
              <a:solidFill>
                <a:schemeClr val="dk1"/>
              </a:solidFill>
              <a:latin typeface="Arial" panose="020B0604020202020204" pitchFamily="34" charset="0"/>
              <a:ea typeface="+mn-ea"/>
              <a:cs typeface="Arial" panose="020B0604020202020204" pitchFamily="34" charset="0"/>
            </a:rPr>
            <a:t>There were no shares subscribed during the current period within the limits of the authorised capital.</a:t>
          </a:r>
        </a:p>
        <a:p>
          <a:pPr marL="0" marR="0" lvl="0" indent="0" defTabSz="914400" eaLnBrk="1" fontAlgn="auto" latinLnBrk="0" hangingPunct="1">
            <a:lnSpc>
              <a:spcPct val="100000"/>
            </a:lnSpc>
            <a:spcBef>
              <a:spcPts val="0"/>
            </a:spcBef>
            <a:spcAft>
              <a:spcPts val="0"/>
            </a:spcAft>
            <a:buClrTx/>
            <a:buSzTx/>
            <a:buFontTx/>
            <a:buNone/>
            <a:tabLst/>
            <a:defRPr/>
          </a:pPr>
          <a:endParaRPr lang="hr-HR" sz="1000" baseline="0">
            <a:solidFill>
              <a:schemeClr val="dk1"/>
            </a:solidFill>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hr-HR" sz="1000" baseline="0">
              <a:solidFill>
                <a:schemeClr val="dk1"/>
              </a:solidFill>
              <a:latin typeface="Arial" panose="020B0604020202020204" pitchFamily="34" charset="0"/>
              <a:ea typeface="+mn-ea"/>
              <a:cs typeface="Arial" panose="020B0604020202020204" pitchFamily="34" charset="0"/>
            </a:rPr>
            <a:t>There is no more than one class of shares.</a:t>
          </a:r>
        </a:p>
        <a:p>
          <a:endParaRPr lang="hr-HR" sz="1000" baseline="0">
            <a:latin typeface="Arial" panose="020B0604020202020204" pitchFamily="34" charset="0"/>
            <a:cs typeface="Arial" panose="020B0604020202020204" pitchFamily="34" charset="0"/>
          </a:endParaRPr>
        </a:p>
        <a:p>
          <a:r>
            <a:rPr lang="hr-HR" sz="1000" baseline="0">
              <a:latin typeface="Arial" panose="020B0604020202020204" pitchFamily="34" charset="0"/>
              <a:cs typeface="Arial" panose="020B0604020202020204" pitchFamily="34" charset="0"/>
            </a:rPr>
            <a:t>Group has no participation certificates, </a:t>
          </a:r>
          <a:r>
            <a:rPr lang="hr-HR" sz="1000" baseline="0">
              <a:solidFill>
                <a:schemeClr val="dk1"/>
              </a:solidFill>
              <a:effectLst/>
              <a:latin typeface="Arial" panose="020B0604020202020204" pitchFamily="34" charset="0"/>
              <a:ea typeface="+mn-ea"/>
              <a:cs typeface="Arial" panose="020B0604020202020204" pitchFamily="34" charset="0"/>
            </a:rPr>
            <a:t>convertible </a:t>
          </a:r>
          <a:r>
            <a:rPr lang="hr-HR" sz="1000" baseline="0">
              <a:solidFill>
                <a:schemeClr val="dk1"/>
              </a:solidFill>
              <a:latin typeface="Arial" panose="020B0604020202020204" pitchFamily="34" charset="0"/>
              <a:ea typeface="+mn-ea"/>
              <a:cs typeface="Arial" panose="020B0604020202020204" pitchFamily="34" charset="0"/>
            </a:rPr>
            <a:t>debentures, warrants, options or similar securities or rights.</a:t>
          </a:r>
        </a:p>
        <a:p>
          <a:endParaRPr lang="hr-HR" sz="1000" baseline="0">
            <a:solidFill>
              <a:schemeClr val="dk1"/>
            </a:solidFill>
            <a:latin typeface="Arial" panose="020B0604020202020204" pitchFamily="34" charset="0"/>
            <a:ea typeface="+mn-ea"/>
            <a:cs typeface="Arial" panose="020B0604020202020204" pitchFamily="34" charset="0"/>
          </a:endParaRPr>
        </a:p>
        <a:p>
          <a:r>
            <a:rPr lang="hr-HR" sz="1000" baseline="0">
              <a:solidFill>
                <a:schemeClr val="dk1"/>
              </a:solidFill>
              <a:latin typeface="Arial" panose="020B0604020202020204" pitchFamily="34" charset="0"/>
              <a:ea typeface="+mn-ea"/>
              <a:cs typeface="Arial" panose="020B0604020202020204" pitchFamily="34" charset="0"/>
            </a:rPr>
            <a:t>Group has no shares in companies having unlimited liability.</a:t>
          </a:r>
        </a:p>
        <a:p>
          <a:endParaRPr lang="hr-HR" sz="1000" baseline="0">
            <a:solidFill>
              <a:schemeClr val="dk1"/>
            </a:solidFill>
            <a:latin typeface="Arial" panose="020B0604020202020204" pitchFamily="34" charset="0"/>
            <a:ea typeface="+mn-ea"/>
            <a:cs typeface="Arial" panose="020B0604020202020204" pitchFamily="34" charset="0"/>
          </a:endParaRPr>
        </a:p>
        <a:p>
          <a:r>
            <a:rPr lang="hr-HR" sz="1000" baseline="0">
              <a:solidFill>
                <a:schemeClr val="dk1"/>
              </a:solidFill>
              <a:latin typeface="Arial" panose="020B0604020202020204" pitchFamily="34" charset="0"/>
              <a:ea typeface="+mn-ea"/>
              <a:cs typeface="Arial" panose="020B0604020202020204" pitchFamily="34" charset="0"/>
            </a:rPr>
            <a:t>The annual consolidated financial statements of the largest group of companies are prepared by MYBERG d.o.o., Zagreb.</a:t>
          </a:r>
        </a:p>
        <a:p>
          <a:endParaRPr lang="hr-HR" sz="1000" baseline="0">
            <a:solidFill>
              <a:schemeClr val="dk1"/>
            </a:solidFill>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hr-HR" sz="1000" baseline="0">
              <a:solidFill>
                <a:schemeClr val="dk1"/>
              </a:solidFill>
              <a:latin typeface="Arial" panose="020B0604020202020204" pitchFamily="34" charset="0"/>
              <a:ea typeface="+mn-ea"/>
              <a:cs typeface="Arial" panose="020B0604020202020204" pitchFamily="34" charset="0"/>
            </a:rPr>
            <a:t>The audited separate and consolidated financial statements for 2025 will be submitted to the Supervisory Board for examination and propose that the Supervisory </a:t>
          </a:r>
          <a:r>
            <a:rPr lang="hr-HR" sz="1000">
              <a:solidFill>
                <a:schemeClr val="dk1"/>
              </a:solidFill>
              <a:effectLst/>
              <a:latin typeface="Arial" panose="020B0604020202020204" pitchFamily="34" charset="0"/>
              <a:ea typeface="+mn-ea"/>
              <a:cs typeface="Arial" panose="020B0604020202020204" pitchFamily="34" charset="0"/>
            </a:rPr>
            <a:t>Board give its approval at the meeting scheduled according to the published calendar of events (April</a:t>
          </a:r>
          <a:r>
            <a:rPr lang="hr-HR" sz="1000" baseline="0">
              <a:solidFill>
                <a:schemeClr val="dk1"/>
              </a:solidFill>
              <a:effectLst/>
              <a:latin typeface="Arial" panose="020B0604020202020204" pitchFamily="34" charset="0"/>
              <a:ea typeface="+mn-ea"/>
              <a:cs typeface="Arial" panose="020B0604020202020204" pitchFamily="34" charset="0"/>
            </a:rPr>
            <a:t> 28</a:t>
          </a:r>
          <a:r>
            <a:rPr lang="hr-HR" sz="1000">
              <a:solidFill>
                <a:schemeClr val="dk1"/>
              </a:solidFill>
              <a:effectLst/>
              <a:latin typeface="Arial" panose="020B0604020202020204" pitchFamily="34" charset="0"/>
              <a:ea typeface="+mn-ea"/>
              <a:cs typeface="Arial" panose="020B0604020202020204" pitchFamily="34" charset="0"/>
            </a:rPr>
            <a:t>, 2026). Following the </a:t>
          </a:r>
          <a:r>
            <a:rPr lang="hr-HR" sz="1000" baseline="0">
              <a:solidFill>
                <a:schemeClr val="dk1"/>
              </a:solidFill>
              <a:latin typeface="Arial" panose="020B0604020202020204" pitchFamily="34" charset="0"/>
              <a:ea typeface="+mn-ea"/>
              <a:cs typeface="Arial" panose="020B0604020202020204" pitchFamily="34" charset="0"/>
            </a:rPr>
            <a:t>decision of the Supervisory Board, the Company's Management Board will at the same time, at the meeting of the Supervisory Board scheduled according to the published calendar of events (March 30, 2026), initiate the Supervisory Board a proposal for a decision on the use of profits to take a stand. The decision of the Supervisory Board of the Company on approval of the annual reports and, consequently, the proposal of the Management Board and the Supervisory Board on the use of profits, will be published in accordance with Article 463, paragraph 4 of the Capital Market Act.</a:t>
          </a:r>
        </a:p>
        <a:p>
          <a:pPr marL="0" marR="0" lvl="0" indent="0" defTabSz="914400" eaLnBrk="1" fontAlgn="auto" latinLnBrk="0" hangingPunct="1">
            <a:lnSpc>
              <a:spcPct val="100000"/>
            </a:lnSpc>
            <a:spcBef>
              <a:spcPts val="0"/>
            </a:spcBef>
            <a:spcAft>
              <a:spcPts val="0"/>
            </a:spcAft>
            <a:buClrTx/>
            <a:buSzTx/>
            <a:buFontTx/>
            <a:buNone/>
            <a:tabLst/>
            <a:defRPr/>
          </a:pPr>
          <a:endParaRPr lang="hr-HR" sz="1000" baseline="0">
            <a:solidFill>
              <a:schemeClr val="dk1"/>
            </a:solidFill>
            <a:latin typeface="Arial" panose="020B0604020202020204" pitchFamily="34" charset="0"/>
            <a:ea typeface="+mn-ea"/>
            <a:cs typeface="Arial" panose="020B0604020202020204" pitchFamily="34" charset="0"/>
          </a:endParaRPr>
        </a:p>
        <a:p>
          <a:pPr marL="0" indent="0"/>
          <a:r>
            <a:rPr lang="hr-HR" sz="1000" baseline="0">
              <a:solidFill>
                <a:schemeClr val="dk1"/>
              </a:solidFill>
              <a:latin typeface="Arial" panose="020B0604020202020204" pitchFamily="34" charset="0"/>
              <a:ea typeface="+mn-ea"/>
              <a:cs typeface="Arial" panose="020B0604020202020204" pitchFamily="34" charset="0"/>
            </a:rPr>
            <a:t>Related parties transactions are disclosed in the Note 30 of audited consolidated financial statements. </a:t>
          </a:r>
        </a:p>
        <a:p>
          <a:pPr marL="0" indent="0"/>
          <a:endParaRPr lang="hr-HR" sz="1000" baseline="0">
            <a:solidFill>
              <a:schemeClr val="dk1"/>
            </a:solidFill>
            <a:latin typeface="Arial" panose="020B0604020202020204" pitchFamily="34" charset="0"/>
            <a:ea typeface="+mn-ea"/>
            <a:cs typeface="Arial" panose="020B0604020202020204" pitchFamily="34" charset="0"/>
          </a:endParaRPr>
        </a:p>
        <a:p>
          <a:pPr marL="0" indent="0"/>
          <a:r>
            <a:rPr lang="hr-HR" sz="1000" baseline="0">
              <a:solidFill>
                <a:schemeClr val="dk1"/>
              </a:solidFill>
              <a:latin typeface="Arial" panose="020B0604020202020204" pitchFamily="34" charset="0"/>
              <a:ea typeface="+mn-ea"/>
              <a:cs typeface="Arial" panose="020B0604020202020204" pitchFamily="34" charset="0"/>
            </a:rPr>
            <a:t>There were no events after the reporting period that would have a significant impact on the Group's financial statements as of 31 December 2025 or for the year then ended. </a:t>
          </a:r>
        </a:p>
        <a:p>
          <a:pPr marL="0" indent="0"/>
          <a:endParaRPr lang="hr-HR" sz="1000" baseline="0">
            <a:solidFill>
              <a:schemeClr val="dk1"/>
            </a:solidFill>
            <a:latin typeface="Arial" panose="020B0604020202020204" pitchFamily="34" charset="0"/>
            <a:ea typeface="+mn-ea"/>
            <a:cs typeface="Arial" panose="020B0604020202020204" pitchFamily="34" charset="0"/>
          </a:endParaRPr>
        </a:p>
        <a:p>
          <a:pPr marL="0" indent="0"/>
          <a:r>
            <a:rPr lang="en-US" sz="1000" baseline="0">
              <a:solidFill>
                <a:schemeClr val="dk1"/>
              </a:solidFill>
              <a:latin typeface="Arial" panose="020B0604020202020204" pitchFamily="34" charset="0"/>
              <a:ea typeface="+mn-ea"/>
              <a:cs typeface="Arial" panose="020B0604020202020204" pitchFamily="34" charset="0"/>
            </a:rPr>
            <a:t>Statutory audit services fees to the auditors of the Group’s financial statements amounted to EUR 587 thousand (2024: EUR 572 thousand), while fees related to other services amounted to EUR 194 thousand (2024: 94 thousand). Other services relate to Consolidated Sustainability report (ESRS), Report on remuneration of the Management Board and the Supervisory Board, the reports on related party transactions, forensic services and tax services related to the company’s operations in North Macedonia.</a:t>
          </a:r>
          <a:endParaRPr lang="hr-HR" sz="1000" baseline="0">
            <a:solidFill>
              <a:schemeClr val="dk1"/>
            </a:solidFill>
            <a:latin typeface="Arial" panose="020B0604020202020204" pitchFamily="34" charset="0"/>
            <a:ea typeface="+mn-ea"/>
            <a:cs typeface="Arial" panose="020B0604020202020204" pitchFamily="34" charset="0"/>
          </a:endParaRPr>
        </a:p>
        <a:p>
          <a:pPr marL="0" indent="0"/>
          <a:endParaRPr lang="hr-HR" sz="1000" baseline="0">
            <a:solidFill>
              <a:schemeClr val="dk1"/>
            </a:solidFill>
            <a:latin typeface="Arial" panose="020B0604020202020204" pitchFamily="34" charset="0"/>
            <a:ea typeface="+mn-ea"/>
            <a:cs typeface="Arial" panose="020B0604020202020204" pitchFamily="34" charset="0"/>
          </a:endParaRPr>
        </a:p>
        <a:p>
          <a:pPr marL="0" indent="0"/>
          <a:r>
            <a:rPr lang="hr-HR" sz="1000" baseline="0">
              <a:solidFill>
                <a:schemeClr val="dk1"/>
              </a:solidFill>
              <a:latin typeface="Arial" panose="020B0604020202020204" pitchFamily="34" charset="0"/>
              <a:ea typeface="+mn-ea"/>
              <a:cs typeface="Arial" panose="020B0604020202020204" pitchFamily="34" charset="0"/>
            </a:rPr>
            <a:t>Lease liabilties arising from the application of IFRS 16 are stated under ADP 104 and ADP 116, while right-of-use assets are stated under ADP 11 to ADP 13.</a:t>
          </a:r>
        </a:p>
        <a:p>
          <a:pPr marL="0" indent="0"/>
          <a:endParaRPr lang="hr-HR" sz="1000" baseline="0">
            <a:solidFill>
              <a:schemeClr val="dk1"/>
            </a:solidFill>
            <a:latin typeface="Arial" panose="020B0604020202020204" pitchFamily="34" charset="0"/>
            <a:ea typeface="+mn-ea"/>
            <a:cs typeface="Arial" panose="020B0604020202020204" pitchFamily="34" charset="0"/>
          </a:endParaRPr>
        </a:p>
        <a:p>
          <a:pPr marL="0" indent="0"/>
          <a:r>
            <a:rPr lang="hr-HR" sz="1000" baseline="0">
              <a:solidFill>
                <a:schemeClr val="dk1"/>
              </a:solidFill>
              <a:latin typeface="Arial" panose="020B0604020202020204" pitchFamily="34" charset="0"/>
              <a:ea typeface="+mn-ea"/>
              <a:cs typeface="Arial" panose="020B0604020202020204" pitchFamily="34" charset="0"/>
            </a:rPr>
            <a:t>Provisions are stated within liabilities by </a:t>
          </a:r>
          <a:r>
            <a:rPr lang="hr-HR" sz="1000">
              <a:latin typeface="Arial" panose="020B0604020202020204" pitchFamily="34" charset="0"/>
              <a:cs typeface="Arial" panose="020B0604020202020204" pitchFamily="34" charset="0"/>
            </a:rPr>
            <a:t>maturity - long-term provisions are stated under ADP 108 and short-term under AOP 124. Details of provisions are disclosed in the Note 27 of audited consolidated financial statements.</a:t>
          </a:r>
        </a:p>
      </xdr:txBody>
    </xdr:sp>
    <xdr:clientData/>
  </xdr:twoCellAnchor>
  <xdr:twoCellAnchor editAs="oneCell">
    <xdr:from>
      <xdr:col>0</xdr:col>
      <xdr:colOff>0</xdr:colOff>
      <xdr:row>108</xdr:row>
      <xdr:rowOff>148828</xdr:rowOff>
    </xdr:from>
    <xdr:to>
      <xdr:col>9</xdr:col>
      <xdr:colOff>370110</xdr:colOff>
      <xdr:row>125</xdr:row>
      <xdr:rowOff>42641</xdr:rowOff>
    </xdr:to>
    <xdr:pic>
      <xdr:nvPicPr>
        <xdr:cNvPr id="7" name="Picture 6">
          <a:extLst>
            <a:ext uri="{FF2B5EF4-FFF2-40B4-BE49-F238E27FC236}">
              <a16:creationId xmlns:a16="http://schemas.microsoft.com/office/drawing/2014/main" id="{9EDE68ED-A6EA-1C1F-8B92-D622E674B40F}"/>
            </a:ext>
          </a:extLst>
        </xdr:cNvPr>
        <xdr:cNvPicPr>
          <a:picLocks noChangeAspect="1"/>
        </xdr:cNvPicPr>
      </xdr:nvPicPr>
      <xdr:blipFill>
        <a:blip xmlns:r="http://schemas.openxmlformats.org/officeDocument/2006/relationships" r:embed="rId3"/>
        <a:stretch>
          <a:fillRect/>
        </a:stretch>
      </xdr:blipFill>
      <xdr:spPr>
        <a:xfrm>
          <a:off x="0" y="25970508"/>
          <a:ext cx="5861868" cy="2676899"/>
        </a:xfrm>
        <a:prstGeom prst="rect">
          <a:avLst/>
        </a:prstGeom>
      </xdr:spPr>
    </xdr:pic>
    <xdr:clientData/>
  </xdr:twoCellAnchor>
  <xdr:twoCellAnchor editAs="oneCell">
    <xdr:from>
      <xdr:col>9</xdr:col>
      <xdr:colOff>1726405</xdr:colOff>
      <xdr:row>54</xdr:row>
      <xdr:rowOff>36512</xdr:rowOff>
    </xdr:from>
    <xdr:to>
      <xdr:col>9</xdr:col>
      <xdr:colOff>8337876</xdr:colOff>
      <xdr:row>74</xdr:row>
      <xdr:rowOff>38893</xdr:rowOff>
    </xdr:to>
    <xdr:pic>
      <xdr:nvPicPr>
        <xdr:cNvPr id="9" name="Picture 8">
          <a:extLst>
            <a:ext uri="{FF2B5EF4-FFF2-40B4-BE49-F238E27FC236}">
              <a16:creationId xmlns:a16="http://schemas.microsoft.com/office/drawing/2014/main" id="{AA393B17-17D2-CF76-5EB8-4F7E68ADE29A}"/>
            </a:ext>
          </a:extLst>
        </xdr:cNvPr>
        <xdr:cNvPicPr>
          <a:picLocks noChangeAspect="1"/>
        </xdr:cNvPicPr>
      </xdr:nvPicPr>
      <xdr:blipFill>
        <a:blip xmlns:r="http://schemas.openxmlformats.org/officeDocument/2006/relationships" r:embed="rId4"/>
        <a:stretch>
          <a:fillRect/>
        </a:stretch>
      </xdr:blipFill>
      <xdr:spPr>
        <a:xfrm>
          <a:off x="7191374" y="17157700"/>
          <a:ext cx="6611471" cy="3336131"/>
        </a:xfrm>
        <a:prstGeom prst="rect">
          <a:avLst/>
        </a:prstGeom>
      </xdr:spPr>
    </xdr:pic>
    <xdr:clientData/>
  </xdr:twoCellAnchor>
  <xdr:twoCellAnchor editAs="oneCell">
    <xdr:from>
      <xdr:col>0</xdr:col>
      <xdr:colOff>26986</xdr:colOff>
      <xdr:row>53</xdr:row>
      <xdr:rowOff>139701</xdr:rowOff>
    </xdr:from>
    <xdr:to>
      <xdr:col>9</xdr:col>
      <xdr:colOff>1107280</xdr:colOff>
      <xdr:row>74</xdr:row>
      <xdr:rowOff>122352</xdr:rowOff>
    </xdr:to>
    <xdr:pic>
      <xdr:nvPicPr>
        <xdr:cNvPr id="10" name="Picture 9">
          <a:extLst>
            <a:ext uri="{FF2B5EF4-FFF2-40B4-BE49-F238E27FC236}">
              <a16:creationId xmlns:a16="http://schemas.microsoft.com/office/drawing/2014/main" id="{F24996B6-2F66-D7D5-C512-546D36E5483A}"/>
            </a:ext>
          </a:extLst>
        </xdr:cNvPr>
        <xdr:cNvPicPr>
          <a:picLocks noChangeAspect="1"/>
        </xdr:cNvPicPr>
      </xdr:nvPicPr>
      <xdr:blipFill>
        <a:blip xmlns:r="http://schemas.openxmlformats.org/officeDocument/2006/relationships" r:embed="rId5"/>
        <a:stretch>
          <a:fillRect/>
        </a:stretch>
      </xdr:blipFill>
      <xdr:spPr>
        <a:xfrm>
          <a:off x="26986" y="17094201"/>
          <a:ext cx="6545263" cy="348308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tatjana.ilincic@atlanticgrupa.com" TargetMode="External"/><Relationship Id="rId2" Type="http://schemas.openxmlformats.org/officeDocument/2006/relationships/hyperlink" Target="http://www.atlanticgrupa.com/" TargetMode="External"/><Relationship Id="rId1" Type="http://schemas.openxmlformats.org/officeDocument/2006/relationships/hyperlink" Target="mailto:grupa@atlanticgrupa.com"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3"/>
  <sheetViews>
    <sheetView showGridLines="0" tabSelected="1" view="pageBreakPreview" zoomScaleNormal="100" zoomScaleSheetLayoutView="100" workbookViewId="0">
      <selection sqref="A1:C1"/>
    </sheetView>
  </sheetViews>
  <sheetFormatPr defaultRowHeight="12.5" x14ac:dyDescent="0.25"/>
  <cols>
    <col min="9" max="9" width="13.453125" customWidth="1"/>
    <col min="10" max="10" width="12.08984375" bestFit="1" customWidth="1"/>
  </cols>
  <sheetData>
    <row r="1" spans="1:10" ht="15.5" x14ac:dyDescent="0.3">
      <c r="A1" s="146"/>
      <c r="B1" s="147"/>
      <c r="C1" s="147"/>
      <c r="D1" s="10"/>
      <c r="E1" s="10"/>
      <c r="F1" s="10"/>
      <c r="G1" s="10"/>
      <c r="H1" s="10"/>
      <c r="I1" s="10"/>
      <c r="J1" s="11"/>
    </row>
    <row r="2" spans="1:10" ht="14.5" customHeight="1" x14ac:dyDescent="0.25">
      <c r="A2" s="148" t="s">
        <v>0</v>
      </c>
      <c r="B2" s="149"/>
      <c r="C2" s="149"/>
      <c r="D2" s="149"/>
      <c r="E2" s="149"/>
      <c r="F2" s="149"/>
      <c r="G2" s="149"/>
      <c r="H2" s="149"/>
      <c r="I2" s="149"/>
      <c r="J2" s="150"/>
    </row>
    <row r="3" spans="1:10" ht="14" x14ac:dyDescent="0.25">
      <c r="A3" s="37"/>
      <c r="B3" s="38"/>
      <c r="C3" s="38"/>
      <c r="D3" s="38"/>
      <c r="E3" s="38"/>
      <c r="F3" s="38"/>
      <c r="G3" s="38"/>
      <c r="H3" s="38"/>
      <c r="I3" s="38"/>
      <c r="J3" s="39"/>
    </row>
    <row r="4" spans="1:10" ht="33.65" customHeight="1" x14ac:dyDescent="0.25">
      <c r="A4" s="151" t="s">
        <v>1</v>
      </c>
      <c r="B4" s="152"/>
      <c r="C4" s="152"/>
      <c r="D4" s="152"/>
      <c r="E4" s="153">
        <v>45658</v>
      </c>
      <c r="F4" s="154"/>
      <c r="G4" s="45" t="s">
        <v>2</v>
      </c>
      <c r="H4" s="153">
        <v>46022</v>
      </c>
      <c r="I4" s="154"/>
      <c r="J4" s="12"/>
    </row>
    <row r="5" spans="1:10" s="49" customFormat="1" ht="10.15" customHeight="1" x14ac:dyDescent="0.35">
      <c r="A5" s="155"/>
      <c r="B5" s="156"/>
      <c r="C5" s="156"/>
      <c r="D5" s="156"/>
      <c r="E5" s="156"/>
      <c r="F5" s="156"/>
      <c r="G5" s="156"/>
      <c r="H5" s="156"/>
      <c r="I5" s="156"/>
      <c r="J5" s="157"/>
    </row>
    <row r="6" spans="1:10" ht="20.5" customHeight="1" x14ac:dyDescent="0.25">
      <c r="A6" s="40"/>
      <c r="B6" s="50" t="s">
        <v>3</v>
      </c>
      <c r="C6" s="41"/>
      <c r="D6" s="41"/>
      <c r="E6" s="62">
        <v>2025</v>
      </c>
      <c r="F6" s="51"/>
      <c r="G6" s="45"/>
      <c r="H6" s="51"/>
      <c r="I6" s="51"/>
      <c r="J6" s="21"/>
    </row>
    <row r="7" spans="1:10" s="53" customFormat="1" ht="10.9" customHeight="1" x14ac:dyDescent="0.25">
      <c r="A7" s="40"/>
      <c r="B7" s="41"/>
      <c r="C7" s="41"/>
      <c r="D7" s="41"/>
      <c r="E7" s="52"/>
      <c r="F7" s="52"/>
      <c r="G7" s="45"/>
      <c r="H7" s="52"/>
      <c r="I7" s="52"/>
      <c r="J7" s="21"/>
    </row>
    <row r="8" spans="1:10" ht="37.9" customHeight="1" x14ac:dyDescent="0.25">
      <c r="A8" s="159" t="s">
        <v>4</v>
      </c>
      <c r="B8" s="160"/>
      <c r="C8" s="160"/>
      <c r="D8" s="160"/>
      <c r="E8" s="160"/>
      <c r="F8" s="160"/>
      <c r="G8" s="160"/>
      <c r="H8" s="160"/>
      <c r="I8" s="160"/>
      <c r="J8" s="13"/>
    </row>
    <row r="9" spans="1:10" ht="14" x14ac:dyDescent="0.3">
      <c r="A9" s="14"/>
      <c r="B9" s="33"/>
      <c r="C9" s="33"/>
      <c r="D9" s="33"/>
      <c r="E9" s="158"/>
      <c r="F9" s="158"/>
      <c r="G9" s="111"/>
      <c r="H9" s="111"/>
      <c r="I9" s="43"/>
      <c r="J9" s="44"/>
    </row>
    <row r="10" spans="1:10" ht="25.9" customHeight="1" x14ac:dyDescent="0.3">
      <c r="A10" s="126" t="s">
        <v>5</v>
      </c>
      <c r="B10" s="127"/>
      <c r="C10" s="138" t="s">
        <v>446</v>
      </c>
      <c r="D10" s="139"/>
      <c r="E10" s="35"/>
      <c r="F10" s="161" t="s">
        <v>6</v>
      </c>
      <c r="G10" s="162"/>
      <c r="H10" s="120" t="s">
        <v>443</v>
      </c>
      <c r="I10" s="121"/>
      <c r="J10" s="15"/>
    </row>
    <row r="11" spans="1:10" ht="15.65" customHeight="1" x14ac:dyDescent="0.3">
      <c r="A11" s="14"/>
      <c r="B11" s="33"/>
      <c r="C11" s="33"/>
      <c r="D11" s="33"/>
      <c r="E11" s="145"/>
      <c r="F11" s="145"/>
      <c r="G11" s="145"/>
      <c r="H11" s="145"/>
      <c r="I11" s="36"/>
      <c r="J11" s="15"/>
    </row>
    <row r="12" spans="1:10" ht="21" customHeight="1" x14ac:dyDescent="0.3">
      <c r="A12" s="113" t="s">
        <v>7</v>
      </c>
      <c r="B12" s="127"/>
      <c r="C12" s="138" t="s">
        <v>447</v>
      </c>
      <c r="D12" s="139"/>
      <c r="E12" s="144"/>
      <c r="F12" s="145"/>
      <c r="G12" s="145"/>
      <c r="H12" s="145"/>
      <c r="I12" s="36"/>
      <c r="J12" s="15"/>
    </row>
    <row r="13" spans="1:10" ht="10.9" customHeight="1" x14ac:dyDescent="0.3">
      <c r="A13" s="35"/>
      <c r="B13" s="36"/>
      <c r="C13" s="33"/>
      <c r="D13" s="33"/>
      <c r="E13" s="111"/>
      <c r="F13" s="111"/>
      <c r="G13" s="111"/>
      <c r="H13" s="111"/>
      <c r="I13" s="33"/>
      <c r="J13" s="16"/>
    </row>
    <row r="14" spans="1:10" ht="22.9" customHeight="1" x14ac:dyDescent="0.25">
      <c r="A14" s="113" t="s">
        <v>8</v>
      </c>
      <c r="B14" s="137"/>
      <c r="C14" s="138" t="s">
        <v>448</v>
      </c>
      <c r="D14" s="139"/>
      <c r="E14" s="143"/>
      <c r="F14" s="128"/>
      <c r="G14" s="48" t="s">
        <v>9</v>
      </c>
      <c r="H14" s="120" t="s">
        <v>449</v>
      </c>
      <c r="I14" s="121"/>
      <c r="J14" s="46"/>
    </row>
    <row r="15" spans="1:10" ht="14.5" customHeight="1" x14ac:dyDescent="0.3">
      <c r="A15" s="35"/>
      <c r="B15" s="36"/>
      <c r="C15" s="33"/>
      <c r="D15" s="33"/>
      <c r="E15" s="111"/>
      <c r="F15" s="111"/>
      <c r="G15" s="111"/>
      <c r="H15" s="111"/>
      <c r="I15" s="33"/>
      <c r="J15" s="16"/>
    </row>
    <row r="16" spans="1:10" ht="13.15" customHeight="1" x14ac:dyDescent="0.25">
      <c r="A16" s="113" t="s">
        <v>10</v>
      </c>
      <c r="B16" s="137"/>
      <c r="C16" s="138" t="s">
        <v>450</v>
      </c>
      <c r="D16" s="139"/>
      <c r="E16" s="42"/>
      <c r="F16" s="42"/>
      <c r="G16" s="42"/>
      <c r="H16" s="42"/>
      <c r="I16" s="42"/>
      <c r="J16" s="46"/>
    </row>
    <row r="17" spans="1:10" ht="14.5" customHeight="1" x14ac:dyDescent="0.25">
      <c r="A17" s="140"/>
      <c r="B17" s="141"/>
      <c r="C17" s="141"/>
      <c r="D17" s="141"/>
      <c r="E17" s="141"/>
      <c r="F17" s="141"/>
      <c r="G17" s="141"/>
      <c r="H17" s="141"/>
      <c r="I17" s="141"/>
      <c r="J17" s="142"/>
    </row>
    <row r="18" spans="1:10" x14ac:dyDescent="0.25">
      <c r="A18" s="126" t="s">
        <v>11</v>
      </c>
      <c r="B18" s="127"/>
      <c r="C18" s="115" t="s">
        <v>451</v>
      </c>
      <c r="D18" s="116"/>
      <c r="E18" s="116"/>
      <c r="F18" s="116"/>
      <c r="G18" s="116"/>
      <c r="H18" s="116"/>
      <c r="I18" s="116"/>
      <c r="J18" s="117"/>
    </row>
    <row r="19" spans="1:10" ht="14" x14ac:dyDescent="0.3">
      <c r="A19" s="14"/>
      <c r="B19" s="33"/>
      <c r="C19" s="47"/>
      <c r="D19" s="33"/>
      <c r="E19" s="111"/>
      <c r="F19" s="111"/>
      <c r="G19" s="111"/>
      <c r="H19" s="111"/>
      <c r="I19" s="33"/>
      <c r="J19" s="16"/>
    </row>
    <row r="20" spans="1:10" ht="14" x14ac:dyDescent="0.3">
      <c r="A20" s="126" t="s">
        <v>12</v>
      </c>
      <c r="B20" s="127"/>
      <c r="C20" s="120">
        <v>10000</v>
      </c>
      <c r="D20" s="121"/>
      <c r="E20" s="111"/>
      <c r="F20" s="111"/>
      <c r="G20" s="115" t="s">
        <v>444</v>
      </c>
      <c r="H20" s="116"/>
      <c r="I20" s="116"/>
      <c r="J20" s="117"/>
    </row>
    <row r="21" spans="1:10" ht="14" x14ac:dyDescent="0.3">
      <c r="A21" s="14"/>
      <c r="B21" s="33"/>
      <c r="C21" s="33"/>
      <c r="D21" s="33"/>
      <c r="E21" s="111"/>
      <c r="F21" s="111"/>
      <c r="G21" s="111"/>
      <c r="H21" s="111"/>
      <c r="I21" s="33"/>
      <c r="J21" s="16"/>
    </row>
    <row r="22" spans="1:10" x14ac:dyDescent="0.25">
      <c r="A22" s="126" t="s">
        <v>13</v>
      </c>
      <c r="B22" s="127"/>
      <c r="C22" s="115" t="s">
        <v>445</v>
      </c>
      <c r="D22" s="116"/>
      <c r="E22" s="116"/>
      <c r="F22" s="116"/>
      <c r="G22" s="116"/>
      <c r="H22" s="116"/>
      <c r="I22" s="116"/>
      <c r="J22" s="117"/>
    </row>
    <row r="23" spans="1:10" ht="14" x14ac:dyDescent="0.3">
      <c r="A23" s="14"/>
      <c r="B23" s="33"/>
      <c r="C23" s="33"/>
      <c r="D23" s="33"/>
      <c r="E23" s="111"/>
      <c r="F23" s="111"/>
      <c r="G23" s="111"/>
      <c r="H23" s="111"/>
      <c r="I23" s="33"/>
      <c r="J23" s="16"/>
    </row>
    <row r="24" spans="1:10" ht="14" x14ac:dyDescent="0.3">
      <c r="A24" s="126" t="s">
        <v>14</v>
      </c>
      <c r="B24" s="127"/>
      <c r="C24" s="132" t="s">
        <v>452</v>
      </c>
      <c r="D24" s="133"/>
      <c r="E24" s="133"/>
      <c r="F24" s="133"/>
      <c r="G24" s="133"/>
      <c r="H24" s="133"/>
      <c r="I24" s="133"/>
      <c r="J24" s="134"/>
    </row>
    <row r="25" spans="1:10" ht="14" x14ac:dyDescent="0.3">
      <c r="A25" s="14"/>
      <c r="B25" s="33"/>
      <c r="C25" s="47"/>
      <c r="D25" s="33"/>
      <c r="E25" s="111"/>
      <c r="F25" s="111"/>
      <c r="G25" s="111"/>
      <c r="H25" s="111"/>
      <c r="I25" s="33"/>
      <c r="J25" s="16"/>
    </row>
    <row r="26" spans="1:10" ht="14" x14ac:dyDescent="0.3">
      <c r="A26" s="126" t="s">
        <v>15</v>
      </c>
      <c r="B26" s="127"/>
      <c r="C26" s="132" t="s">
        <v>453</v>
      </c>
      <c r="D26" s="133"/>
      <c r="E26" s="133"/>
      <c r="F26" s="133"/>
      <c r="G26" s="133"/>
      <c r="H26" s="133"/>
      <c r="I26" s="133"/>
      <c r="J26" s="134"/>
    </row>
    <row r="27" spans="1:10" ht="13.9" customHeight="1" x14ac:dyDescent="0.3">
      <c r="A27" s="14"/>
      <c r="B27" s="33"/>
      <c r="C27" s="47"/>
      <c r="D27" s="33"/>
      <c r="E27" s="111"/>
      <c r="F27" s="111"/>
      <c r="G27" s="111"/>
      <c r="H27" s="111"/>
      <c r="I27" s="33"/>
      <c r="J27" s="16"/>
    </row>
    <row r="28" spans="1:10" ht="22.9" customHeight="1" x14ac:dyDescent="0.25">
      <c r="A28" s="113" t="s">
        <v>16</v>
      </c>
      <c r="B28" s="127"/>
      <c r="C28" s="27">
        <v>5807</v>
      </c>
      <c r="D28" s="17"/>
      <c r="E28" s="131"/>
      <c r="F28" s="131"/>
      <c r="G28" s="131"/>
      <c r="H28" s="131"/>
      <c r="I28" s="135"/>
      <c r="J28" s="136"/>
    </row>
    <row r="29" spans="1:10" ht="14" x14ac:dyDescent="0.3">
      <c r="A29" s="14"/>
      <c r="B29" s="33"/>
      <c r="C29" s="33"/>
      <c r="D29" s="33"/>
      <c r="E29" s="111"/>
      <c r="F29" s="111"/>
      <c r="G29" s="111"/>
      <c r="H29" s="111"/>
      <c r="I29" s="33"/>
      <c r="J29" s="16"/>
    </row>
    <row r="30" spans="1:10" ht="14.5" x14ac:dyDescent="0.3">
      <c r="A30" s="126" t="s">
        <v>17</v>
      </c>
      <c r="B30" s="127"/>
      <c r="C30" s="61" t="s">
        <v>20</v>
      </c>
      <c r="D30" s="122" t="s">
        <v>18</v>
      </c>
      <c r="E30" s="123"/>
      <c r="F30" s="123"/>
      <c r="G30" s="123"/>
      <c r="H30" s="54" t="s">
        <v>19</v>
      </c>
      <c r="I30" s="55" t="s">
        <v>20</v>
      </c>
      <c r="J30" s="56"/>
    </row>
    <row r="31" spans="1:10" ht="13" x14ac:dyDescent="0.25">
      <c r="A31" s="126"/>
      <c r="B31" s="127"/>
      <c r="C31" s="18"/>
      <c r="D31" s="45"/>
      <c r="E31" s="128"/>
      <c r="F31" s="128"/>
      <c r="G31" s="128"/>
      <c r="H31" s="128"/>
      <c r="I31" s="129"/>
      <c r="J31" s="130"/>
    </row>
    <row r="32" spans="1:10" ht="13" x14ac:dyDescent="0.25">
      <c r="A32" s="126" t="s">
        <v>21</v>
      </c>
      <c r="B32" s="127"/>
      <c r="C32" s="27" t="s">
        <v>24</v>
      </c>
      <c r="D32" s="122" t="s">
        <v>22</v>
      </c>
      <c r="E32" s="123"/>
      <c r="F32" s="123"/>
      <c r="G32" s="123"/>
      <c r="H32" s="57" t="s">
        <v>23</v>
      </c>
      <c r="I32" s="58" t="s">
        <v>24</v>
      </c>
      <c r="J32" s="59"/>
    </row>
    <row r="33" spans="1:10" ht="14" x14ac:dyDescent="0.3">
      <c r="A33" s="14"/>
      <c r="B33" s="33"/>
      <c r="C33" s="33"/>
      <c r="D33" s="33"/>
      <c r="E33" s="111"/>
      <c r="F33" s="111"/>
      <c r="G33" s="111"/>
      <c r="H33" s="111"/>
      <c r="I33" s="33"/>
      <c r="J33" s="16"/>
    </row>
    <row r="34" spans="1:10" x14ac:dyDescent="0.25">
      <c r="A34" s="122" t="s">
        <v>25</v>
      </c>
      <c r="B34" s="123"/>
      <c r="C34" s="123"/>
      <c r="D34" s="123"/>
      <c r="E34" s="123" t="s">
        <v>26</v>
      </c>
      <c r="F34" s="123"/>
      <c r="G34" s="123"/>
      <c r="H34" s="123"/>
      <c r="I34" s="123"/>
      <c r="J34" s="19" t="s">
        <v>27</v>
      </c>
    </row>
    <row r="35" spans="1:10" ht="14" x14ac:dyDescent="0.3">
      <c r="A35" s="14"/>
      <c r="B35" s="33"/>
      <c r="C35" s="33"/>
      <c r="D35" s="33"/>
      <c r="E35" s="111"/>
      <c r="F35" s="111"/>
      <c r="G35" s="111"/>
      <c r="H35" s="111"/>
      <c r="I35" s="33"/>
      <c r="J35" s="44"/>
    </row>
    <row r="36" spans="1:10" x14ac:dyDescent="0.25">
      <c r="A36" s="108" t="s">
        <v>459</v>
      </c>
      <c r="B36" s="109"/>
      <c r="C36" s="109"/>
      <c r="D36" s="109"/>
      <c r="E36" s="108" t="s">
        <v>444</v>
      </c>
      <c r="F36" s="109"/>
      <c r="G36" s="109"/>
      <c r="H36" s="109"/>
      <c r="I36" s="110"/>
      <c r="J36" s="34">
        <v>1473948</v>
      </c>
    </row>
    <row r="37" spans="1:10" ht="14" x14ac:dyDescent="0.3">
      <c r="A37" s="98"/>
      <c r="B37" s="99"/>
      <c r="C37" s="100"/>
      <c r="D37" s="125"/>
      <c r="E37" s="125"/>
      <c r="F37" s="125"/>
      <c r="G37" s="125"/>
      <c r="H37" s="125"/>
      <c r="I37" s="125"/>
      <c r="J37" s="16"/>
    </row>
    <row r="38" spans="1:10" x14ac:dyDescent="0.25">
      <c r="A38" s="108" t="s">
        <v>460</v>
      </c>
      <c r="B38" s="109"/>
      <c r="C38" s="109"/>
      <c r="D38" s="110"/>
      <c r="E38" s="108" t="s">
        <v>444</v>
      </c>
      <c r="F38" s="109"/>
      <c r="G38" s="109"/>
      <c r="H38" s="109"/>
      <c r="I38" s="110"/>
      <c r="J38" s="27">
        <v>3785793</v>
      </c>
    </row>
    <row r="39" spans="1:10" ht="14" x14ac:dyDescent="0.3">
      <c r="A39" s="98"/>
      <c r="B39" s="99"/>
      <c r="C39" s="100"/>
      <c r="D39" s="101"/>
      <c r="E39" s="125"/>
      <c r="F39" s="125"/>
      <c r="G39" s="125"/>
      <c r="H39" s="125"/>
      <c r="I39" s="102"/>
      <c r="J39" s="16"/>
    </row>
    <row r="40" spans="1:10" x14ac:dyDescent="0.25">
      <c r="A40" s="108" t="s">
        <v>461</v>
      </c>
      <c r="B40" s="109"/>
      <c r="C40" s="109"/>
      <c r="D40" s="110"/>
      <c r="E40" s="108" t="s">
        <v>462</v>
      </c>
      <c r="F40" s="109"/>
      <c r="G40" s="109"/>
      <c r="H40" s="109"/>
      <c r="I40" s="110"/>
      <c r="J40" s="27">
        <v>2114011000</v>
      </c>
    </row>
    <row r="41" spans="1:10" ht="14" x14ac:dyDescent="0.3">
      <c r="A41" s="98"/>
      <c r="B41" s="99"/>
      <c r="C41" s="100"/>
      <c r="D41" s="101"/>
      <c r="E41" s="101"/>
      <c r="F41" s="101"/>
      <c r="G41" s="101"/>
      <c r="H41" s="101"/>
      <c r="I41" s="102"/>
      <c r="J41" s="16"/>
    </row>
    <row r="42" spans="1:10" x14ac:dyDescent="0.25">
      <c r="A42" s="108" t="s">
        <v>463</v>
      </c>
      <c r="B42" s="109"/>
      <c r="C42" s="109"/>
      <c r="D42" s="110"/>
      <c r="E42" s="108" t="s">
        <v>464</v>
      </c>
      <c r="F42" s="109"/>
      <c r="G42" s="109"/>
      <c r="H42" s="109"/>
      <c r="I42" s="110"/>
      <c r="J42" s="27">
        <v>7026447</v>
      </c>
    </row>
    <row r="43" spans="1:10" ht="14" x14ac:dyDescent="0.3">
      <c r="A43" s="103"/>
      <c r="B43" s="100"/>
      <c r="C43" s="107"/>
      <c r="D43" s="107"/>
      <c r="E43" s="124"/>
      <c r="F43" s="124"/>
      <c r="G43" s="107"/>
      <c r="H43" s="107"/>
      <c r="I43" s="107"/>
      <c r="J43" s="16"/>
    </row>
    <row r="44" spans="1:10" x14ac:dyDescent="0.25">
      <c r="A44" s="108" t="s">
        <v>465</v>
      </c>
      <c r="B44" s="109"/>
      <c r="C44" s="109"/>
      <c r="D44" s="110"/>
      <c r="E44" s="108" t="s">
        <v>466</v>
      </c>
      <c r="F44" s="109"/>
      <c r="G44" s="109"/>
      <c r="H44" s="109"/>
      <c r="I44" s="110"/>
      <c r="J44" s="27" t="s">
        <v>467</v>
      </c>
    </row>
    <row r="45" spans="1:10" ht="14" x14ac:dyDescent="0.3">
      <c r="A45" s="103"/>
      <c r="B45" s="100"/>
      <c r="C45" s="100"/>
      <c r="D45" s="99"/>
      <c r="E45" s="106"/>
      <c r="F45" s="106"/>
      <c r="G45" s="107"/>
      <c r="H45" s="107"/>
      <c r="I45" s="99"/>
      <c r="J45" s="16"/>
    </row>
    <row r="46" spans="1:10" x14ac:dyDescent="0.25">
      <c r="A46" s="108" t="s">
        <v>468</v>
      </c>
      <c r="B46" s="109"/>
      <c r="C46" s="109"/>
      <c r="D46" s="110"/>
      <c r="E46" s="108" t="s">
        <v>469</v>
      </c>
      <c r="F46" s="109"/>
      <c r="G46" s="109"/>
      <c r="H46" s="109"/>
      <c r="I46" s="110"/>
      <c r="J46" s="27">
        <v>1027739170800</v>
      </c>
    </row>
    <row r="47" spans="1:10" ht="14" x14ac:dyDescent="0.3">
      <c r="A47" s="103"/>
      <c r="B47" s="100"/>
      <c r="C47" s="100"/>
      <c r="D47" s="99"/>
      <c r="E47" s="106"/>
      <c r="F47" s="106"/>
      <c r="G47" s="107"/>
      <c r="H47" s="107"/>
      <c r="I47" s="99"/>
      <c r="J47" s="16"/>
    </row>
    <row r="48" spans="1:10" x14ac:dyDescent="0.25">
      <c r="A48" s="108" t="s">
        <v>470</v>
      </c>
      <c r="B48" s="109"/>
      <c r="C48" s="109"/>
      <c r="D48" s="110"/>
      <c r="E48" s="108" t="s">
        <v>464</v>
      </c>
      <c r="F48" s="109"/>
      <c r="G48" s="109"/>
      <c r="H48" s="109"/>
      <c r="I48" s="110"/>
      <c r="J48" s="27">
        <v>17173006</v>
      </c>
    </row>
    <row r="49" spans="1:10" ht="14" x14ac:dyDescent="0.3">
      <c r="A49" s="103"/>
      <c r="B49" s="100"/>
      <c r="C49" s="100"/>
      <c r="D49" s="99"/>
      <c r="E49" s="106"/>
      <c r="F49" s="106"/>
      <c r="G49" s="107"/>
      <c r="H49" s="107"/>
      <c r="I49" s="99"/>
      <c r="J49" s="16"/>
    </row>
    <row r="50" spans="1:10" x14ac:dyDescent="0.25">
      <c r="A50" s="108" t="s">
        <v>470</v>
      </c>
      <c r="B50" s="109"/>
      <c r="C50" s="109"/>
      <c r="D50" s="110"/>
      <c r="E50" s="108" t="s">
        <v>471</v>
      </c>
      <c r="F50" s="109"/>
      <c r="G50" s="109"/>
      <c r="H50" s="109"/>
      <c r="I50" s="110"/>
      <c r="J50" s="27" t="s">
        <v>472</v>
      </c>
    </row>
    <row r="51" spans="1:10" ht="14" x14ac:dyDescent="0.3">
      <c r="A51" s="103"/>
      <c r="B51" s="100"/>
      <c r="C51" s="100"/>
      <c r="D51" s="99"/>
      <c r="E51" s="106"/>
      <c r="F51" s="106"/>
      <c r="G51" s="107"/>
      <c r="H51" s="107"/>
      <c r="I51" s="99"/>
      <c r="J51" s="16"/>
    </row>
    <row r="52" spans="1:10" x14ac:dyDescent="0.25">
      <c r="A52" s="108" t="s">
        <v>473</v>
      </c>
      <c r="B52" s="109"/>
      <c r="C52" s="109"/>
      <c r="D52" s="110"/>
      <c r="E52" s="108" t="s">
        <v>474</v>
      </c>
      <c r="F52" s="109"/>
      <c r="G52" s="109"/>
      <c r="H52" s="109"/>
      <c r="I52" s="110"/>
      <c r="J52" s="27">
        <v>6003443</v>
      </c>
    </row>
    <row r="53" spans="1:10" ht="14" x14ac:dyDescent="0.3">
      <c r="A53" s="103"/>
      <c r="B53" s="100"/>
      <c r="C53" s="100"/>
      <c r="D53" s="99"/>
      <c r="E53" s="106"/>
      <c r="F53" s="106"/>
      <c r="G53" s="107"/>
      <c r="H53" s="107"/>
      <c r="I53" s="99"/>
      <c r="J53" s="16"/>
    </row>
    <row r="54" spans="1:10" x14ac:dyDescent="0.25">
      <c r="A54" s="108" t="s">
        <v>475</v>
      </c>
      <c r="B54" s="109"/>
      <c r="C54" s="109"/>
      <c r="D54" s="110"/>
      <c r="E54" s="108" t="s">
        <v>464</v>
      </c>
      <c r="F54" s="109"/>
      <c r="G54" s="109"/>
      <c r="H54" s="109"/>
      <c r="I54" s="110"/>
      <c r="J54" s="27">
        <v>20699825</v>
      </c>
    </row>
    <row r="55" spans="1:10" ht="14" x14ac:dyDescent="0.3">
      <c r="A55" s="103"/>
      <c r="B55" s="100"/>
      <c r="C55" s="100"/>
      <c r="D55" s="99"/>
      <c r="E55" s="106"/>
      <c r="F55" s="106"/>
      <c r="G55" s="107"/>
      <c r="H55" s="107"/>
      <c r="I55" s="99"/>
      <c r="J55" s="16"/>
    </row>
    <row r="56" spans="1:10" x14ac:dyDescent="0.25">
      <c r="A56" s="108" t="s">
        <v>460</v>
      </c>
      <c r="B56" s="109"/>
      <c r="C56" s="109"/>
      <c r="D56" s="110"/>
      <c r="E56" s="108" t="s">
        <v>462</v>
      </c>
      <c r="F56" s="109"/>
      <c r="G56" s="109"/>
      <c r="H56" s="109"/>
      <c r="I56" s="110"/>
      <c r="J56" s="27">
        <v>17861640000</v>
      </c>
    </row>
    <row r="57" spans="1:10" ht="14" x14ac:dyDescent="0.3">
      <c r="A57" s="103"/>
      <c r="B57" s="100"/>
      <c r="C57" s="100"/>
      <c r="D57" s="99"/>
      <c r="E57" s="106"/>
      <c r="F57" s="106"/>
      <c r="G57" s="107"/>
      <c r="H57" s="107"/>
      <c r="I57" s="99"/>
      <c r="J57" s="16"/>
    </row>
    <row r="58" spans="1:10" x14ac:dyDescent="0.25">
      <c r="A58" s="108" t="s">
        <v>460</v>
      </c>
      <c r="B58" s="109"/>
      <c r="C58" s="109"/>
      <c r="D58" s="110"/>
      <c r="E58" s="108" t="s">
        <v>474</v>
      </c>
      <c r="F58" s="109"/>
      <c r="G58" s="109"/>
      <c r="H58" s="109"/>
      <c r="I58" s="110"/>
      <c r="J58" s="27">
        <v>6244742</v>
      </c>
    </row>
    <row r="59" spans="1:10" ht="14" x14ac:dyDescent="0.3">
      <c r="A59" s="103"/>
      <c r="B59" s="100"/>
      <c r="C59" s="100"/>
      <c r="D59" s="99"/>
      <c r="E59" s="106"/>
      <c r="F59" s="106"/>
      <c r="G59" s="107"/>
      <c r="H59" s="107"/>
      <c r="I59" s="99"/>
      <c r="J59" s="16"/>
    </row>
    <row r="60" spans="1:10" x14ac:dyDescent="0.25">
      <c r="A60" s="108" t="s">
        <v>476</v>
      </c>
      <c r="B60" s="109"/>
      <c r="C60" s="109"/>
      <c r="D60" s="110"/>
      <c r="E60" s="108" t="s">
        <v>444</v>
      </c>
      <c r="F60" s="109"/>
      <c r="G60" s="109"/>
      <c r="H60" s="109"/>
      <c r="I60" s="110"/>
      <c r="J60" s="27">
        <v>5008921</v>
      </c>
    </row>
    <row r="61" spans="1:10" ht="14" x14ac:dyDescent="0.3">
      <c r="A61" s="103"/>
      <c r="B61" s="100"/>
      <c r="C61" s="100"/>
      <c r="D61" s="99"/>
      <c r="E61" s="106"/>
      <c r="F61" s="106"/>
      <c r="G61" s="107"/>
      <c r="H61" s="107"/>
      <c r="I61" s="99"/>
      <c r="J61" s="16"/>
    </row>
    <row r="62" spans="1:10" x14ac:dyDescent="0.25">
      <c r="A62" s="108" t="s">
        <v>477</v>
      </c>
      <c r="B62" s="109"/>
      <c r="C62" s="109"/>
      <c r="D62" s="110"/>
      <c r="E62" s="108" t="s">
        <v>444</v>
      </c>
      <c r="F62" s="109"/>
      <c r="G62" s="109"/>
      <c r="H62" s="109"/>
      <c r="I62" s="110"/>
      <c r="J62" s="27">
        <v>5183952</v>
      </c>
    </row>
    <row r="63" spans="1:10" ht="14" x14ac:dyDescent="0.3">
      <c r="A63" s="103"/>
      <c r="B63" s="100"/>
      <c r="C63" s="100"/>
      <c r="D63" s="99"/>
      <c r="E63" s="106"/>
      <c r="F63" s="106"/>
      <c r="G63" s="107"/>
      <c r="H63" s="107"/>
      <c r="I63" s="99"/>
      <c r="J63" s="16"/>
    </row>
    <row r="64" spans="1:10" x14ac:dyDescent="0.25">
      <c r="A64" s="108" t="s">
        <v>478</v>
      </c>
      <c r="B64" s="109"/>
      <c r="C64" s="109"/>
      <c r="D64" s="110"/>
      <c r="E64" s="108" t="s">
        <v>444</v>
      </c>
      <c r="F64" s="109"/>
      <c r="G64" s="109"/>
      <c r="H64" s="109"/>
      <c r="I64" s="110"/>
      <c r="J64" s="27">
        <v>1103229</v>
      </c>
    </row>
    <row r="65" spans="1:10" ht="14" x14ac:dyDescent="0.3">
      <c r="A65" s="103"/>
      <c r="B65" s="100"/>
      <c r="C65" s="100"/>
      <c r="D65" s="99"/>
      <c r="E65" s="106"/>
      <c r="F65" s="106"/>
      <c r="G65" s="107"/>
      <c r="H65" s="107"/>
      <c r="I65" s="99"/>
      <c r="J65" s="16"/>
    </row>
    <row r="66" spans="1:10" x14ac:dyDescent="0.25">
      <c r="A66" s="108" t="s">
        <v>479</v>
      </c>
      <c r="B66" s="109"/>
      <c r="C66" s="109"/>
      <c r="D66" s="110"/>
      <c r="E66" s="108" t="s">
        <v>444</v>
      </c>
      <c r="F66" s="109"/>
      <c r="G66" s="109"/>
      <c r="H66" s="109"/>
      <c r="I66" s="110"/>
      <c r="J66" s="27">
        <v>2448254</v>
      </c>
    </row>
    <row r="67" spans="1:10" ht="14" x14ac:dyDescent="0.3">
      <c r="A67" s="103"/>
      <c r="B67" s="100"/>
      <c r="C67" s="100"/>
      <c r="D67" s="99"/>
      <c r="E67" s="106"/>
      <c r="F67" s="106"/>
      <c r="G67" s="107"/>
      <c r="H67" s="107"/>
      <c r="I67" s="99"/>
      <c r="J67" s="16"/>
    </row>
    <row r="68" spans="1:10" x14ac:dyDescent="0.25">
      <c r="A68" s="108" t="s">
        <v>480</v>
      </c>
      <c r="B68" s="109"/>
      <c r="C68" s="109"/>
      <c r="D68" s="110"/>
      <c r="E68" s="108" t="s">
        <v>444</v>
      </c>
      <c r="F68" s="109"/>
      <c r="G68" s="109"/>
      <c r="H68" s="109"/>
      <c r="I68" s="110"/>
      <c r="J68" s="27">
        <v>2920271</v>
      </c>
    </row>
    <row r="69" spans="1:10" ht="14" x14ac:dyDescent="0.3">
      <c r="A69" s="103"/>
      <c r="B69" s="100"/>
      <c r="C69" s="100"/>
      <c r="D69" s="99"/>
      <c r="E69" s="106"/>
      <c r="F69" s="106"/>
      <c r="G69" s="107"/>
      <c r="H69" s="107"/>
      <c r="I69" s="99"/>
      <c r="J69" s="16"/>
    </row>
    <row r="70" spans="1:10" x14ac:dyDescent="0.25">
      <c r="A70" s="108" t="s">
        <v>481</v>
      </c>
      <c r="B70" s="109"/>
      <c r="C70" s="109"/>
      <c r="D70" s="110"/>
      <c r="E70" s="108" t="s">
        <v>444</v>
      </c>
      <c r="F70" s="109"/>
      <c r="G70" s="109"/>
      <c r="H70" s="109"/>
      <c r="I70" s="110"/>
      <c r="J70" s="27">
        <v>4933141</v>
      </c>
    </row>
    <row r="71" spans="1:10" ht="14" x14ac:dyDescent="0.3">
      <c r="A71" s="103"/>
      <c r="B71" s="100"/>
      <c r="C71" s="100"/>
      <c r="D71" s="99"/>
      <c r="E71" s="106"/>
      <c r="F71" s="106"/>
      <c r="G71" s="107"/>
      <c r="H71" s="107"/>
      <c r="I71" s="99"/>
      <c r="J71" s="16"/>
    </row>
    <row r="72" spans="1:10" x14ac:dyDescent="0.25">
      <c r="A72" s="108" t="s">
        <v>482</v>
      </c>
      <c r="B72" s="109"/>
      <c r="C72" s="109"/>
      <c r="D72" s="110"/>
      <c r="E72" s="108" t="s">
        <v>483</v>
      </c>
      <c r="F72" s="109"/>
      <c r="G72" s="109"/>
      <c r="H72" s="109"/>
      <c r="I72" s="110"/>
      <c r="J72" s="27">
        <v>24378086</v>
      </c>
    </row>
    <row r="73" spans="1:10" ht="14" x14ac:dyDescent="0.3">
      <c r="A73" s="103"/>
      <c r="B73" s="100"/>
      <c r="C73" s="100"/>
      <c r="D73" s="99"/>
      <c r="E73" s="106"/>
      <c r="F73" s="106"/>
      <c r="G73" s="107"/>
      <c r="H73" s="107"/>
      <c r="I73" s="99"/>
      <c r="J73" s="16"/>
    </row>
    <row r="74" spans="1:10" x14ac:dyDescent="0.25">
      <c r="A74" s="108" t="s">
        <v>484</v>
      </c>
      <c r="B74" s="109"/>
      <c r="C74" s="109"/>
      <c r="D74" s="110"/>
      <c r="E74" s="108" t="s">
        <v>485</v>
      </c>
      <c r="F74" s="109"/>
      <c r="G74" s="109"/>
      <c r="H74" s="109"/>
      <c r="I74" s="110"/>
      <c r="J74" s="27" t="s">
        <v>486</v>
      </c>
    </row>
    <row r="75" spans="1:10" ht="14" x14ac:dyDescent="0.3">
      <c r="A75" s="103"/>
      <c r="B75" s="100"/>
      <c r="C75" s="100"/>
      <c r="D75" s="99"/>
      <c r="E75" s="106"/>
      <c r="F75" s="106"/>
      <c r="G75" s="107"/>
      <c r="H75" s="107"/>
      <c r="I75" s="99"/>
      <c r="J75" s="16"/>
    </row>
    <row r="76" spans="1:10" x14ac:dyDescent="0.25">
      <c r="A76" s="108" t="s">
        <v>487</v>
      </c>
      <c r="B76" s="109"/>
      <c r="C76" s="109"/>
      <c r="D76" s="110"/>
      <c r="E76" s="108" t="s">
        <v>488</v>
      </c>
      <c r="F76" s="109"/>
      <c r="G76" s="109"/>
      <c r="H76" s="109"/>
      <c r="I76" s="110"/>
      <c r="J76" s="27" t="s">
        <v>489</v>
      </c>
    </row>
    <row r="77" spans="1:10" ht="14" x14ac:dyDescent="0.3">
      <c r="A77" s="103"/>
      <c r="B77" s="100"/>
      <c r="C77" s="100"/>
      <c r="D77" s="99"/>
      <c r="E77" s="106"/>
      <c r="F77" s="106"/>
      <c r="G77" s="107"/>
      <c r="H77" s="107"/>
      <c r="I77" s="99"/>
      <c r="J77" s="16"/>
    </row>
    <row r="78" spans="1:10" x14ac:dyDescent="0.25">
      <c r="A78" s="108" t="s">
        <v>490</v>
      </c>
      <c r="B78" s="109"/>
      <c r="C78" s="109"/>
      <c r="D78" s="110"/>
      <c r="E78" s="108" t="s">
        <v>444</v>
      </c>
      <c r="F78" s="109"/>
      <c r="G78" s="109"/>
      <c r="H78" s="109"/>
      <c r="I78" s="110"/>
      <c r="J78" s="27">
        <v>4838475</v>
      </c>
    </row>
    <row r="79" spans="1:10" ht="14" x14ac:dyDescent="0.3">
      <c r="A79" s="20"/>
      <c r="B79" s="96"/>
      <c r="C79" s="96"/>
      <c r="D79" s="97"/>
      <c r="E79" s="104"/>
      <c r="F79" s="104"/>
      <c r="G79" s="105"/>
      <c r="H79" s="105"/>
      <c r="I79" s="97"/>
      <c r="J79" s="16"/>
    </row>
    <row r="80" spans="1:10" ht="14" x14ac:dyDescent="0.3">
      <c r="A80" s="20"/>
      <c r="B80" s="47"/>
      <c r="C80" s="47"/>
      <c r="D80" s="33"/>
      <c r="E80" s="111"/>
      <c r="F80" s="111"/>
      <c r="G80" s="105"/>
      <c r="H80" s="105"/>
      <c r="I80" s="33"/>
      <c r="J80" s="60" t="s">
        <v>28</v>
      </c>
    </row>
    <row r="81" spans="1:10" ht="14.5" customHeight="1" x14ac:dyDescent="0.25">
      <c r="A81" s="113" t="s">
        <v>29</v>
      </c>
      <c r="B81" s="114"/>
      <c r="C81" s="120" t="s">
        <v>28</v>
      </c>
      <c r="D81" s="121"/>
      <c r="E81" s="118" t="s">
        <v>30</v>
      </c>
      <c r="F81" s="119"/>
      <c r="G81" s="115"/>
      <c r="H81" s="116"/>
      <c r="I81" s="116"/>
      <c r="J81" s="117"/>
    </row>
    <row r="82" spans="1:10" ht="14" x14ac:dyDescent="0.3">
      <c r="A82" s="20"/>
      <c r="B82" s="47"/>
      <c r="C82" s="105"/>
      <c r="D82" s="105"/>
      <c r="E82" s="111"/>
      <c r="F82" s="111"/>
      <c r="G82" s="112" t="s">
        <v>31</v>
      </c>
      <c r="H82" s="112"/>
      <c r="I82" s="112"/>
      <c r="J82" s="21"/>
    </row>
    <row r="83" spans="1:10" ht="13.9" customHeight="1" x14ac:dyDescent="0.25">
      <c r="A83" s="113" t="s">
        <v>32</v>
      </c>
      <c r="B83" s="114"/>
      <c r="C83" s="115" t="s">
        <v>454</v>
      </c>
      <c r="D83" s="116"/>
      <c r="E83" s="116"/>
      <c r="F83" s="116"/>
      <c r="G83" s="116"/>
      <c r="H83" s="116"/>
      <c r="I83" s="116"/>
      <c r="J83" s="117"/>
    </row>
    <row r="84" spans="1:10" ht="14" x14ac:dyDescent="0.3">
      <c r="A84" s="14"/>
      <c r="B84" s="33"/>
      <c r="C84" s="131" t="s">
        <v>33</v>
      </c>
      <c r="D84" s="131"/>
      <c r="E84" s="131"/>
      <c r="F84" s="131"/>
      <c r="G84" s="131"/>
      <c r="H84" s="131"/>
      <c r="I84" s="131"/>
      <c r="J84" s="16"/>
    </row>
    <row r="85" spans="1:10" ht="14" x14ac:dyDescent="0.3">
      <c r="A85" s="113" t="s">
        <v>34</v>
      </c>
      <c r="B85" s="114"/>
      <c r="C85" s="167" t="s">
        <v>455</v>
      </c>
      <c r="D85" s="168"/>
      <c r="E85" s="169"/>
      <c r="F85" s="111"/>
      <c r="G85" s="111"/>
      <c r="H85" s="123"/>
      <c r="I85" s="123"/>
      <c r="J85" s="170"/>
    </row>
    <row r="86" spans="1:10" ht="14" x14ac:dyDescent="0.3">
      <c r="A86" s="14"/>
      <c r="B86" s="33"/>
      <c r="C86" s="47"/>
      <c r="D86" s="33"/>
      <c r="E86" s="111"/>
      <c r="F86" s="111"/>
      <c r="G86" s="111"/>
      <c r="H86" s="111"/>
      <c r="I86" s="33"/>
      <c r="J86" s="16"/>
    </row>
    <row r="87" spans="1:10" ht="14.5" customHeight="1" x14ac:dyDescent="0.3">
      <c r="A87" s="113" t="s">
        <v>14</v>
      </c>
      <c r="B87" s="114"/>
      <c r="C87" s="132" t="s">
        <v>456</v>
      </c>
      <c r="D87" s="133"/>
      <c r="E87" s="133"/>
      <c r="F87" s="133"/>
      <c r="G87" s="133"/>
      <c r="H87" s="133"/>
      <c r="I87" s="133"/>
      <c r="J87" s="134"/>
    </row>
    <row r="88" spans="1:10" ht="14" x14ac:dyDescent="0.3">
      <c r="A88" s="14"/>
      <c r="B88" s="33"/>
      <c r="C88" s="33"/>
      <c r="D88" s="33"/>
      <c r="E88" s="111"/>
      <c r="F88" s="111"/>
      <c r="G88" s="111"/>
      <c r="H88" s="111"/>
      <c r="I88" s="33"/>
      <c r="J88" s="16"/>
    </row>
    <row r="89" spans="1:10" ht="14" x14ac:dyDescent="0.25">
      <c r="A89" s="113" t="s">
        <v>35</v>
      </c>
      <c r="B89" s="114"/>
      <c r="C89" s="163" t="s">
        <v>458</v>
      </c>
      <c r="D89" s="164"/>
      <c r="E89" s="164"/>
      <c r="F89" s="164"/>
      <c r="G89" s="164"/>
      <c r="H89" s="164"/>
      <c r="I89" s="164"/>
      <c r="J89" s="165"/>
    </row>
    <row r="90" spans="1:10" ht="14.5" customHeight="1" x14ac:dyDescent="0.3">
      <c r="A90" s="14"/>
      <c r="B90" s="33"/>
      <c r="C90" s="112" t="s">
        <v>36</v>
      </c>
      <c r="D90" s="112"/>
      <c r="E90" s="112"/>
      <c r="F90" s="112"/>
      <c r="G90" s="33"/>
      <c r="H90" s="33"/>
      <c r="I90" s="33"/>
      <c r="J90" s="16"/>
    </row>
    <row r="91" spans="1:10" ht="14" x14ac:dyDescent="0.25">
      <c r="A91" s="113" t="s">
        <v>37</v>
      </c>
      <c r="B91" s="114"/>
      <c r="C91" s="163" t="s">
        <v>457</v>
      </c>
      <c r="D91" s="164"/>
      <c r="E91" s="164"/>
      <c r="F91" s="164"/>
      <c r="G91" s="164"/>
      <c r="H91" s="164"/>
      <c r="I91" s="164"/>
      <c r="J91" s="165"/>
    </row>
    <row r="92" spans="1:10" ht="14.5" customHeight="1" x14ac:dyDescent="0.25">
      <c r="A92" s="22"/>
      <c r="B92" s="23"/>
      <c r="C92" s="166" t="s">
        <v>38</v>
      </c>
      <c r="D92" s="166"/>
      <c r="E92" s="166"/>
      <c r="F92" s="166"/>
      <c r="G92" s="166"/>
      <c r="H92" s="23"/>
      <c r="I92" s="23"/>
      <c r="J92" s="24"/>
    </row>
    <row r="99" ht="27" customHeight="1" x14ac:dyDescent="0.25"/>
    <row r="103" ht="38.5" customHeight="1" x14ac:dyDescent="0.25"/>
  </sheetData>
  <sheetProtection formatCells="0" insertRows="0"/>
  <mergeCells count="186">
    <mergeCell ref="E88:F88"/>
    <mergeCell ref="G88:H88"/>
    <mergeCell ref="A89:B89"/>
    <mergeCell ref="C89:J89"/>
    <mergeCell ref="C90:F90"/>
    <mergeCell ref="A91:B91"/>
    <mergeCell ref="C91:J91"/>
    <mergeCell ref="C92:G92"/>
    <mergeCell ref="C84:I84"/>
    <mergeCell ref="A85:B85"/>
    <mergeCell ref="C85:E85"/>
    <mergeCell ref="F85:G85"/>
    <mergeCell ref="H85:J85"/>
    <mergeCell ref="E86:F86"/>
    <mergeCell ref="G86:H86"/>
    <mergeCell ref="A87:B87"/>
    <mergeCell ref="C87:J87"/>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82:D82"/>
    <mergeCell ref="E82:F82"/>
    <mergeCell ref="G82:I82"/>
    <mergeCell ref="A83:B83"/>
    <mergeCell ref="C83:J83"/>
    <mergeCell ref="A46:D46"/>
    <mergeCell ref="E46:I46"/>
    <mergeCell ref="E81:F81"/>
    <mergeCell ref="E47:F47"/>
    <mergeCell ref="G47:H47"/>
    <mergeCell ref="E80:F80"/>
    <mergeCell ref="G80:H80"/>
    <mergeCell ref="A81:B81"/>
    <mergeCell ref="C81:D81"/>
    <mergeCell ref="G81:J81"/>
    <mergeCell ref="A48:D48"/>
    <mergeCell ref="E48:I48"/>
    <mergeCell ref="E49:F49"/>
    <mergeCell ref="G49:H49"/>
    <mergeCell ref="A50:D50"/>
    <mergeCell ref="E50:I50"/>
    <mergeCell ref="E51:F51"/>
    <mergeCell ref="G51:H51"/>
    <mergeCell ref="A52:D52"/>
    <mergeCell ref="E52:I52"/>
    <mergeCell ref="E53:F53"/>
    <mergeCell ref="G53:H53"/>
    <mergeCell ref="A54:D54"/>
    <mergeCell ref="E54:I54"/>
    <mergeCell ref="E55:F55"/>
    <mergeCell ref="G55:H55"/>
    <mergeCell ref="A56:D56"/>
    <mergeCell ref="E56:I56"/>
    <mergeCell ref="E67:F67"/>
    <mergeCell ref="G67:H67"/>
    <mergeCell ref="A68:D68"/>
    <mergeCell ref="E68:I68"/>
    <mergeCell ref="E69:F69"/>
    <mergeCell ref="G69:H69"/>
    <mergeCell ref="A70:D70"/>
    <mergeCell ref="E70:I70"/>
    <mergeCell ref="E57:F57"/>
    <mergeCell ref="G57:H57"/>
    <mergeCell ref="A58:D58"/>
    <mergeCell ref="E58:I58"/>
    <mergeCell ref="E59:F59"/>
    <mergeCell ref="G59:H59"/>
    <mergeCell ref="A60:D60"/>
    <mergeCell ref="E60:I60"/>
    <mergeCell ref="E61:F61"/>
    <mergeCell ref="G61:H61"/>
    <mergeCell ref="A62:D62"/>
    <mergeCell ref="E62:I62"/>
    <mergeCell ref="E63:F63"/>
    <mergeCell ref="G63:H63"/>
    <mergeCell ref="A64:D64"/>
    <mergeCell ref="E64:I64"/>
    <mergeCell ref="E65:F65"/>
    <mergeCell ref="G65:H65"/>
    <mergeCell ref="A66:D66"/>
    <mergeCell ref="E66:I66"/>
    <mergeCell ref="E79:F79"/>
    <mergeCell ref="G79:H79"/>
    <mergeCell ref="E71:F71"/>
    <mergeCell ref="G71:H71"/>
    <mergeCell ref="A72:D72"/>
    <mergeCell ref="E72:I72"/>
    <mergeCell ref="E73:F73"/>
    <mergeCell ref="G73:H73"/>
    <mergeCell ref="A74:D74"/>
    <mergeCell ref="E74:I74"/>
    <mergeCell ref="E75:F75"/>
    <mergeCell ref="G75:H75"/>
    <mergeCell ref="A76:D76"/>
    <mergeCell ref="E76:I76"/>
    <mergeCell ref="E77:F77"/>
    <mergeCell ref="G77:H77"/>
    <mergeCell ref="A78:D78"/>
    <mergeCell ref="E78:I78"/>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81:D81" xr:uid="{00000000-0002-0000-0000-000002000000}">
      <formula1>$J$47:$J$80</formula1>
    </dataValidation>
  </dataValidations>
  <hyperlinks>
    <hyperlink ref="C24" r:id="rId1" xr:uid="{13C8521D-783F-4C22-BB5E-C4D67D054A85}"/>
    <hyperlink ref="C26" r:id="rId2" xr:uid="{24ABBD88-A16B-4D37-B6B2-FCBA130FA6F8}"/>
    <hyperlink ref="C87" r:id="rId3" xr:uid="{4679F93D-1EC5-4EDB-A0B2-3567B97BB3B1}"/>
  </hyperlinks>
  <pageMargins left="0.7" right="0.7" top="0.75" bottom="0.75" header="0.3" footer="0.3"/>
  <pageSetup paperSize="9" scale="82"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showGridLines="0" view="pageBreakPreview" zoomScale="110" zoomScaleNormal="100" workbookViewId="0">
      <selection sqref="A1:I1"/>
    </sheetView>
  </sheetViews>
  <sheetFormatPr defaultColWidth="8.81640625" defaultRowHeight="12.5" x14ac:dyDescent="0.25"/>
  <cols>
    <col min="1" max="7" width="8.81640625" style="9"/>
    <col min="8" max="9" width="15.7265625" style="26" customWidth="1"/>
    <col min="10" max="10" width="10.26953125" style="9" bestFit="1" customWidth="1"/>
    <col min="11" max="16384" width="8.81640625" style="9"/>
  </cols>
  <sheetData>
    <row r="1" spans="1:9" x14ac:dyDescent="0.25">
      <c r="A1" s="176" t="s">
        <v>39</v>
      </c>
      <c r="B1" s="177"/>
      <c r="C1" s="177"/>
      <c r="D1" s="177"/>
      <c r="E1" s="177"/>
      <c r="F1" s="177"/>
      <c r="G1" s="177"/>
      <c r="H1" s="177"/>
      <c r="I1" s="177"/>
    </row>
    <row r="2" spans="1:9" x14ac:dyDescent="0.25">
      <c r="A2" s="178" t="s">
        <v>491</v>
      </c>
      <c r="B2" s="179"/>
      <c r="C2" s="179"/>
      <c r="D2" s="179"/>
      <c r="E2" s="179"/>
      <c r="F2" s="179"/>
      <c r="G2" s="179"/>
      <c r="H2" s="179"/>
      <c r="I2" s="179"/>
    </row>
    <row r="3" spans="1:9" x14ac:dyDescent="0.25">
      <c r="A3" s="180" t="s">
        <v>40</v>
      </c>
      <c r="B3" s="181"/>
      <c r="C3" s="181"/>
      <c r="D3" s="181"/>
      <c r="E3" s="181"/>
      <c r="F3" s="181"/>
      <c r="G3" s="181"/>
      <c r="H3" s="181"/>
      <c r="I3" s="181"/>
    </row>
    <row r="4" spans="1:9" x14ac:dyDescent="0.25">
      <c r="A4" s="182" t="s">
        <v>492</v>
      </c>
      <c r="B4" s="183"/>
      <c r="C4" s="183"/>
      <c r="D4" s="183"/>
      <c r="E4" s="183"/>
      <c r="F4" s="183"/>
      <c r="G4" s="183"/>
      <c r="H4" s="183"/>
      <c r="I4" s="184"/>
    </row>
    <row r="5" spans="1:9" ht="31.5" x14ac:dyDescent="0.25">
      <c r="A5" s="187" t="s">
        <v>41</v>
      </c>
      <c r="B5" s="188"/>
      <c r="C5" s="188"/>
      <c r="D5" s="188"/>
      <c r="E5" s="188"/>
      <c r="F5" s="188"/>
      <c r="G5" s="70" t="s">
        <v>42</v>
      </c>
      <c r="H5" s="71" t="s">
        <v>43</v>
      </c>
      <c r="I5" s="71" t="s">
        <v>44</v>
      </c>
    </row>
    <row r="6" spans="1:9" x14ac:dyDescent="0.25">
      <c r="A6" s="185">
        <v>1</v>
      </c>
      <c r="B6" s="186"/>
      <c r="C6" s="186"/>
      <c r="D6" s="186"/>
      <c r="E6" s="186"/>
      <c r="F6" s="186"/>
      <c r="G6" s="72">
        <v>2</v>
      </c>
      <c r="H6" s="71">
        <v>3</v>
      </c>
      <c r="I6" s="71">
        <v>4</v>
      </c>
    </row>
    <row r="7" spans="1:9" x14ac:dyDescent="0.25">
      <c r="A7" s="189"/>
      <c r="B7" s="189"/>
      <c r="C7" s="189"/>
      <c r="D7" s="189"/>
      <c r="E7" s="189"/>
      <c r="F7" s="189"/>
      <c r="G7" s="189"/>
      <c r="H7" s="189"/>
      <c r="I7" s="190"/>
    </row>
    <row r="8" spans="1:9" ht="12.75" customHeight="1" x14ac:dyDescent="0.25">
      <c r="A8" s="191" t="s">
        <v>45</v>
      </c>
      <c r="B8" s="191"/>
      <c r="C8" s="191"/>
      <c r="D8" s="191"/>
      <c r="E8" s="191"/>
      <c r="F8" s="191"/>
      <c r="G8" s="63">
        <v>1</v>
      </c>
      <c r="H8" s="73">
        <v>0</v>
      </c>
      <c r="I8" s="73">
        <v>0</v>
      </c>
    </row>
    <row r="9" spans="1:9" ht="12.75" customHeight="1" x14ac:dyDescent="0.25">
      <c r="A9" s="173" t="s">
        <v>46</v>
      </c>
      <c r="B9" s="173"/>
      <c r="C9" s="173"/>
      <c r="D9" s="173"/>
      <c r="E9" s="173"/>
      <c r="F9" s="173"/>
      <c r="G9" s="64">
        <v>2</v>
      </c>
      <c r="H9" s="74">
        <f>H10+H17+H27+H38+H43</f>
        <v>546369572</v>
      </c>
      <c r="I9" s="74">
        <f>I10+I17+I27+I38+I43</f>
        <v>566176607</v>
      </c>
    </row>
    <row r="10" spans="1:9" ht="12.75" customHeight="1" x14ac:dyDescent="0.25">
      <c r="A10" s="172" t="s">
        <v>47</v>
      </c>
      <c r="B10" s="172"/>
      <c r="C10" s="172"/>
      <c r="D10" s="172"/>
      <c r="E10" s="172"/>
      <c r="F10" s="172"/>
      <c r="G10" s="64">
        <v>3</v>
      </c>
      <c r="H10" s="74">
        <f>H11+H12+H13+H14+H15+H16</f>
        <v>222443437</v>
      </c>
      <c r="I10" s="74">
        <f>I11+I12+I13+I14+I15+I16</f>
        <v>222965831</v>
      </c>
    </row>
    <row r="11" spans="1:9" ht="12.75" customHeight="1" x14ac:dyDescent="0.25">
      <c r="A11" s="171" t="s">
        <v>48</v>
      </c>
      <c r="B11" s="171"/>
      <c r="C11" s="171"/>
      <c r="D11" s="171"/>
      <c r="E11" s="171"/>
      <c r="F11" s="171"/>
      <c r="G11" s="63">
        <v>4</v>
      </c>
      <c r="H11" s="73">
        <v>0</v>
      </c>
      <c r="I11" s="73">
        <v>0</v>
      </c>
    </row>
    <row r="12" spans="1:9" ht="23.5" customHeight="1" x14ac:dyDescent="0.25">
      <c r="A12" s="171" t="s">
        <v>49</v>
      </c>
      <c r="B12" s="171"/>
      <c r="C12" s="171"/>
      <c r="D12" s="171"/>
      <c r="E12" s="171"/>
      <c r="F12" s="171"/>
      <c r="G12" s="63">
        <v>5</v>
      </c>
      <c r="H12" s="73">
        <v>120063107</v>
      </c>
      <c r="I12" s="73">
        <v>120577562</v>
      </c>
    </row>
    <row r="13" spans="1:9" ht="12.75" customHeight="1" x14ac:dyDescent="0.25">
      <c r="A13" s="171" t="s">
        <v>50</v>
      </c>
      <c r="B13" s="171"/>
      <c r="C13" s="171"/>
      <c r="D13" s="171"/>
      <c r="E13" s="171"/>
      <c r="F13" s="171"/>
      <c r="G13" s="63">
        <v>6</v>
      </c>
      <c r="H13" s="73">
        <v>98964490</v>
      </c>
      <c r="I13" s="73">
        <v>98729401</v>
      </c>
    </row>
    <row r="14" spans="1:9" ht="12.75" customHeight="1" x14ac:dyDescent="0.25">
      <c r="A14" s="171" t="s">
        <v>51</v>
      </c>
      <c r="B14" s="171"/>
      <c r="C14" s="171"/>
      <c r="D14" s="171"/>
      <c r="E14" s="171"/>
      <c r="F14" s="171"/>
      <c r="G14" s="63">
        <v>7</v>
      </c>
      <c r="H14" s="73">
        <v>0</v>
      </c>
      <c r="I14" s="73">
        <v>0</v>
      </c>
    </row>
    <row r="15" spans="1:9" ht="12.75" customHeight="1" x14ac:dyDescent="0.25">
      <c r="A15" s="171" t="s">
        <v>52</v>
      </c>
      <c r="B15" s="171"/>
      <c r="C15" s="171"/>
      <c r="D15" s="171"/>
      <c r="E15" s="171"/>
      <c r="F15" s="171"/>
      <c r="G15" s="63">
        <v>8</v>
      </c>
      <c r="H15" s="73">
        <v>2840777</v>
      </c>
      <c r="I15" s="73">
        <v>3147571</v>
      </c>
    </row>
    <row r="16" spans="1:9" ht="12.75" customHeight="1" x14ac:dyDescent="0.25">
      <c r="A16" s="171" t="s">
        <v>53</v>
      </c>
      <c r="B16" s="171"/>
      <c r="C16" s="171"/>
      <c r="D16" s="171"/>
      <c r="E16" s="171"/>
      <c r="F16" s="171"/>
      <c r="G16" s="63">
        <v>9</v>
      </c>
      <c r="H16" s="73">
        <v>575063</v>
      </c>
      <c r="I16" s="73">
        <v>511297</v>
      </c>
    </row>
    <row r="17" spans="1:9" ht="12.75" customHeight="1" x14ac:dyDescent="0.25">
      <c r="A17" s="172" t="s">
        <v>54</v>
      </c>
      <c r="B17" s="172"/>
      <c r="C17" s="172"/>
      <c r="D17" s="172"/>
      <c r="E17" s="172"/>
      <c r="F17" s="172"/>
      <c r="G17" s="64">
        <v>10</v>
      </c>
      <c r="H17" s="74">
        <f>H18+H19+H20+H21+H22+H23+H24+H25+H26</f>
        <v>303116278</v>
      </c>
      <c r="I17" s="74">
        <f>I18+I19+I20+I21+I22+I23+I24+I25+I26</f>
        <v>318601655</v>
      </c>
    </row>
    <row r="18" spans="1:9" ht="12.75" customHeight="1" x14ac:dyDescent="0.25">
      <c r="A18" s="171" t="s">
        <v>55</v>
      </c>
      <c r="B18" s="171"/>
      <c r="C18" s="171"/>
      <c r="D18" s="171"/>
      <c r="E18" s="171"/>
      <c r="F18" s="171"/>
      <c r="G18" s="63">
        <v>11</v>
      </c>
      <c r="H18" s="73">
        <v>14533238</v>
      </c>
      <c r="I18" s="73">
        <v>15194295</v>
      </c>
    </row>
    <row r="19" spans="1:9" ht="12.75" customHeight="1" x14ac:dyDescent="0.25">
      <c r="A19" s="171" t="s">
        <v>56</v>
      </c>
      <c r="B19" s="171"/>
      <c r="C19" s="171"/>
      <c r="D19" s="171"/>
      <c r="E19" s="171"/>
      <c r="F19" s="171"/>
      <c r="G19" s="63">
        <v>12</v>
      </c>
      <c r="H19" s="73">
        <v>122784893</v>
      </c>
      <c r="I19" s="73">
        <v>128381422</v>
      </c>
    </row>
    <row r="20" spans="1:9" ht="12.75" customHeight="1" x14ac:dyDescent="0.25">
      <c r="A20" s="171" t="s">
        <v>57</v>
      </c>
      <c r="B20" s="171"/>
      <c r="C20" s="171"/>
      <c r="D20" s="171"/>
      <c r="E20" s="171"/>
      <c r="F20" s="171"/>
      <c r="G20" s="63">
        <v>13</v>
      </c>
      <c r="H20" s="73">
        <v>134894060</v>
      </c>
      <c r="I20" s="73">
        <v>142903023</v>
      </c>
    </row>
    <row r="21" spans="1:9" ht="12.75" customHeight="1" x14ac:dyDescent="0.25">
      <c r="A21" s="171" t="s">
        <v>58</v>
      </c>
      <c r="B21" s="171"/>
      <c r="C21" s="171"/>
      <c r="D21" s="171"/>
      <c r="E21" s="171"/>
      <c r="F21" s="171"/>
      <c r="G21" s="63">
        <v>14</v>
      </c>
      <c r="H21" s="73">
        <v>0</v>
      </c>
      <c r="I21" s="73">
        <v>0</v>
      </c>
    </row>
    <row r="22" spans="1:9" ht="12.75" customHeight="1" x14ac:dyDescent="0.25">
      <c r="A22" s="171" t="s">
        <v>59</v>
      </c>
      <c r="B22" s="171"/>
      <c r="C22" s="171"/>
      <c r="D22" s="171"/>
      <c r="E22" s="171"/>
      <c r="F22" s="171"/>
      <c r="G22" s="63">
        <v>15</v>
      </c>
      <c r="H22" s="73">
        <v>0</v>
      </c>
      <c r="I22" s="73">
        <v>0</v>
      </c>
    </row>
    <row r="23" spans="1:9" ht="12.75" customHeight="1" x14ac:dyDescent="0.25">
      <c r="A23" s="171" t="s">
        <v>60</v>
      </c>
      <c r="B23" s="171"/>
      <c r="C23" s="171"/>
      <c r="D23" s="171"/>
      <c r="E23" s="171"/>
      <c r="F23" s="171"/>
      <c r="G23" s="63">
        <v>16</v>
      </c>
      <c r="H23" s="73">
        <v>6035769</v>
      </c>
      <c r="I23" s="73">
        <v>12000232</v>
      </c>
    </row>
    <row r="24" spans="1:9" ht="12.75" customHeight="1" x14ac:dyDescent="0.25">
      <c r="A24" s="171" t="s">
        <v>61</v>
      </c>
      <c r="B24" s="171"/>
      <c r="C24" s="171"/>
      <c r="D24" s="171"/>
      <c r="E24" s="171"/>
      <c r="F24" s="171"/>
      <c r="G24" s="63">
        <v>17</v>
      </c>
      <c r="H24" s="73">
        <v>14964946</v>
      </c>
      <c r="I24" s="73">
        <v>13154440</v>
      </c>
    </row>
    <row r="25" spans="1:9" ht="12.75" customHeight="1" x14ac:dyDescent="0.25">
      <c r="A25" s="171" t="s">
        <v>62</v>
      </c>
      <c r="B25" s="171"/>
      <c r="C25" s="171"/>
      <c r="D25" s="171"/>
      <c r="E25" s="171"/>
      <c r="F25" s="171"/>
      <c r="G25" s="63">
        <v>18</v>
      </c>
      <c r="H25" s="73">
        <v>0</v>
      </c>
      <c r="I25" s="73">
        <v>0</v>
      </c>
    </row>
    <row r="26" spans="1:9" ht="12.75" customHeight="1" x14ac:dyDescent="0.25">
      <c r="A26" s="171" t="s">
        <v>63</v>
      </c>
      <c r="B26" s="171"/>
      <c r="C26" s="171"/>
      <c r="D26" s="171"/>
      <c r="E26" s="171"/>
      <c r="F26" s="171"/>
      <c r="G26" s="63">
        <v>19</v>
      </c>
      <c r="H26" s="73">
        <v>9903372</v>
      </c>
      <c r="I26" s="73">
        <v>6968243</v>
      </c>
    </row>
    <row r="27" spans="1:9" ht="12.75" customHeight="1" x14ac:dyDescent="0.25">
      <c r="A27" s="172" t="s">
        <v>64</v>
      </c>
      <c r="B27" s="172"/>
      <c r="C27" s="172"/>
      <c r="D27" s="172"/>
      <c r="E27" s="172"/>
      <c r="F27" s="172"/>
      <c r="G27" s="64">
        <v>20</v>
      </c>
      <c r="H27" s="74">
        <f>SUM(H28:H37)</f>
        <v>4287316</v>
      </c>
      <c r="I27" s="74">
        <f>SUM(I28:I37)</f>
        <v>3899311</v>
      </c>
    </row>
    <row r="28" spans="1:9" ht="12.75" customHeight="1" x14ac:dyDescent="0.25">
      <c r="A28" s="171" t="s">
        <v>65</v>
      </c>
      <c r="B28" s="171"/>
      <c r="C28" s="171"/>
      <c r="D28" s="171"/>
      <c r="E28" s="171"/>
      <c r="F28" s="171"/>
      <c r="G28" s="63">
        <v>21</v>
      </c>
      <c r="H28" s="73">
        <v>0</v>
      </c>
      <c r="I28" s="73">
        <v>0</v>
      </c>
    </row>
    <row r="29" spans="1:9" ht="12.75" customHeight="1" x14ac:dyDescent="0.25">
      <c r="A29" s="171" t="s">
        <v>66</v>
      </c>
      <c r="B29" s="171"/>
      <c r="C29" s="171"/>
      <c r="D29" s="171"/>
      <c r="E29" s="171"/>
      <c r="F29" s="171"/>
      <c r="G29" s="63">
        <v>22</v>
      </c>
      <c r="H29" s="73">
        <v>0</v>
      </c>
      <c r="I29" s="73">
        <v>0</v>
      </c>
    </row>
    <row r="30" spans="1:9" ht="12.75" customHeight="1" x14ac:dyDescent="0.25">
      <c r="A30" s="171" t="s">
        <v>67</v>
      </c>
      <c r="B30" s="171"/>
      <c r="C30" s="171"/>
      <c r="D30" s="171"/>
      <c r="E30" s="171"/>
      <c r="F30" s="171"/>
      <c r="G30" s="63">
        <v>23</v>
      </c>
      <c r="H30" s="73">
        <v>0</v>
      </c>
      <c r="I30" s="73">
        <v>0</v>
      </c>
    </row>
    <row r="31" spans="1:9" ht="24.65" customHeight="1" x14ac:dyDescent="0.25">
      <c r="A31" s="171" t="s">
        <v>68</v>
      </c>
      <c r="B31" s="171"/>
      <c r="C31" s="171"/>
      <c r="D31" s="171"/>
      <c r="E31" s="171"/>
      <c r="F31" s="171"/>
      <c r="G31" s="63">
        <v>24</v>
      </c>
      <c r="H31" s="73">
        <v>0</v>
      </c>
      <c r="I31" s="73">
        <v>0</v>
      </c>
    </row>
    <row r="32" spans="1:9" ht="24" customHeight="1" x14ac:dyDescent="0.25">
      <c r="A32" s="171" t="s">
        <v>69</v>
      </c>
      <c r="B32" s="171"/>
      <c r="C32" s="171"/>
      <c r="D32" s="171"/>
      <c r="E32" s="171"/>
      <c r="F32" s="171"/>
      <c r="G32" s="63">
        <v>25</v>
      </c>
      <c r="H32" s="73">
        <v>0</v>
      </c>
      <c r="I32" s="73">
        <v>0</v>
      </c>
    </row>
    <row r="33" spans="1:9" ht="26.5" customHeight="1" x14ac:dyDescent="0.25">
      <c r="A33" s="171" t="s">
        <v>70</v>
      </c>
      <c r="B33" s="171"/>
      <c r="C33" s="171"/>
      <c r="D33" s="171"/>
      <c r="E33" s="171"/>
      <c r="F33" s="171"/>
      <c r="G33" s="63">
        <v>26</v>
      </c>
      <c r="H33" s="73">
        <v>0</v>
      </c>
      <c r="I33" s="73">
        <v>0</v>
      </c>
    </row>
    <row r="34" spans="1:9" ht="12.75" customHeight="1" x14ac:dyDescent="0.25">
      <c r="A34" s="171" t="s">
        <v>71</v>
      </c>
      <c r="B34" s="171"/>
      <c r="C34" s="171"/>
      <c r="D34" s="171"/>
      <c r="E34" s="171"/>
      <c r="F34" s="171"/>
      <c r="G34" s="63">
        <v>27</v>
      </c>
      <c r="H34" s="73">
        <v>0</v>
      </c>
      <c r="I34" s="73">
        <v>0</v>
      </c>
    </row>
    <row r="35" spans="1:9" ht="12.75" customHeight="1" x14ac:dyDescent="0.25">
      <c r="A35" s="171" t="s">
        <v>72</v>
      </c>
      <c r="B35" s="171"/>
      <c r="C35" s="171"/>
      <c r="D35" s="171"/>
      <c r="E35" s="171"/>
      <c r="F35" s="171"/>
      <c r="G35" s="63">
        <v>28</v>
      </c>
      <c r="H35" s="73">
        <v>4177817</v>
      </c>
      <c r="I35" s="73">
        <v>3790974</v>
      </c>
    </row>
    <row r="36" spans="1:9" ht="12.75" customHeight="1" x14ac:dyDescent="0.25">
      <c r="A36" s="171" t="s">
        <v>73</v>
      </c>
      <c r="B36" s="171"/>
      <c r="C36" s="171"/>
      <c r="D36" s="171"/>
      <c r="E36" s="171"/>
      <c r="F36" s="171"/>
      <c r="G36" s="63">
        <v>29</v>
      </c>
      <c r="H36" s="73">
        <v>0</v>
      </c>
      <c r="I36" s="73">
        <v>0</v>
      </c>
    </row>
    <row r="37" spans="1:9" ht="12.75" customHeight="1" x14ac:dyDescent="0.25">
      <c r="A37" s="171" t="s">
        <v>74</v>
      </c>
      <c r="B37" s="171"/>
      <c r="C37" s="171"/>
      <c r="D37" s="171"/>
      <c r="E37" s="171"/>
      <c r="F37" s="171"/>
      <c r="G37" s="63">
        <v>30</v>
      </c>
      <c r="H37" s="73">
        <v>109499</v>
      </c>
      <c r="I37" s="73">
        <v>108337</v>
      </c>
    </row>
    <row r="38" spans="1:9" ht="12.75" customHeight="1" x14ac:dyDescent="0.25">
      <c r="A38" s="172" t="s">
        <v>75</v>
      </c>
      <c r="B38" s="172"/>
      <c r="C38" s="172"/>
      <c r="D38" s="172"/>
      <c r="E38" s="172"/>
      <c r="F38" s="172"/>
      <c r="G38" s="64">
        <v>31</v>
      </c>
      <c r="H38" s="74">
        <f>H39+H40+H41+H42</f>
        <v>9715693</v>
      </c>
      <c r="I38" s="74">
        <f>I39+I40+I41+I42</f>
        <v>12585561</v>
      </c>
    </row>
    <row r="39" spans="1:9" ht="12.75" customHeight="1" x14ac:dyDescent="0.25">
      <c r="A39" s="171" t="s">
        <v>76</v>
      </c>
      <c r="B39" s="171"/>
      <c r="C39" s="171"/>
      <c r="D39" s="171"/>
      <c r="E39" s="171"/>
      <c r="F39" s="171"/>
      <c r="G39" s="63">
        <v>32</v>
      </c>
      <c r="H39" s="73">
        <v>0</v>
      </c>
      <c r="I39" s="73">
        <v>0</v>
      </c>
    </row>
    <row r="40" spans="1:9" ht="12.75" customHeight="1" x14ac:dyDescent="0.25">
      <c r="A40" s="171" t="s">
        <v>77</v>
      </c>
      <c r="B40" s="171"/>
      <c r="C40" s="171"/>
      <c r="D40" s="171"/>
      <c r="E40" s="171"/>
      <c r="F40" s="171"/>
      <c r="G40" s="63">
        <v>33</v>
      </c>
      <c r="H40" s="73">
        <v>0</v>
      </c>
      <c r="I40" s="73">
        <v>0</v>
      </c>
    </row>
    <row r="41" spans="1:9" ht="12.75" customHeight="1" x14ac:dyDescent="0.25">
      <c r="A41" s="171" t="s">
        <v>78</v>
      </c>
      <c r="B41" s="171"/>
      <c r="C41" s="171"/>
      <c r="D41" s="171"/>
      <c r="E41" s="171"/>
      <c r="F41" s="171"/>
      <c r="G41" s="63">
        <v>34</v>
      </c>
      <c r="H41" s="73">
        <v>0</v>
      </c>
      <c r="I41" s="73">
        <v>0</v>
      </c>
    </row>
    <row r="42" spans="1:9" ht="12.75" customHeight="1" x14ac:dyDescent="0.25">
      <c r="A42" s="171" t="s">
        <v>79</v>
      </c>
      <c r="B42" s="171"/>
      <c r="C42" s="171"/>
      <c r="D42" s="171"/>
      <c r="E42" s="171"/>
      <c r="F42" s="171"/>
      <c r="G42" s="63">
        <v>35</v>
      </c>
      <c r="H42" s="73">
        <v>9715693</v>
      </c>
      <c r="I42" s="73">
        <v>12585561</v>
      </c>
    </row>
    <row r="43" spans="1:9" ht="12.75" customHeight="1" x14ac:dyDescent="0.25">
      <c r="A43" s="174" t="s">
        <v>80</v>
      </c>
      <c r="B43" s="174"/>
      <c r="C43" s="174"/>
      <c r="D43" s="174"/>
      <c r="E43" s="174"/>
      <c r="F43" s="174"/>
      <c r="G43" s="63">
        <v>36</v>
      </c>
      <c r="H43" s="73">
        <v>6806848</v>
      </c>
      <c r="I43" s="73">
        <v>8124249</v>
      </c>
    </row>
    <row r="44" spans="1:9" ht="12.75" customHeight="1" x14ac:dyDescent="0.25">
      <c r="A44" s="173" t="s">
        <v>81</v>
      </c>
      <c r="B44" s="173"/>
      <c r="C44" s="173"/>
      <c r="D44" s="173"/>
      <c r="E44" s="173"/>
      <c r="F44" s="173"/>
      <c r="G44" s="64">
        <v>37</v>
      </c>
      <c r="H44" s="74">
        <f>H45+H53+H60+H70</f>
        <v>439757364</v>
      </c>
      <c r="I44" s="74">
        <f>I45+I53+I60+I70</f>
        <v>526977008</v>
      </c>
    </row>
    <row r="45" spans="1:9" ht="12.75" customHeight="1" x14ac:dyDescent="0.25">
      <c r="A45" s="172" t="s">
        <v>82</v>
      </c>
      <c r="B45" s="172"/>
      <c r="C45" s="172"/>
      <c r="D45" s="172"/>
      <c r="E45" s="172"/>
      <c r="F45" s="172"/>
      <c r="G45" s="64">
        <v>38</v>
      </c>
      <c r="H45" s="74">
        <f>SUM(H46:H52)</f>
        <v>133749109</v>
      </c>
      <c r="I45" s="74">
        <f>SUM(I46:I52)</f>
        <v>148827899</v>
      </c>
    </row>
    <row r="46" spans="1:9" ht="12.75" customHeight="1" x14ac:dyDescent="0.25">
      <c r="A46" s="171" t="s">
        <v>83</v>
      </c>
      <c r="B46" s="171"/>
      <c r="C46" s="171"/>
      <c r="D46" s="171"/>
      <c r="E46" s="171"/>
      <c r="F46" s="171"/>
      <c r="G46" s="63">
        <v>39</v>
      </c>
      <c r="H46" s="73">
        <v>26201131</v>
      </c>
      <c r="I46" s="73">
        <v>28345846</v>
      </c>
    </row>
    <row r="47" spans="1:9" ht="12.75" customHeight="1" x14ac:dyDescent="0.25">
      <c r="A47" s="171" t="s">
        <v>84</v>
      </c>
      <c r="B47" s="171"/>
      <c r="C47" s="171"/>
      <c r="D47" s="171"/>
      <c r="E47" s="171"/>
      <c r="F47" s="171"/>
      <c r="G47" s="63">
        <v>40</v>
      </c>
      <c r="H47" s="73">
        <v>1808476</v>
      </c>
      <c r="I47" s="73">
        <v>2150960</v>
      </c>
    </row>
    <row r="48" spans="1:9" ht="12.75" customHeight="1" x14ac:dyDescent="0.25">
      <c r="A48" s="171" t="s">
        <v>85</v>
      </c>
      <c r="B48" s="171"/>
      <c r="C48" s="171"/>
      <c r="D48" s="171"/>
      <c r="E48" s="171"/>
      <c r="F48" s="171"/>
      <c r="G48" s="63">
        <v>41</v>
      </c>
      <c r="H48" s="73">
        <v>22756946</v>
      </c>
      <c r="I48" s="73">
        <v>49100241</v>
      </c>
    </row>
    <row r="49" spans="1:9" ht="12.75" customHeight="1" x14ac:dyDescent="0.25">
      <c r="A49" s="171" t="s">
        <v>86</v>
      </c>
      <c r="B49" s="171"/>
      <c r="C49" s="171"/>
      <c r="D49" s="171"/>
      <c r="E49" s="171"/>
      <c r="F49" s="171"/>
      <c r="G49" s="63">
        <v>42</v>
      </c>
      <c r="H49" s="73">
        <v>75388754</v>
      </c>
      <c r="I49" s="73">
        <v>63943182</v>
      </c>
    </row>
    <row r="50" spans="1:9" ht="12.75" customHeight="1" x14ac:dyDescent="0.25">
      <c r="A50" s="171" t="s">
        <v>87</v>
      </c>
      <c r="B50" s="171"/>
      <c r="C50" s="171"/>
      <c r="D50" s="171"/>
      <c r="E50" s="171"/>
      <c r="F50" s="171"/>
      <c r="G50" s="63">
        <v>43</v>
      </c>
      <c r="H50" s="73">
        <v>201581</v>
      </c>
      <c r="I50" s="73">
        <v>377302</v>
      </c>
    </row>
    <row r="51" spans="1:9" ht="12.75" customHeight="1" x14ac:dyDescent="0.25">
      <c r="A51" s="171" t="s">
        <v>88</v>
      </c>
      <c r="B51" s="171"/>
      <c r="C51" s="171"/>
      <c r="D51" s="171"/>
      <c r="E51" s="171"/>
      <c r="F51" s="171"/>
      <c r="G51" s="63">
        <v>44</v>
      </c>
      <c r="H51" s="73">
        <v>7392221</v>
      </c>
      <c r="I51" s="73">
        <v>4910368</v>
      </c>
    </row>
    <row r="52" spans="1:9" ht="12.75" customHeight="1" x14ac:dyDescent="0.25">
      <c r="A52" s="171" t="s">
        <v>89</v>
      </c>
      <c r="B52" s="171"/>
      <c r="C52" s="171"/>
      <c r="D52" s="171"/>
      <c r="E52" s="171"/>
      <c r="F52" s="171"/>
      <c r="G52" s="63">
        <v>45</v>
      </c>
      <c r="H52" s="73">
        <v>0</v>
      </c>
      <c r="I52" s="73">
        <v>0</v>
      </c>
    </row>
    <row r="53" spans="1:9" ht="12.75" customHeight="1" x14ac:dyDescent="0.25">
      <c r="A53" s="172" t="s">
        <v>90</v>
      </c>
      <c r="B53" s="172"/>
      <c r="C53" s="172"/>
      <c r="D53" s="172"/>
      <c r="E53" s="172"/>
      <c r="F53" s="172"/>
      <c r="G53" s="64">
        <v>46</v>
      </c>
      <c r="H53" s="74">
        <f>SUM(H54:H59)</f>
        <v>251866715</v>
      </c>
      <c r="I53" s="74">
        <f>SUM(I54:I59)</f>
        <v>264673004</v>
      </c>
    </row>
    <row r="54" spans="1:9" ht="12.75" customHeight="1" x14ac:dyDescent="0.25">
      <c r="A54" s="171" t="s">
        <v>91</v>
      </c>
      <c r="B54" s="171"/>
      <c r="C54" s="171"/>
      <c r="D54" s="171"/>
      <c r="E54" s="171"/>
      <c r="F54" s="171"/>
      <c r="G54" s="63">
        <v>47</v>
      </c>
      <c r="H54" s="73">
        <v>0</v>
      </c>
      <c r="I54" s="73">
        <v>0</v>
      </c>
    </row>
    <row r="55" spans="1:9" ht="12.75" customHeight="1" x14ac:dyDescent="0.25">
      <c r="A55" s="171" t="s">
        <v>92</v>
      </c>
      <c r="B55" s="171"/>
      <c r="C55" s="171"/>
      <c r="D55" s="171"/>
      <c r="E55" s="171"/>
      <c r="F55" s="171"/>
      <c r="G55" s="63">
        <v>48</v>
      </c>
      <c r="H55" s="73">
        <v>0</v>
      </c>
      <c r="I55" s="73">
        <v>0</v>
      </c>
    </row>
    <row r="56" spans="1:9" ht="12.75" customHeight="1" x14ac:dyDescent="0.25">
      <c r="A56" s="171" t="s">
        <v>93</v>
      </c>
      <c r="B56" s="171"/>
      <c r="C56" s="171"/>
      <c r="D56" s="171"/>
      <c r="E56" s="171"/>
      <c r="F56" s="171"/>
      <c r="G56" s="63">
        <v>49</v>
      </c>
      <c r="H56" s="73">
        <v>204844800</v>
      </c>
      <c r="I56" s="73">
        <v>224376057</v>
      </c>
    </row>
    <row r="57" spans="1:9" ht="12.75" customHeight="1" x14ac:dyDescent="0.25">
      <c r="A57" s="171" t="s">
        <v>94</v>
      </c>
      <c r="B57" s="171"/>
      <c r="C57" s="171"/>
      <c r="D57" s="171"/>
      <c r="E57" s="171"/>
      <c r="F57" s="171"/>
      <c r="G57" s="63">
        <v>50</v>
      </c>
      <c r="H57" s="73">
        <v>0</v>
      </c>
      <c r="I57" s="73">
        <v>0</v>
      </c>
    </row>
    <row r="58" spans="1:9" ht="12.75" customHeight="1" x14ac:dyDescent="0.25">
      <c r="A58" s="171" t="s">
        <v>95</v>
      </c>
      <c r="B58" s="171"/>
      <c r="C58" s="171"/>
      <c r="D58" s="171"/>
      <c r="E58" s="171"/>
      <c r="F58" s="171"/>
      <c r="G58" s="63">
        <v>51</v>
      </c>
      <c r="H58" s="73">
        <v>14441128</v>
      </c>
      <c r="I58" s="73">
        <v>7833085</v>
      </c>
    </row>
    <row r="59" spans="1:9" ht="12.75" customHeight="1" x14ac:dyDescent="0.25">
      <c r="A59" s="171" t="s">
        <v>96</v>
      </c>
      <c r="B59" s="171"/>
      <c r="C59" s="171"/>
      <c r="D59" s="171"/>
      <c r="E59" s="171"/>
      <c r="F59" s="171"/>
      <c r="G59" s="63">
        <v>52</v>
      </c>
      <c r="H59" s="73">
        <v>32580787</v>
      </c>
      <c r="I59" s="73">
        <v>32463862</v>
      </c>
    </row>
    <row r="60" spans="1:9" ht="12.75" customHeight="1" x14ac:dyDescent="0.25">
      <c r="A60" s="172" t="s">
        <v>97</v>
      </c>
      <c r="B60" s="172"/>
      <c r="C60" s="172"/>
      <c r="D60" s="172"/>
      <c r="E60" s="172"/>
      <c r="F60" s="172"/>
      <c r="G60" s="64">
        <v>53</v>
      </c>
      <c r="H60" s="74">
        <f>SUM(H61:H69)</f>
        <v>935632</v>
      </c>
      <c r="I60" s="74">
        <f>SUM(I61:I69)</f>
        <v>1173788</v>
      </c>
    </row>
    <row r="61" spans="1:9" ht="12.75" customHeight="1" x14ac:dyDescent="0.25">
      <c r="A61" s="171" t="s">
        <v>65</v>
      </c>
      <c r="B61" s="171"/>
      <c r="C61" s="171"/>
      <c r="D61" s="171"/>
      <c r="E61" s="171"/>
      <c r="F61" s="171"/>
      <c r="G61" s="63">
        <v>54</v>
      </c>
      <c r="H61" s="73">
        <v>0</v>
      </c>
      <c r="I61" s="73">
        <v>0</v>
      </c>
    </row>
    <row r="62" spans="1:9" ht="12.75" customHeight="1" x14ac:dyDescent="0.25">
      <c r="A62" s="171" t="s">
        <v>66</v>
      </c>
      <c r="B62" s="171"/>
      <c r="C62" s="171"/>
      <c r="D62" s="171"/>
      <c r="E62" s="171"/>
      <c r="F62" s="171"/>
      <c r="G62" s="63">
        <v>55</v>
      </c>
      <c r="H62" s="73">
        <v>0</v>
      </c>
      <c r="I62" s="73">
        <v>0</v>
      </c>
    </row>
    <row r="63" spans="1:9" ht="12.75" customHeight="1" x14ac:dyDescent="0.25">
      <c r="A63" s="171" t="s">
        <v>67</v>
      </c>
      <c r="B63" s="171"/>
      <c r="C63" s="171"/>
      <c r="D63" s="171"/>
      <c r="E63" s="171"/>
      <c r="F63" s="171"/>
      <c r="G63" s="63">
        <v>56</v>
      </c>
      <c r="H63" s="73">
        <v>0</v>
      </c>
      <c r="I63" s="73">
        <v>0</v>
      </c>
    </row>
    <row r="64" spans="1:9" ht="23.5" customHeight="1" x14ac:dyDescent="0.25">
      <c r="A64" s="171" t="s">
        <v>98</v>
      </c>
      <c r="B64" s="171"/>
      <c r="C64" s="171"/>
      <c r="D64" s="171"/>
      <c r="E64" s="171"/>
      <c r="F64" s="171"/>
      <c r="G64" s="63">
        <v>57</v>
      </c>
      <c r="H64" s="73">
        <v>0</v>
      </c>
      <c r="I64" s="73">
        <v>0</v>
      </c>
    </row>
    <row r="65" spans="1:9" ht="21" customHeight="1" x14ac:dyDescent="0.25">
      <c r="A65" s="171" t="s">
        <v>99</v>
      </c>
      <c r="B65" s="171"/>
      <c r="C65" s="171"/>
      <c r="D65" s="171"/>
      <c r="E65" s="171"/>
      <c r="F65" s="171"/>
      <c r="G65" s="63">
        <v>58</v>
      </c>
      <c r="H65" s="73">
        <v>0</v>
      </c>
      <c r="I65" s="73">
        <v>0</v>
      </c>
    </row>
    <row r="66" spans="1:9" ht="22.9" customHeight="1" x14ac:dyDescent="0.25">
      <c r="A66" s="171" t="s">
        <v>70</v>
      </c>
      <c r="B66" s="171"/>
      <c r="C66" s="171"/>
      <c r="D66" s="171"/>
      <c r="E66" s="171"/>
      <c r="F66" s="171"/>
      <c r="G66" s="63">
        <v>59</v>
      </c>
      <c r="H66" s="73">
        <v>0</v>
      </c>
      <c r="I66" s="73">
        <v>0</v>
      </c>
    </row>
    <row r="67" spans="1:9" ht="12.75" customHeight="1" x14ac:dyDescent="0.25">
      <c r="A67" s="171" t="s">
        <v>71</v>
      </c>
      <c r="B67" s="171"/>
      <c r="C67" s="171"/>
      <c r="D67" s="171"/>
      <c r="E67" s="171"/>
      <c r="F67" s="171"/>
      <c r="G67" s="63">
        <v>60</v>
      </c>
      <c r="H67" s="73">
        <v>0</v>
      </c>
      <c r="I67" s="73">
        <v>0</v>
      </c>
    </row>
    <row r="68" spans="1:9" ht="12.75" customHeight="1" x14ac:dyDescent="0.25">
      <c r="A68" s="171" t="s">
        <v>72</v>
      </c>
      <c r="B68" s="171"/>
      <c r="C68" s="171"/>
      <c r="D68" s="171"/>
      <c r="E68" s="171"/>
      <c r="F68" s="171"/>
      <c r="G68" s="63">
        <v>61</v>
      </c>
      <c r="H68" s="73">
        <v>935632</v>
      </c>
      <c r="I68" s="73">
        <v>1173788</v>
      </c>
    </row>
    <row r="69" spans="1:9" ht="12.75" customHeight="1" x14ac:dyDescent="0.25">
      <c r="A69" s="171" t="s">
        <v>100</v>
      </c>
      <c r="B69" s="171"/>
      <c r="C69" s="171"/>
      <c r="D69" s="171"/>
      <c r="E69" s="171"/>
      <c r="F69" s="171"/>
      <c r="G69" s="63">
        <v>62</v>
      </c>
      <c r="H69" s="73">
        <v>0</v>
      </c>
      <c r="I69" s="73">
        <v>0</v>
      </c>
    </row>
    <row r="70" spans="1:9" ht="12.75" customHeight="1" x14ac:dyDescent="0.25">
      <c r="A70" s="174" t="s">
        <v>101</v>
      </c>
      <c r="B70" s="174"/>
      <c r="C70" s="174"/>
      <c r="D70" s="174"/>
      <c r="E70" s="174"/>
      <c r="F70" s="174"/>
      <c r="G70" s="63">
        <v>63</v>
      </c>
      <c r="H70" s="73">
        <v>53205908</v>
      </c>
      <c r="I70" s="73">
        <v>112302317</v>
      </c>
    </row>
    <row r="71" spans="1:9" ht="12.75" customHeight="1" x14ac:dyDescent="0.25">
      <c r="A71" s="191" t="s">
        <v>102</v>
      </c>
      <c r="B71" s="191"/>
      <c r="C71" s="191"/>
      <c r="D71" s="191"/>
      <c r="E71" s="191"/>
      <c r="F71" s="191"/>
      <c r="G71" s="63">
        <v>64</v>
      </c>
      <c r="H71" s="73">
        <v>0</v>
      </c>
      <c r="I71" s="73">
        <v>0</v>
      </c>
    </row>
    <row r="72" spans="1:9" ht="12.75" customHeight="1" x14ac:dyDescent="0.25">
      <c r="A72" s="173" t="s">
        <v>103</v>
      </c>
      <c r="B72" s="173"/>
      <c r="C72" s="173"/>
      <c r="D72" s="173"/>
      <c r="E72" s="173"/>
      <c r="F72" s="173"/>
      <c r="G72" s="64">
        <v>65</v>
      </c>
      <c r="H72" s="74">
        <f>H8+H9+H44+H71</f>
        <v>986126936</v>
      </c>
      <c r="I72" s="74">
        <f>I8+I9+I44+I71</f>
        <v>1093153615</v>
      </c>
    </row>
    <row r="73" spans="1:9" ht="12.75" customHeight="1" x14ac:dyDescent="0.25">
      <c r="A73" s="191" t="s">
        <v>104</v>
      </c>
      <c r="B73" s="191"/>
      <c r="C73" s="191"/>
      <c r="D73" s="191"/>
      <c r="E73" s="191"/>
      <c r="F73" s="191"/>
      <c r="G73" s="63">
        <v>66</v>
      </c>
      <c r="H73" s="73">
        <v>0</v>
      </c>
      <c r="I73" s="73">
        <v>0</v>
      </c>
    </row>
    <row r="74" spans="1:9" x14ac:dyDescent="0.25">
      <c r="A74" s="193" t="s">
        <v>105</v>
      </c>
      <c r="B74" s="194"/>
      <c r="C74" s="194"/>
      <c r="D74" s="194"/>
      <c r="E74" s="194"/>
      <c r="F74" s="194"/>
      <c r="G74" s="194"/>
      <c r="H74" s="194"/>
      <c r="I74" s="194"/>
    </row>
    <row r="75" spans="1:9" ht="12.75" customHeight="1" x14ac:dyDescent="0.25">
      <c r="A75" s="173" t="s">
        <v>106</v>
      </c>
      <c r="B75" s="173"/>
      <c r="C75" s="173"/>
      <c r="D75" s="173"/>
      <c r="E75" s="173"/>
      <c r="F75" s="173"/>
      <c r="G75" s="64">
        <v>67</v>
      </c>
      <c r="H75" s="74">
        <f>H76+H77+H78+H84+H85+H92+H95+H98</f>
        <v>462019756</v>
      </c>
      <c r="I75" s="74">
        <f>I76+I77+I78+I84+I85+I92+I95+I98</f>
        <v>470128516</v>
      </c>
    </row>
    <row r="76" spans="1:9" ht="12.75" customHeight="1" x14ac:dyDescent="0.25">
      <c r="A76" s="174" t="s">
        <v>107</v>
      </c>
      <c r="B76" s="174"/>
      <c r="C76" s="174"/>
      <c r="D76" s="174"/>
      <c r="E76" s="174"/>
      <c r="F76" s="174"/>
      <c r="G76" s="63">
        <v>68</v>
      </c>
      <c r="H76" s="75">
        <v>106697600</v>
      </c>
      <c r="I76" s="75">
        <v>106697600</v>
      </c>
    </row>
    <row r="77" spans="1:9" ht="12.75" customHeight="1" x14ac:dyDescent="0.25">
      <c r="A77" s="174" t="s">
        <v>108</v>
      </c>
      <c r="B77" s="174"/>
      <c r="C77" s="174"/>
      <c r="D77" s="174"/>
      <c r="E77" s="174"/>
      <c r="F77" s="174"/>
      <c r="G77" s="63">
        <v>69</v>
      </c>
      <c r="H77" s="75">
        <v>28978963</v>
      </c>
      <c r="I77" s="75">
        <v>28166606</v>
      </c>
    </row>
    <row r="78" spans="1:9" ht="12.75" customHeight="1" x14ac:dyDescent="0.25">
      <c r="A78" s="172" t="s">
        <v>109</v>
      </c>
      <c r="B78" s="172"/>
      <c r="C78" s="172"/>
      <c r="D78" s="172"/>
      <c r="E78" s="172"/>
      <c r="F78" s="172"/>
      <c r="G78" s="64">
        <v>70</v>
      </c>
      <c r="H78" s="74">
        <f>SUM(H79:H83)</f>
        <v>8731716</v>
      </c>
      <c r="I78" s="74">
        <f>SUM(I79:I83)</f>
        <v>9695724</v>
      </c>
    </row>
    <row r="79" spans="1:9" ht="12.75" customHeight="1" x14ac:dyDescent="0.25">
      <c r="A79" s="171" t="s">
        <v>110</v>
      </c>
      <c r="B79" s="171"/>
      <c r="C79" s="171"/>
      <c r="D79" s="171"/>
      <c r="E79" s="171"/>
      <c r="F79" s="171"/>
      <c r="G79" s="63">
        <v>71</v>
      </c>
      <c r="H79" s="75">
        <v>0</v>
      </c>
      <c r="I79" s="75">
        <v>0</v>
      </c>
    </row>
    <row r="80" spans="1:9" ht="12.75" customHeight="1" x14ac:dyDescent="0.25">
      <c r="A80" s="171" t="s">
        <v>111</v>
      </c>
      <c r="B80" s="171"/>
      <c r="C80" s="171"/>
      <c r="D80" s="171"/>
      <c r="E80" s="171"/>
      <c r="F80" s="171"/>
      <c r="G80" s="63">
        <v>72</v>
      </c>
      <c r="H80" s="75">
        <v>0</v>
      </c>
      <c r="I80" s="75">
        <v>0</v>
      </c>
    </row>
    <row r="81" spans="1:9" ht="12.75" customHeight="1" x14ac:dyDescent="0.25">
      <c r="A81" s="171" t="s">
        <v>112</v>
      </c>
      <c r="B81" s="171"/>
      <c r="C81" s="171"/>
      <c r="D81" s="171"/>
      <c r="E81" s="171"/>
      <c r="F81" s="171"/>
      <c r="G81" s="63">
        <v>73</v>
      </c>
      <c r="H81" s="75">
        <v>-4346567</v>
      </c>
      <c r="I81" s="75">
        <v>-3720956</v>
      </c>
    </row>
    <row r="82" spans="1:9" ht="12.75" customHeight="1" x14ac:dyDescent="0.25">
      <c r="A82" s="171" t="s">
        <v>113</v>
      </c>
      <c r="B82" s="171"/>
      <c r="C82" s="171"/>
      <c r="D82" s="171"/>
      <c r="E82" s="171"/>
      <c r="F82" s="171"/>
      <c r="G82" s="63">
        <v>74</v>
      </c>
      <c r="H82" s="75">
        <v>0</v>
      </c>
      <c r="I82" s="75">
        <v>0</v>
      </c>
    </row>
    <row r="83" spans="1:9" ht="12.75" customHeight="1" x14ac:dyDescent="0.25">
      <c r="A83" s="171" t="s">
        <v>114</v>
      </c>
      <c r="B83" s="171"/>
      <c r="C83" s="171"/>
      <c r="D83" s="171"/>
      <c r="E83" s="171"/>
      <c r="F83" s="171"/>
      <c r="G83" s="63">
        <v>75</v>
      </c>
      <c r="H83" s="75">
        <v>13078283</v>
      </c>
      <c r="I83" s="75">
        <v>13416680</v>
      </c>
    </row>
    <row r="84" spans="1:9" ht="12.75" customHeight="1" x14ac:dyDescent="0.25">
      <c r="A84" s="174" t="s">
        <v>115</v>
      </c>
      <c r="B84" s="174"/>
      <c r="C84" s="174"/>
      <c r="D84" s="174"/>
      <c r="E84" s="174"/>
      <c r="F84" s="174"/>
      <c r="G84" s="63">
        <v>76</v>
      </c>
      <c r="H84" s="75">
        <v>0</v>
      </c>
      <c r="I84" s="75">
        <v>0</v>
      </c>
    </row>
    <row r="85" spans="1:9" ht="12.75" customHeight="1" x14ac:dyDescent="0.25">
      <c r="A85" s="192" t="s">
        <v>116</v>
      </c>
      <c r="B85" s="192"/>
      <c r="C85" s="192"/>
      <c r="D85" s="192"/>
      <c r="E85" s="192"/>
      <c r="F85" s="192"/>
      <c r="G85" s="64">
        <v>77</v>
      </c>
      <c r="H85" s="74">
        <f>H86+H87+H88+H89+H90+H91</f>
        <v>-7170298</v>
      </c>
      <c r="I85" s="74">
        <f>I86+I87+I88+I89+I90+I91</f>
        <v>-11212610</v>
      </c>
    </row>
    <row r="86" spans="1:9" ht="25.5" customHeight="1" x14ac:dyDescent="0.25">
      <c r="A86" s="171" t="s">
        <v>117</v>
      </c>
      <c r="B86" s="171"/>
      <c r="C86" s="171"/>
      <c r="D86" s="171"/>
      <c r="E86" s="171"/>
      <c r="F86" s="171"/>
      <c r="G86" s="63">
        <v>78</v>
      </c>
      <c r="H86" s="73">
        <v>0</v>
      </c>
      <c r="I86" s="73">
        <v>0</v>
      </c>
    </row>
    <row r="87" spans="1:9" ht="12.75" customHeight="1" x14ac:dyDescent="0.25">
      <c r="A87" s="171" t="s">
        <v>118</v>
      </c>
      <c r="B87" s="171"/>
      <c r="C87" s="171"/>
      <c r="D87" s="171"/>
      <c r="E87" s="171"/>
      <c r="F87" s="171"/>
      <c r="G87" s="63">
        <v>79</v>
      </c>
      <c r="H87" s="73">
        <v>3432254</v>
      </c>
      <c r="I87" s="73">
        <v>-1108223</v>
      </c>
    </row>
    <row r="88" spans="1:9" ht="12.75" customHeight="1" x14ac:dyDescent="0.25">
      <c r="A88" s="171" t="s">
        <v>119</v>
      </c>
      <c r="B88" s="171"/>
      <c r="C88" s="171"/>
      <c r="D88" s="171"/>
      <c r="E88" s="171"/>
      <c r="F88" s="171"/>
      <c r="G88" s="63">
        <v>80</v>
      </c>
      <c r="H88" s="73">
        <v>0</v>
      </c>
      <c r="I88" s="73">
        <v>0</v>
      </c>
    </row>
    <row r="89" spans="1:9" ht="12.75" customHeight="1" x14ac:dyDescent="0.25">
      <c r="A89" s="171" t="s">
        <v>120</v>
      </c>
      <c r="B89" s="171"/>
      <c r="C89" s="171"/>
      <c r="D89" s="171"/>
      <c r="E89" s="171"/>
      <c r="F89" s="171"/>
      <c r="G89" s="63">
        <v>81</v>
      </c>
      <c r="H89" s="73">
        <v>0</v>
      </c>
      <c r="I89" s="73">
        <v>0</v>
      </c>
    </row>
    <row r="90" spans="1:9" ht="24" customHeight="1" x14ac:dyDescent="0.25">
      <c r="A90" s="171" t="s">
        <v>121</v>
      </c>
      <c r="B90" s="171"/>
      <c r="C90" s="171"/>
      <c r="D90" s="171"/>
      <c r="E90" s="171"/>
      <c r="F90" s="171"/>
      <c r="G90" s="63">
        <v>82</v>
      </c>
      <c r="H90" s="73">
        <v>-10602552</v>
      </c>
      <c r="I90" s="73">
        <v>-10104387</v>
      </c>
    </row>
    <row r="91" spans="1:9" x14ac:dyDescent="0.25">
      <c r="A91" s="175" t="s">
        <v>122</v>
      </c>
      <c r="B91" s="175"/>
      <c r="C91" s="175"/>
      <c r="D91" s="175"/>
      <c r="E91" s="175"/>
      <c r="F91" s="175"/>
      <c r="G91" s="63">
        <v>83</v>
      </c>
      <c r="H91" s="73">
        <v>0</v>
      </c>
      <c r="I91" s="73">
        <v>0</v>
      </c>
    </row>
    <row r="92" spans="1:9" ht="12.75" customHeight="1" x14ac:dyDescent="0.25">
      <c r="A92" s="172" t="s">
        <v>123</v>
      </c>
      <c r="B92" s="172"/>
      <c r="C92" s="172"/>
      <c r="D92" s="172"/>
      <c r="E92" s="172"/>
      <c r="F92" s="172"/>
      <c r="G92" s="64">
        <v>84</v>
      </c>
      <c r="H92" s="74">
        <f>H93-H94</f>
        <v>297168663</v>
      </c>
      <c r="I92" s="74">
        <f>I93-I94</f>
        <v>303500095</v>
      </c>
    </row>
    <row r="93" spans="1:9" ht="12.75" customHeight="1" x14ac:dyDescent="0.25">
      <c r="A93" s="171" t="s">
        <v>124</v>
      </c>
      <c r="B93" s="171"/>
      <c r="C93" s="171"/>
      <c r="D93" s="171"/>
      <c r="E93" s="171"/>
      <c r="F93" s="171"/>
      <c r="G93" s="63">
        <v>85</v>
      </c>
      <c r="H93" s="75">
        <v>297168663</v>
      </c>
      <c r="I93" s="75">
        <v>303500095</v>
      </c>
    </row>
    <row r="94" spans="1:9" ht="12.75" customHeight="1" x14ac:dyDescent="0.25">
      <c r="A94" s="171" t="s">
        <v>125</v>
      </c>
      <c r="B94" s="171"/>
      <c r="C94" s="171"/>
      <c r="D94" s="171"/>
      <c r="E94" s="171"/>
      <c r="F94" s="171"/>
      <c r="G94" s="63">
        <v>86</v>
      </c>
      <c r="H94" s="75">
        <v>0</v>
      </c>
      <c r="I94" s="75">
        <v>0</v>
      </c>
    </row>
    <row r="95" spans="1:9" ht="12.75" customHeight="1" x14ac:dyDescent="0.25">
      <c r="A95" s="172" t="s">
        <v>126</v>
      </c>
      <c r="B95" s="172"/>
      <c r="C95" s="172"/>
      <c r="D95" s="172"/>
      <c r="E95" s="172"/>
      <c r="F95" s="172"/>
      <c r="G95" s="64">
        <v>87</v>
      </c>
      <c r="H95" s="74">
        <f>H96-H97</f>
        <v>26451491</v>
      </c>
      <c r="I95" s="74">
        <f>I96-I97</f>
        <v>31987091</v>
      </c>
    </row>
    <row r="96" spans="1:9" ht="12.75" customHeight="1" x14ac:dyDescent="0.25">
      <c r="A96" s="171" t="s">
        <v>127</v>
      </c>
      <c r="B96" s="171"/>
      <c r="C96" s="171"/>
      <c r="D96" s="171"/>
      <c r="E96" s="171"/>
      <c r="F96" s="171"/>
      <c r="G96" s="63">
        <v>88</v>
      </c>
      <c r="H96" s="75">
        <v>26451491</v>
      </c>
      <c r="I96" s="75">
        <v>31987091</v>
      </c>
    </row>
    <row r="97" spans="1:9" ht="12.75" customHeight="1" x14ac:dyDescent="0.25">
      <c r="A97" s="171" t="s">
        <v>128</v>
      </c>
      <c r="B97" s="171"/>
      <c r="C97" s="171"/>
      <c r="D97" s="171"/>
      <c r="E97" s="171"/>
      <c r="F97" s="171"/>
      <c r="G97" s="63">
        <v>89</v>
      </c>
      <c r="H97" s="75">
        <v>0</v>
      </c>
      <c r="I97" s="75">
        <v>0</v>
      </c>
    </row>
    <row r="98" spans="1:9" ht="12.75" customHeight="1" x14ac:dyDescent="0.25">
      <c r="A98" s="174" t="s">
        <v>129</v>
      </c>
      <c r="B98" s="174"/>
      <c r="C98" s="174"/>
      <c r="D98" s="174"/>
      <c r="E98" s="174"/>
      <c r="F98" s="174"/>
      <c r="G98" s="63">
        <v>90</v>
      </c>
      <c r="H98" s="75">
        <v>1161621</v>
      </c>
      <c r="I98" s="75">
        <v>1294010</v>
      </c>
    </row>
    <row r="99" spans="1:9" ht="12.75" customHeight="1" x14ac:dyDescent="0.25">
      <c r="A99" s="173" t="s">
        <v>130</v>
      </c>
      <c r="B99" s="173"/>
      <c r="C99" s="173"/>
      <c r="D99" s="173"/>
      <c r="E99" s="173"/>
      <c r="F99" s="173"/>
      <c r="G99" s="64">
        <v>91</v>
      </c>
      <c r="H99" s="74">
        <f>SUM(H100:H105)</f>
        <v>0</v>
      </c>
      <c r="I99" s="74">
        <f>SUM(I100:I105)</f>
        <v>0</v>
      </c>
    </row>
    <row r="100" spans="1:9" ht="12.75" customHeight="1" x14ac:dyDescent="0.25">
      <c r="A100" s="171" t="s">
        <v>131</v>
      </c>
      <c r="B100" s="171"/>
      <c r="C100" s="171"/>
      <c r="D100" s="171"/>
      <c r="E100" s="171"/>
      <c r="F100" s="171"/>
      <c r="G100" s="63">
        <v>92</v>
      </c>
      <c r="H100" s="75">
        <v>0</v>
      </c>
      <c r="I100" s="75">
        <v>0</v>
      </c>
    </row>
    <row r="101" spans="1:9" ht="12.75" customHeight="1" x14ac:dyDescent="0.25">
      <c r="A101" s="171" t="s">
        <v>132</v>
      </c>
      <c r="B101" s="171"/>
      <c r="C101" s="171"/>
      <c r="D101" s="171"/>
      <c r="E101" s="171"/>
      <c r="F101" s="171"/>
      <c r="G101" s="63">
        <v>93</v>
      </c>
      <c r="H101" s="75">
        <v>0</v>
      </c>
      <c r="I101" s="75">
        <v>0</v>
      </c>
    </row>
    <row r="102" spans="1:9" ht="12.75" customHeight="1" x14ac:dyDescent="0.25">
      <c r="A102" s="171" t="s">
        <v>133</v>
      </c>
      <c r="B102" s="171"/>
      <c r="C102" s="171"/>
      <c r="D102" s="171"/>
      <c r="E102" s="171"/>
      <c r="F102" s="171"/>
      <c r="G102" s="63">
        <v>94</v>
      </c>
      <c r="H102" s="75">
        <v>0</v>
      </c>
      <c r="I102" s="75">
        <v>0</v>
      </c>
    </row>
    <row r="103" spans="1:9" ht="12.75" customHeight="1" x14ac:dyDescent="0.25">
      <c r="A103" s="171" t="s">
        <v>134</v>
      </c>
      <c r="B103" s="171"/>
      <c r="C103" s="171"/>
      <c r="D103" s="171"/>
      <c r="E103" s="171"/>
      <c r="F103" s="171"/>
      <c r="G103" s="63">
        <v>95</v>
      </c>
      <c r="H103" s="73">
        <v>0</v>
      </c>
      <c r="I103" s="73">
        <v>0</v>
      </c>
    </row>
    <row r="104" spans="1:9" ht="12.75" customHeight="1" x14ac:dyDescent="0.25">
      <c r="A104" s="171" t="s">
        <v>135</v>
      </c>
      <c r="B104" s="171"/>
      <c r="C104" s="171"/>
      <c r="D104" s="171"/>
      <c r="E104" s="171"/>
      <c r="F104" s="171"/>
      <c r="G104" s="63">
        <v>96</v>
      </c>
      <c r="H104" s="73">
        <v>0</v>
      </c>
      <c r="I104" s="73">
        <v>0</v>
      </c>
    </row>
    <row r="105" spans="1:9" ht="12.75" customHeight="1" x14ac:dyDescent="0.25">
      <c r="A105" s="171" t="s">
        <v>136</v>
      </c>
      <c r="B105" s="171"/>
      <c r="C105" s="171"/>
      <c r="D105" s="171"/>
      <c r="E105" s="171"/>
      <c r="F105" s="171"/>
      <c r="G105" s="63">
        <v>97</v>
      </c>
      <c r="H105" s="73">
        <v>0</v>
      </c>
      <c r="I105" s="73">
        <v>0</v>
      </c>
    </row>
    <row r="106" spans="1:9" ht="12.75" customHeight="1" x14ac:dyDescent="0.25">
      <c r="A106" s="173" t="s">
        <v>137</v>
      </c>
      <c r="B106" s="173"/>
      <c r="C106" s="173"/>
      <c r="D106" s="173"/>
      <c r="E106" s="173"/>
      <c r="F106" s="173"/>
      <c r="G106" s="64">
        <v>98</v>
      </c>
      <c r="H106" s="74">
        <f>SUM(H107:H117)</f>
        <v>154730820</v>
      </c>
      <c r="I106" s="74">
        <f>SUM(I107:I117)</f>
        <v>294968434</v>
      </c>
    </row>
    <row r="107" spans="1:9" ht="12.75" customHeight="1" x14ac:dyDescent="0.25">
      <c r="A107" s="171" t="s">
        <v>138</v>
      </c>
      <c r="B107" s="171"/>
      <c r="C107" s="171"/>
      <c r="D107" s="171"/>
      <c r="E107" s="171"/>
      <c r="F107" s="171"/>
      <c r="G107" s="63">
        <v>99</v>
      </c>
      <c r="H107" s="76">
        <v>0</v>
      </c>
      <c r="I107" s="76">
        <v>0</v>
      </c>
    </row>
    <row r="108" spans="1:9" ht="12.75" customHeight="1" x14ac:dyDescent="0.25">
      <c r="A108" s="171" t="s">
        <v>139</v>
      </c>
      <c r="B108" s="171"/>
      <c r="C108" s="171"/>
      <c r="D108" s="171"/>
      <c r="E108" s="171"/>
      <c r="F108" s="171"/>
      <c r="G108" s="63">
        <v>100</v>
      </c>
      <c r="H108" s="75">
        <v>0</v>
      </c>
      <c r="I108" s="75">
        <v>0</v>
      </c>
    </row>
    <row r="109" spans="1:9" ht="12.75" customHeight="1" x14ac:dyDescent="0.25">
      <c r="A109" s="171" t="s">
        <v>140</v>
      </c>
      <c r="B109" s="171"/>
      <c r="C109" s="171"/>
      <c r="D109" s="171"/>
      <c r="E109" s="171"/>
      <c r="F109" s="171"/>
      <c r="G109" s="63">
        <v>101</v>
      </c>
      <c r="H109" s="75">
        <v>0</v>
      </c>
      <c r="I109" s="75">
        <v>0</v>
      </c>
    </row>
    <row r="110" spans="1:9" ht="22.15" customHeight="1" x14ac:dyDescent="0.25">
      <c r="A110" s="171" t="s">
        <v>141</v>
      </c>
      <c r="B110" s="171"/>
      <c r="C110" s="171"/>
      <c r="D110" s="171"/>
      <c r="E110" s="171"/>
      <c r="F110" s="171"/>
      <c r="G110" s="63">
        <v>102</v>
      </c>
      <c r="H110" s="75">
        <v>0</v>
      </c>
      <c r="I110" s="75">
        <v>0</v>
      </c>
    </row>
    <row r="111" spans="1:9" ht="12.75" customHeight="1" x14ac:dyDescent="0.25">
      <c r="A111" s="171" t="s">
        <v>142</v>
      </c>
      <c r="B111" s="171"/>
      <c r="C111" s="171"/>
      <c r="D111" s="171"/>
      <c r="E111" s="171"/>
      <c r="F111" s="171"/>
      <c r="G111" s="63">
        <v>103</v>
      </c>
      <c r="H111" s="75">
        <v>0</v>
      </c>
      <c r="I111" s="75">
        <v>0</v>
      </c>
    </row>
    <row r="112" spans="1:9" ht="12.75" customHeight="1" x14ac:dyDescent="0.25">
      <c r="A112" s="171" t="s">
        <v>143</v>
      </c>
      <c r="B112" s="171"/>
      <c r="C112" s="171"/>
      <c r="D112" s="171"/>
      <c r="E112" s="171"/>
      <c r="F112" s="171"/>
      <c r="G112" s="63">
        <v>104</v>
      </c>
      <c r="H112" s="75">
        <v>122175328</v>
      </c>
      <c r="I112" s="75">
        <v>183369802</v>
      </c>
    </row>
    <row r="113" spans="1:9" ht="12.75" customHeight="1" x14ac:dyDescent="0.25">
      <c r="A113" s="171" t="s">
        <v>144</v>
      </c>
      <c r="B113" s="171"/>
      <c r="C113" s="171"/>
      <c r="D113" s="171"/>
      <c r="E113" s="171"/>
      <c r="F113" s="171"/>
      <c r="G113" s="63">
        <v>105</v>
      </c>
      <c r="H113" s="75">
        <v>0</v>
      </c>
      <c r="I113" s="75">
        <v>0</v>
      </c>
    </row>
    <row r="114" spans="1:9" ht="12.75" customHeight="1" x14ac:dyDescent="0.25">
      <c r="A114" s="171" t="s">
        <v>145</v>
      </c>
      <c r="B114" s="171"/>
      <c r="C114" s="171"/>
      <c r="D114" s="171"/>
      <c r="E114" s="171"/>
      <c r="F114" s="171"/>
      <c r="G114" s="63">
        <v>106</v>
      </c>
      <c r="H114" s="76">
        <v>0</v>
      </c>
      <c r="I114" s="76">
        <v>0</v>
      </c>
    </row>
    <row r="115" spans="1:9" ht="12.75" customHeight="1" x14ac:dyDescent="0.25">
      <c r="A115" s="171" t="s">
        <v>146</v>
      </c>
      <c r="B115" s="171"/>
      <c r="C115" s="171"/>
      <c r="D115" s="171"/>
      <c r="E115" s="171"/>
      <c r="F115" s="171"/>
      <c r="G115" s="63">
        <v>107</v>
      </c>
      <c r="H115" s="75">
        <v>0</v>
      </c>
      <c r="I115" s="75">
        <v>79670692</v>
      </c>
    </row>
    <row r="116" spans="1:9" ht="12.75" customHeight="1" x14ac:dyDescent="0.25">
      <c r="A116" s="171" t="s">
        <v>147</v>
      </c>
      <c r="B116" s="171"/>
      <c r="C116" s="171"/>
      <c r="D116" s="171"/>
      <c r="E116" s="171"/>
      <c r="F116" s="171"/>
      <c r="G116" s="63">
        <v>108</v>
      </c>
      <c r="H116" s="73">
        <v>9823899</v>
      </c>
      <c r="I116" s="73">
        <v>10723583</v>
      </c>
    </row>
    <row r="117" spans="1:9" ht="12.75" customHeight="1" x14ac:dyDescent="0.25">
      <c r="A117" s="171" t="s">
        <v>148</v>
      </c>
      <c r="B117" s="171"/>
      <c r="C117" s="171"/>
      <c r="D117" s="171"/>
      <c r="E117" s="171"/>
      <c r="F117" s="171"/>
      <c r="G117" s="63">
        <v>109</v>
      </c>
      <c r="H117" s="73">
        <v>22731593</v>
      </c>
      <c r="I117" s="73">
        <v>21204357</v>
      </c>
    </row>
    <row r="118" spans="1:9" ht="12.75" customHeight="1" x14ac:dyDescent="0.25">
      <c r="A118" s="173" t="s">
        <v>149</v>
      </c>
      <c r="B118" s="173"/>
      <c r="C118" s="173"/>
      <c r="D118" s="173"/>
      <c r="E118" s="173"/>
      <c r="F118" s="173"/>
      <c r="G118" s="64">
        <v>110</v>
      </c>
      <c r="H118" s="74">
        <f>SUM(H119:H132)</f>
        <v>369376360</v>
      </c>
      <c r="I118" s="74">
        <f>SUM(I119:I132)</f>
        <v>328056665</v>
      </c>
    </row>
    <row r="119" spans="1:9" ht="12.75" customHeight="1" x14ac:dyDescent="0.25">
      <c r="A119" s="171" t="s">
        <v>138</v>
      </c>
      <c r="B119" s="171"/>
      <c r="C119" s="171"/>
      <c r="D119" s="171"/>
      <c r="E119" s="171"/>
      <c r="F119" s="171"/>
      <c r="G119" s="63">
        <v>111</v>
      </c>
      <c r="H119" s="75">
        <v>0</v>
      </c>
      <c r="I119" s="75">
        <v>0</v>
      </c>
    </row>
    <row r="120" spans="1:9" ht="12.75" customHeight="1" x14ac:dyDescent="0.25">
      <c r="A120" s="171" t="s">
        <v>139</v>
      </c>
      <c r="B120" s="171"/>
      <c r="C120" s="171"/>
      <c r="D120" s="171"/>
      <c r="E120" s="171"/>
      <c r="F120" s="171"/>
      <c r="G120" s="63">
        <v>112</v>
      </c>
      <c r="H120" s="75">
        <v>0</v>
      </c>
      <c r="I120" s="75">
        <v>0</v>
      </c>
    </row>
    <row r="121" spans="1:9" ht="12.75" customHeight="1" x14ac:dyDescent="0.25">
      <c r="A121" s="171" t="s">
        <v>140</v>
      </c>
      <c r="B121" s="171"/>
      <c r="C121" s="171"/>
      <c r="D121" s="171"/>
      <c r="E121" s="171"/>
      <c r="F121" s="171"/>
      <c r="G121" s="63">
        <v>113</v>
      </c>
      <c r="H121" s="75">
        <v>0</v>
      </c>
      <c r="I121" s="75">
        <v>0</v>
      </c>
    </row>
    <row r="122" spans="1:9" ht="25.9" customHeight="1" x14ac:dyDescent="0.25">
      <c r="A122" s="171" t="s">
        <v>141</v>
      </c>
      <c r="B122" s="171"/>
      <c r="C122" s="171"/>
      <c r="D122" s="171"/>
      <c r="E122" s="171"/>
      <c r="F122" s="171"/>
      <c r="G122" s="63">
        <v>114</v>
      </c>
      <c r="H122" s="75">
        <v>0</v>
      </c>
      <c r="I122" s="75">
        <v>0</v>
      </c>
    </row>
    <row r="123" spans="1:9" ht="12.75" customHeight="1" x14ac:dyDescent="0.25">
      <c r="A123" s="171" t="s">
        <v>142</v>
      </c>
      <c r="B123" s="171"/>
      <c r="C123" s="171"/>
      <c r="D123" s="171"/>
      <c r="E123" s="171"/>
      <c r="F123" s="171"/>
      <c r="G123" s="63">
        <v>115</v>
      </c>
      <c r="H123" s="75">
        <v>0</v>
      </c>
      <c r="I123" s="75">
        <v>0</v>
      </c>
    </row>
    <row r="124" spans="1:9" ht="12.75" customHeight="1" x14ac:dyDescent="0.25">
      <c r="A124" s="171" t="s">
        <v>143</v>
      </c>
      <c r="B124" s="171"/>
      <c r="C124" s="171"/>
      <c r="D124" s="171"/>
      <c r="E124" s="171"/>
      <c r="F124" s="171"/>
      <c r="G124" s="63">
        <v>116</v>
      </c>
      <c r="H124" s="75">
        <v>90419667</v>
      </c>
      <c r="I124" s="75">
        <v>84759564</v>
      </c>
    </row>
    <row r="125" spans="1:9" ht="12.75" customHeight="1" x14ac:dyDescent="0.25">
      <c r="A125" s="171" t="s">
        <v>144</v>
      </c>
      <c r="B125" s="171"/>
      <c r="C125" s="171"/>
      <c r="D125" s="171"/>
      <c r="E125" s="171"/>
      <c r="F125" s="171"/>
      <c r="G125" s="63">
        <v>117</v>
      </c>
      <c r="H125" s="75">
        <v>0</v>
      </c>
      <c r="I125" s="75">
        <v>0</v>
      </c>
    </row>
    <row r="126" spans="1:9" ht="12.75" customHeight="1" x14ac:dyDescent="0.25">
      <c r="A126" s="171" t="s">
        <v>145</v>
      </c>
      <c r="B126" s="171"/>
      <c r="C126" s="171"/>
      <c r="D126" s="171"/>
      <c r="E126" s="171"/>
      <c r="F126" s="171"/>
      <c r="G126" s="63">
        <v>118</v>
      </c>
      <c r="H126" s="75">
        <v>147393310</v>
      </c>
      <c r="I126" s="75">
        <v>141200218</v>
      </c>
    </row>
    <row r="127" spans="1:9" x14ac:dyDescent="0.25">
      <c r="A127" s="171" t="s">
        <v>146</v>
      </c>
      <c r="B127" s="171"/>
      <c r="C127" s="171"/>
      <c r="D127" s="171"/>
      <c r="E127" s="171"/>
      <c r="F127" s="171"/>
      <c r="G127" s="63">
        <v>119</v>
      </c>
      <c r="H127" s="75">
        <v>39795904</v>
      </c>
      <c r="I127" s="75">
        <v>186878</v>
      </c>
    </row>
    <row r="128" spans="1:9" x14ac:dyDescent="0.25">
      <c r="A128" s="171" t="s">
        <v>150</v>
      </c>
      <c r="B128" s="171"/>
      <c r="C128" s="171"/>
      <c r="D128" s="171"/>
      <c r="E128" s="171"/>
      <c r="F128" s="171"/>
      <c r="G128" s="63">
        <v>120</v>
      </c>
      <c r="H128" s="75">
        <v>7700248</v>
      </c>
      <c r="I128" s="75">
        <v>8240347</v>
      </c>
    </row>
    <row r="129" spans="1:9" x14ac:dyDescent="0.25">
      <c r="A129" s="171" t="s">
        <v>151</v>
      </c>
      <c r="B129" s="171"/>
      <c r="C129" s="171"/>
      <c r="D129" s="171"/>
      <c r="E129" s="171"/>
      <c r="F129" s="171"/>
      <c r="G129" s="63">
        <v>121</v>
      </c>
      <c r="H129" s="75">
        <v>12479886</v>
      </c>
      <c r="I129" s="75">
        <v>12700984</v>
      </c>
    </row>
    <row r="130" spans="1:9" x14ac:dyDescent="0.25">
      <c r="A130" s="171" t="s">
        <v>152</v>
      </c>
      <c r="B130" s="171"/>
      <c r="C130" s="171"/>
      <c r="D130" s="171"/>
      <c r="E130" s="171"/>
      <c r="F130" s="171"/>
      <c r="G130" s="63">
        <v>122</v>
      </c>
      <c r="H130" s="75">
        <v>81954</v>
      </c>
      <c r="I130" s="75">
        <v>98856</v>
      </c>
    </row>
    <row r="131" spans="1:9" x14ac:dyDescent="0.25">
      <c r="A131" s="171" t="s">
        <v>153</v>
      </c>
      <c r="B131" s="171"/>
      <c r="C131" s="171"/>
      <c r="D131" s="171"/>
      <c r="E131" s="171"/>
      <c r="F131" s="171"/>
      <c r="G131" s="63">
        <v>123</v>
      </c>
      <c r="H131" s="73">
        <v>0</v>
      </c>
      <c r="I131" s="73">
        <v>0</v>
      </c>
    </row>
    <row r="132" spans="1:9" x14ac:dyDescent="0.25">
      <c r="A132" s="171" t="s">
        <v>154</v>
      </c>
      <c r="B132" s="171"/>
      <c r="C132" s="171"/>
      <c r="D132" s="171"/>
      <c r="E132" s="171"/>
      <c r="F132" s="171"/>
      <c r="G132" s="63">
        <v>124</v>
      </c>
      <c r="H132" s="73">
        <v>71505391</v>
      </c>
      <c r="I132" s="73">
        <v>80869818</v>
      </c>
    </row>
    <row r="133" spans="1:9" ht="22.15" customHeight="1" x14ac:dyDescent="0.25">
      <c r="A133" s="191" t="s">
        <v>155</v>
      </c>
      <c r="B133" s="191"/>
      <c r="C133" s="191"/>
      <c r="D133" s="191"/>
      <c r="E133" s="191"/>
      <c r="F133" s="191"/>
      <c r="G133" s="63">
        <v>125</v>
      </c>
      <c r="H133" s="73">
        <v>0</v>
      </c>
      <c r="I133" s="73">
        <v>0</v>
      </c>
    </row>
    <row r="134" spans="1:9" x14ac:dyDescent="0.25">
      <c r="A134" s="173" t="s">
        <v>156</v>
      </c>
      <c r="B134" s="173"/>
      <c r="C134" s="173"/>
      <c r="D134" s="173"/>
      <c r="E134" s="173"/>
      <c r="F134" s="173"/>
      <c r="G134" s="64">
        <v>126</v>
      </c>
      <c r="H134" s="74">
        <f>H75+H99+H106+H118+H133</f>
        <v>986126936</v>
      </c>
      <c r="I134" s="74">
        <f>I75+I99+I106+I118+I133</f>
        <v>1093153615</v>
      </c>
    </row>
    <row r="135" spans="1:9" x14ac:dyDescent="0.25">
      <c r="A135" s="191" t="s">
        <v>157</v>
      </c>
      <c r="B135" s="191"/>
      <c r="C135" s="191"/>
      <c r="D135" s="191"/>
      <c r="E135" s="191"/>
      <c r="F135" s="191"/>
      <c r="G135" s="63">
        <v>127</v>
      </c>
      <c r="H135" s="73">
        <v>0</v>
      </c>
      <c r="I135" s="73">
        <v>0</v>
      </c>
    </row>
  </sheetData>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showGridLines="0" view="pageBreakPreview" zoomScale="110" zoomScaleNormal="100" zoomScaleSheetLayoutView="110" workbookViewId="0">
      <selection sqref="A1:I1"/>
    </sheetView>
  </sheetViews>
  <sheetFormatPr defaultRowHeight="12.5" x14ac:dyDescent="0.25"/>
  <cols>
    <col min="1" max="7" width="9.1796875" style="7"/>
    <col min="8" max="9" width="18.54296875" style="25" customWidth="1"/>
    <col min="10" max="263" width="9.1796875" style="7"/>
    <col min="264" max="264" width="9.81640625" style="7" bestFit="1" customWidth="1"/>
    <col min="265" max="265" width="11.7265625" style="7" bestFit="1" customWidth="1"/>
    <col min="266" max="519" width="9.1796875" style="7"/>
    <col min="520" max="520" width="9.81640625" style="7" bestFit="1" customWidth="1"/>
    <col min="521" max="521" width="11.7265625" style="7" bestFit="1" customWidth="1"/>
    <col min="522" max="775" width="9.1796875" style="7"/>
    <col min="776" max="776" width="9.81640625" style="7" bestFit="1" customWidth="1"/>
    <col min="777" max="777" width="11.7265625" style="7" bestFit="1" customWidth="1"/>
    <col min="778" max="1031" width="9.1796875" style="7"/>
    <col min="1032" max="1032" width="9.81640625" style="7" bestFit="1" customWidth="1"/>
    <col min="1033" max="1033" width="11.7265625" style="7" bestFit="1" customWidth="1"/>
    <col min="1034" max="1287" width="9.1796875" style="7"/>
    <col min="1288" max="1288" width="9.81640625" style="7" bestFit="1" customWidth="1"/>
    <col min="1289" max="1289" width="11.7265625" style="7" bestFit="1" customWidth="1"/>
    <col min="1290" max="1543" width="9.1796875" style="7"/>
    <col min="1544" max="1544" width="9.81640625" style="7" bestFit="1" customWidth="1"/>
    <col min="1545" max="1545" width="11.7265625" style="7" bestFit="1" customWidth="1"/>
    <col min="1546" max="1799" width="9.1796875" style="7"/>
    <col min="1800" max="1800" width="9.81640625" style="7" bestFit="1" customWidth="1"/>
    <col min="1801" max="1801" width="11.7265625" style="7" bestFit="1" customWidth="1"/>
    <col min="1802" max="2055" width="9.1796875" style="7"/>
    <col min="2056" max="2056" width="9.81640625" style="7" bestFit="1" customWidth="1"/>
    <col min="2057" max="2057" width="11.7265625" style="7" bestFit="1" customWidth="1"/>
    <col min="2058" max="2311" width="9.1796875" style="7"/>
    <col min="2312" max="2312" width="9.81640625" style="7" bestFit="1" customWidth="1"/>
    <col min="2313" max="2313" width="11.7265625" style="7" bestFit="1" customWidth="1"/>
    <col min="2314" max="2567" width="9.1796875" style="7"/>
    <col min="2568" max="2568" width="9.81640625" style="7" bestFit="1" customWidth="1"/>
    <col min="2569" max="2569" width="11.7265625" style="7" bestFit="1" customWidth="1"/>
    <col min="2570" max="2823" width="9.1796875" style="7"/>
    <col min="2824" max="2824" width="9.81640625" style="7" bestFit="1" customWidth="1"/>
    <col min="2825" max="2825" width="11.7265625" style="7" bestFit="1" customWidth="1"/>
    <col min="2826" max="3079" width="9.1796875" style="7"/>
    <col min="3080" max="3080" width="9.81640625" style="7" bestFit="1" customWidth="1"/>
    <col min="3081" max="3081" width="11.7265625" style="7" bestFit="1" customWidth="1"/>
    <col min="3082" max="3335" width="9.1796875" style="7"/>
    <col min="3336" max="3336" width="9.81640625" style="7" bestFit="1" customWidth="1"/>
    <col min="3337" max="3337" width="11.7265625" style="7" bestFit="1" customWidth="1"/>
    <col min="3338" max="3591" width="9.1796875" style="7"/>
    <col min="3592" max="3592" width="9.81640625" style="7" bestFit="1" customWidth="1"/>
    <col min="3593" max="3593" width="11.7265625" style="7" bestFit="1" customWidth="1"/>
    <col min="3594" max="3847" width="9.1796875" style="7"/>
    <col min="3848" max="3848" width="9.81640625" style="7" bestFit="1" customWidth="1"/>
    <col min="3849" max="3849" width="11.7265625" style="7" bestFit="1" customWidth="1"/>
    <col min="3850" max="4103" width="9.1796875" style="7"/>
    <col min="4104" max="4104" width="9.81640625" style="7" bestFit="1" customWidth="1"/>
    <col min="4105" max="4105" width="11.7265625" style="7" bestFit="1" customWidth="1"/>
    <col min="4106" max="4359" width="9.1796875" style="7"/>
    <col min="4360" max="4360" width="9.81640625" style="7" bestFit="1" customWidth="1"/>
    <col min="4361" max="4361" width="11.7265625" style="7" bestFit="1" customWidth="1"/>
    <col min="4362" max="4615" width="9.1796875" style="7"/>
    <col min="4616" max="4616" width="9.81640625" style="7" bestFit="1" customWidth="1"/>
    <col min="4617" max="4617" width="11.7265625" style="7" bestFit="1" customWidth="1"/>
    <col min="4618" max="4871" width="9.1796875" style="7"/>
    <col min="4872" max="4872" width="9.81640625" style="7" bestFit="1" customWidth="1"/>
    <col min="4873" max="4873" width="11.7265625" style="7" bestFit="1" customWidth="1"/>
    <col min="4874" max="5127" width="9.1796875" style="7"/>
    <col min="5128" max="5128" width="9.81640625" style="7" bestFit="1" customWidth="1"/>
    <col min="5129" max="5129" width="11.7265625" style="7" bestFit="1" customWidth="1"/>
    <col min="5130" max="5383" width="9.1796875" style="7"/>
    <col min="5384" max="5384" width="9.81640625" style="7" bestFit="1" customWidth="1"/>
    <col min="5385" max="5385" width="11.7265625" style="7" bestFit="1" customWidth="1"/>
    <col min="5386" max="5639" width="9.1796875" style="7"/>
    <col min="5640" max="5640" width="9.81640625" style="7" bestFit="1" customWidth="1"/>
    <col min="5641" max="5641" width="11.7265625" style="7" bestFit="1" customWidth="1"/>
    <col min="5642" max="5895" width="9.1796875" style="7"/>
    <col min="5896" max="5896" width="9.81640625" style="7" bestFit="1" customWidth="1"/>
    <col min="5897" max="5897" width="11.7265625" style="7" bestFit="1" customWidth="1"/>
    <col min="5898" max="6151" width="9.1796875" style="7"/>
    <col min="6152" max="6152" width="9.81640625" style="7" bestFit="1" customWidth="1"/>
    <col min="6153" max="6153" width="11.7265625" style="7" bestFit="1" customWidth="1"/>
    <col min="6154" max="6407" width="9.1796875" style="7"/>
    <col min="6408" max="6408" width="9.81640625" style="7" bestFit="1" customWidth="1"/>
    <col min="6409" max="6409" width="11.7265625" style="7" bestFit="1" customWidth="1"/>
    <col min="6410" max="6663" width="9.1796875" style="7"/>
    <col min="6664" max="6664" width="9.81640625" style="7" bestFit="1" customWidth="1"/>
    <col min="6665" max="6665" width="11.7265625" style="7" bestFit="1" customWidth="1"/>
    <col min="6666" max="6919" width="9.1796875" style="7"/>
    <col min="6920" max="6920" width="9.81640625" style="7" bestFit="1" customWidth="1"/>
    <col min="6921" max="6921" width="11.7265625" style="7" bestFit="1" customWidth="1"/>
    <col min="6922" max="7175" width="9.1796875" style="7"/>
    <col min="7176" max="7176" width="9.81640625" style="7" bestFit="1" customWidth="1"/>
    <col min="7177" max="7177" width="11.7265625" style="7" bestFit="1" customWidth="1"/>
    <col min="7178" max="7431" width="9.1796875" style="7"/>
    <col min="7432" max="7432" width="9.81640625" style="7" bestFit="1" customWidth="1"/>
    <col min="7433" max="7433" width="11.7265625" style="7" bestFit="1" customWidth="1"/>
    <col min="7434" max="7687" width="9.1796875" style="7"/>
    <col min="7688" max="7688" width="9.81640625" style="7" bestFit="1" customWidth="1"/>
    <col min="7689" max="7689" width="11.7265625" style="7" bestFit="1" customWidth="1"/>
    <col min="7690" max="7943" width="9.1796875" style="7"/>
    <col min="7944" max="7944" width="9.81640625" style="7" bestFit="1" customWidth="1"/>
    <col min="7945" max="7945" width="11.7265625" style="7" bestFit="1" customWidth="1"/>
    <col min="7946" max="8199" width="9.1796875" style="7"/>
    <col min="8200" max="8200" width="9.81640625" style="7" bestFit="1" customWidth="1"/>
    <col min="8201" max="8201" width="11.7265625" style="7" bestFit="1" customWidth="1"/>
    <col min="8202" max="8455" width="9.1796875" style="7"/>
    <col min="8456" max="8456" width="9.81640625" style="7" bestFit="1" customWidth="1"/>
    <col min="8457" max="8457" width="11.7265625" style="7" bestFit="1" customWidth="1"/>
    <col min="8458" max="8711" width="9.1796875" style="7"/>
    <col min="8712" max="8712" width="9.81640625" style="7" bestFit="1" customWidth="1"/>
    <col min="8713" max="8713" width="11.7265625" style="7" bestFit="1" customWidth="1"/>
    <col min="8714" max="8967" width="9.1796875" style="7"/>
    <col min="8968" max="8968" width="9.81640625" style="7" bestFit="1" customWidth="1"/>
    <col min="8969" max="8969" width="11.7265625" style="7" bestFit="1" customWidth="1"/>
    <col min="8970" max="9223" width="9.1796875" style="7"/>
    <col min="9224" max="9224" width="9.81640625" style="7" bestFit="1" customWidth="1"/>
    <col min="9225" max="9225" width="11.7265625" style="7" bestFit="1" customWidth="1"/>
    <col min="9226" max="9479" width="9.1796875" style="7"/>
    <col min="9480" max="9480" width="9.81640625" style="7" bestFit="1" customWidth="1"/>
    <col min="9481" max="9481" width="11.7265625" style="7" bestFit="1" customWidth="1"/>
    <col min="9482" max="9735" width="9.1796875" style="7"/>
    <col min="9736" max="9736" width="9.81640625" style="7" bestFit="1" customWidth="1"/>
    <col min="9737" max="9737" width="11.7265625" style="7" bestFit="1" customWidth="1"/>
    <col min="9738" max="9991" width="9.1796875" style="7"/>
    <col min="9992" max="9992" width="9.81640625" style="7" bestFit="1" customWidth="1"/>
    <col min="9993" max="9993" width="11.7265625" style="7" bestFit="1" customWidth="1"/>
    <col min="9994" max="10247" width="9.1796875" style="7"/>
    <col min="10248" max="10248" width="9.81640625" style="7" bestFit="1" customWidth="1"/>
    <col min="10249" max="10249" width="11.7265625" style="7" bestFit="1" customWidth="1"/>
    <col min="10250" max="10503" width="9.1796875" style="7"/>
    <col min="10504" max="10504" width="9.81640625" style="7" bestFit="1" customWidth="1"/>
    <col min="10505" max="10505" width="11.7265625" style="7" bestFit="1" customWidth="1"/>
    <col min="10506" max="10759" width="9.1796875" style="7"/>
    <col min="10760" max="10760" width="9.81640625" style="7" bestFit="1" customWidth="1"/>
    <col min="10761" max="10761" width="11.7265625" style="7" bestFit="1" customWidth="1"/>
    <col min="10762" max="11015" width="9.1796875" style="7"/>
    <col min="11016" max="11016" width="9.81640625" style="7" bestFit="1" customWidth="1"/>
    <col min="11017" max="11017" width="11.7265625" style="7" bestFit="1" customWidth="1"/>
    <col min="11018" max="11271" width="9.1796875" style="7"/>
    <col min="11272" max="11272" width="9.81640625" style="7" bestFit="1" customWidth="1"/>
    <col min="11273" max="11273" width="11.7265625" style="7" bestFit="1" customWidth="1"/>
    <col min="11274" max="11527" width="9.1796875" style="7"/>
    <col min="11528" max="11528" width="9.81640625" style="7" bestFit="1" customWidth="1"/>
    <col min="11529" max="11529" width="11.7265625" style="7" bestFit="1" customWidth="1"/>
    <col min="11530" max="11783" width="9.1796875" style="7"/>
    <col min="11784" max="11784" width="9.81640625" style="7" bestFit="1" customWidth="1"/>
    <col min="11785" max="11785" width="11.7265625" style="7" bestFit="1" customWidth="1"/>
    <col min="11786" max="12039" width="9.1796875" style="7"/>
    <col min="12040" max="12040" width="9.81640625" style="7" bestFit="1" customWidth="1"/>
    <col min="12041" max="12041" width="11.7265625" style="7" bestFit="1" customWidth="1"/>
    <col min="12042" max="12295" width="9.1796875" style="7"/>
    <col min="12296" max="12296" width="9.81640625" style="7" bestFit="1" customWidth="1"/>
    <col min="12297" max="12297" width="11.7265625" style="7" bestFit="1" customWidth="1"/>
    <col min="12298" max="12551" width="9.1796875" style="7"/>
    <col min="12552" max="12552" width="9.81640625" style="7" bestFit="1" customWidth="1"/>
    <col min="12553" max="12553" width="11.7265625" style="7" bestFit="1" customWidth="1"/>
    <col min="12554" max="12807" width="9.1796875" style="7"/>
    <col min="12808" max="12808" width="9.81640625" style="7" bestFit="1" customWidth="1"/>
    <col min="12809" max="12809" width="11.7265625" style="7" bestFit="1" customWidth="1"/>
    <col min="12810" max="13063" width="9.1796875" style="7"/>
    <col min="13064" max="13064" width="9.81640625" style="7" bestFit="1" customWidth="1"/>
    <col min="13065" max="13065" width="11.7265625" style="7" bestFit="1" customWidth="1"/>
    <col min="13066" max="13319" width="9.1796875" style="7"/>
    <col min="13320" max="13320" width="9.81640625" style="7" bestFit="1" customWidth="1"/>
    <col min="13321" max="13321" width="11.7265625" style="7" bestFit="1" customWidth="1"/>
    <col min="13322" max="13575" width="9.1796875" style="7"/>
    <col min="13576" max="13576" width="9.81640625" style="7" bestFit="1" customWidth="1"/>
    <col min="13577" max="13577" width="11.7265625" style="7" bestFit="1" customWidth="1"/>
    <col min="13578" max="13831" width="9.1796875" style="7"/>
    <col min="13832" max="13832" width="9.81640625" style="7" bestFit="1" customWidth="1"/>
    <col min="13833" max="13833" width="11.7265625" style="7" bestFit="1" customWidth="1"/>
    <col min="13834" max="14087" width="9.1796875" style="7"/>
    <col min="14088" max="14088" width="9.81640625" style="7" bestFit="1" customWidth="1"/>
    <col min="14089" max="14089" width="11.7265625" style="7" bestFit="1" customWidth="1"/>
    <col min="14090" max="14343" width="9.1796875" style="7"/>
    <col min="14344" max="14344" width="9.81640625" style="7" bestFit="1" customWidth="1"/>
    <col min="14345" max="14345" width="11.7265625" style="7" bestFit="1" customWidth="1"/>
    <col min="14346" max="14599" width="9.1796875" style="7"/>
    <col min="14600" max="14600" width="9.81640625" style="7" bestFit="1" customWidth="1"/>
    <col min="14601" max="14601" width="11.7265625" style="7" bestFit="1" customWidth="1"/>
    <col min="14602" max="14855" width="9.1796875" style="7"/>
    <col min="14856" max="14856" width="9.81640625" style="7" bestFit="1" customWidth="1"/>
    <col min="14857" max="14857" width="11.7265625" style="7" bestFit="1" customWidth="1"/>
    <col min="14858" max="15111" width="9.1796875" style="7"/>
    <col min="15112" max="15112" width="9.81640625" style="7" bestFit="1" customWidth="1"/>
    <col min="15113" max="15113" width="11.7265625" style="7" bestFit="1" customWidth="1"/>
    <col min="15114" max="15367" width="9.1796875" style="7"/>
    <col min="15368" max="15368" width="9.81640625" style="7" bestFit="1" customWidth="1"/>
    <col min="15369" max="15369" width="11.7265625" style="7" bestFit="1" customWidth="1"/>
    <col min="15370" max="15623" width="9.1796875" style="7"/>
    <col min="15624" max="15624" width="9.81640625" style="7" bestFit="1" customWidth="1"/>
    <col min="15625" max="15625" width="11.7265625" style="7" bestFit="1" customWidth="1"/>
    <col min="15626" max="15879" width="9.1796875" style="7"/>
    <col min="15880" max="15880" width="9.81640625" style="7" bestFit="1" customWidth="1"/>
    <col min="15881" max="15881" width="11.7265625" style="7" bestFit="1" customWidth="1"/>
    <col min="15882" max="16135" width="9.1796875" style="7"/>
    <col min="16136" max="16136" width="9.81640625" style="7" bestFit="1" customWidth="1"/>
    <col min="16137" max="16137" width="11.7265625" style="7" bestFit="1" customWidth="1"/>
    <col min="16138" max="16384" width="9.1796875" style="7"/>
  </cols>
  <sheetData>
    <row r="1" spans="1:9" x14ac:dyDescent="0.25">
      <c r="A1" s="200" t="s">
        <v>158</v>
      </c>
      <c r="B1" s="177"/>
      <c r="C1" s="177"/>
      <c r="D1" s="177"/>
      <c r="E1" s="177"/>
      <c r="F1" s="177"/>
      <c r="G1" s="177"/>
      <c r="H1" s="177"/>
      <c r="I1" s="177"/>
    </row>
    <row r="2" spans="1:9" x14ac:dyDescent="0.25">
      <c r="A2" s="199" t="s">
        <v>493</v>
      </c>
      <c r="B2" s="179"/>
      <c r="C2" s="179"/>
      <c r="D2" s="179"/>
      <c r="E2" s="179"/>
      <c r="F2" s="179"/>
      <c r="G2" s="179"/>
      <c r="H2" s="179"/>
      <c r="I2" s="179"/>
    </row>
    <row r="3" spans="1:9" x14ac:dyDescent="0.25">
      <c r="A3" s="208" t="s">
        <v>40</v>
      </c>
      <c r="B3" s="209"/>
      <c r="C3" s="209"/>
      <c r="D3" s="209"/>
      <c r="E3" s="209"/>
      <c r="F3" s="209"/>
      <c r="G3" s="209"/>
      <c r="H3" s="209"/>
      <c r="I3" s="209"/>
    </row>
    <row r="4" spans="1:9" x14ac:dyDescent="0.25">
      <c r="A4" s="198" t="s">
        <v>492</v>
      </c>
      <c r="B4" s="183"/>
      <c r="C4" s="183"/>
      <c r="D4" s="183"/>
      <c r="E4" s="183"/>
      <c r="F4" s="183"/>
      <c r="G4" s="183"/>
      <c r="H4" s="183"/>
      <c r="I4" s="184"/>
    </row>
    <row r="5" spans="1:9" ht="22" x14ac:dyDescent="0.25">
      <c r="A5" s="196" t="s">
        <v>41</v>
      </c>
      <c r="B5" s="188"/>
      <c r="C5" s="188"/>
      <c r="D5" s="188"/>
      <c r="E5" s="188"/>
      <c r="F5" s="188"/>
      <c r="G5" s="65" t="s">
        <v>159</v>
      </c>
      <c r="H5" s="66" t="s">
        <v>160</v>
      </c>
      <c r="I5" s="66" t="s">
        <v>161</v>
      </c>
    </row>
    <row r="6" spans="1:9" x14ac:dyDescent="0.25">
      <c r="A6" s="197">
        <v>1</v>
      </c>
      <c r="B6" s="186"/>
      <c r="C6" s="186"/>
      <c r="D6" s="186"/>
      <c r="E6" s="186"/>
      <c r="F6" s="186"/>
      <c r="G6" s="67">
        <v>2</v>
      </c>
      <c r="H6" s="66">
        <v>3</v>
      </c>
      <c r="I6" s="66">
        <v>4</v>
      </c>
    </row>
    <row r="7" spans="1:9" x14ac:dyDescent="0.25">
      <c r="A7" s="173" t="s">
        <v>162</v>
      </c>
      <c r="B7" s="173"/>
      <c r="C7" s="173"/>
      <c r="D7" s="173"/>
      <c r="E7" s="173"/>
      <c r="F7" s="173"/>
      <c r="G7" s="64">
        <v>1</v>
      </c>
      <c r="H7" s="74">
        <f>SUM(H8:H12)</f>
        <v>1096513448</v>
      </c>
      <c r="I7" s="74">
        <f>SUM(I8:I12)</f>
        <v>1207136012</v>
      </c>
    </row>
    <row r="8" spans="1:9" x14ac:dyDescent="0.25">
      <c r="A8" s="171" t="s">
        <v>163</v>
      </c>
      <c r="B8" s="171"/>
      <c r="C8" s="171"/>
      <c r="D8" s="171"/>
      <c r="E8" s="171"/>
      <c r="F8" s="171"/>
      <c r="G8" s="63">
        <v>2</v>
      </c>
      <c r="H8" s="73">
        <v>0</v>
      </c>
      <c r="I8" s="73">
        <v>0</v>
      </c>
    </row>
    <row r="9" spans="1:9" x14ac:dyDescent="0.25">
      <c r="A9" s="171" t="s">
        <v>164</v>
      </c>
      <c r="B9" s="171"/>
      <c r="C9" s="171"/>
      <c r="D9" s="171"/>
      <c r="E9" s="171"/>
      <c r="F9" s="171"/>
      <c r="G9" s="63">
        <v>3</v>
      </c>
      <c r="H9" s="73">
        <v>1080257795</v>
      </c>
      <c r="I9" s="73">
        <v>1190018686</v>
      </c>
    </row>
    <row r="10" spans="1:9" x14ac:dyDescent="0.25">
      <c r="A10" s="171" t="s">
        <v>165</v>
      </c>
      <c r="B10" s="171"/>
      <c r="C10" s="171"/>
      <c r="D10" s="171"/>
      <c r="E10" s="171"/>
      <c r="F10" s="171"/>
      <c r="G10" s="63">
        <v>4</v>
      </c>
      <c r="H10" s="73">
        <v>0</v>
      </c>
      <c r="I10" s="73">
        <v>0</v>
      </c>
    </row>
    <row r="11" spans="1:9" x14ac:dyDescent="0.25">
      <c r="A11" s="171" t="s">
        <v>166</v>
      </c>
      <c r="B11" s="171"/>
      <c r="C11" s="171"/>
      <c r="D11" s="171"/>
      <c r="E11" s="171"/>
      <c r="F11" s="171"/>
      <c r="G11" s="63">
        <v>5</v>
      </c>
      <c r="H11" s="73">
        <v>0</v>
      </c>
      <c r="I11" s="73">
        <v>0</v>
      </c>
    </row>
    <row r="12" spans="1:9" x14ac:dyDescent="0.25">
      <c r="A12" s="171" t="s">
        <v>167</v>
      </c>
      <c r="B12" s="171"/>
      <c r="C12" s="171"/>
      <c r="D12" s="171"/>
      <c r="E12" s="171"/>
      <c r="F12" s="171"/>
      <c r="G12" s="63">
        <v>6</v>
      </c>
      <c r="H12" s="73">
        <v>16255653</v>
      </c>
      <c r="I12" s="73">
        <v>17117326</v>
      </c>
    </row>
    <row r="13" spans="1:9" ht="16.5" customHeight="1" x14ac:dyDescent="0.25">
      <c r="A13" s="173" t="s">
        <v>168</v>
      </c>
      <c r="B13" s="173"/>
      <c r="C13" s="173"/>
      <c r="D13" s="173"/>
      <c r="E13" s="173"/>
      <c r="F13" s="173"/>
      <c r="G13" s="64">
        <v>7</v>
      </c>
      <c r="H13" s="74">
        <f>H14+H15+H19+H23+H24+H25+H28+H35</f>
        <v>1050701271</v>
      </c>
      <c r="I13" s="74">
        <f>I14+I15+I19+I23+I24+I25+I28+I35</f>
        <v>1154516807</v>
      </c>
    </row>
    <row r="14" spans="1:9" x14ac:dyDescent="0.25">
      <c r="A14" s="171" t="s">
        <v>169</v>
      </c>
      <c r="B14" s="171"/>
      <c r="C14" s="171"/>
      <c r="D14" s="171"/>
      <c r="E14" s="171"/>
      <c r="F14" s="171"/>
      <c r="G14" s="63">
        <v>8</v>
      </c>
      <c r="H14" s="73">
        <v>3131998</v>
      </c>
      <c r="I14" s="73">
        <v>-5056975</v>
      </c>
    </row>
    <row r="15" spans="1:9" x14ac:dyDescent="0.25">
      <c r="A15" s="207" t="s">
        <v>170</v>
      </c>
      <c r="B15" s="207"/>
      <c r="C15" s="207"/>
      <c r="D15" s="207"/>
      <c r="E15" s="207"/>
      <c r="F15" s="207"/>
      <c r="G15" s="64">
        <v>9</v>
      </c>
      <c r="H15" s="74">
        <f>SUM(H16:H18)</f>
        <v>681225534</v>
      </c>
      <c r="I15" s="74">
        <f>SUM(I16:I18)</f>
        <v>762451193</v>
      </c>
    </row>
    <row r="16" spans="1:9" x14ac:dyDescent="0.25">
      <c r="A16" s="201" t="s">
        <v>171</v>
      </c>
      <c r="B16" s="201"/>
      <c r="C16" s="201"/>
      <c r="D16" s="201"/>
      <c r="E16" s="201"/>
      <c r="F16" s="201"/>
      <c r="G16" s="63">
        <v>10</v>
      </c>
      <c r="H16" s="73">
        <v>358714015</v>
      </c>
      <c r="I16" s="73">
        <v>411580238</v>
      </c>
    </row>
    <row r="17" spans="1:9" x14ac:dyDescent="0.25">
      <c r="A17" s="201" t="s">
        <v>172</v>
      </c>
      <c r="B17" s="201"/>
      <c r="C17" s="201"/>
      <c r="D17" s="201"/>
      <c r="E17" s="201"/>
      <c r="F17" s="201"/>
      <c r="G17" s="63">
        <v>11</v>
      </c>
      <c r="H17" s="73">
        <v>322511519</v>
      </c>
      <c r="I17" s="73">
        <v>350870955</v>
      </c>
    </row>
    <row r="18" spans="1:9" x14ac:dyDescent="0.25">
      <c r="A18" s="201" t="s">
        <v>173</v>
      </c>
      <c r="B18" s="201"/>
      <c r="C18" s="201"/>
      <c r="D18" s="201"/>
      <c r="E18" s="201"/>
      <c r="F18" s="201"/>
      <c r="G18" s="63">
        <v>12</v>
      </c>
      <c r="H18" s="73">
        <v>0</v>
      </c>
      <c r="I18" s="73">
        <v>0</v>
      </c>
    </row>
    <row r="19" spans="1:9" x14ac:dyDescent="0.25">
      <c r="A19" s="207" t="s">
        <v>174</v>
      </c>
      <c r="B19" s="207"/>
      <c r="C19" s="207"/>
      <c r="D19" s="207"/>
      <c r="E19" s="207"/>
      <c r="F19" s="207"/>
      <c r="G19" s="64">
        <v>13</v>
      </c>
      <c r="H19" s="74">
        <f>SUM(H20:H22)</f>
        <v>152946895</v>
      </c>
      <c r="I19" s="74">
        <f>SUM(I20:I22)</f>
        <v>170714786</v>
      </c>
    </row>
    <row r="20" spans="1:9" x14ac:dyDescent="0.25">
      <c r="A20" s="201" t="s">
        <v>175</v>
      </c>
      <c r="B20" s="201"/>
      <c r="C20" s="201"/>
      <c r="D20" s="201"/>
      <c r="E20" s="201"/>
      <c r="F20" s="201"/>
      <c r="G20" s="63">
        <v>14</v>
      </c>
      <c r="H20" s="73">
        <v>98923899</v>
      </c>
      <c r="I20" s="73">
        <v>109951135</v>
      </c>
    </row>
    <row r="21" spans="1:9" x14ac:dyDescent="0.25">
      <c r="A21" s="201" t="s">
        <v>176</v>
      </c>
      <c r="B21" s="201"/>
      <c r="C21" s="201"/>
      <c r="D21" s="201"/>
      <c r="E21" s="201"/>
      <c r="F21" s="201"/>
      <c r="G21" s="63">
        <v>15</v>
      </c>
      <c r="H21" s="73">
        <v>36963104</v>
      </c>
      <c r="I21" s="73">
        <v>41575131</v>
      </c>
    </row>
    <row r="22" spans="1:9" x14ac:dyDescent="0.25">
      <c r="A22" s="201" t="s">
        <v>177</v>
      </c>
      <c r="B22" s="201"/>
      <c r="C22" s="201"/>
      <c r="D22" s="201"/>
      <c r="E22" s="201"/>
      <c r="F22" s="201"/>
      <c r="G22" s="63">
        <v>16</v>
      </c>
      <c r="H22" s="73">
        <v>17059892</v>
      </c>
      <c r="I22" s="73">
        <v>19188520</v>
      </c>
    </row>
    <row r="23" spans="1:9" x14ac:dyDescent="0.25">
      <c r="A23" s="171" t="s">
        <v>178</v>
      </c>
      <c r="B23" s="171"/>
      <c r="C23" s="171"/>
      <c r="D23" s="171"/>
      <c r="E23" s="171"/>
      <c r="F23" s="171"/>
      <c r="G23" s="63">
        <v>17</v>
      </c>
      <c r="H23" s="73">
        <v>51212178</v>
      </c>
      <c r="I23" s="73">
        <v>53405295</v>
      </c>
    </row>
    <row r="24" spans="1:9" x14ac:dyDescent="0.25">
      <c r="A24" s="171" t="s">
        <v>179</v>
      </c>
      <c r="B24" s="171"/>
      <c r="C24" s="171"/>
      <c r="D24" s="171"/>
      <c r="E24" s="171"/>
      <c r="F24" s="171"/>
      <c r="G24" s="63">
        <v>18</v>
      </c>
      <c r="H24" s="73">
        <v>137458846</v>
      </c>
      <c r="I24" s="73">
        <v>136014195</v>
      </c>
    </row>
    <row r="25" spans="1:9" x14ac:dyDescent="0.25">
      <c r="A25" s="207" t="s">
        <v>180</v>
      </c>
      <c r="B25" s="207"/>
      <c r="C25" s="207"/>
      <c r="D25" s="207"/>
      <c r="E25" s="207"/>
      <c r="F25" s="207"/>
      <c r="G25" s="64">
        <v>19</v>
      </c>
      <c r="H25" s="74">
        <f>H26+H27</f>
        <v>0</v>
      </c>
      <c r="I25" s="74">
        <f>I26+I27</f>
        <v>0</v>
      </c>
    </row>
    <row r="26" spans="1:9" x14ac:dyDescent="0.25">
      <c r="A26" s="201" t="s">
        <v>181</v>
      </c>
      <c r="B26" s="201"/>
      <c r="C26" s="201"/>
      <c r="D26" s="201"/>
      <c r="E26" s="201"/>
      <c r="F26" s="201"/>
      <c r="G26" s="63">
        <v>20</v>
      </c>
      <c r="H26" s="73">
        <v>0</v>
      </c>
      <c r="I26" s="73">
        <v>0</v>
      </c>
    </row>
    <row r="27" spans="1:9" x14ac:dyDescent="0.25">
      <c r="A27" s="201" t="s">
        <v>182</v>
      </c>
      <c r="B27" s="201"/>
      <c r="C27" s="201"/>
      <c r="D27" s="201"/>
      <c r="E27" s="201"/>
      <c r="F27" s="201"/>
      <c r="G27" s="63">
        <v>21</v>
      </c>
      <c r="H27" s="73">
        <v>0</v>
      </c>
      <c r="I27" s="73">
        <v>0</v>
      </c>
    </row>
    <row r="28" spans="1:9" x14ac:dyDescent="0.25">
      <c r="A28" s="207" t="s">
        <v>183</v>
      </c>
      <c r="B28" s="207"/>
      <c r="C28" s="207"/>
      <c r="D28" s="207"/>
      <c r="E28" s="207"/>
      <c r="F28" s="207"/>
      <c r="G28" s="64">
        <v>22</v>
      </c>
      <c r="H28" s="74">
        <f>SUM(H29:H34)</f>
        <v>0</v>
      </c>
      <c r="I28" s="74">
        <f>SUM(I29:I34)</f>
        <v>0</v>
      </c>
    </row>
    <row r="29" spans="1:9" x14ac:dyDescent="0.25">
      <c r="A29" s="201" t="s">
        <v>184</v>
      </c>
      <c r="B29" s="201"/>
      <c r="C29" s="201"/>
      <c r="D29" s="201"/>
      <c r="E29" s="201"/>
      <c r="F29" s="201"/>
      <c r="G29" s="63">
        <v>23</v>
      </c>
      <c r="H29" s="73">
        <v>0</v>
      </c>
      <c r="I29" s="73">
        <v>0</v>
      </c>
    </row>
    <row r="30" spans="1:9" x14ac:dyDescent="0.25">
      <c r="A30" s="201" t="s">
        <v>185</v>
      </c>
      <c r="B30" s="201"/>
      <c r="C30" s="201"/>
      <c r="D30" s="201"/>
      <c r="E30" s="201"/>
      <c r="F30" s="201"/>
      <c r="G30" s="63">
        <v>24</v>
      </c>
      <c r="H30" s="73">
        <v>0</v>
      </c>
      <c r="I30" s="73">
        <v>0</v>
      </c>
    </row>
    <row r="31" spans="1:9" x14ac:dyDescent="0.25">
      <c r="A31" s="201" t="s">
        <v>186</v>
      </c>
      <c r="B31" s="201"/>
      <c r="C31" s="201"/>
      <c r="D31" s="201"/>
      <c r="E31" s="201"/>
      <c r="F31" s="201"/>
      <c r="G31" s="63">
        <v>25</v>
      </c>
      <c r="H31" s="73">
        <v>0</v>
      </c>
      <c r="I31" s="73">
        <v>0</v>
      </c>
    </row>
    <row r="32" spans="1:9" x14ac:dyDescent="0.25">
      <c r="A32" s="201" t="s">
        <v>187</v>
      </c>
      <c r="B32" s="201"/>
      <c r="C32" s="201"/>
      <c r="D32" s="201"/>
      <c r="E32" s="201"/>
      <c r="F32" s="201"/>
      <c r="G32" s="63">
        <v>26</v>
      </c>
      <c r="H32" s="73">
        <v>0</v>
      </c>
      <c r="I32" s="73">
        <v>0</v>
      </c>
    </row>
    <row r="33" spans="1:9" x14ac:dyDescent="0.25">
      <c r="A33" s="201" t="s">
        <v>188</v>
      </c>
      <c r="B33" s="201"/>
      <c r="C33" s="201"/>
      <c r="D33" s="201"/>
      <c r="E33" s="201"/>
      <c r="F33" s="201"/>
      <c r="G33" s="63">
        <v>27</v>
      </c>
      <c r="H33" s="73">
        <v>0</v>
      </c>
      <c r="I33" s="73">
        <v>0</v>
      </c>
    </row>
    <row r="34" spans="1:9" x14ac:dyDescent="0.25">
      <c r="A34" s="201" t="s">
        <v>189</v>
      </c>
      <c r="B34" s="201"/>
      <c r="C34" s="201"/>
      <c r="D34" s="201"/>
      <c r="E34" s="201"/>
      <c r="F34" s="201"/>
      <c r="G34" s="63">
        <v>28</v>
      </c>
      <c r="H34" s="73">
        <v>0</v>
      </c>
      <c r="I34" s="73">
        <v>0</v>
      </c>
    </row>
    <row r="35" spans="1:9" x14ac:dyDescent="0.25">
      <c r="A35" s="171" t="s">
        <v>190</v>
      </c>
      <c r="B35" s="171"/>
      <c r="C35" s="171"/>
      <c r="D35" s="171"/>
      <c r="E35" s="171"/>
      <c r="F35" s="171"/>
      <c r="G35" s="63">
        <v>29</v>
      </c>
      <c r="H35" s="73">
        <v>24725820</v>
      </c>
      <c r="I35" s="73">
        <v>36988313</v>
      </c>
    </row>
    <row r="36" spans="1:9" x14ac:dyDescent="0.25">
      <c r="A36" s="173" t="s">
        <v>191</v>
      </c>
      <c r="B36" s="173"/>
      <c r="C36" s="173"/>
      <c r="D36" s="173"/>
      <c r="E36" s="173"/>
      <c r="F36" s="173"/>
      <c r="G36" s="64">
        <v>30</v>
      </c>
      <c r="H36" s="74">
        <f>SUM(H37:H46)</f>
        <v>108857</v>
      </c>
      <c r="I36" s="74">
        <f>SUM(I37:I46)</f>
        <v>108689</v>
      </c>
    </row>
    <row r="37" spans="1:9" x14ac:dyDescent="0.25">
      <c r="A37" s="171" t="s">
        <v>192</v>
      </c>
      <c r="B37" s="171"/>
      <c r="C37" s="171"/>
      <c r="D37" s="171"/>
      <c r="E37" s="171"/>
      <c r="F37" s="171"/>
      <c r="G37" s="63">
        <v>31</v>
      </c>
      <c r="H37" s="73">
        <v>0</v>
      </c>
      <c r="I37" s="73">
        <v>0</v>
      </c>
    </row>
    <row r="38" spans="1:9" ht="25.15" customHeight="1" x14ac:dyDescent="0.25">
      <c r="A38" s="171" t="s">
        <v>193</v>
      </c>
      <c r="B38" s="171"/>
      <c r="C38" s="171"/>
      <c r="D38" s="171"/>
      <c r="E38" s="171"/>
      <c r="F38" s="171"/>
      <c r="G38" s="63">
        <v>32</v>
      </c>
      <c r="H38" s="73">
        <v>0</v>
      </c>
      <c r="I38" s="73">
        <v>0</v>
      </c>
    </row>
    <row r="39" spans="1:9" ht="28.15" customHeight="1" x14ac:dyDescent="0.25">
      <c r="A39" s="171" t="s">
        <v>194</v>
      </c>
      <c r="B39" s="171"/>
      <c r="C39" s="171"/>
      <c r="D39" s="171"/>
      <c r="E39" s="171"/>
      <c r="F39" s="171"/>
      <c r="G39" s="63">
        <v>33</v>
      </c>
      <c r="H39" s="73">
        <v>0</v>
      </c>
      <c r="I39" s="73">
        <v>0</v>
      </c>
    </row>
    <row r="40" spans="1:9" ht="28.15" customHeight="1" x14ac:dyDescent="0.25">
      <c r="A40" s="171" t="s">
        <v>195</v>
      </c>
      <c r="B40" s="171"/>
      <c r="C40" s="171"/>
      <c r="D40" s="171"/>
      <c r="E40" s="171"/>
      <c r="F40" s="171"/>
      <c r="G40" s="63">
        <v>34</v>
      </c>
      <c r="H40" s="73">
        <v>0</v>
      </c>
      <c r="I40" s="73">
        <v>0</v>
      </c>
    </row>
    <row r="41" spans="1:9" ht="22.9" customHeight="1" x14ac:dyDescent="0.25">
      <c r="A41" s="171" t="s">
        <v>196</v>
      </c>
      <c r="B41" s="171"/>
      <c r="C41" s="171"/>
      <c r="D41" s="171"/>
      <c r="E41" s="171"/>
      <c r="F41" s="171"/>
      <c r="G41" s="63">
        <v>35</v>
      </c>
      <c r="H41" s="73">
        <v>0</v>
      </c>
      <c r="I41" s="73">
        <v>0</v>
      </c>
    </row>
    <row r="42" spans="1:9" x14ac:dyDescent="0.25">
      <c r="A42" s="171" t="s">
        <v>197</v>
      </c>
      <c r="B42" s="171"/>
      <c r="C42" s="171"/>
      <c r="D42" s="171"/>
      <c r="E42" s="171"/>
      <c r="F42" s="171"/>
      <c r="G42" s="63">
        <v>36</v>
      </c>
      <c r="H42" s="73">
        <v>0</v>
      </c>
      <c r="I42" s="73">
        <v>0</v>
      </c>
    </row>
    <row r="43" spans="1:9" x14ac:dyDescent="0.25">
      <c r="A43" s="171" t="s">
        <v>198</v>
      </c>
      <c r="B43" s="171"/>
      <c r="C43" s="171"/>
      <c r="D43" s="171"/>
      <c r="E43" s="171"/>
      <c r="F43" s="171"/>
      <c r="G43" s="63">
        <v>37</v>
      </c>
      <c r="H43" s="73">
        <v>0</v>
      </c>
      <c r="I43" s="73">
        <v>0</v>
      </c>
    </row>
    <row r="44" spans="1:9" x14ac:dyDescent="0.25">
      <c r="A44" s="171" t="s">
        <v>199</v>
      </c>
      <c r="B44" s="171"/>
      <c r="C44" s="171"/>
      <c r="D44" s="171"/>
      <c r="E44" s="171"/>
      <c r="F44" s="171"/>
      <c r="G44" s="63">
        <v>38</v>
      </c>
      <c r="H44" s="73">
        <v>108857</v>
      </c>
      <c r="I44" s="73">
        <v>108689</v>
      </c>
    </row>
    <row r="45" spans="1:9" x14ac:dyDescent="0.25">
      <c r="A45" s="171" t="s">
        <v>200</v>
      </c>
      <c r="B45" s="171"/>
      <c r="C45" s="171"/>
      <c r="D45" s="171"/>
      <c r="E45" s="171"/>
      <c r="F45" s="171"/>
      <c r="G45" s="63">
        <v>39</v>
      </c>
      <c r="H45" s="73">
        <v>0</v>
      </c>
      <c r="I45" s="73">
        <v>0</v>
      </c>
    </row>
    <row r="46" spans="1:9" x14ac:dyDescent="0.25">
      <c r="A46" s="171" t="s">
        <v>201</v>
      </c>
      <c r="B46" s="171"/>
      <c r="C46" s="171"/>
      <c r="D46" s="171"/>
      <c r="E46" s="171"/>
      <c r="F46" s="171"/>
      <c r="G46" s="63">
        <v>40</v>
      </c>
      <c r="H46" s="73">
        <v>0</v>
      </c>
      <c r="I46" s="73">
        <v>0</v>
      </c>
    </row>
    <row r="47" spans="1:9" x14ac:dyDescent="0.25">
      <c r="A47" s="173" t="s">
        <v>202</v>
      </c>
      <c r="B47" s="173"/>
      <c r="C47" s="173"/>
      <c r="D47" s="173"/>
      <c r="E47" s="173"/>
      <c r="F47" s="173"/>
      <c r="G47" s="64">
        <v>41</v>
      </c>
      <c r="H47" s="74">
        <f>SUM(H48:H54)</f>
        <v>10092461</v>
      </c>
      <c r="I47" s="74">
        <f>SUM(I48:I54)</f>
        <v>10628312</v>
      </c>
    </row>
    <row r="48" spans="1:9" ht="23.5" customHeight="1" x14ac:dyDescent="0.25">
      <c r="A48" s="171" t="s">
        <v>203</v>
      </c>
      <c r="B48" s="171"/>
      <c r="C48" s="171"/>
      <c r="D48" s="171"/>
      <c r="E48" s="171"/>
      <c r="F48" s="171"/>
      <c r="G48" s="63">
        <v>42</v>
      </c>
      <c r="H48" s="73">
        <v>0</v>
      </c>
      <c r="I48" s="73">
        <v>0</v>
      </c>
    </row>
    <row r="49" spans="1:9" x14ac:dyDescent="0.25">
      <c r="A49" s="195" t="s">
        <v>204</v>
      </c>
      <c r="B49" s="195"/>
      <c r="C49" s="195"/>
      <c r="D49" s="195"/>
      <c r="E49" s="195"/>
      <c r="F49" s="195"/>
      <c r="G49" s="63">
        <v>43</v>
      </c>
      <c r="H49" s="73">
        <v>0</v>
      </c>
      <c r="I49" s="73">
        <v>0</v>
      </c>
    </row>
    <row r="50" spans="1:9" x14ac:dyDescent="0.25">
      <c r="A50" s="195" t="s">
        <v>205</v>
      </c>
      <c r="B50" s="195"/>
      <c r="C50" s="195"/>
      <c r="D50" s="195"/>
      <c r="E50" s="195"/>
      <c r="F50" s="195"/>
      <c r="G50" s="63">
        <v>44</v>
      </c>
      <c r="H50" s="73">
        <v>10054982</v>
      </c>
      <c r="I50" s="73">
        <v>10430019</v>
      </c>
    </row>
    <row r="51" spans="1:9" x14ac:dyDescent="0.25">
      <c r="A51" s="195" t="s">
        <v>206</v>
      </c>
      <c r="B51" s="195"/>
      <c r="C51" s="195"/>
      <c r="D51" s="195"/>
      <c r="E51" s="195"/>
      <c r="F51" s="195"/>
      <c r="G51" s="63">
        <v>45</v>
      </c>
      <c r="H51" s="73">
        <v>37479</v>
      </c>
      <c r="I51" s="73">
        <v>198293</v>
      </c>
    </row>
    <row r="52" spans="1:9" x14ac:dyDescent="0.25">
      <c r="A52" s="195" t="s">
        <v>207</v>
      </c>
      <c r="B52" s="195"/>
      <c r="C52" s="195"/>
      <c r="D52" s="195"/>
      <c r="E52" s="195"/>
      <c r="F52" s="195"/>
      <c r="G52" s="63">
        <v>46</v>
      </c>
      <c r="H52" s="73">
        <v>0</v>
      </c>
      <c r="I52" s="73">
        <v>0</v>
      </c>
    </row>
    <row r="53" spans="1:9" x14ac:dyDescent="0.25">
      <c r="A53" s="195" t="s">
        <v>208</v>
      </c>
      <c r="B53" s="195"/>
      <c r="C53" s="195"/>
      <c r="D53" s="195"/>
      <c r="E53" s="195"/>
      <c r="F53" s="195"/>
      <c r="G53" s="63">
        <v>47</v>
      </c>
      <c r="H53" s="73">
        <v>0</v>
      </c>
      <c r="I53" s="73">
        <v>0</v>
      </c>
    </row>
    <row r="54" spans="1:9" x14ac:dyDescent="0.25">
      <c r="A54" s="195" t="s">
        <v>209</v>
      </c>
      <c r="B54" s="195"/>
      <c r="C54" s="195"/>
      <c r="D54" s="195"/>
      <c r="E54" s="195"/>
      <c r="F54" s="195"/>
      <c r="G54" s="63">
        <v>48</v>
      </c>
      <c r="H54" s="73">
        <v>0</v>
      </c>
      <c r="I54" s="73">
        <v>0</v>
      </c>
    </row>
    <row r="55" spans="1:9" ht="30.65" customHeight="1" x14ac:dyDescent="0.25">
      <c r="A55" s="191" t="s">
        <v>210</v>
      </c>
      <c r="B55" s="191"/>
      <c r="C55" s="191"/>
      <c r="D55" s="191"/>
      <c r="E55" s="191"/>
      <c r="F55" s="191"/>
      <c r="G55" s="63">
        <v>49</v>
      </c>
      <c r="H55" s="73">
        <v>0</v>
      </c>
      <c r="I55" s="73">
        <v>0</v>
      </c>
    </row>
    <row r="56" spans="1:9" x14ac:dyDescent="0.25">
      <c r="A56" s="191" t="s">
        <v>211</v>
      </c>
      <c r="B56" s="191"/>
      <c r="C56" s="191"/>
      <c r="D56" s="191"/>
      <c r="E56" s="191"/>
      <c r="F56" s="191"/>
      <c r="G56" s="63">
        <v>50</v>
      </c>
      <c r="H56" s="73">
        <v>0</v>
      </c>
      <c r="I56" s="73">
        <v>0</v>
      </c>
    </row>
    <row r="57" spans="1:9" ht="28.9" customHeight="1" x14ac:dyDescent="0.25">
      <c r="A57" s="191" t="s">
        <v>212</v>
      </c>
      <c r="B57" s="191"/>
      <c r="C57" s="191"/>
      <c r="D57" s="191"/>
      <c r="E57" s="191"/>
      <c r="F57" s="191"/>
      <c r="G57" s="63">
        <v>51</v>
      </c>
      <c r="H57" s="73">
        <v>0</v>
      </c>
      <c r="I57" s="73">
        <v>0</v>
      </c>
    </row>
    <row r="58" spans="1:9" x14ac:dyDescent="0.25">
      <c r="A58" s="191" t="s">
        <v>213</v>
      </c>
      <c r="B58" s="191"/>
      <c r="C58" s="191"/>
      <c r="D58" s="191"/>
      <c r="E58" s="191"/>
      <c r="F58" s="191"/>
      <c r="G58" s="63">
        <v>52</v>
      </c>
      <c r="H58" s="73">
        <v>0</v>
      </c>
      <c r="I58" s="73">
        <v>0</v>
      </c>
    </row>
    <row r="59" spans="1:9" x14ac:dyDescent="0.25">
      <c r="A59" s="173" t="s">
        <v>214</v>
      </c>
      <c r="B59" s="173"/>
      <c r="C59" s="173"/>
      <c r="D59" s="173"/>
      <c r="E59" s="173"/>
      <c r="F59" s="173"/>
      <c r="G59" s="64">
        <v>53</v>
      </c>
      <c r="H59" s="74">
        <f>H7+H36+H55+H56</f>
        <v>1096622305</v>
      </c>
      <c r="I59" s="74">
        <f>I7+I36+I55+I56</f>
        <v>1207244701</v>
      </c>
    </row>
    <row r="60" spans="1:9" x14ac:dyDescent="0.25">
      <c r="A60" s="173" t="s">
        <v>215</v>
      </c>
      <c r="B60" s="173"/>
      <c r="C60" s="173"/>
      <c r="D60" s="173"/>
      <c r="E60" s="173"/>
      <c r="F60" s="173"/>
      <c r="G60" s="64">
        <v>54</v>
      </c>
      <c r="H60" s="74">
        <f>H13+H47+H57+H58</f>
        <v>1060793732</v>
      </c>
      <c r="I60" s="74">
        <f>I13+I47+I57+I58</f>
        <v>1165145119</v>
      </c>
    </row>
    <row r="61" spans="1:9" x14ac:dyDescent="0.25">
      <c r="A61" s="173" t="s">
        <v>216</v>
      </c>
      <c r="B61" s="173"/>
      <c r="C61" s="173"/>
      <c r="D61" s="173"/>
      <c r="E61" s="173"/>
      <c r="F61" s="173"/>
      <c r="G61" s="64">
        <v>55</v>
      </c>
      <c r="H61" s="74">
        <f>H59-H60</f>
        <v>35828573</v>
      </c>
      <c r="I61" s="74">
        <f>I59-I60</f>
        <v>42099582</v>
      </c>
    </row>
    <row r="62" spans="1:9" x14ac:dyDescent="0.25">
      <c r="A62" s="202" t="s">
        <v>217</v>
      </c>
      <c r="B62" s="202"/>
      <c r="C62" s="202"/>
      <c r="D62" s="202"/>
      <c r="E62" s="202"/>
      <c r="F62" s="202"/>
      <c r="G62" s="64">
        <v>56</v>
      </c>
      <c r="H62" s="74">
        <f>+IF((H59-H60)&gt;0,(H59-H60),0)</f>
        <v>35828573</v>
      </c>
      <c r="I62" s="74">
        <f>+IF((I59-I60)&gt;0,(I59-I60),0)</f>
        <v>42099582</v>
      </c>
    </row>
    <row r="63" spans="1:9" x14ac:dyDescent="0.25">
      <c r="A63" s="202" t="s">
        <v>218</v>
      </c>
      <c r="B63" s="202"/>
      <c r="C63" s="202"/>
      <c r="D63" s="202"/>
      <c r="E63" s="202"/>
      <c r="F63" s="202"/>
      <c r="G63" s="64">
        <v>57</v>
      </c>
      <c r="H63" s="74">
        <f>+IF((H59-H60)&lt;0,(H59-H60),0)</f>
        <v>0</v>
      </c>
      <c r="I63" s="74">
        <f>+IF((I59-I60)&lt;0,(I59-I60),0)</f>
        <v>0</v>
      </c>
    </row>
    <row r="64" spans="1:9" x14ac:dyDescent="0.25">
      <c r="A64" s="191" t="s">
        <v>219</v>
      </c>
      <c r="B64" s="191"/>
      <c r="C64" s="191"/>
      <c r="D64" s="191"/>
      <c r="E64" s="191"/>
      <c r="F64" s="191"/>
      <c r="G64" s="63">
        <v>58</v>
      </c>
      <c r="H64" s="73">
        <v>9261787</v>
      </c>
      <c r="I64" s="73">
        <v>9973647</v>
      </c>
    </row>
    <row r="65" spans="1:9" x14ac:dyDescent="0.25">
      <c r="A65" s="173" t="s">
        <v>220</v>
      </c>
      <c r="B65" s="173"/>
      <c r="C65" s="173"/>
      <c r="D65" s="173"/>
      <c r="E65" s="173"/>
      <c r="F65" s="173"/>
      <c r="G65" s="64">
        <v>59</v>
      </c>
      <c r="H65" s="74">
        <f>H61-H64</f>
        <v>26566786</v>
      </c>
      <c r="I65" s="74">
        <f>I61-I64</f>
        <v>32125935</v>
      </c>
    </row>
    <row r="66" spans="1:9" x14ac:dyDescent="0.25">
      <c r="A66" s="202" t="s">
        <v>221</v>
      </c>
      <c r="B66" s="202"/>
      <c r="C66" s="202"/>
      <c r="D66" s="202"/>
      <c r="E66" s="202"/>
      <c r="F66" s="202"/>
      <c r="G66" s="64">
        <v>60</v>
      </c>
      <c r="H66" s="74">
        <f>+IF((H61-H64)&gt;0,(H61-H64),0)</f>
        <v>26566786</v>
      </c>
      <c r="I66" s="74">
        <f>+IF((I61-I64)&gt;0,(I61-I64),0)</f>
        <v>32125935</v>
      </c>
    </row>
    <row r="67" spans="1:9" x14ac:dyDescent="0.25">
      <c r="A67" s="202" t="s">
        <v>222</v>
      </c>
      <c r="B67" s="202"/>
      <c r="C67" s="202"/>
      <c r="D67" s="202"/>
      <c r="E67" s="202"/>
      <c r="F67" s="202"/>
      <c r="G67" s="64">
        <v>61</v>
      </c>
      <c r="H67" s="74">
        <f>+IF((H61-H64)&lt;0,(H61-H64),0)</f>
        <v>0</v>
      </c>
      <c r="I67" s="74">
        <f>+IF((I61-I64)&lt;0,(I61-I64),0)</f>
        <v>0</v>
      </c>
    </row>
    <row r="68" spans="1:9" x14ac:dyDescent="0.25">
      <c r="A68" s="193" t="s">
        <v>223</v>
      </c>
      <c r="B68" s="193"/>
      <c r="C68" s="193"/>
      <c r="D68" s="193"/>
      <c r="E68" s="193"/>
      <c r="F68" s="193"/>
      <c r="G68" s="203"/>
      <c r="H68" s="203"/>
      <c r="I68" s="203"/>
    </row>
    <row r="69" spans="1:9" ht="25.9" customHeight="1" x14ac:dyDescent="0.25">
      <c r="A69" s="173" t="s">
        <v>224</v>
      </c>
      <c r="B69" s="173"/>
      <c r="C69" s="173"/>
      <c r="D69" s="173"/>
      <c r="E69" s="173"/>
      <c r="F69" s="173"/>
      <c r="G69" s="64">
        <v>62</v>
      </c>
      <c r="H69" s="74">
        <f>H70-H71</f>
        <v>0</v>
      </c>
      <c r="I69" s="74">
        <f>I70-I71</f>
        <v>0</v>
      </c>
    </row>
    <row r="70" spans="1:9" x14ac:dyDescent="0.25">
      <c r="A70" s="195" t="s">
        <v>225</v>
      </c>
      <c r="B70" s="195"/>
      <c r="C70" s="195"/>
      <c r="D70" s="195"/>
      <c r="E70" s="195"/>
      <c r="F70" s="195"/>
      <c r="G70" s="63">
        <v>63</v>
      </c>
      <c r="H70" s="73">
        <v>0</v>
      </c>
      <c r="I70" s="73">
        <v>0</v>
      </c>
    </row>
    <row r="71" spans="1:9" x14ac:dyDescent="0.25">
      <c r="A71" s="195" t="s">
        <v>226</v>
      </c>
      <c r="B71" s="195"/>
      <c r="C71" s="195"/>
      <c r="D71" s="195"/>
      <c r="E71" s="195"/>
      <c r="F71" s="195"/>
      <c r="G71" s="63">
        <v>64</v>
      </c>
      <c r="H71" s="73">
        <v>0</v>
      </c>
      <c r="I71" s="73">
        <v>0</v>
      </c>
    </row>
    <row r="72" spans="1:9" x14ac:dyDescent="0.25">
      <c r="A72" s="191" t="s">
        <v>227</v>
      </c>
      <c r="B72" s="191"/>
      <c r="C72" s="191"/>
      <c r="D72" s="191"/>
      <c r="E72" s="191"/>
      <c r="F72" s="191"/>
      <c r="G72" s="63">
        <v>65</v>
      </c>
      <c r="H72" s="73">
        <v>0</v>
      </c>
      <c r="I72" s="73">
        <v>0</v>
      </c>
    </row>
    <row r="73" spans="1:9" x14ac:dyDescent="0.25">
      <c r="A73" s="202" t="s">
        <v>228</v>
      </c>
      <c r="B73" s="202"/>
      <c r="C73" s="202"/>
      <c r="D73" s="202"/>
      <c r="E73" s="202"/>
      <c r="F73" s="202"/>
      <c r="G73" s="64">
        <v>66</v>
      </c>
      <c r="H73" s="77">
        <v>0</v>
      </c>
      <c r="I73" s="77">
        <v>0</v>
      </c>
    </row>
    <row r="74" spans="1:9" x14ac:dyDescent="0.25">
      <c r="A74" s="202" t="s">
        <v>229</v>
      </c>
      <c r="B74" s="202"/>
      <c r="C74" s="202"/>
      <c r="D74" s="202"/>
      <c r="E74" s="202"/>
      <c r="F74" s="202"/>
      <c r="G74" s="64">
        <v>67</v>
      </c>
      <c r="H74" s="77">
        <v>0</v>
      </c>
      <c r="I74" s="77">
        <v>0</v>
      </c>
    </row>
    <row r="75" spans="1:9" x14ac:dyDescent="0.25">
      <c r="A75" s="193" t="s">
        <v>230</v>
      </c>
      <c r="B75" s="193"/>
      <c r="C75" s="193"/>
      <c r="D75" s="193"/>
      <c r="E75" s="193"/>
      <c r="F75" s="193"/>
      <c r="G75" s="203"/>
      <c r="H75" s="203"/>
      <c r="I75" s="203"/>
    </row>
    <row r="76" spans="1:9" x14ac:dyDescent="0.25">
      <c r="A76" s="173" t="s">
        <v>231</v>
      </c>
      <c r="B76" s="173"/>
      <c r="C76" s="173"/>
      <c r="D76" s="173"/>
      <c r="E76" s="173"/>
      <c r="F76" s="173"/>
      <c r="G76" s="64">
        <v>68</v>
      </c>
      <c r="H76" s="77">
        <v>0</v>
      </c>
      <c r="I76" s="77">
        <v>0</v>
      </c>
    </row>
    <row r="77" spans="1:9" x14ac:dyDescent="0.25">
      <c r="A77" s="214" t="s">
        <v>232</v>
      </c>
      <c r="B77" s="214"/>
      <c r="C77" s="214"/>
      <c r="D77" s="214"/>
      <c r="E77" s="214"/>
      <c r="F77" s="214"/>
      <c r="G77" s="68">
        <v>69</v>
      </c>
      <c r="H77" s="78">
        <v>0</v>
      </c>
      <c r="I77" s="78">
        <v>0</v>
      </c>
    </row>
    <row r="78" spans="1:9" x14ac:dyDescent="0.25">
      <c r="A78" s="214" t="s">
        <v>233</v>
      </c>
      <c r="B78" s="214"/>
      <c r="C78" s="214"/>
      <c r="D78" s="214"/>
      <c r="E78" s="214"/>
      <c r="F78" s="214"/>
      <c r="G78" s="68">
        <v>70</v>
      </c>
      <c r="H78" s="78">
        <v>0</v>
      </c>
      <c r="I78" s="78">
        <v>0</v>
      </c>
    </row>
    <row r="79" spans="1:9" x14ac:dyDescent="0.25">
      <c r="A79" s="173" t="s">
        <v>234</v>
      </c>
      <c r="B79" s="173"/>
      <c r="C79" s="173"/>
      <c r="D79" s="173"/>
      <c r="E79" s="173"/>
      <c r="F79" s="173"/>
      <c r="G79" s="64">
        <v>71</v>
      </c>
      <c r="H79" s="77">
        <v>0</v>
      </c>
      <c r="I79" s="77">
        <v>0</v>
      </c>
    </row>
    <row r="80" spans="1:9" x14ac:dyDescent="0.25">
      <c r="A80" s="173" t="s">
        <v>235</v>
      </c>
      <c r="B80" s="173"/>
      <c r="C80" s="173"/>
      <c r="D80" s="173"/>
      <c r="E80" s="173"/>
      <c r="F80" s="173"/>
      <c r="G80" s="64">
        <v>72</v>
      </c>
      <c r="H80" s="77">
        <v>0</v>
      </c>
      <c r="I80" s="77">
        <v>0</v>
      </c>
    </row>
    <row r="81" spans="1:9" x14ac:dyDescent="0.25">
      <c r="A81" s="202" t="s">
        <v>236</v>
      </c>
      <c r="B81" s="202"/>
      <c r="C81" s="202"/>
      <c r="D81" s="202"/>
      <c r="E81" s="202"/>
      <c r="F81" s="202"/>
      <c r="G81" s="64">
        <v>73</v>
      </c>
      <c r="H81" s="77">
        <v>0</v>
      </c>
      <c r="I81" s="77">
        <v>0</v>
      </c>
    </row>
    <row r="82" spans="1:9" x14ac:dyDescent="0.25">
      <c r="A82" s="202" t="s">
        <v>237</v>
      </c>
      <c r="B82" s="202"/>
      <c r="C82" s="202"/>
      <c r="D82" s="202"/>
      <c r="E82" s="202"/>
      <c r="F82" s="202"/>
      <c r="G82" s="64">
        <v>74</v>
      </c>
      <c r="H82" s="77">
        <v>0</v>
      </c>
      <c r="I82" s="77">
        <v>0</v>
      </c>
    </row>
    <row r="83" spans="1:9" x14ac:dyDescent="0.25">
      <c r="A83" s="193" t="s">
        <v>238</v>
      </c>
      <c r="B83" s="193"/>
      <c r="C83" s="193"/>
      <c r="D83" s="193"/>
      <c r="E83" s="193"/>
      <c r="F83" s="193"/>
      <c r="G83" s="203"/>
      <c r="H83" s="203"/>
      <c r="I83" s="203"/>
    </row>
    <row r="84" spans="1:9" x14ac:dyDescent="0.25">
      <c r="A84" s="204" t="s">
        <v>239</v>
      </c>
      <c r="B84" s="204"/>
      <c r="C84" s="204"/>
      <c r="D84" s="204"/>
      <c r="E84" s="204"/>
      <c r="F84" s="204"/>
      <c r="G84" s="64">
        <v>75</v>
      </c>
      <c r="H84" s="79">
        <f>H85+H86</f>
        <v>26566786</v>
      </c>
      <c r="I84" s="79">
        <f>I85+I86</f>
        <v>32125935</v>
      </c>
    </row>
    <row r="85" spans="1:9" x14ac:dyDescent="0.25">
      <c r="A85" s="205" t="s">
        <v>240</v>
      </c>
      <c r="B85" s="205"/>
      <c r="C85" s="205"/>
      <c r="D85" s="205"/>
      <c r="E85" s="205"/>
      <c r="F85" s="205"/>
      <c r="G85" s="63">
        <v>76</v>
      </c>
      <c r="H85" s="80">
        <v>26451491</v>
      </c>
      <c r="I85" s="80">
        <v>31987091</v>
      </c>
    </row>
    <row r="86" spans="1:9" x14ac:dyDescent="0.25">
      <c r="A86" s="205" t="s">
        <v>241</v>
      </c>
      <c r="B86" s="205"/>
      <c r="C86" s="205"/>
      <c r="D86" s="205"/>
      <c r="E86" s="205"/>
      <c r="F86" s="205"/>
      <c r="G86" s="63">
        <v>77</v>
      </c>
      <c r="H86" s="80">
        <v>115295</v>
      </c>
      <c r="I86" s="80">
        <v>138844</v>
      </c>
    </row>
    <row r="87" spans="1:9" x14ac:dyDescent="0.25">
      <c r="A87" s="211" t="s">
        <v>242</v>
      </c>
      <c r="B87" s="211"/>
      <c r="C87" s="211"/>
      <c r="D87" s="211"/>
      <c r="E87" s="211"/>
      <c r="F87" s="211"/>
      <c r="G87" s="212"/>
      <c r="H87" s="212"/>
      <c r="I87" s="212"/>
    </row>
    <row r="88" spans="1:9" x14ac:dyDescent="0.25">
      <c r="A88" s="213" t="s">
        <v>243</v>
      </c>
      <c r="B88" s="213"/>
      <c r="C88" s="213"/>
      <c r="D88" s="213"/>
      <c r="E88" s="213"/>
      <c r="F88" s="213"/>
      <c r="G88" s="63">
        <v>78</v>
      </c>
      <c r="H88" s="80">
        <v>26566786</v>
      </c>
      <c r="I88" s="80">
        <v>32125935</v>
      </c>
    </row>
    <row r="89" spans="1:9" ht="29.25" customHeight="1" x14ac:dyDescent="0.25">
      <c r="A89" s="210" t="s">
        <v>244</v>
      </c>
      <c r="B89" s="210"/>
      <c r="C89" s="210"/>
      <c r="D89" s="210"/>
      <c r="E89" s="210"/>
      <c r="F89" s="210"/>
      <c r="G89" s="64">
        <v>79</v>
      </c>
      <c r="H89" s="79">
        <f>H90+H97</f>
        <v>4525600</v>
      </c>
      <c r="I89" s="79">
        <f>I90+I97</f>
        <v>-4198864</v>
      </c>
    </row>
    <row r="90" spans="1:9" ht="24.65" customHeight="1" x14ac:dyDescent="0.25">
      <c r="A90" s="206" t="s">
        <v>245</v>
      </c>
      <c r="B90" s="206"/>
      <c r="C90" s="206"/>
      <c r="D90" s="206"/>
      <c r="E90" s="206"/>
      <c r="F90" s="206"/>
      <c r="G90" s="64">
        <v>80</v>
      </c>
      <c r="H90" s="79">
        <f>SUM(H91:H95)</f>
        <v>-135289</v>
      </c>
      <c r="I90" s="79">
        <f>SUM(I91:I95)</f>
        <v>-149707</v>
      </c>
    </row>
    <row r="91" spans="1:9" ht="24.65" customHeight="1" x14ac:dyDescent="0.25">
      <c r="A91" s="195" t="s">
        <v>246</v>
      </c>
      <c r="B91" s="195"/>
      <c r="C91" s="195"/>
      <c r="D91" s="195"/>
      <c r="E91" s="195"/>
      <c r="F91" s="195"/>
      <c r="G91" s="64">
        <v>81</v>
      </c>
      <c r="H91" s="80">
        <v>0</v>
      </c>
      <c r="I91" s="80">
        <v>0</v>
      </c>
    </row>
    <row r="92" spans="1:9" ht="39" customHeight="1" x14ac:dyDescent="0.25">
      <c r="A92" s="195" t="s">
        <v>247</v>
      </c>
      <c r="B92" s="195"/>
      <c r="C92" s="195"/>
      <c r="D92" s="195"/>
      <c r="E92" s="195"/>
      <c r="F92" s="195"/>
      <c r="G92" s="64">
        <v>82</v>
      </c>
      <c r="H92" s="80">
        <v>0</v>
      </c>
      <c r="I92" s="80">
        <v>0</v>
      </c>
    </row>
    <row r="93" spans="1:9" ht="44.25" customHeight="1" x14ac:dyDescent="0.25">
      <c r="A93" s="195" t="s">
        <v>248</v>
      </c>
      <c r="B93" s="195"/>
      <c r="C93" s="195"/>
      <c r="D93" s="195"/>
      <c r="E93" s="195"/>
      <c r="F93" s="195"/>
      <c r="G93" s="64">
        <v>83</v>
      </c>
      <c r="H93" s="80">
        <v>0</v>
      </c>
      <c r="I93" s="80">
        <v>0</v>
      </c>
    </row>
    <row r="94" spans="1:9" ht="16.5" customHeight="1" x14ac:dyDescent="0.25">
      <c r="A94" s="195" t="s">
        <v>249</v>
      </c>
      <c r="B94" s="195"/>
      <c r="C94" s="195"/>
      <c r="D94" s="195"/>
      <c r="E94" s="195"/>
      <c r="F94" s="195"/>
      <c r="G94" s="64">
        <v>84</v>
      </c>
      <c r="H94" s="80">
        <v>-135289</v>
      </c>
      <c r="I94" s="80">
        <v>-149707</v>
      </c>
    </row>
    <row r="95" spans="1:9" ht="13.5" customHeight="1" x14ac:dyDescent="0.25">
      <c r="A95" s="195" t="s">
        <v>250</v>
      </c>
      <c r="B95" s="195"/>
      <c r="C95" s="195"/>
      <c r="D95" s="195"/>
      <c r="E95" s="195"/>
      <c r="F95" s="195"/>
      <c r="G95" s="64">
        <v>85</v>
      </c>
      <c r="H95" s="80">
        <v>0</v>
      </c>
      <c r="I95" s="80">
        <v>0</v>
      </c>
    </row>
    <row r="96" spans="1:9" ht="24.65" customHeight="1" x14ac:dyDescent="0.25">
      <c r="A96" s="195" t="s">
        <v>251</v>
      </c>
      <c r="B96" s="195"/>
      <c r="C96" s="195"/>
      <c r="D96" s="195"/>
      <c r="E96" s="195"/>
      <c r="F96" s="195"/>
      <c r="G96" s="64">
        <v>86</v>
      </c>
      <c r="H96" s="80">
        <v>0</v>
      </c>
      <c r="I96" s="80">
        <v>0</v>
      </c>
    </row>
    <row r="97" spans="1:9" ht="24.65" customHeight="1" x14ac:dyDescent="0.25">
      <c r="A97" s="206" t="s">
        <v>439</v>
      </c>
      <c r="B97" s="206"/>
      <c r="C97" s="206"/>
      <c r="D97" s="206"/>
      <c r="E97" s="206"/>
      <c r="F97" s="206"/>
      <c r="G97" s="64">
        <v>87</v>
      </c>
      <c r="H97" s="79">
        <f>SUM(H98:H106)</f>
        <v>4660889</v>
      </c>
      <c r="I97" s="79">
        <f>SUM(I98:I106)</f>
        <v>-4049157</v>
      </c>
    </row>
    <row r="98" spans="1:9" x14ac:dyDescent="0.25">
      <c r="A98" s="195" t="s">
        <v>252</v>
      </c>
      <c r="B98" s="195"/>
      <c r="C98" s="195"/>
      <c r="D98" s="195"/>
      <c r="E98" s="195"/>
      <c r="F98" s="195"/>
      <c r="G98" s="63">
        <v>88</v>
      </c>
      <c r="H98" s="80">
        <v>84379</v>
      </c>
      <c r="I98" s="80">
        <v>491320</v>
      </c>
    </row>
    <row r="99" spans="1:9" ht="35.25" customHeight="1" x14ac:dyDescent="0.25">
      <c r="A99" s="195" t="s">
        <v>430</v>
      </c>
      <c r="B99" s="195"/>
      <c r="C99" s="195"/>
      <c r="D99" s="195"/>
      <c r="E99" s="195"/>
      <c r="F99" s="195"/>
      <c r="G99" s="63">
        <v>89</v>
      </c>
      <c r="H99" s="80">
        <v>0</v>
      </c>
      <c r="I99" s="80">
        <v>0</v>
      </c>
    </row>
    <row r="100" spans="1:9" ht="35.25" customHeight="1" x14ac:dyDescent="0.25">
      <c r="A100" s="195" t="s">
        <v>431</v>
      </c>
      <c r="B100" s="195"/>
      <c r="C100" s="195"/>
      <c r="D100" s="195"/>
      <c r="E100" s="195"/>
      <c r="F100" s="195"/>
      <c r="G100" s="63">
        <v>90</v>
      </c>
      <c r="H100" s="80">
        <v>0</v>
      </c>
      <c r="I100" s="80">
        <v>0</v>
      </c>
    </row>
    <row r="101" spans="1:9" x14ac:dyDescent="0.25">
      <c r="A101" s="195" t="s">
        <v>432</v>
      </c>
      <c r="B101" s="195"/>
      <c r="C101" s="195"/>
      <c r="D101" s="195"/>
      <c r="E101" s="195"/>
      <c r="F101" s="195"/>
      <c r="G101" s="63">
        <v>91</v>
      </c>
      <c r="H101" s="80">
        <v>4576510</v>
      </c>
      <c r="I101" s="80">
        <v>-4540477</v>
      </c>
    </row>
    <row r="102" spans="1:9" ht="33.75" customHeight="1" x14ac:dyDescent="0.25">
      <c r="A102" s="195" t="s">
        <v>433</v>
      </c>
      <c r="B102" s="195"/>
      <c r="C102" s="195"/>
      <c r="D102" s="195"/>
      <c r="E102" s="195"/>
      <c r="F102" s="195"/>
      <c r="G102" s="63">
        <v>92</v>
      </c>
      <c r="H102" s="80">
        <v>0</v>
      </c>
      <c r="I102" s="80">
        <v>0</v>
      </c>
    </row>
    <row r="103" spans="1:9" ht="29.25" customHeight="1" x14ac:dyDescent="0.25">
      <c r="A103" s="195" t="s">
        <v>434</v>
      </c>
      <c r="B103" s="195"/>
      <c r="C103" s="195"/>
      <c r="D103" s="195"/>
      <c r="E103" s="195"/>
      <c r="F103" s="195"/>
      <c r="G103" s="63">
        <v>93</v>
      </c>
      <c r="H103" s="80">
        <v>0</v>
      </c>
      <c r="I103" s="80">
        <v>0</v>
      </c>
    </row>
    <row r="104" spans="1:9" x14ac:dyDescent="0.25">
      <c r="A104" s="195" t="s">
        <v>435</v>
      </c>
      <c r="B104" s="195"/>
      <c r="C104" s="195"/>
      <c r="D104" s="195"/>
      <c r="E104" s="195"/>
      <c r="F104" s="195"/>
      <c r="G104" s="63">
        <v>94</v>
      </c>
      <c r="H104" s="80">
        <v>0</v>
      </c>
      <c r="I104" s="80">
        <v>0</v>
      </c>
    </row>
    <row r="105" spans="1:9" ht="24.75" customHeight="1" x14ac:dyDescent="0.25">
      <c r="A105" s="195" t="s">
        <v>436</v>
      </c>
      <c r="B105" s="195"/>
      <c r="C105" s="195"/>
      <c r="D105" s="195"/>
      <c r="E105" s="195"/>
      <c r="F105" s="195"/>
      <c r="G105" s="63">
        <v>95</v>
      </c>
      <c r="H105" s="80">
        <v>0</v>
      </c>
      <c r="I105" s="80">
        <v>0</v>
      </c>
    </row>
    <row r="106" spans="1:9" ht="15.75" customHeight="1" x14ac:dyDescent="0.25">
      <c r="A106" s="195" t="s">
        <v>437</v>
      </c>
      <c r="B106" s="195"/>
      <c r="C106" s="195"/>
      <c r="D106" s="195"/>
      <c r="E106" s="195"/>
      <c r="F106" s="195"/>
      <c r="G106" s="63">
        <v>96</v>
      </c>
      <c r="H106" s="80">
        <v>0</v>
      </c>
      <c r="I106" s="80">
        <v>0</v>
      </c>
    </row>
    <row r="107" spans="1:9" ht="24.75" customHeight="1" x14ac:dyDescent="0.25">
      <c r="A107" s="195" t="s">
        <v>438</v>
      </c>
      <c r="B107" s="195"/>
      <c r="C107" s="195"/>
      <c r="D107" s="195"/>
      <c r="E107" s="195"/>
      <c r="F107" s="195"/>
      <c r="G107" s="63">
        <v>97</v>
      </c>
      <c r="H107" s="80">
        <v>0</v>
      </c>
      <c r="I107" s="80">
        <v>0</v>
      </c>
    </row>
    <row r="108" spans="1:9" ht="27.65" customHeight="1" x14ac:dyDescent="0.25">
      <c r="A108" s="210" t="s">
        <v>440</v>
      </c>
      <c r="B108" s="210"/>
      <c r="C108" s="210"/>
      <c r="D108" s="210"/>
      <c r="E108" s="210"/>
      <c r="F108" s="210"/>
      <c r="G108" s="64">
        <v>98</v>
      </c>
      <c r="H108" s="79">
        <f>H90+H97-H107-H96</f>
        <v>4525600</v>
      </c>
      <c r="I108" s="79">
        <f>I90+I97-I107-I96</f>
        <v>-4198864</v>
      </c>
    </row>
    <row r="109" spans="1:9" ht="22.15" customHeight="1" x14ac:dyDescent="0.25">
      <c r="A109" s="210" t="s">
        <v>441</v>
      </c>
      <c r="B109" s="210"/>
      <c r="C109" s="210"/>
      <c r="D109" s="210"/>
      <c r="E109" s="210"/>
      <c r="F109" s="210"/>
      <c r="G109" s="64">
        <v>99</v>
      </c>
      <c r="H109" s="79">
        <f>H88+H108</f>
        <v>31092386</v>
      </c>
      <c r="I109" s="79">
        <f>I88+I108</f>
        <v>27927071</v>
      </c>
    </row>
    <row r="110" spans="1:9" x14ac:dyDescent="0.25">
      <c r="A110" s="193" t="s">
        <v>253</v>
      </c>
      <c r="B110" s="193"/>
      <c r="C110" s="193"/>
      <c r="D110" s="193"/>
      <c r="E110" s="193"/>
      <c r="F110" s="193"/>
      <c r="G110" s="203"/>
      <c r="H110" s="203"/>
      <c r="I110" s="203"/>
    </row>
    <row r="111" spans="1:9" ht="24.75" customHeight="1" x14ac:dyDescent="0.25">
      <c r="A111" s="204" t="s">
        <v>442</v>
      </c>
      <c r="B111" s="204"/>
      <c r="C111" s="204"/>
      <c r="D111" s="204"/>
      <c r="E111" s="204"/>
      <c r="F111" s="204"/>
      <c r="G111" s="64">
        <v>100</v>
      </c>
      <c r="H111" s="79">
        <f>H112+H113</f>
        <v>31092386</v>
      </c>
      <c r="I111" s="79">
        <f>I112+I113</f>
        <v>27927071</v>
      </c>
    </row>
    <row r="112" spans="1:9" x14ac:dyDescent="0.25">
      <c r="A112" s="205" t="s">
        <v>254</v>
      </c>
      <c r="B112" s="205"/>
      <c r="C112" s="205"/>
      <c r="D112" s="205"/>
      <c r="E112" s="205"/>
      <c r="F112" s="205"/>
      <c r="G112" s="63">
        <v>101</v>
      </c>
      <c r="H112" s="80">
        <v>30965615</v>
      </c>
      <c r="I112" s="80">
        <v>27794682</v>
      </c>
    </row>
    <row r="113" spans="1:9" x14ac:dyDescent="0.25">
      <c r="A113" s="205" t="s">
        <v>255</v>
      </c>
      <c r="B113" s="205"/>
      <c r="C113" s="205"/>
      <c r="D113" s="205"/>
      <c r="E113" s="205"/>
      <c r="F113" s="205"/>
      <c r="G113" s="63">
        <v>102</v>
      </c>
      <c r="H113" s="80">
        <v>126771</v>
      </c>
      <c r="I113" s="80">
        <v>132389</v>
      </c>
    </row>
  </sheetData>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Incorrect entry" error="You can enter only positive whole numbers."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Incorrect entry" error="You can enter only positive or negative whole numbers."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Incorrect entry" error="You can enter only whole numbers."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showGridLines="0" view="pageBreakPreview" zoomScale="110" zoomScaleNormal="100" workbookViewId="0">
      <selection sqref="A1:I1"/>
    </sheetView>
  </sheetViews>
  <sheetFormatPr defaultColWidth="9.1796875" defaultRowHeight="12.5" x14ac:dyDescent="0.25"/>
  <cols>
    <col min="1" max="6" width="9.1796875" style="7"/>
    <col min="7" max="7" width="9.1796875" style="8"/>
    <col min="8" max="9" width="16.26953125" style="25" customWidth="1"/>
    <col min="10" max="16384" width="9.1796875" style="7"/>
  </cols>
  <sheetData>
    <row r="1" spans="1:9" x14ac:dyDescent="0.25">
      <c r="A1" s="200" t="s">
        <v>256</v>
      </c>
      <c r="B1" s="215"/>
      <c r="C1" s="215"/>
      <c r="D1" s="215"/>
      <c r="E1" s="215"/>
      <c r="F1" s="215"/>
      <c r="G1" s="215"/>
      <c r="H1" s="215"/>
      <c r="I1" s="215"/>
    </row>
    <row r="2" spans="1:9" x14ac:dyDescent="0.25">
      <c r="A2" s="199" t="s">
        <v>493</v>
      </c>
      <c r="B2" s="179"/>
      <c r="C2" s="179"/>
      <c r="D2" s="179"/>
      <c r="E2" s="179"/>
      <c r="F2" s="179"/>
      <c r="G2" s="179"/>
      <c r="H2" s="179"/>
      <c r="I2" s="179"/>
    </row>
    <row r="3" spans="1:9" x14ac:dyDescent="0.25">
      <c r="A3" s="218" t="s">
        <v>40</v>
      </c>
      <c r="B3" s="219"/>
      <c r="C3" s="219"/>
      <c r="D3" s="219"/>
      <c r="E3" s="219"/>
      <c r="F3" s="219"/>
      <c r="G3" s="219"/>
      <c r="H3" s="219"/>
      <c r="I3" s="219"/>
    </row>
    <row r="4" spans="1:9" x14ac:dyDescent="0.25">
      <c r="A4" s="216" t="s">
        <v>492</v>
      </c>
      <c r="B4" s="183"/>
      <c r="C4" s="183"/>
      <c r="D4" s="183"/>
      <c r="E4" s="183"/>
      <c r="F4" s="183"/>
      <c r="G4" s="183"/>
      <c r="H4" s="183"/>
      <c r="I4" s="184"/>
    </row>
    <row r="5" spans="1:9" ht="21" x14ac:dyDescent="0.25">
      <c r="A5" s="196" t="s">
        <v>41</v>
      </c>
      <c r="B5" s="188"/>
      <c r="C5" s="188"/>
      <c r="D5" s="188"/>
      <c r="E5" s="188"/>
      <c r="F5" s="188"/>
      <c r="G5" s="69" t="s">
        <v>257</v>
      </c>
      <c r="H5" s="66" t="s">
        <v>160</v>
      </c>
      <c r="I5" s="66" t="s">
        <v>161</v>
      </c>
    </row>
    <row r="6" spans="1:9" x14ac:dyDescent="0.25">
      <c r="A6" s="220">
        <v>1</v>
      </c>
      <c r="B6" s="188"/>
      <c r="C6" s="188"/>
      <c r="D6" s="188"/>
      <c r="E6" s="188"/>
      <c r="F6" s="188"/>
      <c r="G6" s="66">
        <v>2</v>
      </c>
      <c r="H6" s="66" t="s">
        <v>258</v>
      </c>
      <c r="I6" s="66" t="s">
        <v>259</v>
      </c>
    </row>
    <row r="7" spans="1:9" x14ac:dyDescent="0.25">
      <c r="A7" s="221" t="s">
        <v>260</v>
      </c>
      <c r="B7" s="221"/>
      <c r="C7" s="221"/>
      <c r="D7" s="221"/>
      <c r="E7" s="221"/>
      <c r="F7" s="221"/>
      <c r="G7" s="221"/>
      <c r="H7" s="221"/>
      <c r="I7" s="221"/>
    </row>
    <row r="8" spans="1:9" ht="12.75" customHeight="1" x14ac:dyDescent="0.25">
      <c r="A8" s="195" t="s">
        <v>261</v>
      </c>
      <c r="B8" s="195"/>
      <c r="C8" s="195"/>
      <c r="D8" s="195"/>
      <c r="E8" s="195"/>
      <c r="F8" s="195"/>
      <c r="G8" s="68">
        <v>1</v>
      </c>
      <c r="H8" s="81">
        <v>35828573</v>
      </c>
      <c r="I8" s="81">
        <v>42099582</v>
      </c>
    </row>
    <row r="9" spans="1:9" ht="12.75" customHeight="1" x14ac:dyDescent="0.25">
      <c r="A9" s="202" t="s">
        <v>262</v>
      </c>
      <c r="B9" s="202"/>
      <c r="C9" s="202"/>
      <c r="D9" s="202"/>
      <c r="E9" s="202"/>
      <c r="F9" s="202"/>
      <c r="G9" s="64">
        <v>2</v>
      </c>
      <c r="H9" s="82">
        <f>H10+H11+H12+H13+H14+H15+H16+H17</f>
        <v>60537909</v>
      </c>
      <c r="I9" s="82">
        <f>I10+I11+I12+I13+I14+I15+I16+I17</f>
        <v>72648512</v>
      </c>
    </row>
    <row r="10" spans="1:9" ht="12.75" customHeight="1" x14ac:dyDescent="0.25">
      <c r="A10" s="217" t="s">
        <v>263</v>
      </c>
      <c r="B10" s="217"/>
      <c r="C10" s="217"/>
      <c r="D10" s="217"/>
      <c r="E10" s="217"/>
      <c r="F10" s="217"/>
      <c r="G10" s="68">
        <v>3</v>
      </c>
      <c r="H10" s="81">
        <v>51212178</v>
      </c>
      <c r="I10" s="81">
        <v>53405295</v>
      </c>
    </row>
    <row r="11" spans="1:9" ht="31.15" customHeight="1" x14ac:dyDescent="0.25">
      <c r="A11" s="217" t="s">
        <v>264</v>
      </c>
      <c r="B11" s="217"/>
      <c r="C11" s="217"/>
      <c r="D11" s="217"/>
      <c r="E11" s="217"/>
      <c r="F11" s="217"/>
      <c r="G11" s="68">
        <v>4</v>
      </c>
      <c r="H11" s="81">
        <v>-579485</v>
      </c>
      <c r="I11" s="81">
        <v>-2243321</v>
      </c>
    </row>
    <row r="12" spans="1:9" ht="28.15" customHeight="1" x14ac:dyDescent="0.25">
      <c r="A12" s="217" t="s">
        <v>265</v>
      </c>
      <c r="B12" s="217"/>
      <c r="C12" s="217"/>
      <c r="D12" s="217"/>
      <c r="E12" s="217"/>
      <c r="F12" s="217"/>
      <c r="G12" s="68">
        <v>5</v>
      </c>
      <c r="H12" s="81">
        <v>-144968</v>
      </c>
      <c r="I12" s="81">
        <v>-394415</v>
      </c>
    </row>
    <row r="13" spans="1:9" ht="12.75" customHeight="1" x14ac:dyDescent="0.25">
      <c r="A13" s="217" t="s">
        <v>266</v>
      </c>
      <c r="B13" s="217"/>
      <c r="C13" s="217"/>
      <c r="D13" s="217"/>
      <c r="E13" s="217"/>
      <c r="F13" s="217"/>
      <c r="G13" s="68">
        <v>6</v>
      </c>
      <c r="H13" s="81">
        <v>-3267579</v>
      </c>
      <c r="I13" s="81">
        <v>-1264643</v>
      </c>
    </row>
    <row r="14" spans="1:9" ht="12.75" customHeight="1" x14ac:dyDescent="0.25">
      <c r="A14" s="217" t="s">
        <v>267</v>
      </c>
      <c r="B14" s="217"/>
      <c r="C14" s="217"/>
      <c r="D14" s="217"/>
      <c r="E14" s="217"/>
      <c r="F14" s="217"/>
      <c r="G14" s="68">
        <v>7</v>
      </c>
      <c r="H14" s="81">
        <v>10054982</v>
      </c>
      <c r="I14" s="81">
        <v>10430019</v>
      </c>
    </row>
    <row r="15" spans="1:9" ht="12.75" customHeight="1" x14ac:dyDescent="0.25">
      <c r="A15" s="217" t="s">
        <v>268</v>
      </c>
      <c r="B15" s="217"/>
      <c r="C15" s="217"/>
      <c r="D15" s="217"/>
      <c r="E15" s="217"/>
      <c r="F15" s="217"/>
      <c r="G15" s="68">
        <v>8</v>
      </c>
      <c r="H15" s="81">
        <v>-6309</v>
      </c>
      <c r="I15" s="81">
        <v>1056046</v>
      </c>
    </row>
    <row r="16" spans="1:9" ht="12.75" customHeight="1" x14ac:dyDescent="0.25">
      <c r="A16" s="217" t="s">
        <v>269</v>
      </c>
      <c r="B16" s="217"/>
      <c r="C16" s="217"/>
      <c r="D16" s="217"/>
      <c r="E16" s="217"/>
      <c r="F16" s="217"/>
      <c r="G16" s="68">
        <v>9</v>
      </c>
      <c r="H16" s="81">
        <v>-593983</v>
      </c>
      <c r="I16" s="81">
        <v>1052226</v>
      </c>
    </row>
    <row r="17" spans="1:9" ht="27.65" customHeight="1" x14ac:dyDescent="0.25">
      <c r="A17" s="217" t="s">
        <v>270</v>
      </c>
      <c r="B17" s="217"/>
      <c r="C17" s="217"/>
      <c r="D17" s="217"/>
      <c r="E17" s="217"/>
      <c r="F17" s="217"/>
      <c r="G17" s="68">
        <v>10</v>
      </c>
      <c r="H17" s="81">
        <v>3863073</v>
      </c>
      <c r="I17" s="81">
        <v>10607305</v>
      </c>
    </row>
    <row r="18" spans="1:9" ht="29.5" customHeight="1" x14ac:dyDescent="0.25">
      <c r="A18" s="210" t="s">
        <v>271</v>
      </c>
      <c r="B18" s="210"/>
      <c r="C18" s="210"/>
      <c r="D18" s="210"/>
      <c r="E18" s="210"/>
      <c r="F18" s="210"/>
      <c r="G18" s="64">
        <v>11</v>
      </c>
      <c r="H18" s="82">
        <f>H8+H9</f>
        <v>96366482</v>
      </c>
      <c r="I18" s="82">
        <f>I8+I9</f>
        <v>114748094</v>
      </c>
    </row>
    <row r="19" spans="1:9" ht="12.75" customHeight="1" x14ac:dyDescent="0.25">
      <c r="A19" s="202" t="s">
        <v>272</v>
      </c>
      <c r="B19" s="202"/>
      <c r="C19" s="202"/>
      <c r="D19" s="202"/>
      <c r="E19" s="202"/>
      <c r="F19" s="202"/>
      <c r="G19" s="64">
        <v>12</v>
      </c>
      <c r="H19" s="82">
        <f>H20+H21+H22+H23</f>
        <v>-11159418</v>
      </c>
      <c r="I19" s="82">
        <f>I20+I21+I22+I23</f>
        <v>-39290753</v>
      </c>
    </row>
    <row r="20" spans="1:9" ht="12.75" customHeight="1" x14ac:dyDescent="0.25">
      <c r="A20" s="217" t="s">
        <v>273</v>
      </c>
      <c r="B20" s="217"/>
      <c r="C20" s="217"/>
      <c r="D20" s="217"/>
      <c r="E20" s="217"/>
      <c r="F20" s="217"/>
      <c r="G20" s="68">
        <v>13</v>
      </c>
      <c r="H20" s="81">
        <v>22280252</v>
      </c>
      <c r="I20" s="81">
        <v>5629080</v>
      </c>
    </row>
    <row r="21" spans="1:9" ht="12.75" customHeight="1" x14ac:dyDescent="0.25">
      <c r="A21" s="217" t="s">
        <v>274</v>
      </c>
      <c r="B21" s="217"/>
      <c r="C21" s="217"/>
      <c r="D21" s="217"/>
      <c r="E21" s="217"/>
      <c r="F21" s="217"/>
      <c r="G21" s="68">
        <v>14</v>
      </c>
      <c r="H21" s="81">
        <v>-12413078</v>
      </c>
      <c r="I21" s="81">
        <v>-23236783</v>
      </c>
    </row>
    <row r="22" spans="1:9" ht="12.75" customHeight="1" x14ac:dyDescent="0.25">
      <c r="A22" s="217" t="s">
        <v>275</v>
      </c>
      <c r="B22" s="217"/>
      <c r="C22" s="217"/>
      <c r="D22" s="217"/>
      <c r="E22" s="217"/>
      <c r="F22" s="217"/>
      <c r="G22" s="68">
        <v>15</v>
      </c>
      <c r="H22" s="81">
        <v>-21026592</v>
      </c>
      <c r="I22" s="81">
        <v>-21683050</v>
      </c>
    </row>
    <row r="23" spans="1:9" ht="12.75" customHeight="1" x14ac:dyDescent="0.25">
      <c r="A23" s="217" t="s">
        <v>276</v>
      </c>
      <c r="B23" s="217"/>
      <c r="C23" s="217"/>
      <c r="D23" s="217"/>
      <c r="E23" s="217"/>
      <c r="F23" s="217"/>
      <c r="G23" s="68">
        <v>16</v>
      </c>
      <c r="H23" s="81">
        <v>0</v>
      </c>
      <c r="I23" s="81">
        <v>0</v>
      </c>
    </row>
    <row r="24" spans="1:9" ht="12.75" customHeight="1" x14ac:dyDescent="0.25">
      <c r="A24" s="210" t="s">
        <v>277</v>
      </c>
      <c r="B24" s="210"/>
      <c r="C24" s="210"/>
      <c r="D24" s="210"/>
      <c r="E24" s="210"/>
      <c r="F24" s="210"/>
      <c r="G24" s="64">
        <v>17</v>
      </c>
      <c r="H24" s="82">
        <f>H18+H19</f>
        <v>85207064</v>
      </c>
      <c r="I24" s="82">
        <f>I18+I19</f>
        <v>75457341</v>
      </c>
    </row>
    <row r="25" spans="1:9" ht="12.75" customHeight="1" x14ac:dyDescent="0.25">
      <c r="A25" s="195" t="s">
        <v>278</v>
      </c>
      <c r="B25" s="195"/>
      <c r="C25" s="195"/>
      <c r="D25" s="195"/>
      <c r="E25" s="195"/>
      <c r="F25" s="195"/>
      <c r="G25" s="68">
        <v>18</v>
      </c>
      <c r="H25" s="81">
        <v>-9527504</v>
      </c>
      <c r="I25" s="81">
        <v>-10389947</v>
      </c>
    </row>
    <row r="26" spans="1:9" ht="12.75" customHeight="1" x14ac:dyDescent="0.25">
      <c r="A26" s="195" t="s">
        <v>279</v>
      </c>
      <c r="B26" s="195"/>
      <c r="C26" s="195"/>
      <c r="D26" s="195"/>
      <c r="E26" s="195"/>
      <c r="F26" s="195"/>
      <c r="G26" s="68">
        <v>19</v>
      </c>
      <c r="H26" s="81">
        <v>-7767938</v>
      </c>
      <c r="I26" s="81">
        <v>-11722632</v>
      </c>
    </row>
    <row r="27" spans="1:9" ht="28.9" customHeight="1" x14ac:dyDescent="0.25">
      <c r="A27" s="204" t="s">
        <v>280</v>
      </c>
      <c r="B27" s="204"/>
      <c r="C27" s="204"/>
      <c r="D27" s="204"/>
      <c r="E27" s="204"/>
      <c r="F27" s="204"/>
      <c r="G27" s="64">
        <v>20</v>
      </c>
      <c r="H27" s="82">
        <f>H24+H25+H26</f>
        <v>67911622</v>
      </c>
      <c r="I27" s="82">
        <f>I24+I25+I26</f>
        <v>53344762</v>
      </c>
    </row>
    <row r="28" spans="1:9" x14ac:dyDescent="0.25">
      <c r="A28" s="221" t="s">
        <v>281</v>
      </c>
      <c r="B28" s="221"/>
      <c r="C28" s="221"/>
      <c r="D28" s="221"/>
      <c r="E28" s="221"/>
      <c r="F28" s="221"/>
      <c r="G28" s="221"/>
      <c r="H28" s="221"/>
      <c r="I28" s="221"/>
    </row>
    <row r="29" spans="1:9" ht="23.5" customHeight="1" x14ac:dyDescent="0.25">
      <c r="A29" s="195" t="s">
        <v>282</v>
      </c>
      <c r="B29" s="195"/>
      <c r="C29" s="195"/>
      <c r="D29" s="195"/>
      <c r="E29" s="195"/>
      <c r="F29" s="195"/>
      <c r="G29" s="68">
        <v>21</v>
      </c>
      <c r="H29" s="80">
        <v>3348294</v>
      </c>
      <c r="I29" s="80">
        <v>8450849</v>
      </c>
    </row>
    <row r="30" spans="1:9" ht="12.75" customHeight="1" x14ac:dyDescent="0.25">
      <c r="A30" s="195" t="s">
        <v>283</v>
      </c>
      <c r="B30" s="195"/>
      <c r="C30" s="195"/>
      <c r="D30" s="195"/>
      <c r="E30" s="195"/>
      <c r="F30" s="195"/>
      <c r="G30" s="68">
        <v>22</v>
      </c>
      <c r="H30" s="80">
        <v>0</v>
      </c>
      <c r="I30" s="80">
        <v>0</v>
      </c>
    </row>
    <row r="31" spans="1:9" ht="12.75" customHeight="1" x14ac:dyDescent="0.25">
      <c r="A31" s="195" t="s">
        <v>284</v>
      </c>
      <c r="B31" s="195"/>
      <c r="C31" s="195"/>
      <c r="D31" s="195"/>
      <c r="E31" s="195"/>
      <c r="F31" s="195"/>
      <c r="G31" s="68">
        <v>23</v>
      </c>
      <c r="H31" s="80">
        <v>3332034</v>
      </c>
      <c r="I31" s="80">
        <v>1231579</v>
      </c>
    </row>
    <row r="32" spans="1:9" ht="12.75" customHeight="1" x14ac:dyDescent="0.25">
      <c r="A32" s="195" t="s">
        <v>285</v>
      </c>
      <c r="B32" s="195"/>
      <c r="C32" s="195"/>
      <c r="D32" s="195"/>
      <c r="E32" s="195"/>
      <c r="F32" s="195"/>
      <c r="G32" s="68">
        <v>24</v>
      </c>
      <c r="H32" s="80">
        <v>0</v>
      </c>
      <c r="I32" s="80">
        <v>0</v>
      </c>
    </row>
    <row r="33" spans="1:9" ht="12.75" customHeight="1" x14ac:dyDescent="0.25">
      <c r="A33" s="195" t="s">
        <v>286</v>
      </c>
      <c r="B33" s="195"/>
      <c r="C33" s="195"/>
      <c r="D33" s="195"/>
      <c r="E33" s="195"/>
      <c r="F33" s="195"/>
      <c r="G33" s="68">
        <v>25</v>
      </c>
      <c r="H33" s="80">
        <v>18115016</v>
      </c>
      <c r="I33" s="80">
        <v>28465595</v>
      </c>
    </row>
    <row r="34" spans="1:9" ht="12.75" customHeight="1" x14ac:dyDescent="0.25">
      <c r="A34" s="195" t="s">
        <v>287</v>
      </c>
      <c r="B34" s="195"/>
      <c r="C34" s="195"/>
      <c r="D34" s="195"/>
      <c r="E34" s="195"/>
      <c r="F34" s="195"/>
      <c r="G34" s="68">
        <v>26</v>
      </c>
      <c r="H34" s="80">
        <v>0</v>
      </c>
      <c r="I34" s="80">
        <v>0</v>
      </c>
    </row>
    <row r="35" spans="1:9" ht="27.65" customHeight="1" x14ac:dyDescent="0.25">
      <c r="A35" s="210" t="s">
        <v>288</v>
      </c>
      <c r="B35" s="210"/>
      <c r="C35" s="210"/>
      <c r="D35" s="210"/>
      <c r="E35" s="210"/>
      <c r="F35" s="210"/>
      <c r="G35" s="64">
        <v>27</v>
      </c>
      <c r="H35" s="79">
        <f>H29+H30+H31+H32+H33+H34</f>
        <v>24795344</v>
      </c>
      <c r="I35" s="79">
        <f>I29+I30+I31+I32+I33+I34</f>
        <v>38148023</v>
      </c>
    </row>
    <row r="36" spans="1:9" ht="26.5" customHeight="1" x14ac:dyDescent="0.25">
      <c r="A36" s="195" t="s">
        <v>289</v>
      </c>
      <c r="B36" s="195"/>
      <c r="C36" s="195"/>
      <c r="D36" s="195"/>
      <c r="E36" s="195"/>
      <c r="F36" s="195"/>
      <c r="G36" s="68">
        <v>28</v>
      </c>
      <c r="H36" s="80">
        <v>-49429916</v>
      </c>
      <c r="I36" s="80">
        <v>-52061587</v>
      </c>
    </row>
    <row r="37" spans="1:9" ht="12.75" customHeight="1" x14ac:dyDescent="0.25">
      <c r="A37" s="195" t="s">
        <v>290</v>
      </c>
      <c r="B37" s="195"/>
      <c r="C37" s="195"/>
      <c r="D37" s="195"/>
      <c r="E37" s="195"/>
      <c r="F37" s="195"/>
      <c r="G37" s="68">
        <v>29</v>
      </c>
      <c r="H37" s="80">
        <v>-21919</v>
      </c>
      <c r="I37" s="80">
        <v>0</v>
      </c>
    </row>
    <row r="38" spans="1:9" ht="12.75" customHeight="1" x14ac:dyDescent="0.25">
      <c r="A38" s="195" t="s">
        <v>291</v>
      </c>
      <c r="B38" s="195"/>
      <c r="C38" s="195"/>
      <c r="D38" s="195"/>
      <c r="E38" s="195"/>
      <c r="F38" s="195"/>
      <c r="G38" s="68">
        <v>30</v>
      </c>
      <c r="H38" s="80">
        <v>-762739</v>
      </c>
      <c r="I38" s="80">
        <v>-28324016</v>
      </c>
    </row>
    <row r="39" spans="1:9" ht="12.75" customHeight="1" x14ac:dyDescent="0.25">
      <c r="A39" s="195" t="s">
        <v>292</v>
      </c>
      <c r="B39" s="195"/>
      <c r="C39" s="195"/>
      <c r="D39" s="195"/>
      <c r="E39" s="195"/>
      <c r="F39" s="195"/>
      <c r="G39" s="68">
        <v>31</v>
      </c>
      <c r="H39" s="80">
        <v>-35331576</v>
      </c>
      <c r="I39" s="80">
        <v>-2873348</v>
      </c>
    </row>
    <row r="40" spans="1:9" ht="12.75" customHeight="1" x14ac:dyDescent="0.25">
      <c r="A40" s="195" t="s">
        <v>293</v>
      </c>
      <c r="B40" s="195"/>
      <c r="C40" s="195"/>
      <c r="D40" s="195"/>
      <c r="E40" s="195"/>
      <c r="F40" s="195"/>
      <c r="G40" s="68">
        <v>32</v>
      </c>
      <c r="H40" s="80">
        <v>0</v>
      </c>
      <c r="I40" s="80">
        <v>0</v>
      </c>
    </row>
    <row r="41" spans="1:9" ht="22.9" customHeight="1" x14ac:dyDescent="0.25">
      <c r="A41" s="210" t="s">
        <v>294</v>
      </c>
      <c r="B41" s="210"/>
      <c r="C41" s="210"/>
      <c r="D41" s="210"/>
      <c r="E41" s="210"/>
      <c r="F41" s="210"/>
      <c r="G41" s="64">
        <v>33</v>
      </c>
      <c r="H41" s="79">
        <f>H36+H37+H38+H39+H40</f>
        <v>-85546150</v>
      </c>
      <c r="I41" s="79">
        <f>I36+I37+I38+I39+I40</f>
        <v>-83258951</v>
      </c>
    </row>
    <row r="42" spans="1:9" ht="30.65" customHeight="1" x14ac:dyDescent="0.25">
      <c r="A42" s="204" t="s">
        <v>295</v>
      </c>
      <c r="B42" s="204"/>
      <c r="C42" s="204"/>
      <c r="D42" s="204"/>
      <c r="E42" s="204"/>
      <c r="F42" s="204"/>
      <c r="G42" s="64">
        <v>34</v>
      </c>
      <c r="H42" s="79">
        <f>H35+H41</f>
        <v>-60750806</v>
      </c>
      <c r="I42" s="79">
        <f>I35+I41</f>
        <v>-45110928</v>
      </c>
    </row>
    <row r="43" spans="1:9" x14ac:dyDescent="0.25">
      <c r="A43" s="221" t="s">
        <v>296</v>
      </c>
      <c r="B43" s="221"/>
      <c r="C43" s="221"/>
      <c r="D43" s="221"/>
      <c r="E43" s="221"/>
      <c r="F43" s="221"/>
      <c r="G43" s="221"/>
      <c r="H43" s="221"/>
      <c r="I43" s="221"/>
    </row>
    <row r="44" spans="1:9" ht="12.75" customHeight="1" x14ac:dyDescent="0.25">
      <c r="A44" s="195" t="s">
        <v>297</v>
      </c>
      <c r="B44" s="195"/>
      <c r="C44" s="195"/>
      <c r="D44" s="195"/>
      <c r="E44" s="195"/>
      <c r="F44" s="195"/>
      <c r="G44" s="68">
        <v>35</v>
      </c>
      <c r="H44" s="80">
        <v>0</v>
      </c>
      <c r="I44" s="80">
        <v>0</v>
      </c>
    </row>
    <row r="45" spans="1:9" ht="27.65" customHeight="1" x14ac:dyDescent="0.25">
      <c r="A45" s="195" t="s">
        <v>298</v>
      </c>
      <c r="B45" s="195"/>
      <c r="C45" s="195"/>
      <c r="D45" s="195"/>
      <c r="E45" s="195"/>
      <c r="F45" s="195"/>
      <c r="G45" s="68">
        <v>36</v>
      </c>
      <c r="H45" s="80">
        <v>0</v>
      </c>
      <c r="I45" s="80">
        <v>66513277</v>
      </c>
    </row>
    <row r="46" spans="1:9" ht="12.75" customHeight="1" x14ac:dyDescent="0.25">
      <c r="A46" s="195" t="s">
        <v>299</v>
      </c>
      <c r="B46" s="195"/>
      <c r="C46" s="195"/>
      <c r="D46" s="195"/>
      <c r="E46" s="195"/>
      <c r="F46" s="195"/>
      <c r="G46" s="68">
        <v>37</v>
      </c>
      <c r="H46" s="80">
        <v>97101848</v>
      </c>
      <c r="I46" s="80">
        <v>145069977</v>
      </c>
    </row>
    <row r="47" spans="1:9" ht="12.75" customHeight="1" x14ac:dyDescent="0.25">
      <c r="A47" s="195" t="s">
        <v>300</v>
      </c>
      <c r="B47" s="195"/>
      <c r="C47" s="195"/>
      <c r="D47" s="195"/>
      <c r="E47" s="195"/>
      <c r="F47" s="195"/>
      <c r="G47" s="68">
        <v>38</v>
      </c>
      <c r="H47" s="80">
        <v>0</v>
      </c>
      <c r="I47" s="80">
        <v>0</v>
      </c>
    </row>
    <row r="48" spans="1:9" ht="25.9" customHeight="1" x14ac:dyDescent="0.25">
      <c r="A48" s="210" t="s">
        <v>301</v>
      </c>
      <c r="B48" s="210"/>
      <c r="C48" s="210"/>
      <c r="D48" s="210"/>
      <c r="E48" s="210"/>
      <c r="F48" s="210"/>
      <c r="G48" s="64">
        <v>39</v>
      </c>
      <c r="H48" s="79">
        <f>H44+H45+H46+H47</f>
        <v>97101848</v>
      </c>
      <c r="I48" s="79">
        <f>I44+I45+I46+I47</f>
        <v>211583254</v>
      </c>
    </row>
    <row r="49" spans="1:9" ht="24.65" customHeight="1" x14ac:dyDescent="0.25">
      <c r="A49" s="195" t="s">
        <v>302</v>
      </c>
      <c r="B49" s="195"/>
      <c r="C49" s="195"/>
      <c r="D49" s="195"/>
      <c r="E49" s="195"/>
      <c r="F49" s="195"/>
      <c r="G49" s="68">
        <v>40</v>
      </c>
      <c r="H49" s="80">
        <v>-85867329</v>
      </c>
      <c r="I49" s="80">
        <v>-118779372</v>
      </c>
    </row>
    <row r="50" spans="1:9" ht="12.75" customHeight="1" x14ac:dyDescent="0.25">
      <c r="A50" s="195" t="s">
        <v>303</v>
      </c>
      <c r="B50" s="195"/>
      <c r="C50" s="195"/>
      <c r="D50" s="195"/>
      <c r="E50" s="195"/>
      <c r="F50" s="195"/>
      <c r="G50" s="68">
        <v>41</v>
      </c>
      <c r="H50" s="80">
        <v>-15915590</v>
      </c>
      <c r="I50" s="80">
        <v>-19915092</v>
      </c>
    </row>
    <row r="51" spans="1:9" ht="12.75" customHeight="1" x14ac:dyDescent="0.25">
      <c r="A51" s="195" t="s">
        <v>304</v>
      </c>
      <c r="B51" s="195"/>
      <c r="C51" s="195"/>
      <c r="D51" s="195"/>
      <c r="E51" s="195"/>
      <c r="F51" s="195"/>
      <c r="G51" s="68">
        <v>42</v>
      </c>
      <c r="H51" s="80">
        <v>-16521427</v>
      </c>
      <c r="I51" s="80">
        <v>-18111109</v>
      </c>
    </row>
    <row r="52" spans="1:9" ht="26.5" customHeight="1" x14ac:dyDescent="0.25">
      <c r="A52" s="195" t="s">
        <v>305</v>
      </c>
      <c r="B52" s="195"/>
      <c r="C52" s="195"/>
      <c r="D52" s="195"/>
      <c r="E52" s="195"/>
      <c r="F52" s="195"/>
      <c r="G52" s="68">
        <v>43</v>
      </c>
      <c r="H52" s="80">
        <v>-5250712</v>
      </c>
      <c r="I52" s="80">
        <v>-3970298</v>
      </c>
    </row>
    <row r="53" spans="1:9" ht="12.75" customHeight="1" x14ac:dyDescent="0.25">
      <c r="A53" s="195" t="s">
        <v>306</v>
      </c>
      <c r="B53" s="195"/>
      <c r="C53" s="195"/>
      <c r="D53" s="195"/>
      <c r="E53" s="195"/>
      <c r="F53" s="195"/>
      <c r="G53" s="68">
        <v>44</v>
      </c>
      <c r="H53" s="80">
        <v>0</v>
      </c>
      <c r="I53" s="80">
        <v>0</v>
      </c>
    </row>
    <row r="54" spans="1:9" ht="27.65" customHeight="1" x14ac:dyDescent="0.25">
      <c r="A54" s="210" t="s">
        <v>307</v>
      </c>
      <c r="B54" s="210"/>
      <c r="C54" s="210"/>
      <c r="D54" s="210"/>
      <c r="E54" s="210"/>
      <c r="F54" s="210"/>
      <c r="G54" s="64">
        <v>45</v>
      </c>
      <c r="H54" s="79">
        <f>H49+H50+H51+H52+H53</f>
        <v>-123555058</v>
      </c>
      <c r="I54" s="79">
        <f>I49+I50+I51+I52+I53</f>
        <v>-160775871</v>
      </c>
    </row>
    <row r="55" spans="1:9" ht="27.65" customHeight="1" x14ac:dyDescent="0.25">
      <c r="A55" s="204" t="s">
        <v>308</v>
      </c>
      <c r="B55" s="204"/>
      <c r="C55" s="204"/>
      <c r="D55" s="204"/>
      <c r="E55" s="204"/>
      <c r="F55" s="204"/>
      <c r="G55" s="64">
        <v>46</v>
      </c>
      <c r="H55" s="79">
        <f>H48+H54</f>
        <v>-26453210</v>
      </c>
      <c r="I55" s="79">
        <f>I48+I54</f>
        <v>50807383</v>
      </c>
    </row>
    <row r="56" spans="1:9" x14ac:dyDescent="0.25">
      <c r="A56" s="171" t="s">
        <v>309</v>
      </c>
      <c r="B56" s="171"/>
      <c r="C56" s="171"/>
      <c r="D56" s="171"/>
      <c r="E56" s="171"/>
      <c r="F56" s="171"/>
      <c r="G56" s="68">
        <v>47</v>
      </c>
      <c r="H56" s="80">
        <v>-55163</v>
      </c>
      <c r="I56" s="80">
        <v>55192</v>
      </c>
    </row>
    <row r="57" spans="1:9" ht="27" customHeight="1" x14ac:dyDescent="0.25">
      <c r="A57" s="204" t="s">
        <v>310</v>
      </c>
      <c r="B57" s="204"/>
      <c r="C57" s="204"/>
      <c r="D57" s="204"/>
      <c r="E57" s="204"/>
      <c r="F57" s="204"/>
      <c r="G57" s="64">
        <v>48</v>
      </c>
      <c r="H57" s="79">
        <f>H27+H42+H55+H56</f>
        <v>-19347557</v>
      </c>
      <c r="I57" s="79">
        <f>I27+I42+I55+I56</f>
        <v>59096409</v>
      </c>
    </row>
    <row r="58" spans="1:9" ht="15.65" customHeight="1" x14ac:dyDescent="0.25">
      <c r="A58" s="222" t="s">
        <v>311</v>
      </c>
      <c r="B58" s="222"/>
      <c r="C58" s="222"/>
      <c r="D58" s="222"/>
      <c r="E58" s="222"/>
      <c r="F58" s="222"/>
      <c r="G58" s="68">
        <v>49</v>
      </c>
      <c r="H58" s="80">
        <v>72553465</v>
      </c>
      <c r="I58" s="80">
        <v>53205908</v>
      </c>
    </row>
    <row r="59" spans="1:9" ht="28.9" customHeight="1" x14ac:dyDescent="0.25">
      <c r="A59" s="204" t="s">
        <v>312</v>
      </c>
      <c r="B59" s="204"/>
      <c r="C59" s="204"/>
      <c r="D59" s="204"/>
      <c r="E59" s="204"/>
      <c r="F59" s="204"/>
      <c r="G59" s="64">
        <v>50</v>
      </c>
      <c r="H59" s="79">
        <f>H57+H58</f>
        <v>53205908</v>
      </c>
      <c r="I59" s="79">
        <f>I57+I58</f>
        <v>112302317</v>
      </c>
    </row>
  </sheetData>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showGridLines="0" view="pageBreakPreview" zoomScale="110" zoomScaleNormal="100" workbookViewId="0">
      <selection sqref="A1:I1"/>
    </sheetView>
  </sheetViews>
  <sheetFormatPr defaultRowHeight="12.5" x14ac:dyDescent="0.25"/>
  <cols>
    <col min="1" max="7" width="9.1796875" style="7"/>
    <col min="8" max="9" width="14.81640625" style="25" customWidth="1"/>
    <col min="10" max="10" width="12" style="7" bestFit="1" customWidth="1"/>
    <col min="11" max="11" width="10.26953125" style="7" bestFit="1" customWidth="1"/>
    <col min="12" max="12" width="12.26953125" style="7" bestFit="1" customWidth="1"/>
    <col min="13" max="263" width="9.1796875" style="7"/>
    <col min="264" max="265" width="9.81640625" style="7" bestFit="1" customWidth="1"/>
    <col min="266" max="266" width="12" style="7" bestFit="1" customWidth="1"/>
    <col min="267" max="267" width="10.26953125" style="7" bestFit="1" customWidth="1"/>
    <col min="268" max="268" width="12.26953125" style="7" bestFit="1" customWidth="1"/>
    <col min="269" max="519" width="9.1796875" style="7"/>
    <col min="520" max="521" width="9.81640625" style="7" bestFit="1" customWidth="1"/>
    <col min="522" max="522" width="12" style="7" bestFit="1" customWidth="1"/>
    <col min="523" max="523" width="10.26953125" style="7" bestFit="1" customWidth="1"/>
    <col min="524" max="524" width="12.26953125" style="7" bestFit="1" customWidth="1"/>
    <col min="525" max="775" width="9.1796875" style="7"/>
    <col min="776" max="777" width="9.81640625" style="7" bestFit="1" customWidth="1"/>
    <col min="778" max="778" width="12" style="7" bestFit="1" customWidth="1"/>
    <col min="779" max="779" width="10.26953125" style="7" bestFit="1" customWidth="1"/>
    <col min="780" max="780" width="12.26953125" style="7" bestFit="1" customWidth="1"/>
    <col min="781" max="1031" width="9.1796875" style="7"/>
    <col min="1032" max="1033" width="9.81640625" style="7" bestFit="1" customWidth="1"/>
    <col min="1034" max="1034" width="12" style="7" bestFit="1" customWidth="1"/>
    <col min="1035" max="1035" width="10.26953125" style="7" bestFit="1" customWidth="1"/>
    <col min="1036" max="1036" width="12.26953125" style="7" bestFit="1" customWidth="1"/>
    <col min="1037" max="1287" width="9.1796875" style="7"/>
    <col min="1288" max="1289" width="9.81640625" style="7" bestFit="1" customWidth="1"/>
    <col min="1290" max="1290" width="12" style="7" bestFit="1" customWidth="1"/>
    <col min="1291" max="1291" width="10.26953125" style="7" bestFit="1" customWidth="1"/>
    <col min="1292" max="1292" width="12.26953125" style="7" bestFit="1" customWidth="1"/>
    <col min="1293" max="1543" width="9.1796875" style="7"/>
    <col min="1544" max="1545" width="9.81640625" style="7" bestFit="1" customWidth="1"/>
    <col min="1546" max="1546" width="12" style="7" bestFit="1" customWidth="1"/>
    <col min="1547" max="1547" width="10.26953125" style="7" bestFit="1" customWidth="1"/>
    <col min="1548" max="1548" width="12.26953125" style="7" bestFit="1" customWidth="1"/>
    <col min="1549" max="1799" width="9.1796875" style="7"/>
    <col min="1800" max="1801" width="9.81640625" style="7" bestFit="1" customWidth="1"/>
    <col min="1802" max="1802" width="12" style="7" bestFit="1" customWidth="1"/>
    <col min="1803" max="1803" width="10.26953125" style="7" bestFit="1" customWidth="1"/>
    <col min="1804" max="1804" width="12.26953125" style="7" bestFit="1" customWidth="1"/>
    <col min="1805" max="2055" width="9.1796875" style="7"/>
    <col min="2056" max="2057" width="9.81640625" style="7" bestFit="1" customWidth="1"/>
    <col min="2058" max="2058" width="12" style="7" bestFit="1" customWidth="1"/>
    <col min="2059" max="2059" width="10.26953125" style="7" bestFit="1" customWidth="1"/>
    <col min="2060" max="2060" width="12.26953125" style="7" bestFit="1" customWidth="1"/>
    <col min="2061" max="2311" width="9.1796875" style="7"/>
    <col min="2312" max="2313" width="9.81640625" style="7" bestFit="1" customWidth="1"/>
    <col min="2314" max="2314" width="12" style="7" bestFit="1" customWidth="1"/>
    <col min="2315" max="2315" width="10.26953125" style="7" bestFit="1" customWidth="1"/>
    <col min="2316" max="2316" width="12.26953125" style="7" bestFit="1" customWidth="1"/>
    <col min="2317" max="2567" width="9.1796875" style="7"/>
    <col min="2568" max="2569" width="9.81640625" style="7" bestFit="1" customWidth="1"/>
    <col min="2570" max="2570" width="12" style="7" bestFit="1" customWidth="1"/>
    <col min="2571" max="2571" width="10.26953125" style="7" bestFit="1" customWidth="1"/>
    <col min="2572" max="2572" width="12.26953125" style="7" bestFit="1" customWidth="1"/>
    <col min="2573" max="2823" width="9.1796875" style="7"/>
    <col min="2824" max="2825" width="9.81640625" style="7" bestFit="1" customWidth="1"/>
    <col min="2826" max="2826" width="12" style="7" bestFit="1" customWidth="1"/>
    <col min="2827" max="2827" width="10.26953125" style="7" bestFit="1" customWidth="1"/>
    <col min="2828" max="2828" width="12.26953125" style="7" bestFit="1" customWidth="1"/>
    <col min="2829" max="3079" width="9.1796875" style="7"/>
    <col min="3080" max="3081" width="9.81640625" style="7" bestFit="1" customWidth="1"/>
    <col min="3082" max="3082" width="12" style="7" bestFit="1" customWidth="1"/>
    <col min="3083" max="3083" width="10.26953125" style="7" bestFit="1" customWidth="1"/>
    <col min="3084" max="3084" width="12.26953125" style="7" bestFit="1" customWidth="1"/>
    <col min="3085" max="3335" width="9.1796875" style="7"/>
    <col min="3336" max="3337" width="9.81640625" style="7" bestFit="1" customWidth="1"/>
    <col min="3338" max="3338" width="12" style="7" bestFit="1" customWidth="1"/>
    <col min="3339" max="3339" width="10.26953125" style="7" bestFit="1" customWidth="1"/>
    <col min="3340" max="3340" width="12.26953125" style="7" bestFit="1" customWidth="1"/>
    <col min="3341" max="3591" width="9.1796875" style="7"/>
    <col min="3592" max="3593" width="9.81640625" style="7" bestFit="1" customWidth="1"/>
    <col min="3594" max="3594" width="12" style="7" bestFit="1" customWidth="1"/>
    <col min="3595" max="3595" width="10.26953125" style="7" bestFit="1" customWidth="1"/>
    <col min="3596" max="3596" width="12.26953125" style="7" bestFit="1" customWidth="1"/>
    <col min="3597" max="3847" width="9.1796875" style="7"/>
    <col min="3848" max="3849" width="9.81640625" style="7" bestFit="1" customWidth="1"/>
    <col min="3850" max="3850" width="12" style="7" bestFit="1" customWidth="1"/>
    <col min="3851" max="3851" width="10.26953125" style="7" bestFit="1" customWidth="1"/>
    <col min="3852" max="3852" width="12.26953125" style="7" bestFit="1" customWidth="1"/>
    <col min="3853" max="4103" width="9.1796875" style="7"/>
    <col min="4104" max="4105" width="9.81640625" style="7" bestFit="1" customWidth="1"/>
    <col min="4106" max="4106" width="12" style="7" bestFit="1" customWidth="1"/>
    <col min="4107" max="4107" width="10.26953125" style="7" bestFit="1" customWidth="1"/>
    <col min="4108" max="4108" width="12.26953125" style="7" bestFit="1" customWidth="1"/>
    <col min="4109" max="4359" width="9.1796875" style="7"/>
    <col min="4360" max="4361" width="9.81640625" style="7" bestFit="1" customWidth="1"/>
    <col min="4362" max="4362" width="12" style="7" bestFit="1" customWidth="1"/>
    <col min="4363" max="4363" width="10.26953125" style="7" bestFit="1" customWidth="1"/>
    <col min="4364" max="4364" width="12.26953125" style="7" bestFit="1" customWidth="1"/>
    <col min="4365" max="4615" width="9.1796875" style="7"/>
    <col min="4616" max="4617" width="9.81640625" style="7" bestFit="1" customWidth="1"/>
    <col min="4618" max="4618" width="12" style="7" bestFit="1" customWidth="1"/>
    <col min="4619" max="4619" width="10.26953125" style="7" bestFit="1" customWidth="1"/>
    <col min="4620" max="4620" width="12.26953125" style="7" bestFit="1" customWidth="1"/>
    <col min="4621" max="4871" width="9.1796875" style="7"/>
    <col min="4872" max="4873" width="9.81640625" style="7" bestFit="1" customWidth="1"/>
    <col min="4874" max="4874" width="12" style="7" bestFit="1" customWidth="1"/>
    <col min="4875" max="4875" width="10.26953125" style="7" bestFit="1" customWidth="1"/>
    <col min="4876" max="4876" width="12.26953125" style="7" bestFit="1" customWidth="1"/>
    <col min="4877" max="5127" width="9.1796875" style="7"/>
    <col min="5128" max="5129" width="9.81640625" style="7" bestFit="1" customWidth="1"/>
    <col min="5130" max="5130" width="12" style="7" bestFit="1" customWidth="1"/>
    <col min="5131" max="5131" width="10.26953125" style="7" bestFit="1" customWidth="1"/>
    <col min="5132" max="5132" width="12.26953125" style="7" bestFit="1" customWidth="1"/>
    <col min="5133" max="5383" width="9.1796875" style="7"/>
    <col min="5384" max="5385" width="9.81640625" style="7" bestFit="1" customWidth="1"/>
    <col min="5386" max="5386" width="12" style="7" bestFit="1" customWidth="1"/>
    <col min="5387" max="5387" width="10.26953125" style="7" bestFit="1" customWidth="1"/>
    <col min="5388" max="5388" width="12.26953125" style="7" bestFit="1" customWidth="1"/>
    <col min="5389" max="5639" width="9.1796875" style="7"/>
    <col min="5640" max="5641" width="9.81640625" style="7" bestFit="1" customWidth="1"/>
    <col min="5642" max="5642" width="12" style="7" bestFit="1" customWidth="1"/>
    <col min="5643" max="5643" width="10.26953125" style="7" bestFit="1" customWidth="1"/>
    <col min="5644" max="5644" width="12.26953125" style="7" bestFit="1" customWidth="1"/>
    <col min="5645" max="5895" width="9.1796875" style="7"/>
    <col min="5896" max="5897" width="9.81640625" style="7" bestFit="1" customWidth="1"/>
    <col min="5898" max="5898" width="12" style="7" bestFit="1" customWidth="1"/>
    <col min="5899" max="5899" width="10.26953125" style="7" bestFit="1" customWidth="1"/>
    <col min="5900" max="5900" width="12.26953125" style="7" bestFit="1" customWidth="1"/>
    <col min="5901" max="6151" width="9.1796875" style="7"/>
    <col min="6152" max="6153" width="9.81640625" style="7" bestFit="1" customWidth="1"/>
    <col min="6154" max="6154" width="12" style="7" bestFit="1" customWidth="1"/>
    <col min="6155" max="6155" width="10.26953125" style="7" bestFit="1" customWidth="1"/>
    <col min="6156" max="6156" width="12.26953125" style="7" bestFit="1" customWidth="1"/>
    <col min="6157" max="6407" width="9.1796875" style="7"/>
    <col min="6408" max="6409" width="9.81640625" style="7" bestFit="1" customWidth="1"/>
    <col min="6410" max="6410" width="12" style="7" bestFit="1" customWidth="1"/>
    <col min="6411" max="6411" width="10.26953125" style="7" bestFit="1" customWidth="1"/>
    <col min="6412" max="6412" width="12.26953125" style="7" bestFit="1" customWidth="1"/>
    <col min="6413" max="6663" width="9.1796875" style="7"/>
    <col min="6664" max="6665" width="9.81640625" style="7" bestFit="1" customWidth="1"/>
    <col min="6666" max="6666" width="12" style="7" bestFit="1" customWidth="1"/>
    <col min="6667" max="6667" width="10.26953125" style="7" bestFit="1" customWidth="1"/>
    <col min="6668" max="6668" width="12.26953125" style="7" bestFit="1" customWidth="1"/>
    <col min="6669" max="6919" width="9.1796875" style="7"/>
    <col min="6920" max="6921" width="9.81640625" style="7" bestFit="1" customWidth="1"/>
    <col min="6922" max="6922" width="12" style="7" bestFit="1" customWidth="1"/>
    <col min="6923" max="6923" width="10.26953125" style="7" bestFit="1" customWidth="1"/>
    <col min="6924" max="6924" width="12.26953125" style="7" bestFit="1" customWidth="1"/>
    <col min="6925" max="7175" width="9.1796875" style="7"/>
    <col min="7176" max="7177" width="9.81640625" style="7" bestFit="1" customWidth="1"/>
    <col min="7178" max="7178" width="12" style="7" bestFit="1" customWidth="1"/>
    <col min="7179" max="7179" width="10.26953125" style="7" bestFit="1" customWidth="1"/>
    <col min="7180" max="7180" width="12.26953125" style="7" bestFit="1" customWidth="1"/>
    <col min="7181" max="7431" width="9.1796875" style="7"/>
    <col min="7432" max="7433" width="9.81640625" style="7" bestFit="1" customWidth="1"/>
    <col min="7434" max="7434" width="12" style="7" bestFit="1" customWidth="1"/>
    <col min="7435" max="7435" width="10.26953125" style="7" bestFit="1" customWidth="1"/>
    <col min="7436" max="7436" width="12.26953125" style="7" bestFit="1" customWidth="1"/>
    <col min="7437" max="7687" width="9.1796875" style="7"/>
    <col min="7688" max="7689" width="9.81640625" style="7" bestFit="1" customWidth="1"/>
    <col min="7690" max="7690" width="12" style="7" bestFit="1" customWidth="1"/>
    <col min="7691" max="7691" width="10.26953125" style="7" bestFit="1" customWidth="1"/>
    <col min="7692" max="7692" width="12.26953125" style="7" bestFit="1" customWidth="1"/>
    <col min="7693" max="7943" width="9.1796875" style="7"/>
    <col min="7944" max="7945" width="9.81640625" style="7" bestFit="1" customWidth="1"/>
    <col min="7946" max="7946" width="12" style="7" bestFit="1" customWidth="1"/>
    <col min="7947" max="7947" width="10.26953125" style="7" bestFit="1" customWidth="1"/>
    <col min="7948" max="7948" width="12.26953125" style="7" bestFit="1" customWidth="1"/>
    <col min="7949" max="8199" width="9.1796875" style="7"/>
    <col min="8200" max="8201" width="9.81640625" style="7" bestFit="1" customWidth="1"/>
    <col min="8202" max="8202" width="12" style="7" bestFit="1" customWidth="1"/>
    <col min="8203" max="8203" width="10.26953125" style="7" bestFit="1" customWidth="1"/>
    <col min="8204" max="8204" width="12.26953125" style="7" bestFit="1" customWidth="1"/>
    <col min="8205" max="8455" width="9.1796875" style="7"/>
    <col min="8456" max="8457" width="9.81640625" style="7" bestFit="1" customWidth="1"/>
    <col min="8458" max="8458" width="12" style="7" bestFit="1" customWidth="1"/>
    <col min="8459" max="8459" width="10.26953125" style="7" bestFit="1" customWidth="1"/>
    <col min="8460" max="8460" width="12.26953125" style="7" bestFit="1" customWidth="1"/>
    <col min="8461" max="8711" width="9.1796875" style="7"/>
    <col min="8712" max="8713" width="9.81640625" style="7" bestFit="1" customWidth="1"/>
    <col min="8714" max="8714" width="12" style="7" bestFit="1" customWidth="1"/>
    <col min="8715" max="8715" width="10.26953125" style="7" bestFit="1" customWidth="1"/>
    <col min="8716" max="8716" width="12.26953125" style="7" bestFit="1" customWidth="1"/>
    <col min="8717" max="8967" width="9.1796875" style="7"/>
    <col min="8968" max="8969" width="9.81640625" style="7" bestFit="1" customWidth="1"/>
    <col min="8970" max="8970" width="12" style="7" bestFit="1" customWidth="1"/>
    <col min="8971" max="8971" width="10.26953125" style="7" bestFit="1" customWidth="1"/>
    <col min="8972" max="8972" width="12.26953125" style="7" bestFit="1" customWidth="1"/>
    <col min="8973" max="9223" width="9.1796875" style="7"/>
    <col min="9224" max="9225" width="9.81640625" style="7" bestFit="1" customWidth="1"/>
    <col min="9226" max="9226" width="12" style="7" bestFit="1" customWidth="1"/>
    <col min="9227" max="9227" width="10.26953125" style="7" bestFit="1" customWidth="1"/>
    <col min="9228" max="9228" width="12.26953125" style="7" bestFit="1" customWidth="1"/>
    <col min="9229" max="9479" width="9.1796875" style="7"/>
    <col min="9480" max="9481" width="9.81640625" style="7" bestFit="1" customWidth="1"/>
    <col min="9482" max="9482" width="12" style="7" bestFit="1" customWidth="1"/>
    <col min="9483" max="9483" width="10.26953125" style="7" bestFit="1" customWidth="1"/>
    <col min="9484" max="9484" width="12.26953125" style="7" bestFit="1" customWidth="1"/>
    <col min="9485" max="9735" width="9.1796875" style="7"/>
    <col min="9736" max="9737" width="9.81640625" style="7" bestFit="1" customWidth="1"/>
    <col min="9738" max="9738" width="12" style="7" bestFit="1" customWidth="1"/>
    <col min="9739" max="9739" width="10.26953125" style="7" bestFit="1" customWidth="1"/>
    <col min="9740" max="9740" width="12.26953125" style="7" bestFit="1" customWidth="1"/>
    <col min="9741" max="9991" width="9.1796875" style="7"/>
    <col min="9992" max="9993" width="9.81640625" style="7" bestFit="1" customWidth="1"/>
    <col min="9994" max="9994" width="12" style="7" bestFit="1" customWidth="1"/>
    <col min="9995" max="9995" width="10.26953125" style="7" bestFit="1" customWidth="1"/>
    <col min="9996" max="9996" width="12.26953125" style="7" bestFit="1" customWidth="1"/>
    <col min="9997" max="10247" width="9.1796875" style="7"/>
    <col min="10248" max="10249" width="9.81640625" style="7" bestFit="1" customWidth="1"/>
    <col min="10250" max="10250" width="12" style="7" bestFit="1" customWidth="1"/>
    <col min="10251" max="10251" width="10.26953125" style="7" bestFit="1" customWidth="1"/>
    <col min="10252" max="10252" width="12.26953125" style="7" bestFit="1" customWidth="1"/>
    <col min="10253" max="10503" width="9.1796875" style="7"/>
    <col min="10504" max="10505" width="9.81640625" style="7" bestFit="1" customWidth="1"/>
    <col min="10506" max="10506" width="12" style="7" bestFit="1" customWidth="1"/>
    <col min="10507" max="10507" width="10.26953125" style="7" bestFit="1" customWidth="1"/>
    <col min="10508" max="10508" width="12.26953125" style="7" bestFit="1" customWidth="1"/>
    <col min="10509" max="10759" width="9.1796875" style="7"/>
    <col min="10760" max="10761" width="9.81640625" style="7" bestFit="1" customWidth="1"/>
    <col min="10762" max="10762" width="12" style="7" bestFit="1" customWidth="1"/>
    <col min="10763" max="10763" width="10.26953125" style="7" bestFit="1" customWidth="1"/>
    <col min="10764" max="10764" width="12.26953125" style="7" bestFit="1" customWidth="1"/>
    <col min="10765" max="11015" width="9.1796875" style="7"/>
    <col min="11016" max="11017" width="9.81640625" style="7" bestFit="1" customWidth="1"/>
    <col min="11018" max="11018" width="12" style="7" bestFit="1" customWidth="1"/>
    <col min="11019" max="11019" width="10.26953125" style="7" bestFit="1" customWidth="1"/>
    <col min="11020" max="11020" width="12.26953125" style="7" bestFit="1" customWidth="1"/>
    <col min="11021" max="11271" width="9.1796875" style="7"/>
    <col min="11272" max="11273" width="9.81640625" style="7" bestFit="1" customWidth="1"/>
    <col min="11274" max="11274" width="12" style="7" bestFit="1" customWidth="1"/>
    <col min="11275" max="11275" width="10.26953125" style="7" bestFit="1" customWidth="1"/>
    <col min="11276" max="11276" width="12.26953125" style="7" bestFit="1" customWidth="1"/>
    <col min="11277" max="11527" width="9.1796875" style="7"/>
    <col min="11528" max="11529" width="9.81640625" style="7" bestFit="1" customWidth="1"/>
    <col min="11530" max="11530" width="12" style="7" bestFit="1" customWidth="1"/>
    <col min="11531" max="11531" width="10.26953125" style="7" bestFit="1" customWidth="1"/>
    <col min="11532" max="11532" width="12.26953125" style="7" bestFit="1" customWidth="1"/>
    <col min="11533" max="11783" width="9.1796875" style="7"/>
    <col min="11784" max="11785" width="9.81640625" style="7" bestFit="1" customWidth="1"/>
    <col min="11786" max="11786" width="12" style="7" bestFit="1" customWidth="1"/>
    <col min="11787" max="11787" width="10.26953125" style="7" bestFit="1" customWidth="1"/>
    <col min="11788" max="11788" width="12.26953125" style="7" bestFit="1" customWidth="1"/>
    <col min="11789" max="12039" width="9.1796875" style="7"/>
    <col min="12040" max="12041" width="9.81640625" style="7" bestFit="1" customWidth="1"/>
    <col min="12042" max="12042" width="12" style="7" bestFit="1" customWidth="1"/>
    <col min="12043" max="12043" width="10.26953125" style="7" bestFit="1" customWidth="1"/>
    <col min="12044" max="12044" width="12.26953125" style="7" bestFit="1" customWidth="1"/>
    <col min="12045" max="12295" width="9.1796875" style="7"/>
    <col min="12296" max="12297" width="9.81640625" style="7" bestFit="1" customWidth="1"/>
    <col min="12298" max="12298" width="12" style="7" bestFit="1" customWidth="1"/>
    <col min="12299" max="12299" width="10.26953125" style="7" bestFit="1" customWidth="1"/>
    <col min="12300" max="12300" width="12.26953125" style="7" bestFit="1" customWidth="1"/>
    <col min="12301" max="12551" width="9.1796875" style="7"/>
    <col min="12552" max="12553" width="9.81640625" style="7" bestFit="1" customWidth="1"/>
    <col min="12554" max="12554" width="12" style="7" bestFit="1" customWidth="1"/>
    <col min="12555" max="12555" width="10.26953125" style="7" bestFit="1" customWidth="1"/>
    <col min="12556" max="12556" width="12.26953125" style="7" bestFit="1" customWidth="1"/>
    <col min="12557" max="12807" width="9.1796875" style="7"/>
    <col min="12808" max="12809" width="9.81640625" style="7" bestFit="1" customWidth="1"/>
    <col min="12810" max="12810" width="12" style="7" bestFit="1" customWidth="1"/>
    <col min="12811" max="12811" width="10.26953125" style="7" bestFit="1" customWidth="1"/>
    <col min="12812" max="12812" width="12.26953125" style="7" bestFit="1" customWidth="1"/>
    <col min="12813" max="13063" width="9.1796875" style="7"/>
    <col min="13064" max="13065" width="9.81640625" style="7" bestFit="1" customWidth="1"/>
    <col min="13066" max="13066" width="12" style="7" bestFit="1" customWidth="1"/>
    <col min="13067" max="13067" width="10.26953125" style="7" bestFit="1" customWidth="1"/>
    <col min="13068" max="13068" width="12.26953125" style="7" bestFit="1" customWidth="1"/>
    <col min="13069" max="13319" width="9.1796875" style="7"/>
    <col min="13320" max="13321" width="9.81640625" style="7" bestFit="1" customWidth="1"/>
    <col min="13322" max="13322" width="12" style="7" bestFit="1" customWidth="1"/>
    <col min="13323" max="13323" width="10.26953125" style="7" bestFit="1" customWidth="1"/>
    <col min="13324" max="13324" width="12.26953125" style="7" bestFit="1" customWidth="1"/>
    <col min="13325" max="13575" width="9.1796875" style="7"/>
    <col min="13576" max="13577" width="9.81640625" style="7" bestFit="1" customWidth="1"/>
    <col min="13578" max="13578" width="12" style="7" bestFit="1" customWidth="1"/>
    <col min="13579" max="13579" width="10.26953125" style="7" bestFit="1" customWidth="1"/>
    <col min="13580" max="13580" width="12.26953125" style="7" bestFit="1" customWidth="1"/>
    <col min="13581" max="13831" width="9.1796875" style="7"/>
    <col min="13832" max="13833" width="9.81640625" style="7" bestFit="1" customWidth="1"/>
    <col min="13834" max="13834" width="12" style="7" bestFit="1" customWidth="1"/>
    <col min="13835" max="13835" width="10.26953125" style="7" bestFit="1" customWidth="1"/>
    <col min="13836" max="13836" width="12.26953125" style="7" bestFit="1" customWidth="1"/>
    <col min="13837" max="14087" width="9.1796875" style="7"/>
    <col min="14088" max="14089" width="9.81640625" style="7" bestFit="1" customWidth="1"/>
    <col min="14090" max="14090" width="12" style="7" bestFit="1" customWidth="1"/>
    <col min="14091" max="14091" width="10.26953125" style="7" bestFit="1" customWidth="1"/>
    <col min="14092" max="14092" width="12.26953125" style="7" bestFit="1" customWidth="1"/>
    <col min="14093" max="14343" width="9.1796875" style="7"/>
    <col min="14344" max="14345" width="9.81640625" style="7" bestFit="1" customWidth="1"/>
    <col min="14346" max="14346" width="12" style="7" bestFit="1" customWidth="1"/>
    <col min="14347" max="14347" width="10.26953125" style="7" bestFit="1" customWidth="1"/>
    <col min="14348" max="14348" width="12.26953125" style="7" bestFit="1" customWidth="1"/>
    <col min="14349" max="14599" width="9.1796875" style="7"/>
    <col min="14600" max="14601" width="9.81640625" style="7" bestFit="1" customWidth="1"/>
    <col min="14602" max="14602" width="12" style="7" bestFit="1" customWidth="1"/>
    <col min="14603" max="14603" width="10.26953125" style="7" bestFit="1" customWidth="1"/>
    <col min="14604" max="14604" width="12.26953125" style="7" bestFit="1" customWidth="1"/>
    <col min="14605" max="14855" width="9.1796875" style="7"/>
    <col min="14856" max="14857" width="9.81640625" style="7" bestFit="1" customWidth="1"/>
    <col min="14858" max="14858" width="12" style="7" bestFit="1" customWidth="1"/>
    <col min="14859" max="14859" width="10.26953125" style="7" bestFit="1" customWidth="1"/>
    <col min="14860" max="14860" width="12.26953125" style="7" bestFit="1" customWidth="1"/>
    <col min="14861" max="15111" width="9.1796875" style="7"/>
    <col min="15112" max="15113" width="9.81640625" style="7" bestFit="1" customWidth="1"/>
    <col min="15114" max="15114" width="12" style="7" bestFit="1" customWidth="1"/>
    <col min="15115" max="15115" width="10.26953125" style="7" bestFit="1" customWidth="1"/>
    <col min="15116" max="15116" width="12.26953125" style="7" bestFit="1" customWidth="1"/>
    <col min="15117" max="15367" width="9.1796875" style="7"/>
    <col min="15368" max="15369" width="9.81640625" style="7" bestFit="1" customWidth="1"/>
    <col min="15370" max="15370" width="12" style="7" bestFit="1" customWidth="1"/>
    <col min="15371" max="15371" width="10.26953125" style="7" bestFit="1" customWidth="1"/>
    <col min="15372" max="15372" width="12.26953125" style="7" bestFit="1" customWidth="1"/>
    <col min="15373" max="15623" width="9.1796875" style="7"/>
    <col min="15624" max="15625" width="9.81640625" style="7" bestFit="1" customWidth="1"/>
    <col min="15626" max="15626" width="12" style="7" bestFit="1" customWidth="1"/>
    <col min="15627" max="15627" width="10.26953125" style="7" bestFit="1" customWidth="1"/>
    <col min="15628" max="15628" width="12.26953125" style="7" bestFit="1" customWidth="1"/>
    <col min="15629" max="15879" width="9.1796875" style="7"/>
    <col min="15880" max="15881" width="9.81640625" style="7" bestFit="1" customWidth="1"/>
    <col min="15882" max="15882" width="12" style="7" bestFit="1" customWidth="1"/>
    <col min="15883" max="15883" width="10.26953125" style="7" bestFit="1" customWidth="1"/>
    <col min="15884" max="15884" width="12.26953125" style="7" bestFit="1" customWidth="1"/>
    <col min="15885" max="16135" width="9.1796875" style="7"/>
    <col min="16136" max="16137" width="9.81640625" style="7" bestFit="1" customWidth="1"/>
    <col min="16138" max="16138" width="12" style="7" bestFit="1" customWidth="1"/>
    <col min="16139" max="16139" width="10.26953125" style="7" bestFit="1" customWidth="1"/>
    <col min="16140" max="16140" width="12.26953125" style="7" bestFit="1" customWidth="1"/>
    <col min="16141" max="16384" width="9.1796875" style="7"/>
  </cols>
  <sheetData>
    <row r="1" spans="1:9" ht="12.75" customHeight="1" x14ac:dyDescent="0.25">
      <c r="A1" s="200" t="s">
        <v>313</v>
      </c>
      <c r="B1" s="215"/>
      <c r="C1" s="215"/>
      <c r="D1" s="215"/>
      <c r="E1" s="215"/>
      <c r="F1" s="215"/>
      <c r="G1" s="215"/>
      <c r="H1" s="215"/>
      <c r="I1" s="215"/>
    </row>
    <row r="2" spans="1:9" ht="12.75" customHeight="1" x14ac:dyDescent="0.25">
      <c r="A2" s="224" t="s">
        <v>493</v>
      </c>
      <c r="B2" s="179"/>
      <c r="C2" s="179"/>
      <c r="D2" s="179"/>
      <c r="E2" s="179"/>
      <c r="F2" s="179"/>
      <c r="G2" s="179"/>
      <c r="H2" s="179"/>
      <c r="I2" s="179"/>
    </row>
    <row r="3" spans="1:9" x14ac:dyDescent="0.25">
      <c r="A3" s="218" t="s">
        <v>40</v>
      </c>
      <c r="B3" s="225"/>
      <c r="C3" s="225"/>
      <c r="D3" s="225"/>
      <c r="E3" s="225"/>
      <c r="F3" s="225"/>
      <c r="G3" s="225"/>
      <c r="H3" s="225"/>
      <c r="I3" s="225"/>
    </row>
    <row r="4" spans="1:9" x14ac:dyDescent="0.25">
      <c r="A4" s="216" t="s">
        <v>492</v>
      </c>
      <c r="B4" s="183"/>
      <c r="C4" s="183"/>
      <c r="D4" s="183"/>
      <c r="E4" s="183"/>
      <c r="F4" s="183"/>
      <c r="G4" s="183"/>
      <c r="H4" s="183"/>
      <c r="I4" s="184"/>
    </row>
    <row r="5" spans="1:9" ht="22" x14ac:dyDescent="0.25">
      <c r="A5" s="196" t="s">
        <v>41</v>
      </c>
      <c r="B5" s="188"/>
      <c r="C5" s="188"/>
      <c r="D5" s="188"/>
      <c r="E5" s="188"/>
      <c r="F5" s="188"/>
      <c r="G5" s="65" t="s">
        <v>159</v>
      </c>
      <c r="H5" s="66" t="s">
        <v>160</v>
      </c>
      <c r="I5" s="66" t="s">
        <v>161</v>
      </c>
    </row>
    <row r="6" spans="1:9" x14ac:dyDescent="0.25">
      <c r="A6" s="220">
        <v>1</v>
      </c>
      <c r="B6" s="188"/>
      <c r="C6" s="188"/>
      <c r="D6" s="188"/>
      <c r="E6" s="188"/>
      <c r="F6" s="188"/>
      <c r="G6" s="67">
        <v>2</v>
      </c>
      <c r="H6" s="66" t="s">
        <v>258</v>
      </c>
      <c r="I6" s="66" t="s">
        <v>259</v>
      </c>
    </row>
    <row r="7" spans="1:9" x14ac:dyDescent="0.25">
      <c r="A7" s="221" t="s">
        <v>260</v>
      </c>
      <c r="B7" s="223"/>
      <c r="C7" s="223"/>
      <c r="D7" s="223"/>
      <c r="E7" s="223"/>
      <c r="F7" s="223"/>
      <c r="G7" s="223"/>
      <c r="H7" s="223"/>
      <c r="I7" s="223"/>
    </row>
    <row r="8" spans="1:9" x14ac:dyDescent="0.25">
      <c r="A8" s="195" t="s">
        <v>314</v>
      </c>
      <c r="B8" s="195"/>
      <c r="C8" s="195"/>
      <c r="D8" s="195"/>
      <c r="E8" s="195"/>
      <c r="F8" s="195"/>
      <c r="G8" s="63">
        <v>1</v>
      </c>
      <c r="H8" s="80">
        <v>0</v>
      </c>
      <c r="I8" s="80">
        <v>0</v>
      </c>
    </row>
    <row r="9" spans="1:9" x14ac:dyDescent="0.25">
      <c r="A9" s="195" t="s">
        <v>315</v>
      </c>
      <c r="B9" s="195"/>
      <c r="C9" s="195"/>
      <c r="D9" s="195"/>
      <c r="E9" s="195"/>
      <c r="F9" s="195"/>
      <c r="G9" s="63">
        <v>2</v>
      </c>
      <c r="H9" s="80">
        <v>0</v>
      </c>
      <c r="I9" s="80">
        <v>0</v>
      </c>
    </row>
    <row r="10" spans="1:9" x14ac:dyDescent="0.25">
      <c r="A10" s="195" t="s">
        <v>316</v>
      </c>
      <c r="B10" s="195"/>
      <c r="C10" s="195"/>
      <c r="D10" s="195"/>
      <c r="E10" s="195"/>
      <c r="F10" s="195"/>
      <c r="G10" s="63">
        <v>3</v>
      </c>
      <c r="H10" s="80">
        <v>0</v>
      </c>
      <c r="I10" s="80">
        <v>0</v>
      </c>
    </row>
    <row r="11" spans="1:9" x14ac:dyDescent="0.25">
      <c r="A11" s="195" t="s">
        <v>317</v>
      </c>
      <c r="B11" s="195"/>
      <c r="C11" s="195"/>
      <c r="D11" s="195"/>
      <c r="E11" s="195"/>
      <c r="F11" s="195"/>
      <c r="G11" s="63">
        <v>4</v>
      </c>
      <c r="H11" s="80">
        <v>0</v>
      </c>
      <c r="I11" s="80">
        <v>0</v>
      </c>
    </row>
    <row r="12" spans="1:9" x14ac:dyDescent="0.25">
      <c r="A12" s="195" t="s">
        <v>318</v>
      </c>
      <c r="B12" s="195"/>
      <c r="C12" s="195"/>
      <c r="D12" s="195"/>
      <c r="E12" s="195"/>
      <c r="F12" s="195"/>
      <c r="G12" s="63">
        <v>5</v>
      </c>
      <c r="H12" s="80">
        <v>0</v>
      </c>
      <c r="I12" s="80">
        <v>0</v>
      </c>
    </row>
    <row r="13" spans="1:9" ht="24" customHeight="1" x14ac:dyDescent="0.25">
      <c r="A13" s="206" t="s">
        <v>319</v>
      </c>
      <c r="B13" s="206"/>
      <c r="C13" s="206"/>
      <c r="D13" s="206"/>
      <c r="E13" s="206"/>
      <c r="F13" s="206"/>
      <c r="G13" s="64">
        <v>6</v>
      </c>
      <c r="H13" s="83">
        <f>SUM(H8:H12)</f>
        <v>0</v>
      </c>
      <c r="I13" s="83">
        <f>SUM(I8:I12)</f>
        <v>0</v>
      </c>
    </row>
    <row r="14" spans="1:9" x14ac:dyDescent="0.25">
      <c r="A14" s="195" t="s">
        <v>320</v>
      </c>
      <c r="B14" s="195"/>
      <c r="C14" s="195"/>
      <c r="D14" s="195"/>
      <c r="E14" s="195"/>
      <c r="F14" s="195"/>
      <c r="G14" s="63">
        <v>7</v>
      </c>
      <c r="H14" s="80">
        <v>0</v>
      </c>
      <c r="I14" s="80">
        <v>0</v>
      </c>
    </row>
    <row r="15" spans="1:9" x14ac:dyDescent="0.25">
      <c r="A15" s="195" t="s">
        <v>321</v>
      </c>
      <c r="B15" s="195"/>
      <c r="C15" s="195"/>
      <c r="D15" s="195"/>
      <c r="E15" s="195"/>
      <c r="F15" s="195"/>
      <c r="G15" s="63">
        <v>8</v>
      </c>
      <c r="H15" s="80">
        <v>0</v>
      </c>
      <c r="I15" s="80">
        <v>0</v>
      </c>
    </row>
    <row r="16" spans="1:9" x14ac:dyDescent="0.25">
      <c r="A16" s="195" t="s">
        <v>322</v>
      </c>
      <c r="B16" s="195"/>
      <c r="C16" s="195"/>
      <c r="D16" s="195"/>
      <c r="E16" s="195"/>
      <c r="F16" s="195"/>
      <c r="G16" s="63">
        <v>9</v>
      </c>
      <c r="H16" s="80">
        <v>0</v>
      </c>
      <c r="I16" s="80">
        <v>0</v>
      </c>
    </row>
    <row r="17" spans="1:9" x14ac:dyDescent="0.25">
      <c r="A17" s="195" t="s">
        <v>323</v>
      </c>
      <c r="B17" s="195"/>
      <c r="C17" s="195"/>
      <c r="D17" s="195"/>
      <c r="E17" s="195"/>
      <c r="F17" s="195"/>
      <c r="G17" s="63">
        <v>10</v>
      </c>
      <c r="H17" s="80">
        <v>0</v>
      </c>
      <c r="I17" s="80">
        <v>0</v>
      </c>
    </row>
    <row r="18" spans="1:9" x14ac:dyDescent="0.25">
      <c r="A18" s="195" t="s">
        <v>324</v>
      </c>
      <c r="B18" s="195"/>
      <c r="C18" s="195"/>
      <c r="D18" s="195"/>
      <c r="E18" s="195"/>
      <c r="F18" s="195"/>
      <c r="G18" s="63">
        <v>11</v>
      </c>
      <c r="H18" s="80">
        <v>0</v>
      </c>
      <c r="I18" s="80">
        <v>0</v>
      </c>
    </row>
    <row r="19" spans="1:9" x14ac:dyDescent="0.25">
      <c r="A19" s="195" t="s">
        <v>325</v>
      </c>
      <c r="B19" s="195"/>
      <c r="C19" s="195"/>
      <c r="D19" s="195"/>
      <c r="E19" s="195"/>
      <c r="F19" s="195"/>
      <c r="G19" s="63">
        <v>12</v>
      </c>
      <c r="H19" s="80">
        <v>0</v>
      </c>
      <c r="I19" s="80">
        <v>0</v>
      </c>
    </row>
    <row r="20" spans="1:9" ht="26.25" customHeight="1" x14ac:dyDescent="0.25">
      <c r="A20" s="206" t="s">
        <v>326</v>
      </c>
      <c r="B20" s="206"/>
      <c r="C20" s="206"/>
      <c r="D20" s="206"/>
      <c r="E20" s="206"/>
      <c r="F20" s="206"/>
      <c r="G20" s="64">
        <v>13</v>
      </c>
      <c r="H20" s="83">
        <f>SUM(H14:H19)</f>
        <v>0</v>
      </c>
      <c r="I20" s="83">
        <f>SUM(I14:I19)</f>
        <v>0</v>
      </c>
    </row>
    <row r="21" spans="1:9" ht="25.9" customHeight="1" x14ac:dyDescent="0.25">
      <c r="A21" s="204" t="s">
        <v>327</v>
      </c>
      <c r="B21" s="204"/>
      <c r="C21" s="204"/>
      <c r="D21" s="204"/>
      <c r="E21" s="204"/>
      <c r="F21" s="204"/>
      <c r="G21" s="64">
        <v>14</v>
      </c>
      <c r="H21" s="79">
        <f>H13+H20</f>
        <v>0</v>
      </c>
      <c r="I21" s="79">
        <f>I13+I20</f>
        <v>0</v>
      </c>
    </row>
    <row r="22" spans="1:9" x14ac:dyDescent="0.25">
      <c r="A22" s="221" t="s">
        <v>281</v>
      </c>
      <c r="B22" s="223"/>
      <c r="C22" s="223"/>
      <c r="D22" s="223"/>
      <c r="E22" s="223"/>
      <c r="F22" s="223"/>
      <c r="G22" s="223"/>
      <c r="H22" s="223"/>
      <c r="I22" s="223"/>
    </row>
    <row r="23" spans="1:9" ht="26.5" customHeight="1" x14ac:dyDescent="0.25">
      <c r="A23" s="195" t="s">
        <v>328</v>
      </c>
      <c r="B23" s="195"/>
      <c r="C23" s="195"/>
      <c r="D23" s="195"/>
      <c r="E23" s="195"/>
      <c r="F23" s="195"/>
      <c r="G23" s="63">
        <v>15</v>
      </c>
      <c r="H23" s="80">
        <v>0</v>
      </c>
      <c r="I23" s="80">
        <v>0</v>
      </c>
    </row>
    <row r="24" spans="1:9" x14ac:dyDescent="0.25">
      <c r="A24" s="195" t="s">
        <v>329</v>
      </c>
      <c r="B24" s="195"/>
      <c r="C24" s="195"/>
      <c r="D24" s="195"/>
      <c r="E24" s="195"/>
      <c r="F24" s="195"/>
      <c r="G24" s="63">
        <v>16</v>
      </c>
      <c r="H24" s="80">
        <v>0</v>
      </c>
      <c r="I24" s="80">
        <v>0</v>
      </c>
    </row>
    <row r="25" spans="1:9" x14ac:dyDescent="0.25">
      <c r="A25" s="195" t="s">
        <v>330</v>
      </c>
      <c r="B25" s="195"/>
      <c r="C25" s="195"/>
      <c r="D25" s="195"/>
      <c r="E25" s="195"/>
      <c r="F25" s="195"/>
      <c r="G25" s="63">
        <v>17</v>
      </c>
      <c r="H25" s="80">
        <v>0</v>
      </c>
      <c r="I25" s="80">
        <v>0</v>
      </c>
    </row>
    <row r="26" spans="1:9" x14ac:dyDescent="0.25">
      <c r="A26" s="195" t="s">
        <v>331</v>
      </c>
      <c r="B26" s="195"/>
      <c r="C26" s="195"/>
      <c r="D26" s="195"/>
      <c r="E26" s="195"/>
      <c r="F26" s="195"/>
      <c r="G26" s="63">
        <v>18</v>
      </c>
      <c r="H26" s="80">
        <v>0</v>
      </c>
      <c r="I26" s="80">
        <v>0</v>
      </c>
    </row>
    <row r="27" spans="1:9" x14ac:dyDescent="0.25">
      <c r="A27" s="195" t="s">
        <v>332</v>
      </c>
      <c r="B27" s="195"/>
      <c r="C27" s="195"/>
      <c r="D27" s="195"/>
      <c r="E27" s="195"/>
      <c r="F27" s="195"/>
      <c r="G27" s="63">
        <v>19</v>
      </c>
      <c r="H27" s="80">
        <v>0</v>
      </c>
      <c r="I27" s="80">
        <v>0</v>
      </c>
    </row>
    <row r="28" spans="1:9" x14ac:dyDescent="0.25">
      <c r="A28" s="195" t="s">
        <v>333</v>
      </c>
      <c r="B28" s="195"/>
      <c r="C28" s="195"/>
      <c r="D28" s="195"/>
      <c r="E28" s="195"/>
      <c r="F28" s="195"/>
      <c r="G28" s="63">
        <v>20</v>
      </c>
      <c r="H28" s="80">
        <v>0</v>
      </c>
      <c r="I28" s="80">
        <v>0</v>
      </c>
    </row>
    <row r="29" spans="1:9" ht="25.15" customHeight="1" x14ac:dyDescent="0.25">
      <c r="A29" s="210" t="s">
        <v>334</v>
      </c>
      <c r="B29" s="210"/>
      <c r="C29" s="210"/>
      <c r="D29" s="210"/>
      <c r="E29" s="210"/>
      <c r="F29" s="210"/>
      <c r="G29" s="64">
        <v>21</v>
      </c>
      <c r="H29" s="79">
        <f>SUM(H23:H28)</f>
        <v>0</v>
      </c>
      <c r="I29" s="79">
        <f>SUM(I23:I28)</f>
        <v>0</v>
      </c>
    </row>
    <row r="30" spans="1:9" ht="21" customHeight="1" x14ac:dyDescent="0.25">
      <c r="A30" s="195" t="s">
        <v>335</v>
      </c>
      <c r="B30" s="195"/>
      <c r="C30" s="195"/>
      <c r="D30" s="195"/>
      <c r="E30" s="195"/>
      <c r="F30" s="195"/>
      <c r="G30" s="63">
        <v>22</v>
      </c>
      <c r="H30" s="80">
        <v>0</v>
      </c>
      <c r="I30" s="80">
        <v>0</v>
      </c>
    </row>
    <row r="31" spans="1:9" x14ac:dyDescent="0.25">
      <c r="A31" s="195" t="s">
        <v>336</v>
      </c>
      <c r="B31" s="195"/>
      <c r="C31" s="195"/>
      <c r="D31" s="195"/>
      <c r="E31" s="195"/>
      <c r="F31" s="195"/>
      <c r="G31" s="63">
        <v>23</v>
      </c>
      <c r="H31" s="80">
        <v>0</v>
      </c>
      <c r="I31" s="80">
        <v>0</v>
      </c>
    </row>
    <row r="32" spans="1:9" x14ac:dyDescent="0.25">
      <c r="A32" s="195" t="s">
        <v>337</v>
      </c>
      <c r="B32" s="195"/>
      <c r="C32" s="195"/>
      <c r="D32" s="195"/>
      <c r="E32" s="195"/>
      <c r="F32" s="195"/>
      <c r="G32" s="63">
        <v>24</v>
      </c>
      <c r="H32" s="80">
        <v>0</v>
      </c>
      <c r="I32" s="80">
        <v>0</v>
      </c>
    </row>
    <row r="33" spans="1:9" x14ac:dyDescent="0.25">
      <c r="A33" s="195" t="s">
        <v>338</v>
      </c>
      <c r="B33" s="195"/>
      <c r="C33" s="195"/>
      <c r="D33" s="195"/>
      <c r="E33" s="195"/>
      <c r="F33" s="195"/>
      <c r="G33" s="63">
        <v>25</v>
      </c>
      <c r="H33" s="80">
        <v>0</v>
      </c>
      <c r="I33" s="80">
        <v>0</v>
      </c>
    </row>
    <row r="34" spans="1:9" x14ac:dyDescent="0.25">
      <c r="A34" s="195" t="s">
        <v>339</v>
      </c>
      <c r="B34" s="195"/>
      <c r="C34" s="195"/>
      <c r="D34" s="195"/>
      <c r="E34" s="195"/>
      <c r="F34" s="195"/>
      <c r="G34" s="63">
        <v>26</v>
      </c>
      <c r="H34" s="80">
        <v>0</v>
      </c>
      <c r="I34" s="80">
        <v>0</v>
      </c>
    </row>
    <row r="35" spans="1:9" ht="28.9" customHeight="1" x14ac:dyDescent="0.25">
      <c r="A35" s="210" t="s">
        <v>340</v>
      </c>
      <c r="B35" s="210"/>
      <c r="C35" s="210"/>
      <c r="D35" s="210"/>
      <c r="E35" s="210"/>
      <c r="F35" s="210"/>
      <c r="G35" s="64">
        <v>27</v>
      </c>
      <c r="H35" s="79">
        <f>SUM(H30:H34)</f>
        <v>0</v>
      </c>
      <c r="I35" s="79">
        <f>SUM(I30:I34)</f>
        <v>0</v>
      </c>
    </row>
    <row r="36" spans="1:9" ht="26.5" customHeight="1" x14ac:dyDescent="0.25">
      <c r="A36" s="204" t="s">
        <v>341</v>
      </c>
      <c r="B36" s="204"/>
      <c r="C36" s="204"/>
      <c r="D36" s="204"/>
      <c r="E36" s="204"/>
      <c r="F36" s="204"/>
      <c r="G36" s="64">
        <v>28</v>
      </c>
      <c r="H36" s="79">
        <f>H29+H35</f>
        <v>0</v>
      </c>
      <c r="I36" s="79">
        <f>I29+I35</f>
        <v>0</v>
      </c>
    </row>
    <row r="37" spans="1:9" x14ac:dyDescent="0.25">
      <c r="A37" s="221" t="s">
        <v>296</v>
      </c>
      <c r="B37" s="223"/>
      <c r="C37" s="223"/>
      <c r="D37" s="223"/>
      <c r="E37" s="223"/>
      <c r="F37" s="223"/>
      <c r="G37" s="223">
        <v>0</v>
      </c>
      <c r="H37" s="223"/>
      <c r="I37" s="223"/>
    </row>
    <row r="38" spans="1:9" x14ac:dyDescent="0.25">
      <c r="A38" s="171" t="s">
        <v>342</v>
      </c>
      <c r="B38" s="171"/>
      <c r="C38" s="171"/>
      <c r="D38" s="171"/>
      <c r="E38" s="171"/>
      <c r="F38" s="171"/>
      <c r="G38" s="63">
        <v>29</v>
      </c>
      <c r="H38" s="80">
        <v>0</v>
      </c>
      <c r="I38" s="80">
        <v>0</v>
      </c>
    </row>
    <row r="39" spans="1:9" ht="21.65" customHeight="1" x14ac:dyDescent="0.25">
      <c r="A39" s="171" t="s">
        <v>343</v>
      </c>
      <c r="B39" s="171"/>
      <c r="C39" s="171"/>
      <c r="D39" s="171"/>
      <c r="E39" s="171"/>
      <c r="F39" s="171"/>
      <c r="G39" s="63">
        <v>30</v>
      </c>
      <c r="H39" s="80">
        <v>0</v>
      </c>
      <c r="I39" s="80">
        <v>0</v>
      </c>
    </row>
    <row r="40" spans="1:9" x14ac:dyDescent="0.25">
      <c r="A40" s="171" t="s">
        <v>344</v>
      </c>
      <c r="B40" s="171"/>
      <c r="C40" s="171"/>
      <c r="D40" s="171"/>
      <c r="E40" s="171"/>
      <c r="F40" s="171"/>
      <c r="G40" s="63">
        <v>31</v>
      </c>
      <c r="H40" s="80">
        <v>0</v>
      </c>
      <c r="I40" s="80">
        <v>0</v>
      </c>
    </row>
    <row r="41" spans="1:9" x14ac:dyDescent="0.25">
      <c r="A41" s="171" t="s">
        <v>345</v>
      </c>
      <c r="B41" s="171"/>
      <c r="C41" s="171"/>
      <c r="D41" s="171"/>
      <c r="E41" s="171"/>
      <c r="F41" s="171"/>
      <c r="G41" s="63">
        <v>32</v>
      </c>
      <c r="H41" s="80">
        <v>0</v>
      </c>
      <c r="I41" s="80">
        <v>0</v>
      </c>
    </row>
    <row r="42" spans="1:9" ht="26.5" customHeight="1" x14ac:dyDescent="0.25">
      <c r="A42" s="210" t="s">
        <v>346</v>
      </c>
      <c r="B42" s="210"/>
      <c r="C42" s="210"/>
      <c r="D42" s="210"/>
      <c r="E42" s="210"/>
      <c r="F42" s="210"/>
      <c r="G42" s="64">
        <v>33</v>
      </c>
      <c r="H42" s="79">
        <f>H41+H40+H39+H38</f>
        <v>0</v>
      </c>
      <c r="I42" s="79">
        <f>I41+I40+I39+I38</f>
        <v>0</v>
      </c>
    </row>
    <row r="43" spans="1:9" ht="22.9" customHeight="1" x14ac:dyDescent="0.25">
      <c r="A43" s="171" t="s">
        <v>347</v>
      </c>
      <c r="B43" s="171"/>
      <c r="C43" s="171"/>
      <c r="D43" s="171"/>
      <c r="E43" s="171"/>
      <c r="F43" s="171"/>
      <c r="G43" s="63">
        <v>34</v>
      </c>
      <c r="H43" s="80">
        <v>0</v>
      </c>
      <c r="I43" s="80">
        <v>0</v>
      </c>
    </row>
    <row r="44" spans="1:9" x14ac:dyDescent="0.25">
      <c r="A44" s="171" t="s">
        <v>348</v>
      </c>
      <c r="B44" s="171"/>
      <c r="C44" s="171"/>
      <c r="D44" s="171"/>
      <c r="E44" s="171"/>
      <c r="F44" s="171"/>
      <c r="G44" s="63">
        <v>35</v>
      </c>
      <c r="H44" s="80">
        <v>0</v>
      </c>
      <c r="I44" s="80">
        <v>0</v>
      </c>
    </row>
    <row r="45" spans="1:9" x14ac:dyDescent="0.25">
      <c r="A45" s="171" t="s">
        <v>349</v>
      </c>
      <c r="B45" s="171"/>
      <c r="C45" s="171"/>
      <c r="D45" s="171"/>
      <c r="E45" s="171"/>
      <c r="F45" s="171"/>
      <c r="G45" s="63">
        <v>36</v>
      </c>
      <c r="H45" s="80">
        <v>0</v>
      </c>
      <c r="I45" s="80">
        <v>0</v>
      </c>
    </row>
    <row r="46" spans="1:9" ht="25.15" customHeight="1" x14ac:dyDescent="0.25">
      <c r="A46" s="171" t="s">
        <v>350</v>
      </c>
      <c r="B46" s="171"/>
      <c r="C46" s="171"/>
      <c r="D46" s="171"/>
      <c r="E46" s="171"/>
      <c r="F46" s="171"/>
      <c r="G46" s="63">
        <v>37</v>
      </c>
      <c r="H46" s="80">
        <v>0</v>
      </c>
      <c r="I46" s="80">
        <v>0</v>
      </c>
    </row>
    <row r="47" spans="1:9" x14ac:dyDescent="0.25">
      <c r="A47" s="171" t="s">
        <v>351</v>
      </c>
      <c r="B47" s="171"/>
      <c r="C47" s="171"/>
      <c r="D47" s="171"/>
      <c r="E47" s="171"/>
      <c r="F47" s="171"/>
      <c r="G47" s="63">
        <v>38</v>
      </c>
      <c r="H47" s="80">
        <v>0</v>
      </c>
      <c r="I47" s="80">
        <v>0</v>
      </c>
    </row>
    <row r="48" spans="1:9" ht="25.15" customHeight="1" x14ac:dyDescent="0.25">
      <c r="A48" s="210" t="s">
        <v>352</v>
      </c>
      <c r="B48" s="210"/>
      <c r="C48" s="210"/>
      <c r="D48" s="210"/>
      <c r="E48" s="210"/>
      <c r="F48" s="210"/>
      <c r="G48" s="64">
        <v>39</v>
      </c>
      <c r="H48" s="79">
        <f>H47+H46+H45+H44+H43</f>
        <v>0</v>
      </c>
      <c r="I48" s="79">
        <f>I47+I46+I45+I44+I43</f>
        <v>0</v>
      </c>
    </row>
    <row r="49" spans="1:9" ht="28.15" customHeight="1" x14ac:dyDescent="0.25">
      <c r="A49" s="204" t="s">
        <v>353</v>
      </c>
      <c r="B49" s="204"/>
      <c r="C49" s="204"/>
      <c r="D49" s="204"/>
      <c r="E49" s="204"/>
      <c r="F49" s="204"/>
      <c r="G49" s="64">
        <v>40</v>
      </c>
      <c r="H49" s="79">
        <f>H48+H42</f>
        <v>0</v>
      </c>
      <c r="I49" s="79">
        <f>I48+I42</f>
        <v>0</v>
      </c>
    </row>
    <row r="50" spans="1:9" x14ac:dyDescent="0.25">
      <c r="A50" s="195" t="s">
        <v>354</v>
      </c>
      <c r="B50" s="195"/>
      <c r="C50" s="195"/>
      <c r="D50" s="195"/>
      <c r="E50" s="195"/>
      <c r="F50" s="195"/>
      <c r="G50" s="63">
        <v>41</v>
      </c>
      <c r="H50" s="80">
        <v>0</v>
      </c>
      <c r="I50" s="80">
        <v>0</v>
      </c>
    </row>
    <row r="51" spans="1:9" ht="24.65" customHeight="1" x14ac:dyDescent="0.25">
      <c r="A51" s="204" t="s">
        <v>355</v>
      </c>
      <c r="B51" s="204"/>
      <c r="C51" s="204"/>
      <c r="D51" s="204"/>
      <c r="E51" s="204"/>
      <c r="F51" s="204"/>
      <c r="G51" s="64">
        <v>42</v>
      </c>
      <c r="H51" s="79">
        <f>H21+H36+H49+H50</f>
        <v>0</v>
      </c>
      <c r="I51" s="79">
        <f>I21+I36+I49+I50</f>
        <v>0</v>
      </c>
    </row>
    <row r="52" spans="1:9" x14ac:dyDescent="0.25">
      <c r="A52" s="222" t="s">
        <v>311</v>
      </c>
      <c r="B52" s="222"/>
      <c r="C52" s="222"/>
      <c r="D52" s="222"/>
      <c r="E52" s="222"/>
      <c r="F52" s="222"/>
      <c r="G52" s="63">
        <v>43</v>
      </c>
      <c r="H52" s="80">
        <v>0</v>
      </c>
      <c r="I52" s="80">
        <v>0</v>
      </c>
    </row>
    <row r="53" spans="1:9" ht="28.9" customHeight="1" x14ac:dyDescent="0.25">
      <c r="A53" s="222" t="s">
        <v>356</v>
      </c>
      <c r="B53" s="222"/>
      <c r="C53" s="222"/>
      <c r="D53" s="222"/>
      <c r="E53" s="222"/>
      <c r="F53" s="222"/>
      <c r="G53" s="63">
        <v>44</v>
      </c>
      <c r="H53" s="84">
        <f>H52+H51</f>
        <v>0</v>
      </c>
      <c r="I53" s="84">
        <f>I52+I51</f>
        <v>0</v>
      </c>
    </row>
  </sheetData>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showGridLines="0" view="pageBreakPreview" zoomScale="80" zoomScaleNormal="100" zoomScaleSheetLayoutView="80" workbookViewId="0">
      <selection sqref="A1:J1"/>
    </sheetView>
  </sheetViews>
  <sheetFormatPr defaultRowHeight="12.5" x14ac:dyDescent="0.25"/>
  <cols>
    <col min="1" max="4" width="9.1796875" style="2"/>
    <col min="5" max="5" width="10.1796875" style="2" bestFit="1" customWidth="1"/>
    <col min="6" max="6" width="9.1796875" style="2"/>
    <col min="7" max="7" width="10.36328125" style="2" bestFit="1" customWidth="1"/>
    <col min="8" max="26" width="13.453125" style="29" customWidth="1"/>
    <col min="27" max="27" width="13.453125" style="1" customWidth="1"/>
    <col min="28" max="30" width="9.1796875" style="1"/>
    <col min="31" max="262" width="9.1796875" style="2"/>
    <col min="263" max="263" width="10.1796875" style="2" bestFit="1" customWidth="1"/>
    <col min="264" max="267" width="9.1796875" style="2"/>
    <col min="268" max="269" width="9.81640625" style="2" bestFit="1" customWidth="1"/>
    <col min="270" max="518" width="9.1796875" style="2"/>
    <col min="519" max="519" width="10.1796875" style="2" bestFit="1" customWidth="1"/>
    <col min="520" max="523" width="9.1796875" style="2"/>
    <col min="524" max="525" width="9.81640625" style="2" bestFit="1" customWidth="1"/>
    <col min="526" max="774" width="9.1796875" style="2"/>
    <col min="775" max="775" width="10.1796875" style="2" bestFit="1" customWidth="1"/>
    <col min="776" max="779" width="9.1796875" style="2"/>
    <col min="780" max="781" width="9.81640625" style="2" bestFit="1" customWidth="1"/>
    <col min="782" max="1030" width="9.1796875" style="2"/>
    <col min="1031" max="1031" width="10.1796875" style="2" bestFit="1" customWidth="1"/>
    <col min="1032" max="1035" width="9.1796875" style="2"/>
    <col min="1036" max="1037" width="9.81640625" style="2" bestFit="1" customWidth="1"/>
    <col min="1038" max="1286" width="9.1796875" style="2"/>
    <col min="1287" max="1287" width="10.1796875" style="2" bestFit="1" customWidth="1"/>
    <col min="1288" max="1291" width="9.1796875" style="2"/>
    <col min="1292" max="1293" width="9.81640625" style="2" bestFit="1" customWidth="1"/>
    <col min="1294" max="1542" width="9.1796875" style="2"/>
    <col min="1543" max="1543" width="10.1796875" style="2" bestFit="1" customWidth="1"/>
    <col min="1544" max="1547" width="9.1796875" style="2"/>
    <col min="1548" max="1549" width="9.81640625" style="2" bestFit="1" customWidth="1"/>
    <col min="1550" max="1798" width="9.1796875" style="2"/>
    <col min="1799" max="1799" width="10.1796875" style="2" bestFit="1" customWidth="1"/>
    <col min="1800" max="1803" width="9.1796875" style="2"/>
    <col min="1804" max="1805" width="9.81640625" style="2" bestFit="1" customWidth="1"/>
    <col min="1806" max="2054" width="9.1796875" style="2"/>
    <col min="2055" max="2055" width="10.1796875" style="2" bestFit="1" customWidth="1"/>
    <col min="2056" max="2059" width="9.1796875" style="2"/>
    <col min="2060" max="2061" width="9.81640625" style="2" bestFit="1" customWidth="1"/>
    <col min="2062" max="2310" width="9.1796875" style="2"/>
    <col min="2311" max="2311" width="10.1796875" style="2" bestFit="1" customWidth="1"/>
    <col min="2312" max="2315" width="9.1796875" style="2"/>
    <col min="2316" max="2317" width="9.81640625" style="2" bestFit="1" customWidth="1"/>
    <col min="2318" max="2566" width="9.1796875" style="2"/>
    <col min="2567" max="2567" width="10.1796875" style="2" bestFit="1" customWidth="1"/>
    <col min="2568" max="2571" width="9.1796875" style="2"/>
    <col min="2572" max="2573" width="9.81640625" style="2" bestFit="1" customWidth="1"/>
    <col min="2574" max="2822" width="9.1796875" style="2"/>
    <col min="2823" max="2823" width="10.1796875" style="2" bestFit="1" customWidth="1"/>
    <col min="2824" max="2827" width="9.1796875" style="2"/>
    <col min="2828" max="2829" width="9.81640625" style="2" bestFit="1" customWidth="1"/>
    <col min="2830" max="3078" width="9.1796875" style="2"/>
    <col min="3079" max="3079" width="10.1796875" style="2" bestFit="1" customWidth="1"/>
    <col min="3080" max="3083" width="9.1796875" style="2"/>
    <col min="3084" max="3085" width="9.81640625" style="2" bestFit="1" customWidth="1"/>
    <col min="3086" max="3334" width="9.1796875" style="2"/>
    <col min="3335" max="3335" width="10.1796875" style="2" bestFit="1" customWidth="1"/>
    <col min="3336" max="3339" width="9.1796875" style="2"/>
    <col min="3340" max="3341" width="9.81640625" style="2" bestFit="1" customWidth="1"/>
    <col min="3342" max="3590" width="9.1796875" style="2"/>
    <col min="3591" max="3591" width="10.1796875" style="2" bestFit="1" customWidth="1"/>
    <col min="3592" max="3595" width="9.1796875" style="2"/>
    <col min="3596" max="3597" width="9.81640625" style="2" bestFit="1" customWidth="1"/>
    <col min="3598" max="3846" width="9.1796875" style="2"/>
    <col min="3847" max="3847" width="10.1796875" style="2" bestFit="1" customWidth="1"/>
    <col min="3848" max="3851" width="9.1796875" style="2"/>
    <col min="3852" max="3853" width="9.81640625" style="2" bestFit="1" customWidth="1"/>
    <col min="3854" max="4102" width="9.1796875" style="2"/>
    <col min="4103" max="4103" width="10.1796875" style="2" bestFit="1" customWidth="1"/>
    <col min="4104" max="4107" width="9.1796875" style="2"/>
    <col min="4108" max="4109" width="9.81640625" style="2" bestFit="1" customWidth="1"/>
    <col min="4110" max="4358" width="9.1796875" style="2"/>
    <col min="4359" max="4359" width="10.1796875" style="2" bestFit="1" customWidth="1"/>
    <col min="4360" max="4363" width="9.1796875" style="2"/>
    <col min="4364" max="4365" width="9.81640625" style="2" bestFit="1" customWidth="1"/>
    <col min="4366" max="4614" width="9.1796875" style="2"/>
    <col min="4615" max="4615" width="10.1796875" style="2" bestFit="1" customWidth="1"/>
    <col min="4616" max="4619" width="9.1796875" style="2"/>
    <col min="4620" max="4621" width="9.81640625" style="2" bestFit="1" customWidth="1"/>
    <col min="4622" max="4870" width="9.1796875" style="2"/>
    <col min="4871" max="4871" width="10.1796875" style="2" bestFit="1" customWidth="1"/>
    <col min="4872" max="4875" width="9.1796875" style="2"/>
    <col min="4876" max="4877" width="9.81640625" style="2" bestFit="1" customWidth="1"/>
    <col min="4878" max="5126" width="9.1796875" style="2"/>
    <col min="5127" max="5127" width="10.1796875" style="2" bestFit="1" customWidth="1"/>
    <col min="5128" max="5131" width="9.1796875" style="2"/>
    <col min="5132" max="5133" width="9.81640625" style="2" bestFit="1" customWidth="1"/>
    <col min="5134" max="5382" width="9.1796875" style="2"/>
    <col min="5383" max="5383" width="10.1796875" style="2" bestFit="1" customWidth="1"/>
    <col min="5384" max="5387" width="9.1796875" style="2"/>
    <col min="5388" max="5389" width="9.81640625" style="2" bestFit="1" customWidth="1"/>
    <col min="5390" max="5638" width="9.1796875" style="2"/>
    <col min="5639" max="5639" width="10.1796875" style="2" bestFit="1" customWidth="1"/>
    <col min="5640" max="5643" width="9.1796875" style="2"/>
    <col min="5644" max="5645" width="9.81640625" style="2" bestFit="1" customWidth="1"/>
    <col min="5646" max="5894" width="9.1796875" style="2"/>
    <col min="5895" max="5895" width="10.1796875" style="2" bestFit="1" customWidth="1"/>
    <col min="5896" max="5899" width="9.1796875" style="2"/>
    <col min="5900" max="5901" width="9.81640625" style="2" bestFit="1" customWidth="1"/>
    <col min="5902" max="6150" width="9.1796875" style="2"/>
    <col min="6151" max="6151" width="10.1796875" style="2" bestFit="1" customWidth="1"/>
    <col min="6152" max="6155" width="9.1796875" style="2"/>
    <col min="6156" max="6157" width="9.81640625" style="2" bestFit="1" customWidth="1"/>
    <col min="6158" max="6406" width="9.1796875" style="2"/>
    <col min="6407" max="6407" width="10.1796875" style="2" bestFit="1" customWidth="1"/>
    <col min="6408" max="6411" width="9.1796875" style="2"/>
    <col min="6412" max="6413" width="9.81640625" style="2" bestFit="1" customWidth="1"/>
    <col min="6414" max="6662" width="9.1796875" style="2"/>
    <col min="6663" max="6663" width="10.1796875" style="2" bestFit="1" customWidth="1"/>
    <col min="6664" max="6667" width="9.1796875" style="2"/>
    <col min="6668" max="6669" width="9.81640625" style="2" bestFit="1" customWidth="1"/>
    <col min="6670" max="6918" width="9.1796875" style="2"/>
    <col min="6919" max="6919" width="10.1796875" style="2" bestFit="1" customWidth="1"/>
    <col min="6920" max="6923" width="9.1796875" style="2"/>
    <col min="6924" max="6925" width="9.81640625" style="2" bestFit="1" customWidth="1"/>
    <col min="6926" max="7174" width="9.1796875" style="2"/>
    <col min="7175" max="7175" width="10.1796875" style="2" bestFit="1" customWidth="1"/>
    <col min="7176" max="7179" width="9.1796875" style="2"/>
    <col min="7180" max="7181" width="9.81640625" style="2" bestFit="1" customWidth="1"/>
    <col min="7182" max="7430" width="9.1796875" style="2"/>
    <col min="7431" max="7431" width="10.1796875" style="2" bestFit="1" customWidth="1"/>
    <col min="7432" max="7435" width="9.1796875" style="2"/>
    <col min="7436" max="7437" width="9.81640625" style="2" bestFit="1" customWidth="1"/>
    <col min="7438" max="7686" width="9.1796875" style="2"/>
    <col min="7687" max="7687" width="10.1796875" style="2" bestFit="1" customWidth="1"/>
    <col min="7688" max="7691" width="9.1796875" style="2"/>
    <col min="7692" max="7693" width="9.81640625" style="2" bestFit="1" customWidth="1"/>
    <col min="7694" max="7942" width="9.1796875" style="2"/>
    <col min="7943" max="7943" width="10.1796875" style="2" bestFit="1" customWidth="1"/>
    <col min="7944" max="7947" width="9.1796875" style="2"/>
    <col min="7948" max="7949" width="9.81640625" style="2" bestFit="1" customWidth="1"/>
    <col min="7950" max="8198" width="9.1796875" style="2"/>
    <col min="8199" max="8199" width="10.1796875" style="2" bestFit="1" customWidth="1"/>
    <col min="8200" max="8203" width="9.1796875" style="2"/>
    <col min="8204" max="8205" width="9.81640625" style="2" bestFit="1" customWidth="1"/>
    <col min="8206" max="8454" width="9.1796875" style="2"/>
    <col min="8455" max="8455" width="10.1796875" style="2" bestFit="1" customWidth="1"/>
    <col min="8456" max="8459" width="9.1796875" style="2"/>
    <col min="8460" max="8461" width="9.81640625" style="2" bestFit="1" customWidth="1"/>
    <col min="8462" max="8710" width="9.1796875" style="2"/>
    <col min="8711" max="8711" width="10.1796875" style="2" bestFit="1" customWidth="1"/>
    <col min="8712" max="8715" width="9.1796875" style="2"/>
    <col min="8716" max="8717" width="9.81640625" style="2" bestFit="1" customWidth="1"/>
    <col min="8718" max="8966" width="9.1796875" style="2"/>
    <col min="8967" max="8967" width="10.1796875" style="2" bestFit="1" customWidth="1"/>
    <col min="8968" max="8971" width="9.1796875" style="2"/>
    <col min="8972" max="8973" width="9.81640625" style="2" bestFit="1" customWidth="1"/>
    <col min="8974" max="9222" width="9.1796875" style="2"/>
    <col min="9223" max="9223" width="10.1796875" style="2" bestFit="1" customWidth="1"/>
    <col min="9224" max="9227" width="9.1796875" style="2"/>
    <col min="9228" max="9229" width="9.81640625" style="2" bestFit="1" customWidth="1"/>
    <col min="9230" max="9478" width="9.1796875" style="2"/>
    <col min="9479" max="9479" width="10.1796875" style="2" bestFit="1" customWidth="1"/>
    <col min="9480" max="9483" width="9.1796875" style="2"/>
    <col min="9484" max="9485" width="9.81640625" style="2" bestFit="1" customWidth="1"/>
    <col min="9486" max="9734" width="9.1796875" style="2"/>
    <col min="9735" max="9735" width="10.1796875" style="2" bestFit="1" customWidth="1"/>
    <col min="9736" max="9739" width="9.1796875" style="2"/>
    <col min="9740" max="9741" width="9.81640625" style="2" bestFit="1" customWidth="1"/>
    <col min="9742" max="9990" width="9.1796875" style="2"/>
    <col min="9991" max="9991" width="10.1796875" style="2" bestFit="1" customWidth="1"/>
    <col min="9992" max="9995" width="9.1796875" style="2"/>
    <col min="9996" max="9997" width="9.81640625" style="2" bestFit="1" customWidth="1"/>
    <col min="9998" max="10246" width="9.1796875" style="2"/>
    <col min="10247" max="10247" width="10.1796875" style="2" bestFit="1" customWidth="1"/>
    <col min="10248" max="10251" width="9.1796875" style="2"/>
    <col min="10252" max="10253" width="9.81640625" style="2" bestFit="1" customWidth="1"/>
    <col min="10254" max="10502" width="9.1796875" style="2"/>
    <col min="10503" max="10503" width="10.1796875" style="2" bestFit="1" customWidth="1"/>
    <col min="10504" max="10507" width="9.1796875" style="2"/>
    <col min="10508" max="10509" width="9.81640625" style="2" bestFit="1" customWidth="1"/>
    <col min="10510" max="10758" width="9.1796875" style="2"/>
    <col min="10759" max="10759" width="10.1796875" style="2" bestFit="1" customWidth="1"/>
    <col min="10760" max="10763" width="9.1796875" style="2"/>
    <col min="10764" max="10765" width="9.81640625" style="2" bestFit="1" customWidth="1"/>
    <col min="10766" max="11014" width="9.1796875" style="2"/>
    <col min="11015" max="11015" width="10.1796875" style="2" bestFit="1" customWidth="1"/>
    <col min="11016" max="11019" width="9.1796875" style="2"/>
    <col min="11020" max="11021" width="9.81640625" style="2" bestFit="1" customWidth="1"/>
    <col min="11022" max="11270" width="9.1796875" style="2"/>
    <col min="11271" max="11271" width="10.1796875" style="2" bestFit="1" customWidth="1"/>
    <col min="11272" max="11275" width="9.1796875" style="2"/>
    <col min="11276" max="11277" width="9.81640625" style="2" bestFit="1" customWidth="1"/>
    <col min="11278" max="11526" width="9.1796875" style="2"/>
    <col min="11527" max="11527" width="10.1796875" style="2" bestFit="1" customWidth="1"/>
    <col min="11528" max="11531" width="9.1796875" style="2"/>
    <col min="11532" max="11533" width="9.81640625" style="2" bestFit="1" customWidth="1"/>
    <col min="11534" max="11782" width="9.1796875" style="2"/>
    <col min="11783" max="11783" width="10.1796875" style="2" bestFit="1" customWidth="1"/>
    <col min="11784" max="11787" width="9.1796875" style="2"/>
    <col min="11788" max="11789" width="9.81640625" style="2" bestFit="1" customWidth="1"/>
    <col min="11790" max="12038" width="9.1796875" style="2"/>
    <col min="12039" max="12039" width="10.1796875" style="2" bestFit="1" customWidth="1"/>
    <col min="12040" max="12043" width="9.1796875" style="2"/>
    <col min="12044" max="12045" width="9.81640625" style="2" bestFit="1" customWidth="1"/>
    <col min="12046" max="12294" width="9.1796875" style="2"/>
    <col min="12295" max="12295" width="10.1796875" style="2" bestFit="1" customWidth="1"/>
    <col min="12296" max="12299" width="9.1796875" style="2"/>
    <col min="12300" max="12301" width="9.81640625" style="2" bestFit="1" customWidth="1"/>
    <col min="12302" max="12550" width="9.1796875" style="2"/>
    <col min="12551" max="12551" width="10.1796875" style="2" bestFit="1" customWidth="1"/>
    <col min="12552" max="12555" width="9.1796875" style="2"/>
    <col min="12556" max="12557" width="9.81640625" style="2" bestFit="1" customWidth="1"/>
    <col min="12558" max="12806" width="9.1796875" style="2"/>
    <col min="12807" max="12807" width="10.1796875" style="2" bestFit="1" customWidth="1"/>
    <col min="12808" max="12811" width="9.1796875" style="2"/>
    <col min="12812" max="12813" width="9.81640625" style="2" bestFit="1" customWidth="1"/>
    <col min="12814" max="13062" width="9.1796875" style="2"/>
    <col min="13063" max="13063" width="10.1796875" style="2" bestFit="1" customWidth="1"/>
    <col min="13064" max="13067" width="9.1796875" style="2"/>
    <col min="13068" max="13069" width="9.81640625" style="2" bestFit="1" customWidth="1"/>
    <col min="13070" max="13318" width="9.1796875" style="2"/>
    <col min="13319" max="13319" width="10.1796875" style="2" bestFit="1" customWidth="1"/>
    <col min="13320" max="13323" width="9.1796875" style="2"/>
    <col min="13324" max="13325" width="9.81640625" style="2" bestFit="1" customWidth="1"/>
    <col min="13326" max="13574" width="9.1796875" style="2"/>
    <col min="13575" max="13575" width="10.1796875" style="2" bestFit="1" customWidth="1"/>
    <col min="13576" max="13579" width="9.1796875" style="2"/>
    <col min="13580" max="13581" width="9.81640625" style="2" bestFit="1" customWidth="1"/>
    <col min="13582" max="13830" width="9.1796875" style="2"/>
    <col min="13831" max="13831" width="10.1796875" style="2" bestFit="1" customWidth="1"/>
    <col min="13832" max="13835" width="9.1796875" style="2"/>
    <col min="13836" max="13837" width="9.81640625" style="2" bestFit="1" customWidth="1"/>
    <col min="13838" max="14086" width="9.1796875" style="2"/>
    <col min="14087" max="14087" width="10.1796875" style="2" bestFit="1" customWidth="1"/>
    <col min="14088" max="14091" width="9.1796875" style="2"/>
    <col min="14092" max="14093" width="9.81640625" style="2" bestFit="1" customWidth="1"/>
    <col min="14094" max="14342" width="9.1796875" style="2"/>
    <col min="14343" max="14343" width="10.1796875" style="2" bestFit="1" customWidth="1"/>
    <col min="14344" max="14347" width="9.1796875" style="2"/>
    <col min="14348" max="14349" width="9.81640625" style="2" bestFit="1" customWidth="1"/>
    <col min="14350" max="14598" width="9.1796875" style="2"/>
    <col min="14599" max="14599" width="10.1796875" style="2" bestFit="1" customWidth="1"/>
    <col min="14600" max="14603" width="9.1796875" style="2"/>
    <col min="14604" max="14605" width="9.81640625" style="2" bestFit="1" customWidth="1"/>
    <col min="14606" max="14854" width="9.1796875" style="2"/>
    <col min="14855" max="14855" width="10.1796875" style="2" bestFit="1" customWidth="1"/>
    <col min="14856" max="14859" width="9.1796875" style="2"/>
    <col min="14860" max="14861" width="9.81640625" style="2" bestFit="1" customWidth="1"/>
    <col min="14862" max="15110" width="9.1796875" style="2"/>
    <col min="15111" max="15111" width="10.1796875" style="2" bestFit="1" customWidth="1"/>
    <col min="15112" max="15115" width="9.1796875" style="2"/>
    <col min="15116" max="15117" width="9.81640625" style="2" bestFit="1" customWidth="1"/>
    <col min="15118" max="15366" width="9.1796875" style="2"/>
    <col min="15367" max="15367" width="10.1796875" style="2" bestFit="1" customWidth="1"/>
    <col min="15368" max="15371" width="9.1796875" style="2"/>
    <col min="15372" max="15373" width="9.81640625" style="2" bestFit="1" customWidth="1"/>
    <col min="15374" max="15622" width="9.1796875" style="2"/>
    <col min="15623" max="15623" width="10.1796875" style="2" bestFit="1" customWidth="1"/>
    <col min="15624" max="15627" width="9.1796875" style="2"/>
    <col min="15628" max="15629" width="9.81640625" style="2" bestFit="1" customWidth="1"/>
    <col min="15630" max="15878" width="9.1796875" style="2"/>
    <col min="15879" max="15879" width="10.1796875" style="2" bestFit="1" customWidth="1"/>
    <col min="15880" max="15883" width="9.1796875" style="2"/>
    <col min="15884" max="15885" width="9.81640625" style="2" bestFit="1" customWidth="1"/>
    <col min="15886" max="16134" width="9.1796875" style="2"/>
    <col min="16135" max="16135" width="10.1796875" style="2" bestFit="1" customWidth="1"/>
    <col min="16136" max="16139" width="9.1796875" style="2"/>
    <col min="16140" max="16141" width="9.81640625" style="2" bestFit="1" customWidth="1"/>
    <col min="16142" max="16384" width="9.1796875" style="2"/>
  </cols>
  <sheetData>
    <row r="1" spans="1:26" x14ac:dyDescent="0.25">
      <c r="A1" s="226" t="s">
        <v>357</v>
      </c>
      <c r="B1" s="227"/>
      <c r="C1" s="227"/>
      <c r="D1" s="227"/>
      <c r="E1" s="227"/>
      <c r="F1" s="227"/>
      <c r="G1" s="227"/>
      <c r="H1" s="227"/>
      <c r="I1" s="227"/>
      <c r="J1" s="227"/>
      <c r="K1" s="28"/>
    </row>
    <row r="2" spans="1:26" ht="15.5" x14ac:dyDescent="0.25">
      <c r="A2" s="3"/>
      <c r="B2" s="4"/>
      <c r="C2" s="228" t="s">
        <v>358</v>
      </c>
      <c r="D2" s="228"/>
      <c r="E2" s="5">
        <v>45658</v>
      </c>
      <c r="F2" s="6" t="s">
        <v>2</v>
      </c>
      <c r="G2" s="5">
        <v>46022</v>
      </c>
      <c r="H2" s="30"/>
      <c r="I2" s="30"/>
      <c r="J2" s="30"/>
      <c r="K2" s="31"/>
      <c r="Y2" s="32" t="s">
        <v>40</v>
      </c>
    </row>
    <row r="3" spans="1:26" ht="13.5" customHeight="1" x14ac:dyDescent="0.25">
      <c r="A3" s="231" t="s">
        <v>41</v>
      </c>
      <c r="B3" s="232"/>
      <c r="C3" s="232"/>
      <c r="D3" s="232"/>
      <c r="E3" s="232"/>
      <c r="F3" s="232"/>
      <c r="G3" s="231" t="s">
        <v>359</v>
      </c>
      <c r="H3" s="234" t="s">
        <v>360</v>
      </c>
      <c r="I3" s="234"/>
      <c r="J3" s="234"/>
      <c r="K3" s="234"/>
      <c r="L3" s="234"/>
      <c r="M3" s="234"/>
      <c r="N3" s="234"/>
      <c r="O3" s="234"/>
      <c r="P3" s="234"/>
      <c r="Q3" s="234"/>
      <c r="R3" s="234"/>
      <c r="S3" s="234"/>
      <c r="T3" s="234"/>
      <c r="U3" s="234"/>
      <c r="V3" s="234"/>
      <c r="W3" s="234"/>
      <c r="X3" s="234"/>
      <c r="Y3" s="234" t="s">
        <v>361</v>
      </c>
      <c r="Z3" s="234" t="s">
        <v>362</v>
      </c>
    </row>
    <row r="4" spans="1:26" ht="63" x14ac:dyDescent="0.25">
      <c r="A4" s="232"/>
      <c r="B4" s="232"/>
      <c r="C4" s="232"/>
      <c r="D4" s="232"/>
      <c r="E4" s="232"/>
      <c r="F4" s="232"/>
      <c r="G4" s="233"/>
      <c r="H4" s="85" t="s">
        <v>363</v>
      </c>
      <c r="I4" s="85" t="s">
        <v>364</v>
      </c>
      <c r="J4" s="85" t="s">
        <v>365</v>
      </c>
      <c r="K4" s="85" t="s">
        <v>366</v>
      </c>
      <c r="L4" s="85" t="s">
        <v>367</v>
      </c>
      <c r="M4" s="85" t="s">
        <v>368</v>
      </c>
      <c r="N4" s="85" t="s">
        <v>369</v>
      </c>
      <c r="O4" s="85" t="s">
        <v>370</v>
      </c>
      <c r="P4" s="86" t="s">
        <v>371</v>
      </c>
      <c r="Q4" s="85" t="s">
        <v>372</v>
      </c>
      <c r="R4" s="85" t="s">
        <v>373</v>
      </c>
      <c r="S4" s="86" t="s">
        <v>374</v>
      </c>
      <c r="T4" s="86" t="s">
        <v>375</v>
      </c>
      <c r="U4" s="86" t="s">
        <v>376</v>
      </c>
      <c r="V4" s="85" t="s">
        <v>377</v>
      </c>
      <c r="W4" s="85" t="s">
        <v>378</v>
      </c>
      <c r="X4" s="85" t="s">
        <v>379</v>
      </c>
      <c r="Y4" s="235"/>
      <c r="Z4" s="235"/>
    </row>
    <row r="5" spans="1:26" ht="21" x14ac:dyDescent="0.25">
      <c r="A5" s="236">
        <v>1</v>
      </c>
      <c r="B5" s="236"/>
      <c r="C5" s="236"/>
      <c r="D5" s="236"/>
      <c r="E5" s="236"/>
      <c r="F5" s="236"/>
      <c r="G5" s="87">
        <v>2</v>
      </c>
      <c r="H5" s="85" t="s">
        <v>258</v>
      </c>
      <c r="I5" s="88" t="s">
        <v>259</v>
      </c>
      <c r="J5" s="85" t="s">
        <v>380</v>
      </c>
      <c r="K5" s="88" t="s">
        <v>381</v>
      </c>
      <c r="L5" s="85" t="s">
        <v>382</v>
      </c>
      <c r="M5" s="88" t="s">
        <v>383</v>
      </c>
      <c r="N5" s="85" t="s">
        <v>384</v>
      </c>
      <c r="O5" s="88" t="s">
        <v>385</v>
      </c>
      <c r="P5" s="85" t="s">
        <v>386</v>
      </c>
      <c r="Q5" s="88" t="s">
        <v>387</v>
      </c>
      <c r="R5" s="85" t="s">
        <v>388</v>
      </c>
      <c r="S5" s="85" t="s">
        <v>389</v>
      </c>
      <c r="T5" s="85" t="s">
        <v>390</v>
      </c>
      <c r="U5" s="85">
        <v>16</v>
      </c>
      <c r="V5" s="85">
        <v>17</v>
      </c>
      <c r="W5" s="85">
        <v>18</v>
      </c>
      <c r="X5" s="85" t="s">
        <v>391</v>
      </c>
      <c r="Y5" s="85">
        <v>20</v>
      </c>
      <c r="Z5" s="88" t="s">
        <v>392</v>
      </c>
    </row>
    <row r="6" spans="1:26" x14ac:dyDescent="0.25">
      <c r="A6" s="237" t="s">
        <v>393</v>
      </c>
      <c r="B6" s="237"/>
      <c r="C6" s="237"/>
      <c r="D6" s="237"/>
      <c r="E6" s="237"/>
      <c r="F6" s="237"/>
      <c r="G6" s="237"/>
      <c r="H6" s="237"/>
      <c r="I6" s="237"/>
      <c r="J6" s="237"/>
      <c r="K6" s="237"/>
      <c r="L6" s="237"/>
      <c r="M6" s="237"/>
      <c r="N6" s="238"/>
      <c r="O6" s="238"/>
      <c r="P6" s="238"/>
      <c r="Q6" s="238"/>
      <c r="R6" s="238"/>
      <c r="S6" s="238"/>
      <c r="T6" s="238"/>
      <c r="U6" s="238"/>
      <c r="V6" s="238"/>
      <c r="W6" s="238"/>
      <c r="X6" s="238"/>
      <c r="Y6" s="238"/>
      <c r="Z6" s="239"/>
    </row>
    <row r="7" spans="1:26" x14ac:dyDescent="0.25">
      <c r="A7" s="240" t="s">
        <v>394</v>
      </c>
      <c r="B7" s="240"/>
      <c r="C7" s="240"/>
      <c r="D7" s="240"/>
      <c r="E7" s="240"/>
      <c r="F7" s="240"/>
      <c r="G7" s="89">
        <v>1</v>
      </c>
      <c r="H7" s="93">
        <v>106697600</v>
      </c>
      <c r="I7" s="93">
        <v>28760349</v>
      </c>
      <c r="J7" s="93">
        <v>0</v>
      </c>
      <c r="K7" s="93">
        <v>0</v>
      </c>
      <c r="L7" s="93">
        <v>2509595</v>
      </c>
      <c r="M7" s="93">
        <v>0</v>
      </c>
      <c r="N7" s="93">
        <v>11109220</v>
      </c>
      <c r="O7" s="93">
        <v>0</v>
      </c>
      <c r="P7" s="93">
        <v>0</v>
      </c>
      <c r="Q7" s="93">
        <v>-1144256</v>
      </c>
      <c r="R7" s="93">
        <v>0</v>
      </c>
      <c r="S7" s="93">
        <v>0</v>
      </c>
      <c r="T7" s="93">
        <v>-10676017</v>
      </c>
      <c r="U7" s="93">
        <v>0</v>
      </c>
      <c r="V7" s="93">
        <v>281776950</v>
      </c>
      <c r="W7" s="93">
        <v>31209653</v>
      </c>
      <c r="X7" s="94">
        <f>H7+I7+J7+K7-L7+M7+N7+O7+P7+Q7+R7+V7+W7+S7+T7+U7</f>
        <v>445223904</v>
      </c>
      <c r="Y7" s="93">
        <v>1034850</v>
      </c>
      <c r="Z7" s="94">
        <f>X7+Y7</f>
        <v>446258754</v>
      </c>
    </row>
    <row r="8" spans="1:26" x14ac:dyDescent="0.25">
      <c r="A8" s="229" t="s">
        <v>395</v>
      </c>
      <c r="B8" s="229"/>
      <c r="C8" s="229"/>
      <c r="D8" s="229"/>
      <c r="E8" s="229"/>
      <c r="F8" s="229"/>
      <c r="G8" s="89">
        <v>2</v>
      </c>
      <c r="H8" s="93">
        <v>0</v>
      </c>
      <c r="I8" s="93">
        <v>0</v>
      </c>
      <c r="J8" s="93">
        <v>0</v>
      </c>
      <c r="K8" s="93">
        <v>0</v>
      </c>
      <c r="L8" s="93">
        <v>0</v>
      </c>
      <c r="M8" s="93">
        <v>0</v>
      </c>
      <c r="N8" s="93">
        <v>0</v>
      </c>
      <c r="O8" s="93">
        <v>0</v>
      </c>
      <c r="P8" s="93">
        <v>0</v>
      </c>
      <c r="Q8" s="93">
        <v>0</v>
      </c>
      <c r="R8" s="93">
        <v>0</v>
      </c>
      <c r="S8" s="93">
        <v>0</v>
      </c>
      <c r="T8" s="93">
        <v>0</v>
      </c>
      <c r="U8" s="93">
        <v>0</v>
      </c>
      <c r="V8" s="93">
        <v>0</v>
      </c>
      <c r="W8" s="93">
        <v>0</v>
      </c>
      <c r="X8" s="94">
        <f t="shared" ref="X8:X9" si="0">H8+I8+J8+K8-L8+M8+N8+O8+P8+Q8+R8+V8+W8+S8+T8+U8</f>
        <v>0</v>
      </c>
      <c r="Y8" s="93">
        <v>0</v>
      </c>
      <c r="Z8" s="94">
        <f t="shared" ref="Z8:Z9" si="1">X8+Y8</f>
        <v>0</v>
      </c>
    </row>
    <row r="9" spans="1:26" x14ac:dyDescent="0.25">
      <c r="A9" s="229" t="s">
        <v>396</v>
      </c>
      <c r="B9" s="229"/>
      <c r="C9" s="229"/>
      <c r="D9" s="229"/>
      <c r="E9" s="229"/>
      <c r="F9" s="229"/>
      <c r="G9" s="89">
        <v>3</v>
      </c>
      <c r="H9" s="93">
        <v>0</v>
      </c>
      <c r="I9" s="93">
        <v>0</v>
      </c>
      <c r="J9" s="93">
        <v>0</v>
      </c>
      <c r="K9" s="93">
        <v>0</v>
      </c>
      <c r="L9" s="93">
        <v>0</v>
      </c>
      <c r="M9" s="93">
        <v>0</v>
      </c>
      <c r="N9" s="93">
        <v>0</v>
      </c>
      <c r="O9" s="93">
        <v>0</v>
      </c>
      <c r="P9" s="93">
        <v>0</v>
      </c>
      <c r="Q9" s="93">
        <v>0</v>
      </c>
      <c r="R9" s="93">
        <v>0</v>
      </c>
      <c r="S9" s="93">
        <v>0</v>
      </c>
      <c r="T9" s="93">
        <v>0</v>
      </c>
      <c r="U9" s="93">
        <v>0</v>
      </c>
      <c r="V9" s="93">
        <v>0</v>
      </c>
      <c r="W9" s="93">
        <v>0</v>
      </c>
      <c r="X9" s="94">
        <f t="shared" si="0"/>
        <v>0</v>
      </c>
      <c r="Y9" s="93">
        <v>0</v>
      </c>
      <c r="Z9" s="94">
        <f t="shared" si="1"/>
        <v>0</v>
      </c>
    </row>
    <row r="10" spans="1:26" ht="22.5" customHeight="1" x14ac:dyDescent="0.25">
      <c r="A10" s="230" t="s">
        <v>397</v>
      </c>
      <c r="B10" s="230"/>
      <c r="C10" s="230"/>
      <c r="D10" s="230"/>
      <c r="E10" s="230"/>
      <c r="F10" s="230"/>
      <c r="G10" s="90">
        <v>4</v>
      </c>
      <c r="H10" s="95">
        <f>H7+H8+H9</f>
        <v>106697600</v>
      </c>
      <c r="I10" s="95">
        <f t="shared" ref="I10:V10" si="2">I7+I8+I9</f>
        <v>28760349</v>
      </c>
      <c r="J10" s="95">
        <f t="shared" si="2"/>
        <v>0</v>
      </c>
      <c r="K10" s="95">
        <f t="shared" si="2"/>
        <v>0</v>
      </c>
      <c r="L10" s="95">
        <f t="shared" si="2"/>
        <v>2509595</v>
      </c>
      <c r="M10" s="95">
        <f t="shared" si="2"/>
        <v>0</v>
      </c>
      <c r="N10" s="95">
        <f t="shared" si="2"/>
        <v>11109220</v>
      </c>
      <c r="O10" s="95">
        <f t="shared" si="2"/>
        <v>0</v>
      </c>
      <c r="P10" s="95">
        <f t="shared" si="2"/>
        <v>0</v>
      </c>
      <c r="Q10" s="95">
        <f t="shared" si="2"/>
        <v>-1144256</v>
      </c>
      <c r="R10" s="95">
        <f t="shared" si="2"/>
        <v>0</v>
      </c>
      <c r="S10" s="95">
        <f t="shared" si="2"/>
        <v>0</v>
      </c>
      <c r="T10" s="95">
        <f t="shared" si="2"/>
        <v>-10676017</v>
      </c>
      <c r="U10" s="95">
        <f>U7+U8+U9</f>
        <v>0</v>
      </c>
      <c r="V10" s="95">
        <f t="shared" si="2"/>
        <v>281776950</v>
      </c>
      <c r="W10" s="95">
        <f>W7+W8+W9</f>
        <v>31209653</v>
      </c>
      <c r="X10" s="95">
        <f>X7+X8+X9</f>
        <v>445223904</v>
      </c>
      <c r="Y10" s="95">
        <f t="shared" ref="Y10:Z10" si="3">Y7+Y8+Y9</f>
        <v>1034850</v>
      </c>
      <c r="Z10" s="95">
        <f t="shared" si="3"/>
        <v>446258754</v>
      </c>
    </row>
    <row r="11" spans="1:26" x14ac:dyDescent="0.25">
      <c r="A11" s="229" t="s">
        <v>398</v>
      </c>
      <c r="B11" s="229"/>
      <c r="C11" s="229"/>
      <c r="D11" s="229"/>
      <c r="E11" s="229"/>
      <c r="F11" s="229"/>
      <c r="G11" s="89">
        <v>5</v>
      </c>
      <c r="H11" s="91">
        <v>0</v>
      </c>
      <c r="I11" s="91">
        <v>0</v>
      </c>
      <c r="J11" s="91">
        <v>0</v>
      </c>
      <c r="K11" s="91">
        <v>0</v>
      </c>
      <c r="L11" s="91">
        <v>0</v>
      </c>
      <c r="M11" s="91">
        <v>0</v>
      </c>
      <c r="N11" s="91">
        <v>0</v>
      </c>
      <c r="O11" s="91">
        <v>0</v>
      </c>
      <c r="P11" s="91">
        <v>0</v>
      </c>
      <c r="Q11" s="91">
        <v>0</v>
      </c>
      <c r="R11" s="91">
        <v>0</v>
      </c>
      <c r="S11" s="91">
        <v>0</v>
      </c>
      <c r="T11" s="91">
        <v>0</v>
      </c>
      <c r="U11" s="92">
        <v>0</v>
      </c>
      <c r="V11" s="91">
        <v>0</v>
      </c>
      <c r="W11" s="92">
        <v>26451491</v>
      </c>
      <c r="X11" s="94">
        <f>H11+I11+J11+K11-L11+M11+N11+O11+P11+Q11+R11+V11+W11+S11+T11+U11</f>
        <v>26451491</v>
      </c>
      <c r="Y11" s="93">
        <v>115295</v>
      </c>
      <c r="Z11" s="94">
        <f t="shared" ref="Z11:Z29" si="4">X11+Y11</f>
        <v>26566786</v>
      </c>
    </row>
    <row r="12" spans="1:26" x14ac:dyDescent="0.25">
      <c r="A12" s="229" t="s">
        <v>399</v>
      </c>
      <c r="B12" s="229"/>
      <c r="C12" s="229"/>
      <c r="D12" s="229"/>
      <c r="E12" s="229"/>
      <c r="F12" s="229"/>
      <c r="G12" s="89">
        <v>6</v>
      </c>
      <c r="H12" s="91">
        <v>0</v>
      </c>
      <c r="I12" s="91">
        <v>0</v>
      </c>
      <c r="J12" s="91">
        <v>0</v>
      </c>
      <c r="K12" s="91">
        <v>0</v>
      </c>
      <c r="L12" s="91">
        <v>0</v>
      </c>
      <c r="M12" s="91">
        <v>0</v>
      </c>
      <c r="N12" s="92">
        <v>0</v>
      </c>
      <c r="O12" s="91">
        <v>0</v>
      </c>
      <c r="P12" s="91">
        <v>0</v>
      </c>
      <c r="Q12" s="91">
        <v>0</v>
      </c>
      <c r="R12" s="91">
        <v>0</v>
      </c>
      <c r="S12" s="91">
        <v>0</v>
      </c>
      <c r="T12" s="92">
        <v>73465</v>
      </c>
      <c r="U12" s="92">
        <v>0</v>
      </c>
      <c r="V12" s="91">
        <v>0</v>
      </c>
      <c r="W12" s="91">
        <v>0</v>
      </c>
      <c r="X12" s="94">
        <f t="shared" ref="X12:X29" si="5">H12+I12+J12+K12-L12+M12+N12+O12+P12+Q12+R12+V12+W12+S12+T12+U12</f>
        <v>73465</v>
      </c>
      <c r="Y12" s="93">
        <v>10914</v>
      </c>
      <c r="Z12" s="94">
        <f t="shared" si="4"/>
        <v>84379</v>
      </c>
    </row>
    <row r="13" spans="1:26" ht="26.25" customHeight="1" x14ac:dyDescent="0.25">
      <c r="A13" s="229" t="s">
        <v>400</v>
      </c>
      <c r="B13" s="229"/>
      <c r="C13" s="229"/>
      <c r="D13" s="229"/>
      <c r="E13" s="229"/>
      <c r="F13" s="229"/>
      <c r="G13" s="89">
        <v>7</v>
      </c>
      <c r="H13" s="91">
        <v>0</v>
      </c>
      <c r="I13" s="91">
        <v>0</v>
      </c>
      <c r="J13" s="91">
        <v>0</v>
      </c>
      <c r="K13" s="91">
        <v>0</v>
      </c>
      <c r="L13" s="91">
        <v>0</v>
      </c>
      <c r="M13" s="91">
        <v>0</v>
      </c>
      <c r="N13" s="91">
        <v>0</v>
      </c>
      <c r="O13" s="92">
        <v>0</v>
      </c>
      <c r="P13" s="91">
        <v>0</v>
      </c>
      <c r="Q13" s="91">
        <v>0</v>
      </c>
      <c r="R13" s="91">
        <v>0</v>
      </c>
      <c r="S13" s="91">
        <v>0</v>
      </c>
      <c r="T13" s="91">
        <v>0</v>
      </c>
      <c r="U13" s="92">
        <v>0</v>
      </c>
      <c r="V13" s="92">
        <v>0</v>
      </c>
      <c r="W13" s="92">
        <v>0</v>
      </c>
      <c r="X13" s="94">
        <f t="shared" si="5"/>
        <v>0</v>
      </c>
      <c r="Y13" s="93">
        <v>0</v>
      </c>
      <c r="Z13" s="94">
        <f t="shared" si="4"/>
        <v>0</v>
      </c>
    </row>
    <row r="14" spans="1:26" ht="40.5" customHeight="1" x14ac:dyDescent="0.25">
      <c r="A14" s="229" t="s">
        <v>401</v>
      </c>
      <c r="B14" s="229"/>
      <c r="C14" s="229"/>
      <c r="D14" s="229"/>
      <c r="E14" s="229"/>
      <c r="F14" s="229"/>
      <c r="G14" s="89">
        <v>8</v>
      </c>
      <c r="H14" s="91">
        <v>0</v>
      </c>
      <c r="I14" s="91">
        <v>0</v>
      </c>
      <c r="J14" s="91">
        <v>0</v>
      </c>
      <c r="K14" s="91">
        <v>0</v>
      </c>
      <c r="L14" s="91">
        <v>0</v>
      </c>
      <c r="M14" s="91">
        <v>0</v>
      </c>
      <c r="N14" s="91">
        <v>0</v>
      </c>
      <c r="O14" s="91">
        <v>0</v>
      </c>
      <c r="P14" s="92">
        <v>0</v>
      </c>
      <c r="Q14" s="91">
        <v>0</v>
      </c>
      <c r="R14" s="91">
        <v>0</v>
      </c>
      <c r="S14" s="91">
        <v>0</v>
      </c>
      <c r="T14" s="91">
        <v>0</v>
      </c>
      <c r="U14" s="92">
        <v>0</v>
      </c>
      <c r="V14" s="92">
        <v>0</v>
      </c>
      <c r="W14" s="92">
        <v>0</v>
      </c>
      <c r="X14" s="94">
        <f>H14+I14+J14+K14-L14+M14+N14+O14+P14+Q14+R14+V14+W14+S14+T14+U14</f>
        <v>0</v>
      </c>
      <c r="Y14" s="93">
        <v>0</v>
      </c>
      <c r="Z14" s="94">
        <f t="shared" si="4"/>
        <v>0</v>
      </c>
    </row>
    <row r="15" spans="1:26" x14ac:dyDescent="0.25">
      <c r="A15" s="229" t="s">
        <v>402</v>
      </c>
      <c r="B15" s="229"/>
      <c r="C15" s="229"/>
      <c r="D15" s="229"/>
      <c r="E15" s="229"/>
      <c r="F15" s="229"/>
      <c r="G15" s="89">
        <v>9</v>
      </c>
      <c r="H15" s="91">
        <v>0</v>
      </c>
      <c r="I15" s="91">
        <v>0</v>
      </c>
      <c r="J15" s="91">
        <v>0</v>
      </c>
      <c r="K15" s="91">
        <v>0</v>
      </c>
      <c r="L15" s="91">
        <v>0</v>
      </c>
      <c r="M15" s="91">
        <v>0</v>
      </c>
      <c r="N15" s="91">
        <v>0</v>
      </c>
      <c r="O15" s="91">
        <v>0</v>
      </c>
      <c r="P15" s="91">
        <v>0</v>
      </c>
      <c r="Q15" s="92">
        <v>4576510</v>
      </c>
      <c r="R15" s="91">
        <v>0</v>
      </c>
      <c r="S15" s="91">
        <v>0</v>
      </c>
      <c r="T15" s="91">
        <v>0</v>
      </c>
      <c r="U15" s="92">
        <v>0</v>
      </c>
      <c r="V15" s="92">
        <v>0</v>
      </c>
      <c r="W15" s="92">
        <v>0</v>
      </c>
      <c r="X15" s="94">
        <f t="shared" si="5"/>
        <v>4576510</v>
      </c>
      <c r="Y15" s="93">
        <v>0</v>
      </c>
      <c r="Z15" s="94">
        <f t="shared" si="4"/>
        <v>4576510</v>
      </c>
    </row>
    <row r="16" spans="1:26" ht="28.5" customHeight="1" x14ac:dyDescent="0.25">
      <c r="A16" s="229" t="s">
        <v>403</v>
      </c>
      <c r="B16" s="229"/>
      <c r="C16" s="229"/>
      <c r="D16" s="229"/>
      <c r="E16" s="229"/>
      <c r="F16" s="229"/>
      <c r="G16" s="89">
        <v>10</v>
      </c>
      <c r="H16" s="91">
        <v>0</v>
      </c>
      <c r="I16" s="91">
        <v>0</v>
      </c>
      <c r="J16" s="91">
        <v>0</v>
      </c>
      <c r="K16" s="91">
        <v>0</v>
      </c>
      <c r="L16" s="91">
        <v>0</v>
      </c>
      <c r="M16" s="91">
        <v>0</v>
      </c>
      <c r="N16" s="91">
        <v>0</v>
      </c>
      <c r="O16" s="91">
        <v>0</v>
      </c>
      <c r="P16" s="91">
        <v>0</v>
      </c>
      <c r="Q16" s="91">
        <v>0</v>
      </c>
      <c r="R16" s="92">
        <v>0</v>
      </c>
      <c r="S16" s="92">
        <v>0</v>
      </c>
      <c r="T16" s="92">
        <v>0</v>
      </c>
      <c r="U16" s="92">
        <v>0</v>
      </c>
      <c r="V16" s="92">
        <v>0</v>
      </c>
      <c r="W16" s="92">
        <v>0</v>
      </c>
      <c r="X16" s="94">
        <f t="shared" si="5"/>
        <v>0</v>
      </c>
      <c r="Y16" s="93">
        <v>0</v>
      </c>
      <c r="Z16" s="94">
        <f t="shared" si="4"/>
        <v>0</v>
      </c>
    </row>
    <row r="17" spans="1:26" ht="23.25" customHeight="1" x14ac:dyDescent="0.25">
      <c r="A17" s="229" t="s">
        <v>404</v>
      </c>
      <c r="B17" s="229"/>
      <c r="C17" s="229"/>
      <c r="D17" s="229"/>
      <c r="E17" s="229"/>
      <c r="F17" s="229"/>
      <c r="G17" s="89">
        <v>11</v>
      </c>
      <c r="H17" s="91">
        <v>0</v>
      </c>
      <c r="I17" s="91">
        <v>0</v>
      </c>
      <c r="J17" s="91">
        <v>0</v>
      </c>
      <c r="K17" s="91">
        <v>0</v>
      </c>
      <c r="L17" s="91">
        <v>0</v>
      </c>
      <c r="M17" s="91">
        <v>0</v>
      </c>
      <c r="N17" s="92">
        <v>0</v>
      </c>
      <c r="O17" s="92">
        <v>0</v>
      </c>
      <c r="P17" s="92">
        <v>0</v>
      </c>
      <c r="Q17" s="92">
        <v>0</v>
      </c>
      <c r="R17" s="92">
        <v>0</v>
      </c>
      <c r="S17" s="92">
        <v>0</v>
      </c>
      <c r="T17" s="92">
        <v>0</v>
      </c>
      <c r="U17" s="92">
        <v>0</v>
      </c>
      <c r="V17" s="92">
        <v>0</v>
      </c>
      <c r="W17" s="92">
        <v>0</v>
      </c>
      <c r="X17" s="94">
        <f t="shared" si="5"/>
        <v>0</v>
      </c>
      <c r="Y17" s="93">
        <v>0</v>
      </c>
      <c r="Z17" s="94">
        <f t="shared" si="4"/>
        <v>0</v>
      </c>
    </row>
    <row r="18" spans="1:26" x14ac:dyDescent="0.25">
      <c r="A18" s="229" t="s">
        <v>405</v>
      </c>
      <c r="B18" s="229"/>
      <c r="C18" s="229"/>
      <c r="D18" s="229"/>
      <c r="E18" s="229"/>
      <c r="F18" s="229"/>
      <c r="G18" s="89">
        <v>12</v>
      </c>
      <c r="H18" s="91">
        <v>0</v>
      </c>
      <c r="I18" s="91">
        <v>0</v>
      </c>
      <c r="J18" s="91">
        <v>0</v>
      </c>
      <c r="K18" s="91">
        <v>0</v>
      </c>
      <c r="L18" s="91">
        <v>0</v>
      </c>
      <c r="M18" s="91">
        <v>0</v>
      </c>
      <c r="N18" s="92">
        <v>0</v>
      </c>
      <c r="O18" s="92">
        <v>0</v>
      </c>
      <c r="P18" s="92">
        <v>0</v>
      </c>
      <c r="Q18" s="92">
        <v>0</v>
      </c>
      <c r="R18" s="92">
        <v>0</v>
      </c>
      <c r="S18" s="92">
        <v>0</v>
      </c>
      <c r="T18" s="92">
        <v>0</v>
      </c>
      <c r="U18" s="92">
        <v>0</v>
      </c>
      <c r="V18" s="92">
        <v>-135851</v>
      </c>
      <c r="W18" s="92">
        <v>0</v>
      </c>
      <c r="X18" s="94">
        <f t="shared" si="5"/>
        <v>-135851</v>
      </c>
      <c r="Y18" s="93">
        <v>562</v>
      </c>
      <c r="Z18" s="94">
        <f t="shared" si="4"/>
        <v>-135289</v>
      </c>
    </row>
    <row r="19" spans="1:26" x14ac:dyDescent="0.25">
      <c r="A19" s="229" t="s">
        <v>406</v>
      </c>
      <c r="B19" s="229"/>
      <c r="C19" s="229"/>
      <c r="D19" s="229"/>
      <c r="E19" s="229"/>
      <c r="F19" s="229"/>
      <c r="G19" s="89">
        <v>13</v>
      </c>
      <c r="H19" s="92">
        <v>0</v>
      </c>
      <c r="I19" s="92">
        <v>0</v>
      </c>
      <c r="J19" s="92">
        <v>0</v>
      </c>
      <c r="K19" s="92">
        <v>0</v>
      </c>
      <c r="L19" s="92">
        <v>0</v>
      </c>
      <c r="M19" s="92">
        <v>0</v>
      </c>
      <c r="N19" s="92">
        <v>0</v>
      </c>
      <c r="O19" s="92">
        <v>0</v>
      </c>
      <c r="P19" s="92">
        <v>0</v>
      </c>
      <c r="Q19" s="92">
        <v>0</v>
      </c>
      <c r="R19" s="92">
        <v>0</v>
      </c>
      <c r="S19" s="92">
        <v>0</v>
      </c>
      <c r="T19" s="92">
        <v>0</v>
      </c>
      <c r="U19" s="92">
        <v>0</v>
      </c>
      <c r="V19" s="92">
        <v>0</v>
      </c>
      <c r="W19" s="92">
        <v>0</v>
      </c>
      <c r="X19" s="94">
        <f t="shared" si="5"/>
        <v>0</v>
      </c>
      <c r="Y19" s="93">
        <v>0</v>
      </c>
      <c r="Z19" s="94">
        <f t="shared" si="4"/>
        <v>0</v>
      </c>
    </row>
    <row r="20" spans="1:26" x14ac:dyDescent="0.25">
      <c r="A20" s="229" t="s">
        <v>407</v>
      </c>
      <c r="B20" s="229"/>
      <c r="C20" s="229"/>
      <c r="D20" s="229"/>
      <c r="E20" s="229"/>
      <c r="F20" s="229"/>
      <c r="G20" s="89">
        <v>14</v>
      </c>
      <c r="H20" s="91">
        <v>0</v>
      </c>
      <c r="I20" s="91">
        <v>0</v>
      </c>
      <c r="J20" s="91">
        <v>0</v>
      </c>
      <c r="K20" s="91">
        <v>0</v>
      </c>
      <c r="L20" s="91">
        <v>0</v>
      </c>
      <c r="M20" s="91">
        <v>0</v>
      </c>
      <c r="N20" s="92">
        <v>0</v>
      </c>
      <c r="O20" s="92">
        <v>0</v>
      </c>
      <c r="P20" s="92">
        <v>0</v>
      </c>
      <c r="Q20" s="92">
        <v>0</v>
      </c>
      <c r="R20" s="92">
        <v>0</v>
      </c>
      <c r="S20" s="92">
        <v>0</v>
      </c>
      <c r="T20" s="92">
        <v>0</v>
      </c>
      <c r="U20" s="92">
        <v>0</v>
      </c>
      <c r="V20" s="92">
        <v>0</v>
      </c>
      <c r="W20" s="92">
        <v>0</v>
      </c>
      <c r="X20" s="94">
        <f t="shared" si="5"/>
        <v>0</v>
      </c>
      <c r="Y20" s="93">
        <v>0</v>
      </c>
      <c r="Z20" s="94">
        <f t="shared" si="4"/>
        <v>0</v>
      </c>
    </row>
    <row r="21" spans="1:26" ht="30.75" customHeight="1" x14ac:dyDescent="0.25">
      <c r="A21" s="229" t="s">
        <v>408</v>
      </c>
      <c r="B21" s="229"/>
      <c r="C21" s="229"/>
      <c r="D21" s="229"/>
      <c r="E21" s="229"/>
      <c r="F21" s="229"/>
      <c r="G21" s="89">
        <v>15</v>
      </c>
      <c r="H21" s="92">
        <v>0</v>
      </c>
      <c r="I21" s="92">
        <v>0</v>
      </c>
      <c r="J21" s="92">
        <v>0</v>
      </c>
      <c r="K21" s="92">
        <v>0</v>
      </c>
      <c r="L21" s="92">
        <v>0</v>
      </c>
      <c r="M21" s="92">
        <v>0</v>
      </c>
      <c r="N21" s="92">
        <v>0</v>
      </c>
      <c r="O21" s="92">
        <v>0</v>
      </c>
      <c r="P21" s="92">
        <v>0</v>
      </c>
      <c r="Q21" s="92">
        <v>0</v>
      </c>
      <c r="R21" s="92">
        <v>0</v>
      </c>
      <c r="S21" s="92">
        <v>0</v>
      </c>
      <c r="T21" s="92">
        <v>0</v>
      </c>
      <c r="U21" s="92">
        <v>0</v>
      </c>
      <c r="V21" s="92">
        <v>0</v>
      </c>
      <c r="W21" s="92">
        <v>0</v>
      </c>
      <c r="X21" s="94">
        <f t="shared" si="5"/>
        <v>0</v>
      </c>
      <c r="Y21" s="93">
        <v>0</v>
      </c>
      <c r="Z21" s="94">
        <f t="shared" si="4"/>
        <v>0</v>
      </c>
    </row>
    <row r="22" spans="1:26" ht="28.5" customHeight="1" x14ac:dyDescent="0.25">
      <c r="A22" s="229" t="s">
        <v>409</v>
      </c>
      <c r="B22" s="229"/>
      <c r="C22" s="229"/>
      <c r="D22" s="229"/>
      <c r="E22" s="229"/>
      <c r="F22" s="229"/>
      <c r="G22" s="89">
        <v>16</v>
      </c>
      <c r="H22" s="92">
        <v>0</v>
      </c>
      <c r="I22" s="92">
        <v>0</v>
      </c>
      <c r="J22" s="92">
        <v>0</v>
      </c>
      <c r="K22" s="92">
        <v>0</v>
      </c>
      <c r="L22" s="92">
        <v>0</v>
      </c>
      <c r="M22" s="92">
        <v>0</v>
      </c>
      <c r="N22" s="92">
        <v>0</v>
      </c>
      <c r="O22" s="92">
        <v>0</v>
      </c>
      <c r="P22" s="92">
        <v>0</v>
      </c>
      <c r="Q22" s="92">
        <v>0</v>
      </c>
      <c r="R22" s="92">
        <v>0</v>
      </c>
      <c r="S22" s="92">
        <v>0</v>
      </c>
      <c r="T22" s="92">
        <v>0</v>
      </c>
      <c r="U22" s="92">
        <v>0</v>
      </c>
      <c r="V22" s="92">
        <v>0</v>
      </c>
      <c r="W22" s="92">
        <v>0</v>
      </c>
      <c r="X22" s="94">
        <f t="shared" si="5"/>
        <v>0</v>
      </c>
      <c r="Y22" s="93">
        <v>0</v>
      </c>
      <c r="Z22" s="94">
        <f t="shared" si="4"/>
        <v>0</v>
      </c>
    </row>
    <row r="23" spans="1:26" ht="26.25" customHeight="1" x14ac:dyDescent="0.25">
      <c r="A23" s="229" t="s">
        <v>410</v>
      </c>
      <c r="B23" s="229"/>
      <c r="C23" s="229"/>
      <c r="D23" s="229"/>
      <c r="E23" s="229"/>
      <c r="F23" s="229"/>
      <c r="G23" s="89">
        <v>17</v>
      </c>
      <c r="H23" s="92">
        <v>0</v>
      </c>
      <c r="I23" s="92">
        <v>0</v>
      </c>
      <c r="J23" s="92">
        <v>0</v>
      </c>
      <c r="K23" s="92">
        <v>0</v>
      </c>
      <c r="L23" s="92">
        <v>0</v>
      </c>
      <c r="M23" s="92">
        <v>0</v>
      </c>
      <c r="N23" s="92">
        <v>0</v>
      </c>
      <c r="O23" s="92">
        <v>0</v>
      </c>
      <c r="P23" s="92">
        <v>0</v>
      </c>
      <c r="Q23" s="92">
        <v>0</v>
      </c>
      <c r="R23" s="92">
        <v>0</v>
      </c>
      <c r="S23" s="92">
        <v>0</v>
      </c>
      <c r="T23" s="92">
        <v>0</v>
      </c>
      <c r="U23" s="92">
        <v>0</v>
      </c>
      <c r="V23" s="92">
        <v>0</v>
      </c>
      <c r="W23" s="92">
        <v>0</v>
      </c>
      <c r="X23" s="94">
        <f t="shared" si="5"/>
        <v>0</v>
      </c>
      <c r="Y23" s="93">
        <v>0</v>
      </c>
      <c r="Z23" s="94">
        <f t="shared" si="4"/>
        <v>0</v>
      </c>
    </row>
    <row r="24" spans="1:26" x14ac:dyDescent="0.25">
      <c r="A24" s="229" t="s">
        <v>411</v>
      </c>
      <c r="B24" s="229"/>
      <c r="C24" s="229"/>
      <c r="D24" s="229"/>
      <c r="E24" s="229"/>
      <c r="F24" s="229"/>
      <c r="G24" s="89">
        <v>18</v>
      </c>
      <c r="H24" s="92">
        <v>0</v>
      </c>
      <c r="I24" s="92">
        <v>0</v>
      </c>
      <c r="J24" s="92">
        <v>0</v>
      </c>
      <c r="K24" s="92">
        <v>0</v>
      </c>
      <c r="L24" s="92">
        <v>5250712</v>
      </c>
      <c r="M24" s="92">
        <v>0</v>
      </c>
      <c r="N24" s="92">
        <v>0</v>
      </c>
      <c r="O24" s="92">
        <v>0</v>
      </c>
      <c r="P24" s="92">
        <v>0</v>
      </c>
      <c r="Q24" s="92">
        <v>0</v>
      </c>
      <c r="R24" s="92">
        <v>0</v>
      </c>
      <c r="S24" s="92">
        <v>0</v>
      </c>
      <c r="T24" s="92">
        <v>0</v>
      </c>
      <c r="U24" s="92">
        <v>0</v>
      </c>
      <c r="V24" s="92">
        <v>0</v>
      </c>
      <c r="W24" s="92">
        <v>0</v>
      </c>
      <c r="X24" s="94">
        <f t="shared" si="5"/>
        <v>-5250712</v>
      </c>
      <c r="Y24" s="93">
        <v>0</v>
      </c>
      <c r="Z24" s="94">
        <f t="shared" si="4"/>
        <v>-5250712</v>
      </c>
    </row>
    <row r="25" spans="1:26" x14ac:dyDescent="0.25">
      <c r="A25" s="229" t="s">
        <v>412</v>
      </c>
      <c r="B25" s="229"/>
      <c r="C25" s="229"/>
      <c r="D25" s="229"/>
      <c r="E25" s="229"/>
      <c r="F25" s="229"/>
      <c r="G25" s="89">
        <v>19</v>
      </c>
      <c r="H25" s="92">
        <v>0</v>
      </c>
      <c r="I25" s="92">
        <v>0</v>
      </c>
      <c r="J25" s="92">
        <v>0</v>
      </c>
      <c r="K25" s="92">
        <v>0</v>
      </c>
      <c r="L25" s="92">
        <v>0</v>
      </c>
      <c r="M25" s="92">
        <v>0</v>
      </c>
      <c r="N25" s="92">
        <v>0</v>
      </c>
      <c r="O25" s="92">
        <v>0</v>
      </c>
      <c r="P25" s="92">
        <v>0</v>
      </c>
      <c r="Q25" s="92">
        <v>0</v>
      </c>
      <c r="R25" s="92">
        <v>0</v>
      </c>
      <c r="S25" s="92">
        <v>0</v>
      </c>
      <c r="T25" s="92">
        <v>0</v>
      </c>
      <c r="U25" s="92">
        <v>0</v>
      </c>
      <c r="V25" s="92">
        <v>0</v>
      </c>
      <c r="W25" s="92">
        <v>0</v>
      </c>
      <c r="X25" s="94">
        <f t="shared" si="5"/>
        <v>0</v>
      </c>
      <c r="Y25" s="93">
        <v>0</v>
      </c>
      <c r="Z25" s="94">
        <f t="shared" ref="Z25" si="6">X25+Y25</f>
        <v>0</v>
      </c>
    </row>
    <row r="26" spans="1:26" x14ac:dyDescent="0.25">
      <c r="A26" s="229" t="s">
        <v>413</v>
      </c>
      <c r="B26" s="229"/>
      <c r="C26" s="229"/>
      <c r="D26" s="229"/>
      <c r="E26" s="229"/>
      <c r="F26" s="229"/>
      <c r="G26" s="89">
        <v>20</v>
      </c>
      <c r="H26" s="92">
        <v>0</v>
      </c>
      <c r="I26" s="92">
        <v>0</v>
      </c>
      <c r="J26" s="92">
        <v>0</v>
      </c>
      <c r="K26" s="92">
        <v>0</v>
      </c>
      <c r="L26" s="92">
        <v>0</v>
      </c>
      <c r="M26" s="92">
        <v>0</v>
      </c>
      <c r="N26" s="92">
        <v>0</v>
      </c>
      <c r="O26" s="92">
        <v>0</v>
      </c>
      <c r="P26" s="92">
        <v>0</v>
      </c>
      <c r="Q26" s="92">
        <v>0</v>
      </c>
      <c r="R26" s="92">
        <v>0</v>
      </c>
      <c r="S26" s="92">
        <v>0</v>
      </c>
      <c r="T26" s="92">
        <v>0</v>
      </c>
      <c r="U26" s="92">
        <v>0</v>
      </c>
      <c r="V26" s="92">
        <v>-15915590</v>
      </c>
      <c r="W26" s="92">
        <v>0</v>
      </c>
      <c r="X26" s="94">
        <f t="shared" si="5"/>
        <v>-15915590</v>
      </c>
      <c r="Y26" s="93">
        <v>0</v>
      </c>
      <c r="Z26" s="94">
        <f t="shared" si="4"/>
        <v>-15915590</v>
      </c>
    </row>
    <row r="27" spans="1:26" x14ac:dyDescent="0.25">
      <c r="A27" s="229" t="s">
        <v>414</v>
      </c>
      <c r="B27" s="229"/>
      <c r="C27" s="229"/>
      <c r="D27" s="229"/>
      <c r="E27" s="229"/>
      <c r="F27" s="229"/>
      <c r="G27" s="89">
        <v>21</v>
      </c>
      <c r="H27" s="92">
        <v>0</v>
      </c>
      <c r="I27" s="92">
        <v>218614</v>
      </c>
      <c r="J27" s="92">
        <v>0</v>
      </c>
      <c r="K27" s="92">
        <v>0</v>
      </c>
      <c r="L27" s="92">
        <v>-3413740</v>
      </c>
      <c r="M27" s="92">
        <v>0</v>
      </c>
      <c r="N27" s="92">
        <v>2202564</v>
      </c>
      <c r="O27" s="92">
        <v>0</v>
      </c>
      <c r="P27" s="92">
        <v>0</v>
      </c>
      <c r="Q27" s="92">
        <v>0</v>
      </c>
      <c r="R27" s="92">
        <v>0</v>
      </c>
      <c r="S27" s="92">
        <v>0</v>
      </c>
      <c r="T27" s="92">
        <v>0</v>
      </c>
      <c r="U27" s="92">
        <v>0</v>
      </c>
      <c r="V27" s="92">
        <v>0</v>
      </c>
      <c r="W27" s="92">
        <v>0</v>
      </c>
      <c r="X27" s="94">
        <f t="shared" si="5"/>
        <v>5834918</v>
      </c>
      <c r="Y27" s="93">
        <v>0</v>
      </c>
      <c r="Z27" s="94">
        <f t="shared" si="4"/>
        <v>5834918</v>
      </c>
    </row>
    <row r="28" spans="1:26" x14ac:dyDescent="0.25">
      <c r="A28" s="229" t="s">
        <v>415</v>
      </c>
      <c r="B28" s="229"/>
      <c r="C28" s="229"/>
      <c r="D28" s="229"/>
      <c r="E28" s="229"/>
      <c r="F28" s="229"/>
      <c r="G28" s="89">
        <v>22</v>
      </c>
      <c r="H28" s="92">
        <v>0</v>
      </c>
      <c r="I28" s="92">
        <v>0</v>
      </c>
      <c r="J28" s="92">
        <v>0</v>
      </c>
      <c r="K28" s="92">
        <v>0</v>
      </c>
      <c r="L28" s="92">
        <v>0</v>
      </c>
      <c r="M28" s="92">
        <v>0</v>
      </c>
      <c r="N28" s="92">
        <v>-233501</v>
      </c>
      <c r="O28" s="92">
        <v>0</v>
      </c>
      <c r="P28" s="92">
        <v>0</v>
      </c>
      <c r="Q28" s="92">
        <v>0</v>
      </c>
      <c r="R28" s="92">
        <v>0</v>
      </c>
      <c r="S28" s="92">
        <v>0</v>
      </c>
      <c r="T28" s="92">
        <v>0</v>
      </c>
      <c r="U28" s="92">
        <v>0</v>
      </c>
      <c r="V28" s="92">
        <v>31443154</v>
      </c>
      <c r="W28" s="92">
        <v>-31209653</v>
      </c>
      <c r="X28" s="94">
        <f t="shared" si="5"/>
        <v>0</v>
      </c>
      <c r="Y28" s="93">
        <v>0</v>
      </c>
      <c r="Z28" s="94">
        <f t="shared" si="4"/>
        <v>0</v>
      </c>
    </row>
    <row r="29" spans="1:26" x14ac:dyDescent="0.25">
      <c r="A29" s="229" t="s">
        <v>416</v>
      </c>
      <c r="B29" s="229"/>
      <c r="C29" s="229"/>
      <c r="D29" s="229"/>
      <c r="E29" s="229"/>
      <c r="F29" s="229"/>
      <c r="G29" s="89">
        <v>23</v>
      </c>
      <c r="H29" s="92">
        <v>0</v>
      </c>
      <c r="I29" s="92">
        <v>0</v>
      </c>
      <c r="J29" s="92">
        <v>0</v>
      </c>
      <c r="K29" s="92">
        <v>0</v>
      </c>
      <c r="L29" s="92">
        <v>0</v>
      </c>
      <c r="M29" s="92">
        <v>0</v>
      </c>
      <c r="N29" s="92">
        <v>0</v>
      </c>
      <c r="O29" s="92">
        <v>0</v>
      </c>
      <c r="P29" s="92">
        <v>0</v>
      </c>
      <c r="Q29" s="92">
        <v>0</v>
      </c>
      <c r="R29" s="92">
        <v>0</v>
      </c>
      <c r="S29" s="92">
        <v>0</v>
      </c>
      <c r="T29" s="92">
        <v>0</v>
      </c>
      <c r="U29" s="92">
        <v>0</v>
      </c>
      <c r="V29" s="92">
        <v>0</v>
      </c>
      <c r="W29" s="92">
        <v>0</v>
      </c>
      <c r="X29" s="94">
        <f t="shared" si="5"/>
        <v>0</v>
      </c>
      <c r="Y29" s="93">
        <v>0</v>
      </c>
      <c r="Z29" s="94">
        <f t="shared" si="4"/>
        <v>0</v>
      </c>
    </row>
    <row r="30" spans="1:26" ht="27.75" customHeight="1" x14ac:dyDescent="0.25">
      <c r="A30" s="230" t="s">
        <v>417</v>
      </c>
      <c r="B30" s="230"/>
      <c r="C30" s="230"/>
      <c r="D30" s="230"/>
      <c r="E30" s="230"/>
      <c r="F30" s="230"/>
      <c r="G30" s="90">
        <v>24</v>
      </c>
      <c r="H30" s="95">
        <f>SUM(H10:H29)</f>
        <v>106697600</v>
      </c>
      <c r="I30" s="95">
        <f t="shared" ref="I30:Z30" si="7">SUM(I10:I29)</f>
        <v>28978963</v>
      </c>
      <c r="J30" s="95">
        <f t="shared" si="7"/>
        <v>0</v>
      </c>
      <c r="K30" s="95">
        <f t="shared" si="7"/>
        <v>0</v>
      </c>
      <c r="L30" s="95">
        <f t="shared" si="7"/>
        <v>4346567</v>
      </c>
      <c r="M30" s="95">
        <f t="shared" si="7"/>
        <v>0</v>
      </c>
      <c r="N30" s="95">
        <f t="shared" si="7"/>
        <v>13078283</v>
      </c>
      <c r="O30" s="95">
        <f t="shared" si="7"/>
        <v>0</v>
      </c>
      <c r="P30" s="95">
        <f t="shared" si="7"/>
        <v>0</v>
      </c>
      <c r="Q30" s="95">
        <f t="shared" si="7"/>
        <v>3432254</v>
      </c>
      <c r="R30" s="95">
        <f t="shared" si="7"/>
        <v>0</v>
      </c>
      <c r="S30" s="95">
        <f t="shared" si="7"/>
        <v>0</v>
      </c>
      <c r="T30" s="95">
        <f t="shared" si="7"/>
        <v>-10602552</v>
      </c>
      <c r="U30" s="95">
        <f t="shared" si="7"/>
        <v>0</v>
      </c>
      <c r="V30" s="95">
        <f t="shared" si="7"/>
        <v>297168663</v>
      </c>
      <c r="W30" s="95">
        <f t="shared" si="7"/>
        <v>26451491</v>
      </c>
      <c r="X30" s="95">
        <f>SUM(X10:X29)</f>
        <v>460858135</v>
      </c>
      <c r="Y30" s="95">
        <f t="shared" si="7"/>
        <v>1161621</v>
      </c>
      <c r="Z30" s="95">
        <f t="shared" si="7"/>
        <v>462019756</v>
      </c>
    </row>
    <row r="31" spans="1:26" x14ac:dyDescent="0.25">
      <c r="A31" s="237" t="s">
        <v>418</v>
      </c>
      <c r="B31" s="239"/>
      <c r="C31" s="239"/>
      <c r="D31" s="239"/>
      <c r="E31" s="239"/>
      <c r="F31" s="239"/>
      <c r="G31" s="239"/>
      <c r="H31" s="239"/>
      <c r="I31" s="239"/>
      <c r="J31" s="239"/>
      <c r="K31" s="239"/>
      <c r="L31" s="239"/>
      <c r="M31" s="239"/>
      <c r="N31" s="239"/>
      <c r="O31" s="239"/>
      <c r="P31" s="239"/>
      <c r="Q31" s="239"/>
      <c r="R31" s="239"/>
      <c r="S31" s="239"/>
      <c r="T31" s="239"/>
      <c r="U31" s="239"/>
      <c r="V31" s="239"/>
      <c r="W31" s="239"/>
      <c r="X31" s="239"/>
      <c r="Y31" s="239"/>
      <c r="Z31" s="239"/>
    </row>
    <row r="32" spans="1:26" ht="36.75" customHeight="1" x14ac:dyDescent="0.25">
      <c r="A32" s="241" t="s">
        <v>419</v>
      </c>
      <c r="B32" s="241"/>
      <c r="C32" s="241"/>
      <c r="D32" s="241"/>
      <c r="E32" s="241"/>
      <c r="F32" s="241"/>
      <c r="G32" s="90">
        <v>25</v>
      </c>
      <c r="H32" s="95">
        <f>SUM(H12:H20)</f>
        <v>0</v>
      </c>
      <c r="I32" s="95">
        <f t="shared" ref="I32:Z32" si="8">SUM(I12:I20)</f>
        <v>0</v>
      </c>
      <c r="J32" s="95">
        <f t="shared" si="8"/>
        <v>0</v>
      </c>
      <c r="K32" s="95">
        <f t="shared" si="8"/>
        <v>0</v>
      </c>
      <c r="L32" s="95">
        <f t="shared" si="8"/>
        <v>0</v>
      </c>
      <c r="M32" s="95">
        <f t="shared" si="8"/>
        <v>0</v>
      </c>
      <c r="N32" s="95">
        <f t="shared" si="8"/>
        <v>0</v>
      </c>
      <c r="O32" s="95">
        <f t="shared" si="8"/>
        <v>0</v>
      </c>
      <c r="P32" s="95">
        <f t="shared" si="8"/>
        <v>0</v>
      </c>
      <c r="Q32" s="95">
        <f t="shared" si="8"/>
        <v>4576510</v>
      </c>
      <c r="R32" s="95">
        <f t="shared" si="8"/>
        <v>0</v>
      </c>
      <c r="S32" s="95">
        <f t="shared" si="8"/>
        <v>0</v>
      </c>
      <c r="T32" s="95">
        <f t="shared" si="8"/>
        <v>73465</v>
      </c>
      <c r="U32" s="95">
        <f t="shared" ref="U32" si="9">SUM(U12:U20)</f>
        <v>0</v>
      </c>
      <c r="V32" s="95">
        <f t="shared" si="8"/>
        <v>-135851</v>
      </c>
      <c r="W32" s="95">
        <f t="shared" si="8"/>
        <v>0</v>
      </c>
      <c r="X32" s="95">
        <f>SUM(X12:X20)</f>
        <v>4514124</v>
      </c>
      <c r="Y32" s="95">
        <f t="shared" si="8"/>
        <v>11476</v>
      </c>
      <c r="Z32" s="95">
        <f t="shared" si="8"/>
        <v>4525600</v>
      </c>
    </row>
    <row r="33" spans="1:26" ht="31.5" customHeight="1" x14ac:dyDescent="0.25">
      <c r="A33" s="241" t="s">
        <v>420</v>
      </c>
      <c r="B33" s="241"/>
      <c r="C33" s="241"/>
      <c r="D33" s="241"/>
      <c r="E33" s="241"/>
      <c r="F33" s="241"/>
      <c r="G33" s="90">
        <v>26</v>
      </c>
      <c r="H33" s="95">
        <f>H11+H32</f>
        <v>0</v>
      </c>
      <c r="I33" s="95">
        <f t="shared" ref="I33:Z33" si="10">I11+I32</f>
        <v>0</v>
      </c>
      <c r="J33" s="95">
        <f t="shared" si="10"/>
        <v>0</v>
      </c>
      <c r="K33" s="95">
        <f t="shared" si="10"/>
        <v>0</v>
      </c>
      <c r="L33" s="95">
        <f t="shared" si="10"/>
        <v>0</v>
      </c>
      <c r="M33" s="95">
        <f t="shared" si="10"/>
        <v>0</v>
      </c>
      <c r="N33" s="95">
        <f t="shared" si="10"/>
        <v>0</v>
      </c>
      <c r="O33" s="95">
        <f t="shared" si="10"/>
        <v>0</v>
      </c>
      <c r="P33" s="95">
        <f t="shared" si="10"/>
        <v>0</v>
      </c>
      <c r="Q33" s="95">
        <f t="shared" si="10"/>
        <v>4576510</v>
      </c>
      <c r="R33" s="95">
        <f t="shared" si="10"/>
        <v>0</v>
      </c>
      <c r="S33" s="95">
        <f t="shared" si="10"/>
        <v>0</v>
      </c>
      <c r="T33" s="95">
        <f t="shared" si="10"/>
        <v>73465</v>
      </c>
      <c r="U33" s="95">
        <f t="shared" ref="U33" si="11">U11+U32</f>
        <v>0</v>
      </c>
      <c r="V33" s="95">
        <f t="shared" si="10"/>
        <v>-135851</v>
      </c>
      <c r="W33" s="95">
        <f t="shared" si="10"/>
        <v>26451491</v>
      </c>
      <c r="X33" s="95">
        <f>X11+X32</f>
        <v>30965615</v>
      </c>
      <c r="Y33" s="95">
        <f t="shared" si="10"/>
        <v>126771</v>
      </c>
      <c r="Z33" s="95">
        <f t="shared" si="10"/>
        <v>31092386</v>
      </c>
    </row>
    <row r="34" spans="1:26" ht="30.75" customHeight="1" x14ac:dyDescent="0.25">
      <c r="A34" s="241" t="s">
        <v>421</v>
      </c>
      <c r="B34" s="241"/>
      <c r="C34" s="241"/>
      <c r="D34" s="241"/>
      <c r="E34" s="241"/>
      <c r="F34" s="241"/>
      <c r="G34" s="90">
        <v>27</v>
      </c>
      <c r="H34" s="95">
        <f>SUM(H21:H29)</f>
        <v>0</v>
      </c>
      <c r="I34" s="95">
        <f t="shared" ref="I34:Z34" si="12">SUM(I21:I29)</f>
        <v>218614</v>
      </c>
      <c r="J34" s="95">
        <f t="shared" si="12"/>
        <v>0</v>
      </c>
      <c r="K34" s="95">
        <f t="shared" si="12"/>
        <v>0</v>
      </c>
      <c r="L34" s="95">
        <f t="shared" si="12"/>
        <v>1836972</v>
      </c>
      <c r="M34" s="95">
        <f t="shared" si="12"/>
        <v>0</v>
      </c>
      <c r="N34" s="95">
        <f t="shared" si="12"/>
        <v>1969063</v>
      </c>
      <c r="O34" s="95">
        <f t="shared" si="12"/>
        <v>0</v>
      </c>
      <c r="P34" s="95">
        <f t="shared" si="12"/>
        <v>0</v>
      </c>
      <c r="Q34" s="95">
        <f t="shared" si="12"/>
        <v>0</v>
      </c>
      <c r="R34" s="95">
        <f t="shared" si="12"/>
        <v>0</v>
      </c>
      <c r="S34" s="95">
        <f t="shared" si="12"/>
        <v>0</v>
      </c>
      <c r="T34" s="95">
        <f t="shared" si="12"/>
        <v>0</v>
      </c>
      <c r="U34" s="95">
        <f t="shared" ref="U34" si="13">SUM(U21:U29)</f>
        <v>0</v>
      </c>
      <c r="V34" s="95">
        <f t="shared" si="12"/>
        <v>15527564</v>
      </c>
      <c r="W34" s="95">
        <f t="shared" si="12"/>
        <v>-31209653</v>
      </c>
      <c r="X34" s="95">
        <f>SUM(X21:X29)</f>
        <v>-15331384</v>
      </c>
      <c r="Y34" s="95">
        <f t="shared" si="12"/>
        <v>0</v>
      </c>
      <c r="Z34" s="95">
        <f t="shared" si="12"/>
        <v>-15331384</v>
      </c>
    </row>
    <row r="35" spans="1:26" x14ac:dyDescent="0.25">
      <c r="A35" s="237" t="s">
        <v>161</v>
      </c>
      <c r="B35" s="233"/>
      <c r="C35" s="233"/>
      <c r="D35" s="233"/>
      <c r="E35" s="233"/>
      <c r="F35" s="233"/>
      <c r="G35" s="233"/>
      <c r="H35" s="233"/>
      <c r="I35" s="233"/>
      <c r="J35" s="233"/>
      <c r="K35" s="233"/>
      <c r="L35" s="233"/>
      <c r="M35" s="233"/>
      <c r="N35" s="233"/>
      <c r="O35" s="233"/>
      <c r="P35" s="233"/>
      <c r="Q35" s="233"/>
      <c r="R35" s="233"/>
      <c r="S35" s="233"/>
      <c r="T35" s="233"/>
      <c r="U35" s="233"/>
      <c r="V35" s="233"/>
      <c r="W35" s="233"/>
      <c r="X35" s="233"/>
      <c r="Y35" s="233"/>
      <c r="Z35" s="233"/>
    </row>
    <row r="36" spans="1:26" x14ac:dyDescent="0.25">
      <c r="A36" s="240" t="s">
        <v>422</v>
      </c>
      <c r="B36" s="240"/>
      <c r="C36" s="240"/>
      <c r="D36" s="240"/>
      <c r="E36" s="240"/>
      <c r="F36" s="240"/>
      <c r="G36" s="89">
        <v>28</v>
      </c>
      <c r="H36" s="93">
        <v>106697600</v>
      </c>
      <c r="I36" s="93">
        <v>28978963</v>
      </c>
      <c r="J36" s="93">
        <v>0</v>
      </c>
      <c r="K36" s="93">
        <v>0</v>
      </c>
      <c r="L36" s="93">
        <v>4346567</v>
      </c>
      <c r="M36" s="93">
        <v>0</v>
      </c>
      <c r="N36" s="93">
        <v>13078283</v>
      </c>
      <c r="O36" s="93">
        <v>0</v>
      </c>
      <c r="P36" s="93">
        <v>0</v>
      </c>
      <c r="Q36" s="93">
        <v>3432254</v>
      </c>
      <c r="R36" s="93">
        <v>0</v>
      </c>
      <c r="S36" s="93">
        <v>0</v>
      </c>
      <c r="T36" s="93">
        <v>-10602552</v>
      </c>
      <c r="U36" s="93">
        <v>0</v>
      </c>
      <c r="V36" s="93">
        <v>297168663</v>
      </c>
      <c r="W36" s="93">
        <v>26451491</v>
      </c>
      <c r="X36" s="94">
        <f>H36+I36+J36+K36-L36+M36+N36+O36+P36+Q36+R36+V36+W36+S36+T36+U36</f>
        <v>460858135</v>
      </c>
      <c r="Y36" s="93">
        <v>1161621</v>
      </c>
      <c r="Z36" s="94">
        <f t="shared" ref="Z36:Z38" si="14">X36+Y36</f>
        <v>462019756</v>
      </c>
    </row>
    <row r="37" spans="1:26" x14ac:dyDescent="0.25">
      <c r="A37" s="229" t="s">
        <v>395</v>
      </c>
      <c r="B37" s="229"/>
      <c r="C37" s="229"/>
      <c r="D37" s="229"/>
      <c r="E37" s="229"/>
      <c r="F37" s="229"/>
      <c r="G37" s="89">
        <v>29</v>
      </c>
      <c r="H37" s="93">
        <v>0</v>
      </c>
      <c r="I37" s="93">
        <v>0</v>
      </c>
      <c r="J37" s="93">
        <v>0</v>
      </c>
      <c r="K37" s="93">
        <v>0</v>
      </c>
      <c r="L37" s="93">
        <v>0</v>
      </c>
      <c r="M37" s="93">
        <v>0</v>
      </c>
      <c r="N37" s="93">
        <v>0</v>
      </c>
      <c r="O37" s="93">
        <v>0</v>
      </c>
      <c r="P37" s="93">
        <v>0</v>
      </c>
      <c r="Q37" s="93">
        <v>0</v>
      </c>
      <c r="R37" s="93">
        <v>0</v>
      </c>
      <c r="S37" s="93">
        <v>0</v>
      </c>
      <c r="T37" s="93">
        <v>0</v>
      </c>
      <c r="U37" s="93">
        <v>0</v>
      </c>
      <c r="V37" s="93">
        <v>0</v>
      </c>
      <c r="W37" s="93">
        <v>0</v>
      </c>
      <c r="X37" s="94">
        <f>H37+I37+J37+K37-L37+M37+N37+O37+P37+Q37+R37+V37+W37+S37+T37+U37</f>
        <v>0</v>
      </c>
      <c r="Y37" s="93">
        <v>0</v>
      </c>
      <c r="Z37" s="94">
        <f t="shared" si="14"/>
        <v>0</v>
      </c>
    </row>
    <row r="38" spans="1:26" x14ac:dyDescent="0.25">
      <c r="A38" s="229" t="s">
        <v>396</v>
      </c>
      <c r="B38" s="229"/>
      <c r="C38" s="229"/>
      <c r="D38" s="229"/>
      <c r="E38" s="229"/>
      <c r="F38" s="229"/>
      <c r="G38" s="89">
        <v>30</v>
      </c>
      <c r="H38" s="93">
        <v>0</v>
      </c>
      <c r="I38" s="93">
        <v>0</v>
      </c>
      <c r="J38" s="93">
        <v>0</v>
      </c>
      <c r="K38" s="93">
        <v>0</v>
      </c>
      <c r="L38" s="93">
        <v>0</v>
      </c>
      <c r="M38" s="93">
        <v>0</v>
      </c>
      <c r="N38" s="93">
        <v>0</v>
      </c>
      <c r="O38" s="93">
        <v>0</v>
      </c>
      <c r="P38" s="93">
        <v>0</v>
      </c>
      <c r="Q38" s="93">
        <v>0</v>
      </c>
      <c r="R38" s="93">
        <v>0</v>
      </c>
      <c r="S38" s="93">
        <v>0</v>
      </c>
      <c r="T38" s="93">
        <v>0</v>
      </c>
      <c r="U38" s="93">
        <v>0</v>
      </c>
      <c r="V38" s="93">
        <v>0</v>
      </c>
      <c r="W38" s="93">
        <v>0</v>
      </c>
      <c r="X38" s="94">
        <f t="shared" ref="X38" si="15">H38+I38+J38+K38-L38+M38+N38+O38+P38+Q38+R38+V38+W38+S38+T38+U38</f>
        <v>0</v>
      </c>
      <c r="Y38" s="93">
        <v>0</v>
      </c>
      <c r="Z38" s="94">
        <f t="shared" si="14"/>
        <v>0</v>
      </c>
    </row>
    <row r="39" spans="1:26" ht="25.5" customHeight="1" x14ac:dyDescent="0.25">
      <c r="A39" s="230" t="s">
        <v>423</v>
      </c>
      <c r="B39" s="230"/>
      <c r="C39" s="230"/>
      <c r="D39" s="230"/>
      <c r="E39" s="230"/>
      <c r="F39" s="230"/>
      <c r="G39" s="90">
        <v>31</v>
      </c>
      <c r="H39" s="95">
        <f>H36+H37+H38</f>
        <v>106697600</v>
      </c>
      <c r="I39" s="95">
        <f t="shared" ref="I39:V39" si="16">I36+I37+I38</f>
        <v>28978963</v>
      </c>
      <c r="J39" s="95">
        <f t="shared" si="16"/>
        <v>0</v>
      </c>
      <c r="K39" s="95">
        <f t="shared" si="16"/>
        <v>0</v>
      </c>
      <c r="L39" s="95">
        <f t="shared" si="16"/>
        <v>4346567</v>
      </c>
      <c r="M39" s="95">
        <f t="shared" si="16"/>
        <v>0</v>
      </c>
      <c r="N39" s="95">
        <f t="shared" si="16"/>
        <v>13078283</v>
      </c>
      <c r="O39" s="95">
        <f t="shared" si="16"/>
        <v>0</v>
      </c>
      <c r="P39" s="95">
        <f t="shared" si="16"/>
        <v>0</v>
      </c>
      <c r="Q39" s="95">
        <f t="shared" si="16"/>
        <v>3432254</v>
      </c>
      <c r="R39" s="95">
        <f t="shared" si="16"/>
        <v>0</v>
      </c>
      <c r="S39" s="95">
        <f t="shared" si="16"/>
        <v>0</v>
      </c>
      <c r="T39" s="95">
        <f t="shared" si="16"/>
        <v>-10602552</v>
      </c>
      <c r="U39" s="95">
        <f t="shared" si="16"/>
        <v>0</v>
      </c>
      <c r="V39" s="95">
        <f t="shared" si="16"/>
        <v>297168663</v>
      </c>
      <c r="W39" s="95">
        <f>W36+W37+W38</f>
        <v>26451491</v>
      </c>
      <c r="X39" s="95">
        <f>X36+X37+X38</f>
        <v>460858135</v>
      </c>
      <c r="Y39" s="95">
        <f>Y36+Y37+Y38</f>
        <v>1161621</v>
      </c>
      <c r="Z39" s="95">
        <f>Z36+Z37+Z38</f>
        <v>462019756</v>
      </c>
    </row>
    <row r="40" spans="1:26" x14ac:dyDescent="0.25">
      <c r="A40" s="229" t="s">
        <v>398</v>
      </c>
      <c r="B40" s="229"/>
      <c r="C40" s="229"/>
      <c r="D40" s="229"/>
      <c r="E40" s="229"/>
      <c r="F40" s="229"/>
      <c r="G40" s="89">
        <v>32</v>
      </c>
      <c r="H40" s="91">
        <v>0</v>
      </c>
      <c r="I40" s="91">
        <v>0</v>
      </c>
      <c r="J40" s="91">
        <v>0</v>
      </c>
      <c r="K40" s="91">
        <v>0</v>
      </c>
      <c r="L40" s="91">
        <v>0</v>
      </c>
      <c r="M40" s="91">
        <v>0</v>
      </c>
      <c r="N40" s="91">
        <v>0</v>
      </c>
      <c r="O40" s="91">
        <v>0</v>
      </c>
      <c r="P40" s="91">
        <v>0</v>
      </c>
      <c r="Q40" s="91">
        <v>0</v>
      </c>
      <c r="R40" s="91">
        <v>0</v>
      </c>
      <c r="S40" s="91">
        <v>0</v>
      </c>
      <c r="T40" s="91">
        <v>0</v>
      </c>
      <c r="U40" s="92">
        <v>0</v>
      </c>
      <c r="V40" s="91">
        <v>0</v>
      </c>
      <c r="W40" s="92">
        <v>31987091</v>
      </c>
      <c r="X40" s="94">
        <f>H40+I40+J40+K40-L40+M40+N40+O40+P40+Q40+R40+V40+W40+S40+T40+U40</f>
        <v>31987091</v>
      </c>
      <c r="Y40" s="93">
        <v>138844</v>
      </c>
      <c r="Z40" s="94">
        <f t="shared" ref="Z40:Z58" si="17">X40+Y40</f>
        <v>32125935</v>
      </c>
    </row>
    <row r="41" spans="1:26" x14ac:dyDescent="0.25">
      <c r="A41" s="229" t="s">
        <v>399</v>
      </c>
      <c r="B41" s="229"/>
      <c r="C41" s="229"/>
      <c r="D41" s="229"/>
      <c r="E41" s="229"/>
      <c r="F41" s="229"/>
      <c r="G41" s="89">
        <v>33</v>
      </c>
      <c r="H41" s="91">
        <v>0</v>
      </c>
      <c r="I41" s="91">
        <v>0</v>
      </c>
      <c r="J41" s="91">
        <v>0</v>
      </c>
      <c r="K41" s="91">
        <v>0</v>
      </c>
      <c r="L41" s="91">
        <v>0</v>
      </c>
      <c r="M41" s="91">
        <v>0</v>
      </c>
      <c r="N41" s="92">
        <v>0</v>
      </c>
      <c r="O41" s="91">
        <v>0</v>
      </c>
      <c r="P41" s="91">
        <v>0</v>
      </c>
      <c r="Q41" s="91">
        <v>0</v>
      </c>
      <c r="R41" s="91">
        <v>0</v>
      </c>
      <c r="S41" s="91">
        <v>0</v>
      </c>
      <c r="T41" s="92">
        <v>498165</v>
      </c>
      <c r="U41" s="92">
        <v>0</v>
      </c>
      <c r="V41" s="91">
        <v>0</v>
      </c>
      <c r="W41" s="91">
        <v>0</v>
      </c>
      <c r="X41" s="94">
        <f t="shared" ref="X41:X58" si="18">H41+I41+J41+K41-L41+M41+N41+O41+P41+Q41+R41+V41+W41+S41+T41+U41</f>
        <v>498165</v>
      </c>
      <c r="Y41" s="93">
        <v>-6845</v>
      </c>
      <c r="Z41" s="94">
        <f t="shared" si="17"/>
        <v>491320</v>
      </c>
    </row>
    <row r="42" spans="1:26" ht="27" customHeight="1" x14ac:dyDescent="0.25">
      <c r="A42" s="229" t="s">
        <v>400</v>
      </c>
      <c r="B42" s="229"/>
      <c r="C42" s="229"/>
      <c r="D42" s="229"/>
      <c r="E42" s="229"/>
      <c r="F42" s="229"/>
      <c r="G42" s="89">
        <v>34</v>
      </c>
      <c r="H42" s="91">
        <v>0</v>
      </c>
      <c r="I42" s="91">
        <v>0</v>
      </c>
      <c r="J42" s="91">
        <v>0</v>
      </c>
      <c r="K42" s="91">
        <v>0</v>
      </c>
      <c r="L42" s="91">
        <v>0</v>
      </c>
      <c r="M42" s="91">
        <v>0</v>
      </c>
      <c r="N42" s="91">
        <v>0</v>
      </c>
      <c r="O42" s="92">
        <v>0</v>
      </c>
      <c r="P42" s="91">
        <v>0</v>
      </c>
      <c r="Q42" s="91">
        <v>0</v>
      </c>
      <c r="R42" s="91">
        <v>0</v>
      </c>
      <c r="S42" s="91">
        <v>0</v>
      </c>
      <c r="T42" s="91">
        <v>0</v>
      </c>
      <c r="U42" s="92">
        <v>0</v>
      </c>
      <c r="V42" s="92">
        <v>0</v>
      </c>
      <c r="W42" s="92">
        <v>0</v>
      </c>
      <c r="X42" s="94">
        <f t="shared" si="18"/>
        <v>0</v>
      </c>
      <c r="Y42" s="93">
        <v>0</v>
      </c>
      <c r="Z42" s="94">
        <f t="shared" si="17"/>
        <v>0</v>
      </c>
    </row>
    <row r="43" spans="1:26" ht="37.5" customHeight="1" x14ac:dyDescent="0.25">
      <c r="A43" s="229" t="s">
        <v>401</v>
      </c>
      <c r="B43" s="229"/>
      <c r="C43" s="229"/>
      <c r="D43" s="229"/>
      <c r="E43" s="229"/>
      <c r="F43" s="229"/>
      <c r="G43" s="89">
        <v>35</v>
      </c>
      <c r="H43" s="91">
        <v>0</v>
      </c>
      <c r="I43" s="91">
        <v>0</v>
      </c>
      <c r="J43" s="91">
        <v>0</v>
      </c>
      <c r="K43" s="91">
        <v>0</v>
      </c>
      <c r="L43" s="91">
        <v>0</v>
      </c>
      <c r="M43" s="91">
        <v>0</v>
      </c>
      <c r="N43" s="91">
        <v>0</v>
      </c>
      <c r="O43" s="91">
        <v>0</v>
      </c>
      <c r="P43" s="92">
        <v>0</v>
      </c>
      <c r="Q43" s="91">
        <v>0</v>
      </c>
      <c r="R43" s="91">
        <v>0</v>
      </c>
      <c r="S43" s="91">
        <v>0</v>
      </c>
      <c r="T43" s="91">
        <v>0</v>
      </c>
      <c r="U43" s="92">
        <v>0</v>
      </c>
      <c r="V43" s="92">
        <v>0</v>
      </c>
      <c r="W43" s="92">
        <v>0</v>
      </c>
      <c r="X43" s="94">
        <f t="shared" si="18"/>
        <v>0</v>
      </c>
      <c r="Y43" s="93">
        <v>0</v>
      </c>
      <c r="Z43" s="94">
        <f t="shared" si="17"/>
        <v>0</v>
      </c>
    </row>
    <row r="44" spans="1:26" ht="21" customHeight="1" x14ac:dyDescent="0.25">
      <c r="A44" s="229" t="s">
        <v>402</v>
      </c>
      <c r="B44" s="229"/>
      <c r="C44" s="229"/>
      <c r="D44" s="229"/>
      <c r="E44" s="229"/>
      <c r="F44" s="229"/>
      <c r="G44" s="89">
        <v>36</v>
      </c>
      <c r="H44" s="91">
        <v>0</v>
      </c>
      <c r="I44" s="91">
        <v>0</v>
      </c>
      <c r="J44" s="91">
        <v>0</v>
      </c>
      <c r="K44" s="91">
        <v>0</v>
      </c>
      <c r="L44" s="91">
        <v>0</v>
      </c>
      <c r="M44" s="91">
        <v>0</v>
      </c>
      <c r="N44" s="91">
        <v>0</v>
      </c>
      <c r="O44" s="91">
        <v>0</v>
      </c>
      <c r="P44" s="91">
        <v>0</v>
      </c>
      <c r="Q44" s="92">
        <v>-4540477</v>
      </c>
      <c r="R44" s="91">
        <v>0</v>
      </c>
      <c r="S44" s="91">
        <v>0</v>
      </c>
      <c r="T44" s="91">
        <v>0</v>
      </c>
      <c r="U44" s="92">
        <v>0</v>
      </c>
      <c r="V44" s="92">
        <v>0</v>
      </c>
      <c r="W44" s="92">
        <v>0</v>
      </c>
      <c r="X44" s="94">
        <f t="shared" si="18"/>
        <v>-4540477</v>
      </c>
      <c r="Y44" s="93">
        <v>0</v>
      </c>
      <c r="Z44" s="94">
        <f t="shared" si="17"/>
        <v>-4540477</v>
      </c>
    </row>
    <row r="45" spans="1:26" ht="29.25" customHeight="1" x14ac:dyDescent="0.25">
      <c r="A45" s="229" t="s">
        <v>403</v>
      </c>
      <c r="B45" s="229"/>
      <c r="C45" s="229"/>
      <c r="D45" s="229"/>
      <c r="E45" s="229"/>
      <c r="F45" s="229"/>
      <c r="G45" s="89">
        <v>37</v>
      </c>
      <c r="H45" s="91">
        <v>0</v>
      </c>
      <c r="I45" s="91">
        <v>0</v>
      </c>
      <c r="J45" s="91">
        <v>0</v>
      </c>
      <c r="K45" s="91">
        <v>0</v>
      </c>
      <c r="L45" s="91">
        <v>0</v>
      </c>
      <c r="M45" s="91">
        <v>0</v>
      </c>
      <c r="N45" s="91">
        <v>0</v>
      </c>
      <c r="O45" s="91">
        <v>0</v>
      </c>
      <c r="P45" s="91">
        <v>0</v>
      </c>
      <c r="Q45" s="91">
        <v>0</v>
      </c>
      <c r="R45" s="92">
        <v>0</v>
      </c>
      <c r="S45" s="92">
        <v>0</v>
      </c>
      <c r="T45" s="92">
        <v>0</v>
      </c>
      <c r="U45" s="92">
        <v>0</v>
      </c>
      <c r="V45" s="92">
        <v>0</v>
      </c>
      <c r="W45" s="92">
        <v>0</v>
      </c>
      <c r="X45" s="94">
        <f t="shared" si="18"/>
        <v>0</v>
      </c>
      <c r="Y45" s="93">
        <v>0</v>
      </c>
      <c r="Z45" s="94">
        <f t="shared" si="17"/>
        <v>0</v>
      </c>
    </row>
    <row r="46" spans="1:26" ht="21" customHeight="1" x14ac:dyDescent="0.25">
      <c r="A46" s="229" t="s">
        <v>404</v>
      </c>
      <c r="B46" s="229"/>
      <c r="C46" s="229"/>
      <c r="D46" s="229"/>
      <c r="E46" s="229"/>
      <c r="F46" s="229"/>
      <c r="G46" s="89">
        <v>38</v>
      </c>
      <c r="H46" s="91">
        <v>0</v>
      </c>
      <c r="I46" s="91">
        <v>0</v>
      </c>
      <c r="J46" s="91">
        <v>0</v>
      </c>
      <c r="K46" s="91">
        <v>0</v>
      </c>
      <c r="L46" s="91">
        <v>0</v>
      </c>
      <c r="M46" s="91">
        <v>0</v>
      </c>
      <c r="N46" s="92">
        <v>0</v>
      </c>
      <c r="O46" s="92">
        <v>0</v>
      </c>
      <c r="P46" s="92">
        <v>0</v>
      </c>
      <c r="Q46" s="92">
        <v>0</v>
      </c>
      <c r="R46" s="92">
        <v>0</v>
      </c>
      <c r="S46" s="92">
        <v>0</v>
      </c>
      <c r="T46" s="92">
        <v>0</v>
      </c>
      <c r="U46" s="92">
        <v>0</v>
      </c>
      <c r="V46" s="92">
        <v>0</v>
      </c>
      <c r="W46" s="92">
        <v>0</v>
      </c>
      <c r="X46" s="94">
        <f t="shared" si="18"/>
        <v>0</v>
      </c>
      <c r="Y46" s="93">
        <v>0</v>
      </c>
      <c r="Z46" s="94">
        <f t="shared" si="17"/>
        <v>0</v>
      </c>
    </row>
    <row r="47" spans="1:26" x14ac:dyDescent="0.25">
      <c r="A47" s="229" t="s">
        <v>405</v>
      </c>
      <c r="B47" s="229"/>
      <c r="C47" s="229"/>
      <c r="D47" s="229"/>
      <c r="E47" s="229"/>
      <c r="F47" s="229"/>
      <c r="G47" s="89">
        <v>39</v>
      </c>
      <c r="H47" s="91">
        <v>0</v>
      </c>
      <c r="I47" s="91">
        <v>0</v>
      </c>
      <c r="J47" s="91">
        <v>0</v>
      </c>
      <c r="K47" s="91">
        <v>0</v>
      </c>
      <c r="L47" s="91">
        <v>0</v>
      </c>
      <c r="M47" s="91">
        <v>0</v>
      </c>
      <c r="N47" s="92">
        <v>0</v>
      </c>
      <c r="O47" s="92">
        <v>0</v>
      </c>
      <c r="P47" s="92">
        <v>0</v>
      </c>
      <c r="Q47" s="92">
        <v>0</v>
      </c>
      <c r="R47" s="92">
        <v>0</v>
      </c>
      <c r="S47" s="92">
        <v>0</v>
      </c>
      <c r="T47" s="92">
        <v>0</v>
      </c>
      <c r="U47" s="92">
        <v>0</v>
      </c>
      <c r="V47" s="92">
        <v>-150097</v>
      </c>
      <c r="W47" s="92">
        <v>0</v>
      </c>
      <c r="X47" s="94">
        <f t="shared" si="18"/>
        <v>-150097</v>
      </c>
      <c r="Y47" s="93">
        <v>390</v>
      </c>
      <c r="Z47" s="94">
        <f t="shared" si="17"/>
        <v>-149707</v>
      </c>
    </row>
    <row r="48" spans="1:26" x14ac:dyDescent="0.25">
      <c r="A48" s="229" t="s">
        <v>406</v>
      </c>
      <c r="B48" s="229"/>
      <c r="C48" s="229"/>
      <c r="D48" s="229"/>
      <c r="E48" s="229"/>
      <c r="F48" s="229"/>
      <c r="G48" s="89">
        <v>40</v>
      </c>
      <c r="H48" s="92">
        <v>0</v>
      </c>
      <c r="I48" s="92">
        <v>0</v>
      </c>
      <c r="J48" s="92">
        <v>0</v>
      </c>
      <c r="K48" s="92">
        <v>0</v>
      </c>
      <c r="L48" s="92">
        <v>0</v>
      </c>
      <c r="M48" s="92">
        <v>0</v>
      </c>
      <c r="N48" s="92">
        <v>0</v>
      </c>
      <c r="O48" s="92">
        <v>0</v>
      </c>
      <c r="P48" s="92">
        <v>0</v>
      </c>
      <c r="Q48" s="92">
        <v>0</v>
      </c>
      <c r="R48" s="92">
        <v>0</v>
      </c>
      <c r="S48" s="92">
        <v>0</v>
      </c>
      <c r="T48" s="92">
        <v>0</v>
      </c>
      <c r="U48" s="92">
        <v>0</v>
      </c>
      <c r="V48" s="92">
        <v>0</v>
      </c>
      <c r="W48" s="92">
        <v>0</v>
      </c>
      <c r="X48" s="94">
        <f t="shared" si="18"/>
        <v>0</v>
      </c>
      <c r="Y48" s="93">
        <v>0</v>
      </c>
      <c r="Z48" s="94">
        <f t="shared" si="17"/>
        <v>0</v>
      </c>
    </row>
    <row r="49" spans="1:26" x14ac:dyDescent="0.25">
      <c r="A49" s="229" t="s">
        <v>407</v>
      </c>
      <c r="B49" s="229"/>
      <c r="C49" s="229"/>
      <c r="D49" s="229"/>
      <c r="E49" s="229"/>
      <c r="F49" s="229"/>
      <c r="G49" s="89">
        <v>41</v>
      </c>
      <c r="H49" s="91">
        <v>0</v>
      </c>
      <c r="I49" s="91">
        <v>0</v>
      </c>
      <c r="J49" s="91">
        <v>0</v>
      </c>
      <c r="K49" s="91">
        <v>0</v>
      </c>
      <c r="L49" s="91">
        <v>0</v>
      </c>
      <c r="M49" s="91">
        <v>0</v>
      </c>
      <c r="N49" s="92">
        <v>0</v>
      </c>
      <c r="O49" s="92">
        <v>0</v>
      </c>
      <c r="P49" s="92">
        <v>0</v>
      </c>
      <c r="Q49" s="92">
        <v>0</v>
      </c>
      <c r="R49" s="92"/>
      <c r="S49" s="92"/>
      <c r="T49" s="92"/>
      <c r="U49" s="92">
        <v>0</v>
      </c>
      <c r="V49" s="92">
        <v>0</v>
      </c>
      <c r="W49" s="92">
        <v>0</v>
      </c>
      <c r="X49" s="94">
        <f t="shared" si="18"/>
        <v>0</v>
      </c>
      <c r="Y49" s="93">
        <v>0</v>
      </c>
      <c r="Z49" s="94">
        <f t="shared" si="17"/>
        <v>0</v>
      </c>
    </row>
    <row r="50" spans="1:26" ht="24" customHeight="1" x14ac:dyDescent="0.25">
      <c r="A50" s="229" t="s">
        <v>408</v>
      </c>
      <c r="B50" s="229"/>
      <c r="C50" s="229"/>
      <c r="D50" s="229"/>
      <c r="E50" s="229"/>
      <c r="F50" s="229"/>
      <c r="G50" s="89">
        <v>42</v>
      </c>
      <c r="H50" s="92">
        <v>0</v>
      </c>
      <c r="I50" s="92">
        <v>0</v>
      </c>
      <c r="J50" s="92">
        <v>0</v>
      </c>
      <c r="K50" s="92">
        <v>0</v>
      </c>
      <c r="L50" s="92">
        <v>0</v>
      </c>
      <c r="M50" s="92">
        <v>0</v>
      </c>
      <c r="N50" s="92">
        <v>0</v>
      </c>
      <c r="O50" s="92">
        <v>0</v>
      </c>
      <c r="P50" s="92">
        <v>0</v>
      </c>
      <c r="Q50" s="92">
        <v>0</v>
      </c>
      <c r="R50" s="92">
        <v>0</v>
      </c>
      <c r="S50" s="92">
        <v>0</v>
      </c>
      <c r="T50" s="92">
        <v>0</v>
      </c>
      <c r="U50" s="92">
        <v>0</v>
      </c>
      <c r="V50" s="92">
        <v>0</v>
      </c>
      <c r="W50" s="92">
        <v>0</v>
      </c>
      <c r="X50" s="94">
        <f t="shared" si="18"/>
        <v>0</v>
      </c>
      <c r="Y50" s="93">
        <v>0</v>
      </c>
      <c r="Z50" s="94">
        <f t="shared" si="17"/>
        <v>0</v>
      </c>
    </row>
    <row r="51" spans="1:26" ht="26.25" customHeight="1" x14ac:dyDescent="0.25">
      <c r="A51" s="229" t="s">
        <v>409</v>
      </c>
      <c r="B51" s="229"/>
      <c r="C51" s="229"/>
      <c r="D51" s="229"/>
      <c r="E51" s="229"/>
      <c r="F51" s="229"/>
      <c r="G51" s="89">
        <v>43</v>
      </c>
      <c r="H51" s="92">
        <v>0</v>
      </c>
      <c r="I51" s="92">
        <v>0</v>
      </c>
      <c r="J51" s="92">
        <v>0</v>
      </c>
      <c r="K51" s="92">
        <v>0</v>
      </c>
      <c r="L51" s="92">
        <v>0</v>
      </c>
      <c r="M51" s="92">
        <v>0</v>
      </c>
      <c r="N51" s="92">
        <v>0</v>
      </c>
      <c r="O51" s="92">
        <v>0</v>
      </c>
      <c r="P51" s="92">
        <v>0</v>
      </c>
      <c r="Q51" s="92">
        <v>0</v>
      </c>
      <c r="R51" s="92">
        <v>0</v>
      </c>
      <c r="S51" s="92">
        <v>0</v>
      </c>
      <c r="T51" s="92">
        <v>0</v>
      </c>
      <c r="U51" s="92">
        <v>0</v>
      </c>
      <c r="V51" s="92">
        <v>0</v>
      </c>
      <c r="W51" s="92">
        <v>0</v>
      </c>
      <c r="X51" s="94">
        <f t="shared" si="18"/>
        <v>0</v>
      </c>
      <c r="Y51" s="93">
        <v>0</v>
      </c>
      <c r="Z51" s="94">
        <f t="shared" si="17"/>
        <v>0</v>
      </c>
    </row>
    <row r="52" spans="1:26" ht="22.5" customHeight="1" x14ac:dyDescent="0.25">
      <c r="A52" s="229" t="s">
        <v>410</v>
      </c>
      <c r="B52" s="229"/>
      <c r="C52" s="229"/>
      <c r="D52" s="229"/>
      <c r="E52" s="229"/>
      <c r="F52" s="229"/>
      <c r="G52" s="89">
        <v>44</v>
      </c>
      <c r="H52" s="92">
        <v>0</v>
      </c>
      <c r="I52" s="92">
        <v>0</v>
      </c>
      <c r="J52" s="92">
        <v>0</v>
      </c>
      <c r="K52" s="92">
        <v>0</v>
      </c>
      <c r="L52" s="92">
        <v>0</v>
      </c>
      <c r="M52" s="92">
        <v>0</v>
      </c>
      <c r="N52" s="92">
        <v>0</v>
      </c>
      <c r="O52" s="92">
        <v>0</v>
      </c>
      <c r="P52" s="92">
        <v>0</v>
      </c>
      <c r="Q52" s="92">
        <v>0</v>
      </c>
      <c r="R52" s="92">
        <v>0</v>
      </c>
      <c r="S52" s="92">
        <v>0</v>
      </c>
      <c r="T52" s="92">
        <v>0</v>
      </c>
      <c r="U52" s="92">
        <v>0</v>
      </c>
      <c r="V52" s="92">
        <v>0</v>
      </c>
      <c r="W52" s="92">
        <v>0</v>
      </c>
      <c r="X52" s="94">
        <f t="shared" si="18"/>
        <v>0</v>
      </c>
      <c r="Y52" s="93">
        <v>0</v>
      </c>
      <c r="Z52" s="94">
        <f t="shared" si="17"/>
        <v>0</v>
      </c>
    </row>
    <row r="53" spans="1:26" x14ac:dyDescent="0.25">
      <c r="A53" s="229" t="s">
        <v>411</v>
      </c>
      <c r="B53" s="229"/>
      <c r="C53" s="229"/>
      <c r="D53" s="229"/>
      <c r="E53" s="229"/>
      <c r="F53" s="229"/>
      <c r="G53" s="89">
        <v>45</v>
      </c>
      <c r="H53" s="92">
        <v>0</v>
      </c>
      <c r="I53" s="92">
        <v>0</v>
      </c>
      <c r="J53" s="92">
        <v>0</v>
      </c>
      <c r="K53" s="92">
        <v>0</v>
      </c>
      <c r="L53" s="92">
        <v>3970298</v>
      </c>
      <c r="M53" s="92">
        <v>0</v>
      </c>
      <c r="N53" s="92">
        <v>0</v>
      </c>
      <c r="O53" s="92">
        <v>0</v>
      </c>
      <c r="P53" s="92">
        <v>0</v>
      </c>
      <c r="Q53" s="92">
        <v>0</v>
      </c>
      <c r="R53" s="92">
        <v>0</v>
      </c>
      <c r="S53" s="92">
        <v>0</v>
      </c>
      <c r="T53" s="92">
        <v>0</v>
      </c>
      <c r="U53" s="92">
        <v>0</v>
      </c>
      <c r="V53" s="92">
        <v>0</v>
      </c>
      <c r="W53" s="92">
        <v>0</v>
      </c>
      <c r="X53" s="94">
        <f t="shared" si="18"/>
        <v>-3970298</v>
      </c>
      <c r="Y53" s="93">
        <v>0</v>
      </c>
      <c r="Z53" s="94">
        <f t="shared" si="17"/>
        <v>-3970298</v>
      </c>
    </row>
    <row r="54" spans="1:26" x14ac:dyDescent="0.25">
      <c r="A54" s="229" t="s">
        <v>412</v>
      </c>
      <c r="B54" s="229"/>
      <c r="C54" s="229"/>
      <c r="D54" s="229"/>
      <c r="E54" s="229"/>
      <c r="F54" s="229"/>
      <c r="G54" s="89">
        <v>46</v>
      </c>
      <c r="H54" s="92">
        <v>0</v>
      </c>
      <c r="I54" s="92">
        <v>0</v>
      </c>
      <c r="J54" s="92">
        <v>0</v>
      </c>
      <c r="K54" s="92">
        <v>0</v>
      </c>
      <c r="L54" s="92">
        <v>0</v>
      </c>
      <c r="M54" s="92">
        <v>0</v>
      </c>
      <c r="N54" s="92">
        <v>0</v>
      </c>
      <c r="O54" s="92">
        <v>0</v>
      </c>
      <c r="P54" s="92">
        <v>0</v>
      </c>
      <c r="Q54" s="92">
        <v>0</v>
      </c>
      <c r="R54" s="92">
        <v>0</v>
      </c>
      <c r="S54" s="92">
        <v>0</v>
      </c>
      <c r="T54" s="92">
        <v>0</v>
      </c>
      <c r="U54" s="92">
        <v>0</v>
      </c>
      <c r="V54" s="92">
        <v>0</v>
      </c>
      <c r="W54" s="92">
        <v>0</v>
      </c>
      <c r="X54" s="94">
        <f t="shared" si="18"/>
        <v>0</v>
      </c>
      <c r="Y54" s="93">
        <v>0</v>
      </c>
      <c r="Z54" s="94">
        <f t="shared" si="17"/>
        <v>0</v>
      </c>
    </row>
    <row r="55" spans="1:26" x14ac:dyDescent="0.25">
      <c r="A55" s="229" t="s">
        <v>424</v>
      </c>
      <c r="B55" s="229"/>
      <c r="C55" s="229"/>
      <c r="D55" s="229"/>
      <c r="E55" s="229"/>
      <c r="F55" s="229"/>
      <c r="G55" s="89">
        <v>47</v>
      </c>
      <c r="H55" s="92">
        <v>0</v>
      </c>
      <c r="I55" s="92">
        <v>0</v>
      </c>
      <c r="J55" s="92">
        <v>0</v>
      </c>
      <c r="K55" s="92">
        <v>0</v>
      </c>
      <c r="L55" s="92">
        <v>0</v>
      </c>
      <c r="M55" s="92">
        <v>0</v>
      </c>
      <c r="N55" s="92">
        <v>0</v>
      </c>
      <c r="O55" s="92">
        <v>0</v>
      </c>
      <c r="P55" s="92">
        <v>0</v>
      </c>
      <c r="Q55" s="92">
        <v>0</v>
      </c>
      <c r="R55" s="92">
        <v>0</v>
      </c>
      <c r="S55" s="92">
        <v>0</v>
      </c>
      <c r="T55" s="92">
        <v>0</v>
      </c>
      <c r="U55" s="92">
        <v>0</v>
      </c>
      <c r="V55" s="92">
        <v>-19915092</v>
      </c>
      <c r="W55" s="92">
        <v>0</v>
      </c>
      <c r="X55" s="94">
        <f t="shared" si="18"/>
        <v>-19915092</v>
      </c>
      <c r="Y55" s="93">
        <v>0</v>
      </c>
      <c r="Z55" s="94">
        <f t="shared" si="17"/>
        <v>-19915092</v>
      </c>
    </row>
    <row r="56" spans="1:26" x14ac:dyDescent="0.25">
      <c r="A56" s="229" t="s">
        <v>414</v>
      </c>
      <c r="B56" s="229"/>
      <c r="C56" s="229"/>
      <c r="D56" s="229"/>
      <c r="E56" s="229"/>
      <c r="F56" s="229"/>
      <c r="G56" s="89">
        <v>48</v>
      </c>
      <c r="H56" s="92">
        <v>0</v>
      </c>
      <c r="I56" s="92">
        <v>-812357</v>
      </c>
      <c r="J56" s="92">
        <v>0</v>
      </c>
      <c r="K56" s="92">
        <v>0</v>
      </c>
      <c r="L56" s="92">
        <v>-4595909</v>
      </c>
      <c r="M56" s="92">
        <v>0</v>
      </c>
      <c r="N56" s="92">
        <v>283527</v>
      </c>
      <c r="O56" s="92">
        <v>0</v>
      </c>
      <c r="P56" s="92">
        <v>0</v>
      </c>
      <c r="Q56" s="92">
        <v>0</v>
      </c>
      <c r="R56" s="92">
        <v>0</v>
      </c>
      <c r="S56" s="92">
        <v>0</v>
      </c>
      <c r="T56" s="92">
        <v>0</v>
      </c>
      <c r="U56" s="92">
        <v>0</v>
      </c>
      <c r="V56" s="92">
        <v>0</v>
      </c>
      <c r="W56" s="92">
        <v>0</v>
      </c>
      <c r="X56" s="94">
        <f t="shared" si="18"/>
        <v>4067079</v>
      </c>
      <c r="Y56" s="93">
        <v>0</v>
      </c>
      <c r="Z56" s="94">
        <f t="shared" si="17"/>
        <v>4067079</v>
      </c>
    </row>
    <row r="57" spans="1:26" x14ac:dyDescent="0.25">
      <c r="A57" s="229" t="s">
        <v>425</v>
      </c>
      <c r="B57" s="229"/>
      <c r="C57" s="229"/>
      <c r="D57" s="229"/>
      <c r="E57" s="229"/>
      <c r="F57" s="229"/>
      <c r="G57" s="89">
        <v>49</v>
      </c>
      <c r="H57" s="92">
        <v>0</v>
      </c>
      <c r="I57" s="92">
        <v>0</v>
      </c>
      <c r="J57" s="92">
        <v>0</v>
      </c>
      <c r="K57" s="92">
        <v>0</v>
      </c>
      <c r="L57" s="92">
        <v>0</v>
      </c>
      <c r="M57" s="92">
        <v>0</v>
      </c>
      <c r="N57" s="92">
        <v>54870</v>
      </c>
      <c r="O57" s="92">
        <v>0</v>
      </c>
      <c r="P57" s="92">
        <v>0</v>
      </c>
      <c r="Q57" s="92">
        <v>0</v>
      </c>
      <c r="R57" s="92">
        <v>0</v>
      </c>
      <c r="S57" s="92">
        <v>0</v>
      </c>
      <c r="T57" s="92">
        <v>0</v>
      </c>
      <c r="U57" s="92">
        <v>0</v>
      </c>
      <c r="V57" s="92">
        <v>26396621</v>
      </c>
      <c r="W57" s="92">
        <v>-26451491</v>
      </c>
      <c r="X57" s="94">
        <f t="shared" si="18"/>
        <v>0</v>
      </c>
      <c r="Y57" s="93">
        <v>0</v>
      </c>
      <c r="Z57" s="94">
        <f t="shared" si="17"/>
        <v>0</v>
      </c>
    </row>
    <row r="58" spans="1:26" x14ac:dyDescent="0.25">
      <c r="A58" s="229" t="s">
        <v>416</v>
      </c>
      <c r="B58" s="229"/>
      <c r="C58" s="229"/>
      <c r="D58" s="229"/>
      <c r="E58" s="229"/>
      <c r="F58" s="229"/>
      <c r="G58" s="89">
        <v>50</v>
      </c>
      <c r="H58" s="92">
        <v>0</v>
      </c>
      <c r="I58" s="92">
        <v>0</v>
      </c>
      <c r="J58" s="92">
        <v>0</v>
      </c>
      <c r="K58" s="92">
        <v>0</v>
      </c>
      <c r="L58" s="92">
        <v>0</v>
      </c>
      <c r="M58" s="92">
        <v>0</v>
      </c>
      <c r="N58" s="92">
        <v>0</v>
      </c>
      <c r="O58" s="92">
        <v>0</v>
      </c>
      <c r="P58" s="92">
        <v>0</v>
      </c>
      <c r="Q58" s="92">
        <v>0</v>
      </c>
      <c r="R58" s="92">
        <v>0</v>
      </c>
      <c r="S58" s="92">
        <v>0</v>
      </c>
      <c r="T58" s="92">
        <v>0</v>
      </c>
      <c r="U58" s="92">
        <v>0</v>
      </c>
      <c r="V58" s="92">
        <v>0</v>
      </c>
      <c r="W58" s="92">
        <v>0</v>
      </c>
      <c r="X58" s="94">
        <f t="shared" si="18"/>
        <v>0</v>
      </c>
      <c r="Y58" s="93">
        <v>0</v>
      </c>
      <c r="Z58" s="94">
        <f t="shared" si="17"/>
        <v>0</v>
      </c>
    </row>
    <row r="59" spans="1:26" ht="24" customHeight="1" x14ac:dyDescent="0.25">
      <c r="A59" s="230" t="s">
        <v>426</v>
      </c>
      <c r="B59" s="230"/>
      <c r="C59" s="230"/>
      <c r="D59" s="230"/>
      <c r="E59" s="230"/>
      <c r="F59" s="230"/>
      <c r="G59" s="90">
        <v>51</v>
      </c>
      <c r="H59" s="95">
        <f>SUM(H39:H58)</f>
        <v>106697600</v>
      </c>
      <c r="I59" s="95">
        <f t="shared" ref="I59:Z59" si="19">SUM(I39:I58)</f>
        <v>28166606</v>
      </c>
      <c r="J59" s="95">
        <f t="shared" si="19"/>
        <v>0</v>
      </c>
      <c r="K59" s="95">
        <f t="shared" si="19"/>
        <v>0</v>
      </c>
      <c r="L59" s="95">
        <f t="shared" si="19"/>
        <v>3720956</v>
      </c>
      <c r="M59" s="95">
        <f t="shared" si="19"/>
        <v>0</v>
      </c>
      <c r="N59" s="95">
        <f t="shared" si="19"/>
        <v>13416680</v>
      </c>
      <c r="O59" s="95">
        <f t="shared" si="19"/>
        <v>0</v>
      </c>
      <c r="P59" s="95">
        <f t="shared" si="19"/>
        <v>0</v>
      </c>
      <c r="Q59" s="95">
        <f t="shared" si="19"/>
        <v>-1108223</v>
      </c>
      <c r="R59" s="95">
        <f t="shared" si="19"/>
        <v>0</v>
      </c>
      <c r="S59" s="95">
        <f t="shared" si="19"/>
        <v>0</v>
      </c>
      <c r="T59" s="95">
        <f t="shared" si="19"/>
        <v>-10104387</v>
      </c>
      <c r="U59" s="95">
        <f t="shared" si="19"/>
        <v>0</v>
      </c>
      <c r="V59" s="95">
        <f t="shared" si="19"/>
        <v>303500095</v>
      </c>
      <c r="W59" s="95">
        <f t="shared" si="19"/>
        <v>31987091</v>
      </c>
      <c r="X59" s="95">
        <f>SUM(X39:X58)</f>
        <v>468834506</v>
      </c>
      <c r="Y59" s="95">
        <f t="shared" si="19"/>
        <v>1294010</v>
      </c>
      <c r="Z59" s="95">
        <f t="shared" si="19"/>
        <v>470128516</v>
      </c>
    </row>
    <row r="60" spans="1:26" x14ac:dyDescent="0.25">
      <c r="A60" s="237" t="s">
        <v>418</v>
      </c>
      <c r="B60" s="239"/>
      <c r="C60" s="239"/>
      <c r="D60" s="239"/>
      <c r="E60" s="239"/>
      <c r="F60" s="239"/>
      <c r="G60" s="239"/>
      <c r="H60" s="239"/>
      <c r="I60" s="239"/>
      <c r="J60" s="239"/>
      <c r="K60" s="239"/>
      <c r="L60" s="239"/>
      <c r="M60" s="239"/>
      <c r="N60" s="239"/>
      <c r="O60" s="239"/>
      <c r="P60" s="239"/>
      <c r="Q60" s="239"/>
      <c r="R60" s="239"/>
      <c r="S60" s="239"/>
      <c r="T60" s="239"/>
      <c r="U60" s="239"/>
      <c r="V60" s="239"/>
      <c r="W60" s="239"/>
      <c r="X60" s="239"/>
      <c r="Y60" s="239"/>
      <c r="Z60" s="239"/>
    </row>
    <row r="61" spans="1:26" ht="31.5" customHeight="1" x14ac:dyDescent="0.25">
      <c r="A61" s="241" t="s">
        <v>427</v>
      </c>
      <c r="B61" s="241"/>
      <c r="C61" s="241"/>
      <c r="D61" s="241"/>
      <c r="E61" s="241"/>
      <c r="F61" s="241"/>
      <c r="G61" s="90">
        <v>52</v>
      </c>
      <c r="H61" s="95">
        <f>SUM(H41:H49)</f>
        <v>0</v>
      </c>
      <c r="I61" s="95">
        <f t="shared" ref="I61:Z61" si="20">SUM(I41:I49)</f>
        <v>0</v>
      </c>
      <c r="J61" s="95">
        <f t="shared" si="20"/>
        <v>0</v>
      </c>
      <c r="K61" s="95">
        <f t="shared" si="20"/>
        <v>0</v>
      </c>
      <c r="L61" s="95">
        <f t="shared" si="20"/>
        <v>0</v>
      </c>
      <c r="M61" s="95">
        <f t="shared" si="20"/>
        <v>0</v>
      </c>
      <c r="N61" s="95">
        <f t="shared" si="20"/>
        <v>0</v>
      </c>
      <c r="O61" s="95">
        <f t="shared" si="20"/>
        <v>0</v>
      </c>
      <c r="P61" s="95">
        <f t="shared" si="20"/>
        <v>0</v>
      </c>
      <c r="Q61" s="95">
        <f t="shared" si="20"/>
        <v>-4540477</v>
      </c>
      <c r="R61" s="95">
        <f t="shared" si="20"/>
        <v>0</v>
      </c>
      <c r="S61" s="95">
        <f t="shared" si="20"/>
        <v>0</v>
      </c>
      <c r="T61" s="95">
        <f t="shared" si="20"/>
        <v>498165</v>
      </c>
      <c r="U61" s="95">
        <f t="shared" ref="U61" si="21">SUM(U41:U49)</f>
        <v>0</v>
      </c>
      <c r="V61" s="95">
        <f t="shared" si="20"/>
        <v>-150097</v>
      </c>
      <c r="W61" s="95">
        <f t="shared" si="20"/>
        <v>0</v>
      </c>
      <c r="X61" s="95">
        <f>SUM(X41:X49)</f>
        <v>-4192409</v>
      </c>
      <c r="Y61" s="95">
        <f t="shared" si="20"/>
        <v>-6455</v>
      </c>
      <c r="Z61" s="95">
        <f t="shared" si="20"/>
        <v>-4198864</v>
      </c>
    </row>
    <row r="62" spans="1:26" ht="27.75" customHeight="1" x14ac:dyDescent="0.25">
      <c r="A62" s="241" t="s">
        <v>428</v>
      </c>
      <c r="B62" s="241"/>
      <c r="C62" s="241"/>
      <c r="D62" s="241"/>
      <c r="E62" s="241"/>
      <c r="F62" s="241"/>
      <c r="G62" s="90">
        <v>53</v>
      </c>
      <c r="H62" s="95">
        <f>H40+H61</f>
        <v>0</v>
      </c>
      <c r="I62" s="95">
        <f t="shared" ref="I62:Z62" si="22">I40+I61</f>
        <v>0</v>
      </c>
      <c r="J62" s="95">
        <f t="shared" si="22"/>
        <v>0</v>
      </c>
      <c r="K62" s="95">
        <f t="shared" si="22"/>
        <v>0</v>
      </c>
      <c r="L62" s="95">
        <f t="shared" si="22"/>
        <v>0</v>
      </c>
      <c r="M62" s="95">
        <f t="shared" si="22"/>
        <v>0</v>
      </c>
      <c r="N62" s="95">
        <f t="shared" si="22"/>
        <v>0</v>
      </c>
      <c r="O62" s="95">
        <f t="shared" si="22"/>
        <v>0</v>
      </c>
      <c r="P62" s="95">
        <f t="shared" si="22"/>
        <v>0</v>
      </c>
      <c r="Q62" s="95">
        <f t="shared" si="22"/>
        <v>-4540477</v>
      </c>
      <c r="R62" s="95">
        <f t="shared" si="22"/>
        <v>0</v>
      </c>
      <c r="S62" s="95">
        <f t="shared" si="22"/>
        <v>0</v>
      </c>
      <c r="T62" s="95">
        <f t="shared" si="22"/>
        <v>498165</v>
      </c>
      <c r="U62" s="95">
        <f t="shared" ref="U62" si="23">U40+U61</f>
        <v>0</v>
      </c>
      <c r="V62" s="95">
        <f t="shared" si="22"/>
        <v>-150097</v>
      </c>
      <c r="W62" s="95">
        <f t="shared" si="22"/>
        <v>31987091</v>
      </c>
      <c r="X62" s="95">
        <f>X40+X61</f>
        <v>27794682</v>
      </c>
      <c r="Y62" s="95">
        <f t="shared" si="22"/>
        <v>132389</v>
      </c>
      <c r="Z62" s="95">
        <f t="shared" si="22"/>
        <v>27927071</v>
      </c>
    </row>
    <row r="63" spans="1:26" ht="29.25" customHeight="1" x14ac:dyDescent="0.25">
      <c r="A63" s="241" t="s">
        <v>429</v>
      </c>
      <c r="B63" s="241"/>
      <c r="C63" s="241"/>
      <c r="D63" s="241"/>
      <c r="E63" s="241"/>
      <c r="F63" s="241"/>
      <c r="G63" s="90">
        <v>54</v>
      </c>
      <c r="H63" s="95">
        <f>SUM(H50:H58)</f>
        <v>0</v>
      </c>
      <c r="I63" s="95">
        <f t="shared" ref="I63:Z63" si="24">SUM(I50:I58)</f>
        <v>-812357</v>
      </c>
      <c r="J63" s="95">
        <f t="shared" si="24"/>
        <v>0</v>
      </c>
      <c r="K63" s="95">
        <f t="shared" si="24"/>
        <v>0</v>
      </c>
      <c r="L63" s="95">
        <f t="shared" si="24"/>
        <v>-625611</v>
      </c>
      <c r="M63" s="95">
        <f t="shared" si="24"/>
        <v>0</v>
      </c>
      <c r="N63" s="95">
        <f t="shared" si="24"/>
        <v>338397</v>
      </c>
      <c r="O63" s="95">
        <f t="shared" si="24"/>
        <v>0</v>
      </c>
      <c r="P63" s="95">
        <f t="shared" si="24"/>
        <v>0</v>
      </c>
      <c r="Q63" s="95">
        <f t="shared" si="24"/>
        <v>0</v>
      </c>
      <c r="R63" s="95">
        <f t="shared" si="24"/>
        <v>0</v>
      </c>
      <c r="S63" s="95">
        <f t="shared" si="24"/>
        <v>0</v>
      </c>
      <c r="T63" s="95">
        <f t="shared" si="24"/>
        <v>0</v>
      </c>
      <c r="U63" s="95">
        <f t="shared" ref="U63" si="25">SUM(U50:U58)</f>
        <v>0</v>
      </c>
      <c r="V63" s="95">
        <f t="shared" si="24"/>
        <v>6481529</v>
      </c>
      <c r="W63" s="95">
        <f t="shared" si="24"/>
        <v>-26451491</v>
      </c>
      <c r="X63" s="95">
        <f>SUM(X50:X58)</f>
        <v>-19818311</v>
      </c>
      <c r="Y63" s="95">
        <f t="shared" si="24"/>
        <v>0</v>
      </c>
      <c r="Z63" s="95">
        <f t="shared" si="24"/>
        <v>-19818311</v>
      </c>
    </row>
  </sheetData>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showGridLines="0" zoomScale="80" zoomScaleNormal="80" workbookViewId="0">
      <selection sqref="A1:J30"/>
    </sheetView>
  </sheetViews>
  <sheetFormatPr defaultRowHeight="12.5" x14ac:dyDescent="0.25"/>
  <cols>
    <col min="10" max="10" width="128.1796875" customWidth="1"/>
  </cols>
  <sheetData>
    <row r="1" spans="1:10" x14ac:dyDescent="0.25">
      <c r="A1" s="242" t="s">
        <v>494</v>
      </c>
      <c r="B1" s="243"/>
      <c r="C1" s="243"/>
      <c r="D1" s="243"/>
      <c r="E1" s="243"/>
      <c r="F1" s="243"/>
      <c r="G1" s="243"/>
      <c r="H1" s="243"/>
      <c r="I1" s="243"/>
      <c r="J1" s="244"/>
    </row>
    <row r="2" spans="1:10" x14ac:dyDescent="0.25">
      <c r="A2" s="245"/>
      <c r="B2" s="246"/>
      <c r="C2" s="246"/>
      <c r="D2" s="246"/>
      <c r="E2" s="246"/>
      <c r="F2" s="246"/>
      <c r="G2" s="246"/>
      <c r="H2" s="246"/>
      <c r="I2" s="246"/>
      <c r="J2" s="247"/>
    </row>
    <row r="3" spans="1:10" x14ac:dyDescent="0.25">
      <c r="A3" s="245"/>
      <c r="B3" s="246"/>
      <c r="C3" s="246"/>
      <c r="D3" s="246"/>
      <c r="E3" s="246"/>
      <c r="F3" s="246"/>
      <c r="G3" s="246"/>
      <c r="H3" s="246"/>
      <c r="I3" s="246"/>
      <c r="J3" s="247"/>
    </row>
    <row r="4" spans="1:10" x14ac:dyDescent="0.25">
      <c r="A4" s="245"/>
      <c r="B4" s="246"/>
      <c r="C4" s="246"/>
      <c r="D4" s="246"/>
      <c r="E4" s="246"/>
      <c r="F4" s="246"/>
      <c r="G4" s="246"/>
      <c r="H4" s="246"/>
      <c r="I4" s="246"/>
      <c r="J4" s="247"/>
    </row>
    <row r="5" spans="1:10" x14ac:dyDescent="0.25">
      <c r="A5" s="245"/>
      <c r="B5" s="246"/>
      <c r="C5" s="246"/>
      <c r="D5" s="246"/>
      <c r="E5" s="246"/>
      <c r="F5" s="246"/>
      <c r="G5" s="246"/>
      <c r="H5" s="246"/>
      <c r="I5" s="246"/>
      <c r="J5" s="247"/>
    </row>
    <row r="6" spans="1:10" x14ac:dyDescent="0.25">
      <c r="A6" s="245"/>
      <c r="B6" s="246"/>
      <c r="C6" s="246"/>
      <c r="D6" s="246"/>
      <c r="E6" s="246"/>
      <c r="F6" s="246"/>
      <c r="G6" s="246"/>
      <c r="H6" s="246"/>
      <c r="I6" s="246"/>
      <c r="J6" s="247"/>
    </row>
    <row r="7" spans="1:10" x14ac:dyDescent="0.25">
      <c r="A7" s="245"/>
      <c r="B7" s="246"/>
      <c r="C7" s="246"/>
      <c r="D7" s="246"/>
      <c r="E7" s="246"/>
      <c r="F7" s="246"/>
      <c r="G7" s="246"/>
      <c r="H7" s="246"/>
      <c r="I7" s="246"/>
      <c r="J7" s="247"/>
    </row>
    <row r="8" spans="1:10" x14ac:dyDescent="0.25">
      <c r="A8" s="245"/>
      <c r="B8" s="246"/>
      <c r="C8" s="246"/>
      <c r="D8" s="246"/>
      <c r="E8" s="246"/>
      <c r="F8" s="246"/>
      <c r="G8" s="246"/>
      <c r="H8" s="246"/>
      <c r="I8" s="246"/>
      <c r="J8" s="247"/>
    </row>
    <row r="9" spans="1:10" x14ac:dyDescent="0.25">
      <c r="A9" s="245"/>
      <c r="B9" s="246"/>
      <c r="C9" s="246"/>
      <c r="D9" s="246"/>
      <c r="E9" s="246"/>
      <c r="F9" s="246"/>
      <c r="G9" s="246"/>
      <c r="H9" s="246"/>
      <c r="I9" s="246"/>
      <c r="J9" s="247"/>
    </row>
    <row r="10" spans="1:10" x14ac:dyDescent="0.25">
      <c r="A10" s="245"/>
      <c r="B10" s="246"/>
      <c r="C10" s="246"/>
      <c r="D10" s="246"/>
      <c r="E10" s="246"/>
      <c r="F10" s="246"/>
      <c r="G10" s="246"/>
      <c r="H10" s="246"/>
      <c r="I10" s="246"/>
      <c r="J10" s="247"/>
    </row>
    <row r="11" spans="1:10" x14ac:dyDescent="0.25">
      <c r="A11" s="245"/>
      <c r="B11" s="246"/>
      <c r="C11" s="246"/>
      <c r="D11" s="246"/>
      <c r="E11" s="246"/>
      <c r="F11" s="246"/>
      <c r="G11" s="246"/>
      <c r="H11" s="246"/>
      <c r="I11" s="246"/>
      <c r="J11" s="247"/>
    </row>
    <row r="12" spans="1:10" x14ac:dyDescent="0.25">
      <c r="A12" s="245"/>
      <c r="B12" s="246"/>
      <c r="C12" s="246"/>
      <c r="D12" s="246"/>
      <c r="E12" s="246"/>
      <c r="F12" s="246"/>
      <c r="G12" s="246"/>
      <c r="H12" s="246"/>
      <c r="I12" s="246"/>
      <c r="J12" s="247"/>
    </row>
    <row r="13" spans="1:10" x14ac:dyDescent="0.25">
      <c r="A13" s="245"/>
      <c r="B13" s="246"/>
      <c r="C13" s="246"/>
      <c r="D13" s="246"/>
      <c r="E13" s="246"/>
      <c r="F13" s="246"/>
      <c r="G13" s="246"/>
      <c r="H13" s="246"/>
      <c r="I13" s="246"/>
      <c r="J13" s="247"/>
    </row>
    <row r="14" spans="1:10" x14ac:dyDescent="0.25">
      <c r="A14" s="245"/>
      <c r="B14" s="246"/>
      <c r="C14" s="246"/>
      <c r="D14" s="246"/>
      <c r="E14" s="246"/>
      <c r="F14" s="246"/>
      <c r="G14" s="246"/>
      <c r="H14" s="246"/>
      <c r="I14" s="246"/>
      <c r="J14" s="247"/>
    </row>
    <row r="15" spans="1:10" x14ac:dyDescent="0.25">
      <c r="A15" s="245"/>
      <c r="B15" s="246"/>
      <c r="C15" s="246"/>
      <c r="D15" s="246"/>
      <c r="E15" s="246"/>
      <c r="F15" s="246"/>
      <c r="G15" s="246"/>
      <c r="H15" s="246"/>
      <c r="I15" s="246"/>
      <c r="J15" s="247"/>
    </row>
    <row r="16" spans="1:10" x14ac:dyDescent="0.25">
      <c r="A16" s="245"/>
      <c r="B16" s="246"/>
      <c r="C16" s="246"/>
      <c r="D16" s="246"/>
      <c r="E16" s="246"/>
      <c r="F16" s="246"/>
      <c r="G16" s="246"/>
      <c r="H16" s="246"/>
      <c r="I16" s="246"/>
      <c r="J16" s="247"/>
    </row>
    <row r="17" spans="1:10" x14ac:dyDescent="0.25">
      <c r="A17" s="245"/>
      <c r="B17" s="246"/>
      <c r="C17" s="246"/>
      <c r="D17" s="246"/>
      <c r="E17" s="246"/>
      <c r="F17" s="246"/>
      <c r="G17" s="246"/>
      <c r="H17" s="246"/>
      <c r="I17" s="246"/>
      <c r="J17" s="247"/>
    </row>
    <row r="18" spans="1:10" x14ac:dyDescent="0.25">
      <c r="A18" s="245"/>
      <c r="B18" s="246"/>
      <c r="C18" s="246"/>
      <c r="D18" s="246"/>
      <c r="E18" s="246"/>
      <c r="F18" s="246"/>
      <c r="G18" s="246"/>
      <c r="H18" s="246"/>
      <c r="I18" s="246"/>
      <c r="J18" s="247"/>
    </row>
    <row r="19" spans="1:10" x14ac:dyDescent="0.25">
      <c r="A19" s="245"/>
      <c r="B19" s="246"/>
      <c r="C19" s="246"/>
      <c r="D19" s="246"/>
      <c r="E19" s="246"/>
      <c r="F19" s="246"/>
      <c r="G19" s="246"/>
      <c r="H19" s="246"/>
      <c r="I19" s="246"/>
      <c r="J19" s="247"/>
    </row>
    <row r="20" spans="1:10" x14ac:dyDescent="0.25">
      <c r="A20" s="245"/>
      <c r="B20" s="246"/>
      <c r="C20" s="246"/>
      <c r="D20" s="246"/>
      <c r="E20" s="246"/>
      <c r="F20" s="246"/>
      <c r="G20" s="246"/>
      <c r="H20" s="246"/>
      <c r="I20" s="246"/>
      <c r="J20" s="247"/>
    </row>
    <row r="21" spans="1:10" x14ac:dyDescent="0.25">
      <c r="A21" s="245"/>
      <c r="B21" s="246"/>
      <c r="C21" s="246"/>
      <c r="D21" s="246"/>
      <c r="E21" s="246"/>
      <c r="F21" s="246"/>
      <c r="G21" s="246"/>
      <c r="H21" s="246"/>
      <c r="I21" s="246"/>
      <c r="J21" s="247"/>
    </row>
    <row r="22" spans="1:10" x14ac:dyDescent="0.25">
      <c r="A22" s="245"/>
      <c r="B22" s="246"/>
      <c r="C22" s="246"/>
      <c r="D22" s="246"/>
      <c r="E22" s="246"/>
      <c r="F22" s="246"/>
      <c r="G22" s="246"/>
      <c r="H22" s="246"/>
      <c r="I22" s="246"/>
      <c r="J22" s="247"/>
    </row>
    <row r="23" spans="1:10" x14ac:dyDescent="0.25">
      <c r="A23" s="245"/>
      <c r="B23" s="246"/>
      <c r="C23" s="246"/>
      <c r="D23" s="246"/>
      <c r="E23" s="246"/>
      <c r="F23" s="246"/>
      <c r="G23" s="246"/>
      <c r="H23" s="246"/>
      <c r="I23" s="246"/>
      <c r="J23" s="247"/>
    </row>
    <row r="24" spans="1:10" x14ac:dyDescent="0.25">
      <c r="A24" s="245"/>
      <c r="B24" s="246"/>
      <c r="C24" s="246"/>
      <c r="D24" s="246"/>
      <c r="E24" s="246"/>
      <c r="F24" s="246"/>
      <c r="G24" s="246"/>
      <c r="H24" s="246"/>
      <c r="I24" s="246"/>
      <c r="J24" s="247"/>
    </row>
    <row r="25" spans="1:10" ht="102.75" customHeight="1" x14ac:dyDescent="0.25">
      <c r="A25" s="245"/>
      <c r="B25" s="246"/>
      <c r="C25" s="246"/>
      <c r="D25" s="246"/>
      <c r="E25" s="246"/>
      <c r="F25" s="246"/>
      <c r="G25" s="246"/>
      <c r="H25" s="246"/>
      <c r="I25" s="246"/>
      <c r="J25" s="247"/>
    </row>
    <row r="26" spans="1:10" ht="104.25" customHeight="1" x14ac:dyDescent="0.25">
      <c r="A26" s="245"/>
      <c r="B26" s="246"/>
      <c r="C26" s="246"/>
      <c r="D26" s="246"/>
      <c r="E26" s="246"/>
      <c r="F26" s="246"/>
      <c r="G26" s="246"/>
      <c r="H26" s="246"/>
      <c r="I26" s="246"/>
      <c r="J26" s="247"/>
    </row>
    <row r="27" spans="1:10" ht="75" customHeight="1" x14ac:dyDescent="0.25">
      <c r="A27" s="245"/>
      <c r="B27" s="246"/>
      <c r="C27" s="246"/>
      <c r="D27" s="246"/>
      <c r="E27" s="246"/>
      <c r="F27" s="246"/>
      <c r="G27" s="246"/>
      <c r="H27" s="246"/>
      <c r="I27" s="246"/>
      <c r="J27" s="247"/>
    </row>
    <row r="28" spans="1:10" ht="87.75" customHeight="1" x14ac:dyDescent="0.25">
      <c r="A28" s="245"/>
      <c r="B28" s="246"/>
      <c r="C28" s="246"/>
      <c r="D28" s="246"/>
      <c r="E28" s="246"/>
      <c r="F28" s="246"/>
      <c r="G28" s="246"/>
      <c r="H28" s="246"/>
      <c r="I28" s="246"/>
      <c r="J28" s="247"/>
    </row>
    <row r="29" spans="1:10" ht="85.5" customHeight="1" x14ac:dyDescent="0.25">
      <c r="A29" s="245"/>
      <c r="B29" s="246"/>
      <c r="C29" s="246"/>
      <c r="D29" s="246"/>
      <c r="E29" s="246"/>
      <c r="F29" s="246"/>
      <c r="G29" s="246"/>
      <c r="H29" s="246"/>
      <c r="I29" s="246"/>
      <c r="J29" s="247"/>
    </row>
    <row r="30" spans="1:10" ht="262.5" customHeight="1" x14ac:dyDescent="0.25">
      <c r="A30" s="248"/>
      <c r="B30" s="249"/>
      <c r="C30" s="249"/>
      <c r="D30" s="249"/>
      <c r="E30" s="249"/>
      <c r="F30" s="249"/>
      <c r="G30" s="249"/>
      <c r="H30" s="249"/>
      <c r="I30" s="249"/>
      <c r="J30" s="250"/>
    </row>
  </sheetData>
  <mergeCells count="1">
    <mergeCell ref="A1:J3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purl.org/dc/elements/1.1/"/>
    <ds:schemaRef ds:uri="f00c05a3-a522-4b3b-aeec-75a37a6bc44f"/>
    <ds:schemaRef ds:uri="http://purl.org/dc/terms/"/>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ebeef9ca-c00b-443c-ae4d-d16a6508f86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Tanja Bešlić</cp:lastModifiedBy>
  <cp:lastPrinted>2018-04-25T06:49:36Z</cp:lastPrinted>
  <dcterms:created xsi:type="dcterms:W3CDTF">2008-10-17T11:51:54Z</dcterms:created>
  <dcterms:modified xsi:type="dcterms:W3CDTF">2026-03-27T15:12:21Z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y fmtid="{D5CDD505-2E9C-101B-9397-08002B2CF9AE}" pid="3" name="MSIP_Label_9198c205-7cf8-427e-abf8-9da10f7c14d6_Enabled">
    <vt:lpwstr>true</vt:lpwstr>
  </property>
  <property fmtid="{D5CDD505-2E9C-101B-9397-08002B2CF9AE}" pid="4" name="MSIP_Label_9198c205-7cf8-427e-abf8-9da10f7c14d6_SetDate">
    <vt:lpwstr>2026-03-19T06:48:09Z</vt:lpwstr>
  </property>
  <property fmtid="{D5CDD505-2E9C-101B-9397-08002B2CF9AE}" pid="5" name="MSIP_Label_9198c205-7cf8-427e-abf8-9da10f7c14d6_Method">
    <vt:lpwstr>Privileged</vt:lpwstr>
  </property>
  <property fmtid="{D5CDD505-2E9C-101B-9397-08002B2CF9AE}" pid="6" name="MSIP_Label_9198c205-7cf8-427e-abf8-9da10f7c14d6_Name">
    <vt:lpwstr>9198c205-7cf8-427e-abf8-9da10f7c14d6</vt:lpwstr>
  </property>
  <property fmtid="{D5CDD505-2E9C-101B-9397-08002B2CF9AE}" pid="7" name="MSIP_Label_9198c205-7cf8-427e-abf8-9da10f7c14d6_SiteId">
    <vt:lpwstr>607b92b1-0d9e-499e-b3b4-1716eddd7139</vt:lpwstr>
  </property>
  <property fmtid="{D5CDD505-2E9C-101B-9397-08002B2CF9AE}" pid="8" name="MSIP_Label_9198c205-7cf8-427e-abf8-9da10f7c14d6_ActionId">
    <vt:lpwstr>7fba3a5b-ac40-4048-8689-e2fd143b709d</vt:lpwstr>
  </property>
  <property fmtid="{D5CDD505-2E9C-101B-9397-08002B2CF9AE}" pid="9" name="MSIP_Label_9198c205-7cf8-427e-abf8-9da10f7c14d6_ContentBits">
    <vt:lpwstr>0</vt:lpwstr>
  </property>
  <property fmtid="{D5CDD505-2E9C-101B-9397-08002B2CF9AE}" pid="10" name="MSIP_Label_9198c205-7cf8-427e-abf8-9da10f7c14d6_Tag">
    <vt:lpwstr>10, 0, 1, 1</vt:lpwstr>
  </property>
</Properties>
</file>