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6\1Q2026\"/>
    </mc:Choice>
  </mc:AlternateContent>
  <xr:revisionPtr revIDLastSave="0" documentId="13_ncr:1_{4CA30111-053C-4816-885D-116D7D2019C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6">Bilješke!$A$1:$I$193</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7" i="24" l="1"/>
  <c r="E193" i="24"/>
  <c r="E192" i="24"/>
  <c r="E191" i="24"/>
  <c r="E190" i="24"/>
  <c r="E189" i="24"/>
  <c r="E188" i="24"/>
  <c r="E186" i="24"/>
  <c r="E185" i="24"/>
  <c r="F185" i="24" s="1"/>
  <c r="E183" i="24"/>
  <c r="F183" i="24" s="1"/>
  <c r="E177" i="24"/>
  <c r="E178" i="24"/>
  <c r="F177" i="24" s="1"/>
  <c r="E176" i="24"/>
  <c r="F176" i="24" s="1"/>
  <c r="E175" i="24"/>
  <c r="F175" i="24" s="1"/>
  <c r="E174" i="24"/>
  <c r="F174" i="24" s="1"/>
  <c r="E173" i="24"/>
  <c r="F173" i="24" s="1"/>
  <c r="E172" i="24"/>
  <c r="F172" i="24" s="1"/>
  <c r="E162" i="24"/>
  <c r="F162" i="24" s="1"/>
  <c r="C173" i="24"/>
  <c r="C174" i="24"/>
  <c r="C175" i="24"/>
  <c r="C176" i="24"/>
  <c r="C177" i="24"/>
  <c r="C185" i="24"/>
  <c r="C186" i="24"/>
  <c r="C183" i="24"/>
  <c r="C181" i="24"/>
  <c r="C179" i="24"/>
  <c r="C163" i="24"/>
  <c r="C150" i="24"/>
  <c r="E144" i="24"/>
  <c r="F144" i="24" s="1"/>
  <c r="E143" i="24"/>
  <c r="F143" i="24" s="1"/>
  <c r="E142" i="24"/>
  <c r="F142" i="24" s="1"/>
  <c r="E141" i="24"/>
  <c r="E140" i="24"/>
  <c r="E139" i="24"/>
  <c r="E138" i="24"/>
  <c r="E137" i="24"/>
  <c r="E136" i="24"/>
  <c r="E135" i="24"/>
  <c r="E134" i="24"/>
  <c r="E133" i="24"/>
  <c r="E131" i="24"/>
  <c r="E132" i="24"/>
  <c r="E130" i="24"/>
  <c r="E129" i="24"/>
  <c r="C129" i="24"/>
  <c r="B144" i="24"/>
  <c r="C144" i="24" s="1"/>
  <c r="C142" i="24"/>
  <c r="C131" i="24"/>
  <c r="C133" i="24"/>
  <c r="C135" i="24"/>
  <c r="C143" i="24"/>
  <c r="C139" i="24"/>
  <c r="C137" i="24"/>
  <c r="F182" i="24"/>
  <c r="C172" i="24"/>
  <c r="C171" i="24"/>
  <c r="C164" i="24"/>
  <c r="C162" i="24"/>
  <c r="C161" i="24"/>
  <c r="F160" i="24"/>
  <c r="F159" i="24"/>
  <c r="F158" i="24"/>
  <c r="F157" i="24"/>
  <c r="F156" i="24"/>
  <c r="C153" i="24"/>
  <c r="F152" i="24"/>
  <c r="F129" i="24"/>
  <c r="G129" i="24" s="1"/>
  <c r="G143" i="24" l="1"/>
  <c r="F131" i="24"/>
  <c r="G175" i="24"/>
  <c r="G144" i="24"/>
  <c r="F139" i="24"/>
  <c r="G139" i="24" s="1"/>
  <c r="F135" i="24"/>
  <c r="G135" i="24" s="1"/>
  <c r="C154" i="24"/>
  <c r="G183" i="24"/>
  <c r="F133" i="24"/>
  <c r="G133" i="24" s="1"/>
  <c r="G173" i="24"/>
  <c r="F186" i="24"/>
  <c r="G186" i="24" s="1"/>
  <c r="G142" i="24"/>
  <c r="C166" i="24"/>
  <c r="G131" i="24"/>
  <c r="G177" i="24"/>
  <c r="G185" i="24"/>
  <c r="F137" i="24"/>
  <c r="G137" i="24" s="1"/>
  <c r="G172" i="24"/>
  <c r="G176" i="24"/>
  <c r="G162" i="24"/>
  <c r="G174" i="24"/>
  <c r="E165" i="24" l="1"/>
  <c r="E171" i="24"/>
  <c r="F171" i="24" s="1"/>
  <c r="G171" i="24" s="1"/>
  <c r="H13" i="2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E181" i="24" s="1"/>
  <c r="F181" i="24" s="1"/>
  <c r="G181" i="24" s="1"/>
  <c r="I95" i="18"/>
  <c r="E180" i="24" s="1"/>
  <c r="I92" i="18"/>
  <c r="E179" i="24" s="1"/>
  <c r="I60" i="18"/>
  <c r="E166" i="24" s="1"/>
  <c r="F166" i="24" s="1"/>
  <c r="G166" i="24" s="1"/>
  <c r="I53" i="18"/>
  <c r="E164" i="24" s="1"/>
  <c r="F164" i="24" s="1"/>
  <c r="G164" i="24" s="1"/>
  <c r="I45" i="18"/>
  <c r="E163" i="24" s="1"/>
  <c r="F163" i="24" s="1"/>
  <c r="G163" i="24" s="1"/>
  <c r="I38" i="18"/>
  <c r="E161" i="24" s="1"/>
  <c r="F161" i="24" s="1"/>
  <c r="G161" i="24" s="1"/>
  <c r="I27" i="18"/>
  <c r="E154" i="24" s="1"/>
  <c r="F154" i="24" s="1"/>
  <c r="G154" i="24" s="1"/>
  <c r="I17" i="18"/>
  <c r="E150" i="24" s="1"/>
  <c r="F150" i="24" s="1"/>
  <c r="G150" i="24" s="1"/>
  <c r="I10" i="18"/>
  <c r="E153" i="24" s="1"/>
  <c r="F153" i="24" s="1"/>
  <c r="G153" i="24" s="1"/>
  <c r="F179" i="24" l="1"/>
  <c r="G179" i="24" s="1"/>
  <c r="H57" i="20"/>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<sst xmlns="http://schemas.openxmlformats.org/spreadsheetml/2006/main" count="713" uniqueCount="616">
  <si>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</si>
  <si>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</si>
  <si>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</si>
  <si>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</si>
  <si>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</si>
  <si>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</si>
  <si>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</si>
  <si>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</si>
  <si>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</si>
  <si>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</si>
  <si>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</si>
  <si>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</si>
  <si>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</si>
  <si>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</si>
  <si>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</si>
  <si>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</si>
  <si>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</si>
  <si>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</si>
  <si>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</si>
  <si>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</si>
  <si>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</si>
  <si>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</si>
  <si>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</si>
  <si>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</si>
  <si>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</si>
  <si>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</si>
  <si>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</si>
  <si>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</si>
  <si>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</si>
  <si>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</si>
  <si>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</si>
  <si>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</si>
  <si>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</si>
  <si>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</si>
  <si>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</si>
  <si>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</si>
  <si>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</si>
  <si>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</si>
  <si>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</si>
  <si>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</si>
  <si>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</si>
  <si>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</si>
  <si>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</si>
  <si>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</si>
  <si>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</si>
  <si>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</si>
  <si>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</si>
  <si>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</si>
  <si>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</si>
  <si>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</si>
  <si>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</si>
  <si>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</si>
  <si>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</si>
  <si>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</si>
  <si>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</si>
  <si>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</si>
  <si>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</si>
  <si>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</si>
  <si>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</si>
  <si>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</si>
  <si>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</si>
  <si>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</si>
  <si>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</si>
  <si>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</si>
  <si>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</si>
  <si>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</si>
  <si>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</si>
  <si>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</si>
  <si>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</si>
  <si>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</si>
  <si>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</si>
  <si>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</si>
  <si>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</si>
  <si>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</si>
  <si>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</si>
  <si>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</si>
  <si>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</si>
  <si>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</si>
  <si>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</si>
  <si>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</si>
  <si>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</si>
  <si>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</si>
  <si>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</si>
  <si>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</si>
  <si>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</si>
  <si>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</si>
  <si>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</si>
  <si>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</si>
  <si>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</si>
  <si>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</si>
  <si>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</si>
  <si>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</si>
  <si>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</si>
  <si>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</si>
  <si>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</si>
  <si>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</si>
  <si>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</si>
  <si>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</si>
  <si>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</si>
  <si>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</si>
  <si>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</si>
  <si>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</si>
  <si>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</si>
  <si>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</si>
  <si>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</si>
  <si>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</si>
  <si>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</si>
  <si>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</si>
  <si>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</si>
  <si>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</si>
  <si>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</si>
  <si>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</si>
  <si>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</si>
  <si>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</si>
  <si>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</si>
  <si>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</si>
  <si>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</si>
  <si>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</si>
  <si>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</si>
  <si>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</si>
  <si>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</si>
  <si>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</si>
  <si>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</si>
  <si>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</si>
  <si>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</si>
  <si>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</si>
  <si>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</si>
  <si>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</si>
  <si>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</si>
  <si>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</si>
  <si>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</si>
  <si>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</si>
  <si>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</si>
  <si>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</si>
  <si>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</si>
  <si>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</si>
  <si>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</si>
  <si>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</si>
  <si>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</si>
  <si>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</si>
  <si>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</si>
  <si>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</si>
  <si>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</si>
  <si>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</si>
  <si>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</si>
  <si>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</si>
  <si>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</si>
  <si>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</si>
  <si>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</si>
  <si>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</si>
  <si>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</si>
  <si>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</si>
  <si>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</si>
  <si>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</si>
  <si>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</si>
  <si>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</si>
  <si>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</si>
  <si>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</si>
  <si>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</si>
  <si>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</si>
  <si>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</si>
  <si>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</si>
  <si>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</si>
  <si>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</si>
  <si>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</si>
  <si>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</si>
  <si>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</si>
  <si>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</si>
  <si>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</si>
  <si>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</si>
  <si>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</si>
  <si>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</si>
  <si>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</si>
  <si>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</si>
  <si>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</si>
  <si>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</si>
  <si>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</si>
  <si>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</si>
  <si>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</si>
  <si>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</si>
  <si>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</si>
  <si>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</si>
  <si>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</si>
  <si>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</si>
  <si>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</si>
  <si>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</si>
  <si>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</si>
  <si>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</si>
  <si>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</si>
  <si>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</si>
  <si>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</si>
  <si>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</si>
  <si>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</si>
  <si>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</si>
  <si>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</si>
  <si>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</si>
  <si>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</si>
  <si>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</si>
  <si>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</si>
  <si>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</si>
  <si>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</si>
  <si>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</si>
  <si>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</si>
  <si>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</si>
  <si>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</si>
  <si>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</si>
  <si>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</si>
  <si>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</si>
  <si>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</si>
  <si>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</si>
  <si>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</si>
  <si>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</si>
  <si>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</si>
  <si>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</si>
  <si>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</si>
  <si>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</si>
  <si>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</si>
  <si>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</si>
  <si>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</si>
  <si>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</si>
  <si>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</si>
  <si>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</si>
  <si>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</si>
  <si>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</si>
  <si>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</si>
  <si>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</si>
  <si>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</si>
  <si>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</si>
  <si>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</si>
  <si>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</si>
  <si>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</si>
  <si>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</si>
  <si>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</si>
  <si>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</si>
  <si>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</si>
  <si>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</si>
  <si>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</si>
  <si>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</si>
  <si>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</si>
  <si>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</si>
  <si>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</si>
  <si>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</si>
  <si>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</si>
  <si>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</si>
  <si>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</si>
  <si>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</si>
  <si>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</si>
  <si>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</si>
  <si>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</si>
  <si>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</si>
  <si>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</si>
  <si>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</si>
  <si>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</si>
  <si>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</si>
  <si>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</si>
  <si>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</si>
  <si>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</si>
  <si>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</si>
  <si>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</si>
  <si>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</si>
  <si>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</si>
  <si>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</si>
  <si>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</si>
  <si>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</si>
  <si>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</si>
  <si>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</si>
  <si>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</si>
  <si>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</si>
  <si>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</si>
  <si>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</si>
  <si>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</si>
  <si>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</si>
  <si>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</si>
  <si>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</si>
  <si>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</si>
  <si>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</si>
  <si>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</si>
  <si>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</si>
  <si>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</si>
  <si>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</si>
  <si>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</si>
  <si>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</si>
  <si>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</si>
  <si>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</si>
  <si>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</si>
  <si>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</si>
  <si>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</si>
  <si>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</si>
  <si>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</si>
  <si>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</si>
  <si>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</si>
  <si>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</si>
  <si>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</si>
  <si>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</si>
  <si>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</si>
  <si>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</si>
  <si>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</si>
  <si>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</si>
  <si>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</si>
  <si>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</si>
  <si>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</si>
  <si>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</si>
  <si>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</si>
  <si>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</si>
  <si>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</si>
  <si>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</si>
  <si>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</si>
  <si>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</si>
  <si>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</si>
  <si>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</si>
  <si>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</si>
  <si>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</si>
  <si>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</si>
  <si>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</si>
  <si>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</si>
  <si>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</si>
  <si>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</si>
  <si>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</si>
  <si>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</si>
  <si>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</si>
  <si>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</si>
  <si>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</si>
  <si>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</si>
  <si>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</si>
  <si>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</si>
  <si>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</si>
  <si>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</si>
  <si>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</si>
  <si>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</si>
  <si>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</si>
  <si>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</si>
  <si>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</si>
  <si>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</si>
  <si>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</si>
  <si>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</si>
  <si>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</si>
  <si>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</si>
  <si>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</si>
  <si>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</si>
  <si>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</si>
  <si>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</si>
  <si>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</si>
  <si>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</si>
  <si>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</si>
  <si>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</si>
  <si>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</si>
  <si>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</si>
  <si>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</si>
  <si>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</si>
  <si>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</si>
  <si>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</si>
  <si>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</si>
  <si>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</si>
  <si>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</si>
  <si>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</si>
  <si>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</si>
  <si>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</si>
  <si>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</si>
  <si>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</si>
  <si>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</si>
  <si>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</si>
  <si>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</si>
  <si>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</si>
  <si>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</si>
  <si>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</si>
  <si>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</si>
  <si>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</si>
  <si>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</si>
  <si>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</si>
  <si>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</si>
  <si>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</si>
  <si>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</si>
  <si>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</si>
  <si>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</si>
  <si>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</si>
  <si>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</si>
  <si>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</si>
  <si>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</si>
  <si>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</si>
  <si>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</si>
  <si>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</si>
  <si>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</si>
  <si>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</si>
  <si>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</si>
  <si>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</si>
  <si>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</si>
  <si>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</si>
  <si>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</si>
  <si>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</si>
  <si>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</si>
  <si>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</si>
  <si>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</si>
  <si>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</si>
  <si>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</si>
  <si>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</si>
  <si>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</si>
  <si>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</si>
  <si>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</si>
  <si>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</si>
  <si>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</si>
  <si>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</si>
  <si>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</si>
  <si>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</si>
  <si>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</si>
  <si>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</si>
  <si>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</si>
  <si>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</si>
  <si>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</si>
  <si>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</si>
  <si>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</si>
  <si>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</si>
  <si>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</si>
  <si>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</si>
  <si>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</si>
  <si>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</si>
  <si>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</si>
  <si>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</si>
  <si>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</si>
  <si>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</si>
  <si>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</si>
  <si>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</si>
  <si>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</si>
  <si>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</si>
  <si>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</si>
  <si>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</si>
  <si>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</si>
  <si>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</si>
  <si>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</si>
  <si>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</si>
  <si>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</si>
  <si>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</si>
  <si>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</si>
  <si>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</si>
  <si>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</si>
  <si>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</si>
  <si>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</si>
  <si>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</si>
  <si>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</si>
  <si>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</si>
  <si>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</si>
  <si>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</si>
  <si>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</si>
  <si>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</si>
  <si>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</si>
  <si>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</si>
  <si>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</si>
  <si>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</si>
  <si>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</si>
  <si>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</si>
  <si>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03075281</t>
  </si>
  <si>
    <t>040001061</t>
  </si>
  <si>
    <t>82023167977</t>
  </si>
  <si>
    <t>3309</t>
  </si>
  <si>
    <t>ADRIS GRUPA d. d.</t>
  </si>
  <si>
    <t>Rovinj</t>
  </si>
  <si>
    <t>Obala Vladimira Nazora 1</t>
  </si>
  <si>
    <t>postmaster@adris.hr</t>
  </si>
  <si>
    <t>www.adris.hr</t>
  </si>
  <si>
    <t>Palinec, Vitomir</t>
  </si>
  <si>
    <t>052 801 118</t>
  </si>
  <si>
    <t>u razdoblju 01.01.2026 do 31.03.2026</t>
  </si>
  <si>
    <t>u razdoblju 01.01.2026. do 31.03.2026.</t>
  </si>
  <si>
    <t>stanje na dan 31.03.2026</t>
  </si>
  <si>
    <t xml:space="preserve">BILJEŠKE UZ FINANCIJSKE IZVJEŠTAJE - TFI
(koji se sastavljaju za tromjesečna razdoblja)
Naziv izdavatelja:   ADRIS GRUPA d. d.
OIB:   82025167977
Izvještajno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</si>
  <si>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</si>
  <si>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a)</t>
  </si>
  <si>
    <t>na Internet stranicama Izdavatelja (www.adris.hr).</t>
  </si>
  <si>
    <t>b)</t>
  </si>
  <si>
    <t>c)</t>
  </si>
  <si>
    <t>Iste računovodstvene politike i metode primjenjuju se prilikom sastavljanja financijskih izvještaja za tromjesečno izvještajno razdoblje kao i u posljednjim godišnjim financijskim izvještajima.</t>
  </si>
  <si>
    <t>d)</t>
  </si>
  <si>
    <t>e)</t>
  </si>
  <si>
    <t>stranicama Izdavatelja (www.adris.hr).</t>
  </si>
  <si>
    <t>f):</t>
  </si>
  <si>
    <t>1.</t>
  </si>
  <si>
    <t>Naziv:</t>
  </si>
  <si>
    <t xml:space="preserve"> </t>
  </si>
  <si>
    <t>Obala Vladimira Nazora 1, Rovinj</t>
  </si>
  <si>
    <t>Pravni oblik:</t>
  </si>
  <si>
    <t>dioničko društvo</t>
  </si>
  <si>
    <t>Država osnivanja:</t>
  </si>
  <si>
    <t>Republika Hrvatska</t>
  </si>
  <si>
    <t>MBS:</t>
  </si>
  <si>
    <t>OIB:</t>
  </si>
  <si>
    <t>82025167977</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</si>
  <si>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</si>
  <si>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</si>
  <si>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</si>
  <si>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</si>
  <si>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</si>
  <si>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</si>
  <si>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Društvo na datum bilance nema dugovanja koja dospijevaju nakon više od pet godina.</t>
  </si>
  <si>
    <t>Društvo na datum bilance nema dugovanja koja su pokrivena vrijednim osiguranjem koje je izdalo Društvo.</t>
  </si>
  <si>
    <t>6.</t>
  </si>
  <si>
    <t>Prosječan broj zaposlenih tijekom poslovne godine:</t>
  </si>
  <si>
    <t>7.</t>
  </si>
  <si>
    <t>Društvo u poslovnoj godini nije kapitaliziralo trošak plaća.</t>
  </si>
  <si>
    <t>8.</t>
  </si>
  <si>
    <t>9.</t>
  </si>
  <si>
    <t>10.</t>
  </si>
  <si>
    <t>Tijekom poslovne godine nije bilo upisa dionica u okviru odobrenog kapitala Izdavatelja.</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</si>
  <si>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</si>
  <si>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</si>
  <si>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</si>
  <si>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</si>
  <si>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</si>
  <si>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</si>
  <si>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</si>
  <si>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</si>
  <si>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</si>
  <si>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</si>
  <si>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</si>
  <si>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Društvo nema materijalnih aranžmana sa društvima koja nisu uključena u bilancu.</t>
  </si>
  <si>
    <t>17.</t>
  </si>
  <si>
    <t>Nije bilo značajnih događaja koji su nastupili nakon datuma bilance.</t>
  </si>
  <si>
    <t>Tablica usklade TFI financijskog izvještaja i nerevidiranog MSFI financijskog izvještaja (iznosi su u tisućama eura):</t>
  </si>
  <si>
    <t>Iznos</t>
  </si>
  <si>
    <t>Razlika</t>
  </si>
  <si>
    <t>Poslovni prihodi</t>
  </si>
  <si>
    <t>Prihodi od prodaje s poduzetnicima unutar grupe</t>
  </si>
  <si>
    <t>Prihodi od prodaje (izvan grupe)</t>
  </si>
  <si>
    <t>Ostali prihodi</t>
  </si>
  <si>
    <t>Ostali poslovni prihodi (izvan grupe)</t>
  </si>
  <si>
    <t>Ostali dobici</t>
  </si>
  <si>
    <t>Ostali poslovni prihodi s poduzetnicima unutar grupe</t>
  </si>
  <si>
    <t>Troškovi zaposlenih</t>
  </si>
  <si>
    <t>Troškovi osoblja</t>
  </si>
  <si>
    <t>Rezerviranja za mirovine, otpremnine i slične obveze</t>
  </si>
  <si>
    <t>Ostali poslovni rashodi</t>
  </si>
  <si>
    <t>Ostali troškovi</t>
  </si>
  <si>
    <t>Ostali gubici</t>
  </si>
  <si>
    <t>Druga rezerviranja</t>
  </si>
  <si>
    <t>Nekretnine, postrojenja i oprema</t>
  </si>
  <si>
    <t>Materijalna imovina</t>
  </si>
  <si>
    <t>Ulaganja u nekretnine</t>
  </si>
  <si>
    <t>Ulaganja u ovisna društva</t>
  </si>
  <si>
    <t>Dugotrajna financijska imovina</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</si>
  <si>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</si>
  <si>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</si>
  <si>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</si>
  <si>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</si>
  <si>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</si>
  <si>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</si>
  <si>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</si>
  <si>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Rezerve fer vrijednosti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</si>
  <si>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</si>
  <si>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</si>
  <si>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</si>
  <si>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</si>
  <si>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</si>
  <si>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</si>
  <si>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dobavljačima</t>
  </si>
  <si>
    <t>Ostale financijske obveze (kratkoročne)</t>
  </si>
  <si>
    <t>Obveze za predujmove</t>
  </si>
  <si>
    <t>Obveze prema zaposlenicima</t>
  </si>
  <si>
    <t>Obveze za poreze, doprinose i slična davanja</t>
  </si>
  <si>
    <t>Obveze s osnove udjela u rezultatu</t>
  </si>
  <si>
    <t>Ostale kratkoročne obveze</t>
  </si>
  <si>
    <t>Odgođeno plaćanje troškova i prihod budućeg razdoblja</t>
  </si>
  <si>
    <t xml:space="preserve">Poslovni događaji značajni za razumijevanje promjena u izvještaju o financijskom položaju i poslovnim rezultatima objavljeni su u nerevidiranim kvartalnim financijskim izvještajima 31.03.2026. koji su objavljeni </t>
  </si>
  <si>
    <t>Utjecaj sezonalnosti objašnjen je u nerevidiranim kvartalnim financijskim izvještajima 31.03.2026. objavljenim na Internet stranicama Izdavatelja (www.adris.hr).</t>
  </si>
  <si>
    <t>Ostale objave koje propisuje MRS 34 - Financijsko izvještavanje za razdoblja tijekom godine navedene su u nerevidiranim kvartalnim financijskim izvještajima 31.03.2026. objavljenim na Internet</t>
  </si>
  <si>
    <t>Dodatne informacije su objavljene u bilješci 2. nerevidiranih kvartalnih financijskih izvještaja 31.03.2026. objavljenih na Internet stranicama Izdavatelja (www.adris.hr).</t>
  </si>
  <si>
    <t>Detalji su navedeni u nerevidiranim kvartalnim financijskim izvještajima 31.03.2026. objavljenim na Internet stranicama Izdavatelja (www.adris.hr).</t>
  </si>
  <si>
    <t>Stanje odgođenih poreza je prikazano u nerevidiranim kvartalnim financijskim izvještajima 31.03.2026. objavljenim na Internet stranicama Izdavatelja (www.adris.hr).</t>
  </si>
  <si>
    <t>Detalji su navedeni u bilješci 1. nerevidiranih kvartalnih financijskih izvještaja 31.03.2026. koji su objavljeni na Internet stranicama Izdavatelja (www.adris.hr).</t>
  </si>
  <si>
    <t>Usklada RDG-a za tekuću godinu</t>
  </si>
  <si>
    <t>Stavka MSFI</t>
  </si>
  <si>
    <t>Ukupno</t>
  </si>
  <si>
    <t>Stavka GFI</t>
  </si>
  <si>
    <t>Objašnjenje</t>
  </si>
  <si>
    <t>Troškovi materijala i usluga</t>
  </si>
  <si>
    <t xml:space="preserve">Troškovi sirovina i materijala </t>
  </si>
  <si>
    <t>Ostali vanjski troškovi</t>
  </si>
  <si>
    <t>Amortizacija i vrijednosna usklađenja</t>
  </si>
  <si>
    <t>Amortizacija</t>
  </si>
  <si>
    <t>Vrijednosna usklađenja dugotrajne imovine osim financijske imovine</t>
  </si>
  <si>
    <t>Financijski prihodi</t>
  </si>
  <si>
    <t>Financijski rashodi</t>
  </si>
  <si>
    <t>Porez na dobit</t>
  </si>
  <si>
    <t>Usklada BS-a za tekuću godinu</t>
  </si>
  <si>
    <t>Stavka Bilance u MSFI</t>
  </si>
  <si>
    <t>Stavka Bilance u GFI</t>
  </si>
  <si>
    <t>Imovina s pravom uporabe</t>
  </si>
  <si>
    <t>Nematerijalna imovina</t>
  </si>
  <si>
    <t>Potraživanja za dane zajmove</t>
  </si>
  <si>
    <t>Dužnički vrijednosni papiri po amortiziranom trošku</t>
  </si>
  <si>
    <t>Financijska imovina po fer vrijednosti kroz ostalu sveobuhvatnu dobit</t>
  </si>
  <si>
    <t>Financijska imovina po fer vrijednosti u računu dobiti i gubitka</t>
  </si>
  <si>
    <t>Ulaganja u pridružena društva i zajedničke poduhvate</t>
  </si>
  <si>
    <t>Dugotrajni depoziti</t>
  </si>
  <si>
    <t>Dugotrajna potraživanja iz poslovanja i ostala potraživanja</t>
  </si>
  <si>
    <t>Potraživanja (dugotrajna)</t>
  </si>
  <si>
    <t>Odgođena porezna imovina</t>
  </si>
  <si>
    <t>Biološka imovina i zalihe</t>
  </si>
  <si>
    <t>Zalihe</t>
  </si>
  <si>
    <t>Kratkotrajni dužnički VP po amortiziranom trošku</t>
  </si>
  <si>
    <t>Kratkotrajna financijska imovina po FV kroz OSD</t>
  </si>
  <si>
    <t>Novac i novčani ekvivalenti</t>
  </si>
  <si>
    <t>Novac u banci i blagajni</t>
  </si>
  <si>
    <t>Temeljni kapital</t>
  </si>
  <si>
    <t>Kapitalna dobit</t>
  </si>
  <si>
    <t>Vlastite dionice</t>
  </si>
  <si>
    <t>Zakonske pričuve</t>
  </si>
  <si>
    <t>Zadržana dobit</t>
  </si>
  <si>
    <t>Zadržana dobit ili preneseni gubitak</t>
  </si>
  <si>
    <t>Obveze za najmove</t>
  </si>
  <si>
    <t>Ostale dugoročne obveze</t>
  </si>
  <si>
    <t>Ostale financijske obveze (dugoročne)</t>
  </si>
  <si>
    <t>Obveza za porez na dobit</t>
  </si>
  <si>
    <t xml:space="preserve">Obveze prema poduzetnicima unutar grupe </t>
  </si>
  <si>
    <t>Dobit ili gubitak poslovne godine</t>
  </si>
  <si>
    <t>Društvo na datum bilance ima dane garancije na određene kredite banaka odobrene ovisnim društvima u 100% vlasništvu u ukupnom iznosu 154 milijuna eura.</t>
  </si>
  <si>
    <t>3157003OO9IA06S5FS61</t>
  </si>
  <si>
    <t>Pristup posljednjim godišnjim financijskim izvještajima moguć je na Internet stranicama Izdavatelja (https://www.adris.hr/odnosi-s-javnoscu/odnosi-s-investitorima/financijska-izvjesca/2025-2/).</t>
  </si>
  <si>
    <t>Obveznik: ADRIS GRUPA d.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</si>
</sst>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
      <b/>
      <u/>
      <sz val="10"/>
      <color theme="1"/>
      <name val="Georgia"/>
      <family val="1"/>
      <charset val="238"/>
    </font>
    <font>
      <sz val="10"/>
      <color theme="1"/>
      <name val="Georgia"/>
      <family val="1"/>
      <charset val="238"/>
    </font>
    <font>
      <b/>
      <sz val="10"/>
      <color theme="1"/>
      <name val="Georgia"/>
      <family val="1"/>
      <charset val="238"/>
    </font>
    <font>
      <sz val="8"/>
      <color theme="1"/>
      <name val="Georgia"/>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166" fontId="6" fillId="0" borderId="0" applyAlignment="0" applyProtection="0"/>
    <xf numFmtId="0" fontId="1" fillId="0" borderId="0"/>
    <xf numFmtId="0" fontId="3" fillId="0" borderId="0"/>
  </cellStyleXfs>
  <cellXfs count="353">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7" fillId="0" borderId="0" xfId="0" applyFont="1"/>
    <xf numFmtId="0" fontId="3" fillId="0" borderId="0" xfId="0" applyFont="1"/>
    <xf numFmtId="0" fontId="3" fillId="0" borderId="0" xfId="0" quotePrefix="1" applyFont="1"/>
    <xf numFmtId="0" fontId="36" fillId="0" borderId="0" xfId="0" applyFont="1"/>
    <xf numFmtId="0" fontId="0" fillId="0" borderId="0" xfId="0" applyAlignment="1">
      <alignment horizontal="right"/>
    </xf>
    <xf numFmtId="0" fontId="37" fillId="0" borderId="0" xfId="0" applyFont="1" applyAlignment="1">
      <alignment vertical="center"/>
    </xf>
    <xf numFmtId="3" fontId="38" fillId="0" borderId="0" xfId="0" applyNumberFormat="1" applyFont="1" applyAlignment="1">
      <alignment vertical="center"/>
    </xf>
    <xf numFmtId="0" fontId="38" fillId="0" borderId="0" xfId="0" applyFont="1" applyAlignment="1">
      <alignment vertical="center" wrapText="1"/>
    </xf>
    <xf numFmtId="0" fontId="38" fillId="0" borderId="0" xfId="0" applyFont="1" applyAlignment="1">
      <alignment vertical="center"/>
    </xf>
    <xf numFmtId="0" fontId="39" fillId="0" borderId="0" xfId="0" applyFont="1" applyAlignment="1">
      <alignment vertical="center" wrapText="1"/>
    </xf>
    <xf numFmtId="3" fontId="39" fillId="0" borderId="0" xfId="0" applyNumberFormat="1" applyFont="1" applyAlignment="1">
      <alignment vertical="center"/>
    </xf>
    <xf numFmtId="0" fontId="39" fillId="0" borderId="0" xfId="0" applyFont="1" applyAlignment="1">
      <alignment vertical="center"/>
    </xf>
    <xf numFmtId="0" fontId="40" fillId="0" borderId="2" xfId="0" applyFont="1" applyBorder="1" applyAlignment="1">
      <alignment vertical="center" wrapText="1"/>
    </xf>
    <xf numFmtId="3" fontId="40" fillId="0" borderId="2" xfId="0" applyNumberFormat="1" applyFont="1" applyBorder="1" applyAlignment="1">
      <alignment vertical="center"/>
    </xf>
    <xf numFmtId="0" fontId="40" fillId="0" borderId="2" xfId="0" applyFont="1" applyBorder="1" applyAlignment="1">
      <alignment vertical="center"/>
    </xf>
    <xf numFmtId="0" fontId="40" fillId="0" borderId="0" xfId="0" applyFont="1" applyAlignment="1">
      <alignment vertical="center" wrapText="1"/>
    </xf>
    <xf numFmtId="3" fontId="40" fillId="0" borderId="0" xfId="0" applyNumberFormat="1" applyFont="1" applyAlignment="1">
      <alignment vertical="center"/>
    </xf>
    <xf numFmtId="0" fontId="40" fillId="0" borderId="1" xfId="0" applyFont="1" applyBorder="1" applyAlignment="1">
      <alignment vertical="center" wrapText="1"/>
    </xf>
    <xf numFmtId="3" fontId="40" fillId="0" borderId="1" xfId="0" applyNumberFormat="1" applyFont="1" applyBorder="1" applyAlignment="1">
      <alignment vertical="center"/>
    </xf>
    <xf numFmtId="0" fontId="40" fillId="0" borderId="5" xfId="0" applyFont="1" applyBorder="1" applyAlignment="1">
      <alignment vertical="center" wrapText="1"/>
    </xf>
    <xf numFmtId="3" fontId="40" fillId="0" borderId="5" xfId="0" applyNumberFormat="1" applyFont="1" applyBorder="1" applyAlignment="1">
      <alignment vertical="center"/>
    </xf>
    <xf numFmtId="0" fontId="40" fillId="0" borderId="5" xfId="0" applyFont="1" applyBorder="1" applyAlignment="1">
      <alignment vertical="center"/>
    </xf>
    <xf numFmtId="0" fontId="40" fillId="0" borderId="0" xfId="0" applyFont="1" applyAlignment="1">
      <alignment vertical="center"/>
    </xf>
    <xf numFmtId="0" fontId="39" fillId="0" borderId="0" xfId="7" applyFont="1" applyAlignment="1">
      <alignment wrapText="1"/>
    </xf>
    <xf numFmtId="3" fontId="39" fillId="0" borderId="0" xfId="7" applyNumberFormat="1" applyFont="1" applyAlignment="1">
      <alignment horizontal="right"/>
    </xf>
    <xf numFmtId="0" fontId="40" fillId="0" borderId="1" xfId="7" applyFont="1" applyBorder="1" applyAlignment="1">
      <alignment vertical="center" wrapText="1"/>
    </xf>
    <xf numFmtId="3" fontId="40" fillId="0" borderId="1" xfId="7" applyNumberFormat="1" applyFont="1" applyBorder="1" applyAlignment="1">
      <alignment vertical="center"/>
    </xf>
    <xf numFmtId="3" fontId="40" fillId="0" borderId="1" xfId="7" applyNumberFormat="1" applyFont="1" applyBorder="1" applyAlignment="1">
      <alignment horizontal="right" vertical="center"/>
    </xf>
    <xf numFmtId="0" fontId="40" fillId="0" borderId="1" xfId="7" applyFont="1" applyBorder="1" applyAlignment="1">
      <alignment horizontal="left" vertical="center" wrapText="1"/>
    </xf>
    <xf numFmtId="0" fontId="40" fillId="0" borderId="0" xfId="7" applyFont="1" applyAlignment="1">
      <alignment vertical="center" wrapText="1"/>
    </xf>
    <xf numFmtId="3" fontId="40" fillId="0" borderId="0" xfId="7" applyNumberFormat="1" applyFont="1" applyAlignment="1">
      <alignment vertical="center"/>
    </xf>
    <xf numFmtId="3" fontId="40" fillId="0" borderId="0" xfId="7" applyNumberFormat="1" applyFont="1" applyAlignment="1">
      <alignment horizontal="right" vertical="center"/>
    </xf>
    <xf numFmtId="0" fontId="40" fillId="0" borderId="0" xfId="7" applyFont="1" applyAlignment="1">
      <alignment horizontal="left" vertical="center" wrapText="1"/>
    </xf>
    <xf numFmtId="0" fontId="40" fillId="0" borderId="5" xfId="7" applyFont="1" applyBorder="1" applyAlignment="1">
      <alignment vertical="center" wrapText="1"/>
    </xf>
    <xf numFmtId="3" fontId="40" fillId="0" borderId="5" xfId="7" applyNumberFormat="1" applyFont="1" applyBorder="1" applyAlignment="1">
      <alignment vertical="center"/>
    </xf>
    <xf numFmtId="3" fontId="40" fillId="0" borderId="5" xfId="7" applyNumberFormat="1" applyFont="1" applyBorder="1" applyAlignment="1">
      <alignment horizontal="right" vertical="center"/>
    </xf>
    <xf numFmtId="0" fontId="40" fillId="0" borderId="5" xfId="7" applyFont="1" applyBorder="1" applyAlignment="1">
      <alignment horizontal="left" vertical="center" wrapText="1"/>
    </xf>
    <xf numFmtId="0" fontId="40" fillId="0" borderId="2" xfId="7" applyFont="1" applyBorder="1" applyAlignment="1">
      <alignment vertical="center" wrapText="1"/>
    </xf>
    <xf numFmtId="3" fontId="40" fillId="0" borderId="2" xfId="7" applyNumberFormat="1" applyFont="1" applyBorder="1" applyAlignment="1">
      <alignment vertical="center"/>
    </xf>
    <xf numFmtId="3" fontId="40" fillId="0" borderId="2" xfId="7" applyNumberFormat="1" applyFont="1" applyBorder="1" applyAlignment="1">
      <alignment horizontal="right" vertical="center"/>
    </xf>
    <xf numFmtId="0" fontId="40" fillId="0" borderId="2" xfId="7" applyFont="1" applyBorder="1" applyAlignment="1">
      <alignment horizontal="left" vertical="center" wrapText="1"/>
    </xf>
    <xf numFmtId="0" fontId="40" fillId="0" borderId="5" xfId="7" applyFont="1" applyBorder="1" applyAlignment="1">
      <alignment horizontal="left" wrapText="1"/>
    </xf>
    <xf numFmtId="3" fontId="40" fillId="0" borderId="5" xfId="7" applyNumberFormat="1" applyFont="1" applyBorder="1" applyAlignment="1">
      <alignment horizontal="right"/>
    </xf>
    <xf numFmtId="0" fontId="40" fillId="0" borderId="1" xfId="7" applyFont="1" applyBorder="1" applyAlignment="1">
      <alignment horizontal="left" wrapText="1"/>
    </xf>
    <xf numFmtId="3" fontId="40" fillId="0" borderId="1" xfId="7" applyNumberFormat="1" applyFont="1" applyBorder="1" applyAlignment="1">
      <alignment horizontal="right"/>
    </xf>
    <xf numFmtId="0" fontId="40" fillId="0" borderId="2" xfId="7" applyFont="1" applyBorder="1" applyAlignment="1">
      <alignment horizontal="left" wrapText="1"/>
    </xf>
    <xf numFmtId="3" fontId="40" fillId="0" borderId="2" xfId="7" applyNumberFormat="1" applyFont="1" applyBorder="1" applyAlignment="1">
      <alignment horizontal="right"/>
    </xf>
    <xf numFmtId="3" fontId="40" fillId="0" borderId="0" xfId="7" applyNumberFormat="1" applyFont="1" applyAlignment="1">
      <alignment horizontal="right"/>
    </xf>
    <xf numFmtId="3" fontId="40" fillId="0" borderId="2" xfId="7" applyNumberFormat="1" applyFont="1" applyBorder="1" applyAlignment="1">
      <alignment horizontal="center" vertical="center"/>
    </xf>
    <xf numFmtId="3" fontId="40" fillId="0" borderId="0" xfId="7" applyNumberFormat="1" applyFont="1" applyAlignment="1">
      <alignment horizontal="left" vertical="center"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15" xfId="0"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15" xfId="0"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5" fillId="12" borderId="3" xfId="0" applyFont="1" applyFill="1" applyBorder="1" applyAlignment="1" applyProtection="1">
      <alignment horizontal="center" vertical="center"/>
      <protection locked="0"/>
    </xf>
    <xf numFmtId="0" fontId="5" fillId="12" borderId="15" xfId="0" applyFont="1" applyFill="1" applyBorder="1" applyAlignment="1" applyProtection="1">
      <alignment horizontal="center" vertical="center"/>
      <protection locked="0"/>
    </xf>
    <xf numFmtId="0" fontId="6" fillId="11" borderId="0" xfId="4" applyFont="1" applyFill="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15" xfId="0"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15" xfId="0"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Alignment="1">
      <alignment vertical="top"/>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15" xfId="0"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horizontal="left" vertical="top"/>
    </xf>
    <xf numFmtId="3" fontId="40" fillId="0" borderId="1" xfId="0" applyNumberFormat="1" applyFont="1" applyBorder="1" applyAlignment="1">
      <alignment horizontal="right" vertical="center"/>
    </xf>
    <xf numFmtId="3" fontId="40" fillId="0" borderId="2" xfId="0" applyNumberFormat="1" applyFont="1" applyBorder="1" applyAlignment="1">
      <alignment horizontal="righ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0" xfId="0" applyFont="1" applyAlignment="1">
      <alignment horizontal="left" vertical="center" wrapText="1"/>
    </xf>
    <xf numFmtId="0" fontId="40" fillId="0" borderId="2" xfId="0" applyFont="1" applyBorder="1" applyAlignment="1">
      <alignment horizontal="left" vertical="center" wrapText="1"/>
    </xf>
    <xf numFmtId="3" fontId="40" fillId="0" borderId="0" xfId="0" applyNumberFormat="1" applyFont="1" applyAlignment="1">
      <alignment horizontal="right" vertical="center"/>
    </xf>
    <xf numFmtId="0" fontId="40" fillId="0" borderId="0" xfId="0" applyFont="1" applyAlignment="1">
      <alignment horizontal="left" vertical="center"/>
    </xf>
    <xf numFmtId="0" fontId="40" fillId="0" borderId="1" xfId="0" applyFont="1" applyBorder="1" applyAlignment="1">
      <alignment horizontal="left" vertical="center" wrapText="1"/>
    </xf>
    <xf numFmtId="0" fontId="40" fillId="0" borderId="1" xfId="7" applyFont="1" applyBorder="1" applyAlignment="1">
      <alignment horizontal="left" vertical="center" wrapText="1"/>
    </xf>
    <xf numFmtId="0" fontId="40" fillId="0" borderId="0" xfId="7" applyFont="1" applyAlignment="1">
      <alignment horizontal="left" vertical="center" wrapText="1"/>
    </xf>
    <xf numFmtId="0" fontId="40" fillId="0" borderId="2" xfId="7" applyFont="1" applyBorder="1" applyAlignment="1">
      <alignment horizontal="left" vertical="center" wrapText="1"/>
    </xf>
    <xf numFmtId="3" fontId="40" fillId="0" borderId="1" xfId="7" applyNumberFormat="1" applyFont="1" applyBorder="1" applyAlignment="1">
      <alignment horizontal="right" vertical="center"/>
    </xf>
    <xf numFmtId="3" fontId="40" fillId="0" borderId="0" xfId="7" applyNumberFormat="1" applyFont="1" applyAlignment="1">
      <alignment horizontal="right" vertical="center"/>
    </xf>
    <xf numFmtId="3" fontId="40" fillId="0" borderId="2" xfId="7" applyNumberFormat="1" applyFont="1" applyBorder="1" applyAlignment="1">
      <alignment horizontal="right" vertical="center"/>
    </xf>
  </cellXfs>
  <cellStyles count="9">
    <cellStyle name="Brand Default" xfId="6" xr:uid="{0B36C21C-EDD7-4FE5-B23A-6A7C48863F80}"/>
    <cellStyle name="Hyperlink 2" xfId="2" xr:uid="{00000000-0005-0000-0000-000000000000}"/>
    <cellStyle name="Normal" xfId="0" builtinId="0"/>
    <cellStyle name="Normal 2" xfId="3" xr:uid="{00000000-0005-0000-0000-000002000000}"/>
    <cellStyle name="Normal 2 2" xfId="5" xr:uid="{00000000-0005-0000-0000-000003000000}"/>
    <cellStyle name="Normal 2 2 2" xfId="8" xr:uid="{C68B90D6-3394-4CE8-9714-6C410D435162}"/>
    <cellStyle name="Normal 3" xfId="4" xr:uid="{00000000-0005-0000-0000-000004000000}"/>
    <cellStyle name="Normal 4 2 2" xfId="7" xr:uid="{27E76427-2561-4AE3-9268-EEF8C4E37805}"/>
    <cellStyle name="Style 1" xfId="1" xr:uid="{00000000-0005-0000-0000-000005000000}"/>
  </cellStyles>
  <dxfs count="16">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Konsolidirani/Kvartalni/2026/2026Q01/Adris_nekonsolidirani_31032026_TFI.xlsm" TargetMode="External"/><Relationship Id="rId2" Type="http://schemas.openxmlformats.org/officeDocument/2006/relationships/externalLinkPath" Target="file:///\\fuma\RiF\Izvjestaji\Konsolidirani\Kvartalni\2026\2026Q01\Adris_nekonsolidirani_31032026_TFI.xlsm" TargetMode="External"/><Relationship Id="rId1" Type="http://schemas.openxmlformats.org/officeDocument/2006/relationships/externalLinkPath" Target="/Izvjestaji/Konsolidirani/Kvartalni/2026/2026Q01/Adris_nekonsolidirani_31032026_T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ropdown izbornik"/>
      <sheetName val="BB"/>
      <sheetName val="Mapiranje GFI"/>
      <sheetName val="GFI RDG"/>
      <sheetName val="GFI BS"/>
      <sheetName val="MSFI RDG"/>
      <sheetName val="MSFI BS"/>
      <sheetName val="Fin.imovina"/>
      <sheetName val="Fin. obveze na datum bilance"/>
      <sheetName val="9235000"/>
      <sheetName val="Usklada MSFI i GFI"/>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3" t="s">
        <v>305</v>
      </c>
      <c r="B1" s="174"/>
      <c r="C1" s="174"/>
      <c r="D1" s="51"/>
      <c r="E1" s="51"/>
      <c r="F1" s="51"/>
      <c r="G1" s="51"/>
      <c r="H1" s="51"/>
      <c r="I1" s="51"/>
      <c r="J1" s="52"/>
    </row>
    <row r="2" spans="1:20" ht="14.45" customHeight="1" x14ac:dyDescent="0.25">
      <c r="A2" s="175" t="s">
        <v>321</v>
      </c>
      <c r="B2" s="176"/>
      <c r="C2" s="176"/>
      <c r="D2" s="176"/>
      <c r="E2" s="176"/>
      <c r="F2" s="176"/>
      <c r="G2" s="176"/>
      <c r="H2" s="176"/>
      <c r="I2" s="176"/>
      <c r="J2" s="177"/>
      <c r="N2" s="34">
        <v>1</v>
      </c>
    </row>
    <row r="3" spans="1:20" x14ac:dyDescent="0.25">
      <c r="A3" s="53"/>
      <c r="B3" s="54"/>
      <c r="C3" s="54"/>
      <c r="D3" s="54"/>
      <c r="E3" s="54"/>
      <c r="F3" s="54"/>
      <c r="G3" s="54"/>
      <c r="H3" s="54"/>
      <c r="I3" s="54"/>
      <c r="J3" s="55"/>
      <c r="N3" s="34">
        <v>2</v>
      </c>
    </row>
    <row r="4" spans="1:20" ht="33.6" customHeight="1" x14ac:dyDescent="0.25">
      <c r="A4" s="178" t="s">
        <v>306</v>
      </c>
      <c r="B4" s="179"/>
      <c r="C4" s="179"/>
      <c r="D4" s="179"/>
      <c r="E4" s="180">
        <v>46023</v>
      </c>
      <c r="F4" s="181"/>
      <c r="G4" s="56" t="s">
        <v>0</v>
      </c>
      <c r="H4" s="180">
        <v>46112</v>
      </c>
      <c r="I4" s="181"/>
      <c r="J4" s="57"/>
      <c r="N4" s="34">
        <v>3</v>
      </c>
    </row>
    <row r="5" spans="1:20" s="33" customFormat="1" ht="10.15" customHeight="1" x14ac:dyDescent="0.25">
      <c r="A5" s="182"/>
      <c r="B5" s="183"/>
      <c r="C5" s="183"/>
      <c r="D5" s="183"/>
      <c r="E5" s="183"/>
      <c r="F5" s="183"/>
      <c r="G5" s="183"/>
      <c r="H5" s="183"/>
      <c r="I5" s="183"/>
      <c r="J5" s="18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92" t="s">
        <v>328</v>
      </c>
      <c r="B10" s="193"/>
      <c r="C10" s="193"/>
      <c r="D10" s="193"/>
      <c r="E10" s="193"/>
      <c r="F10" s="193"/>
      <c r="G10" s="193"/>
      <c r="H10" s="193"/>
      <c r="I10" s="193"/>
      <c r="J10" s="66"/>
    </row>
    <row r="11" spans="1:20" ht="24.6" customHeight="1" x14ac:dyDescent="0.25">
      <c r="A11" s="194" t="s">
        <v>307</v>
      </c>
      <c r="B11" s="195"/>
      <c r="C11" s="187" t="s">
        <v>449</v>
      </c>
      <c r="D11" s="188"/>
      <c r="E11" s="67"/>
      <c r="F11" s="196" t="s">
        <v>329</v>
      </c>
      <c r="G11" s="186"/>
      <c r="H11" s="197"/>
      <c r="I11" s="198"/>
      <c r="J11" s="68"/>
    </row>
    <row r="12" spans="1:20" ht="14.45" customHeight="1" x14ac:dyDescent="0.25">
      <c r="A12" s="69"/>
      <c r="B12" s="70"/>
      <c r="C12" s="70"/>
      <c r="D12" s="70"/>
      <c r="E12" s="190"/>
      <c r="F12" s="190"/>
      <c r="G12" s="190"/>
      <c r="H12" s="190"/>
      <c r="I12" s="71"/>
      <c r="J12" s="68"/>
    </row>
    <row r="13" spans="1:20" ht="21" customHeight="1" x14ac:dyDescent="0.25">
      <c r="A13" s="185" t="s">
        <v>322</v>
      </c>
      <c r="B13" s="186"/>
      <c r="C13" s="187" t="s">
        <v>450</v>
      </c>
      <c r="D13" s="188"/>
      <c r="E13" s="189"/>
      <c r="F13" s="190"/>
      <c r="G13" s="190"/>
      <c r="H13" s="190"/>
      <c r="I13" s="71"/>
      <c r="J13" s="68"/>
    </row>
    <row r="14" spans="1:20" ht="10.9" customHeight="1" x14ac:dyDescent="0.25">
      <c r="A14" s="67"/>
      <c r="B14" s="71"/>
      <c r="C14" s="47"/>
      <c r="D14" s="47"/>
      <c r="E14" s="191"/>
      <c r="F14" s="191"/>
      <c r="G14" s="191"/>
      <c r="H14" s="191"/>
      <c r="I14" s="70"/>
      <c r="J14" s="72"/>
    </row>
    <row r="15" spans="1:20" ht="22.9" customHeight="1" x14ac:dyDescent="0.25">
      <c r="A15" s="185" t="s">
        <v>308</v>
      </c>
      <c r="B15" s="186"/>
      <c r="C15" s="187" t="s">
        <v>451</v>
      </c>
      <c r="D15" s="188"/>
      <c r="E15" s="205"/>
      <c r="F15" s="206"/>
      <c r="G15" s="73" t="s">
        <v>330</v>
      </c>
      <c r="H15" s="197" t="s">
        <v>613</v>
      </c>
      <c r="I15" s="198"/>
      <c r="J15" s="74"/>
    </row>
    <row r="16" spans="1:20" ht="10.9" customHeight="1" x14ac:dyDescent="0.25">
      <c r="A16" s="67"/>
      <c r="B16" s="71"/>
      <c r="C16" s="70"/>
      <c r="D16" s="70"/>
      <c r="E16" s="191"/>
      <c r="F16" s="191"/>
      <c r="G16" s="207"/>
      <c r="H16" s="207"/>
      <c r="I16" s="70"/>
      <c r="J16" s="72"/>
    </row>
    <row r="17" spans="1:10" ht="22.9" customHeight="1" x14ac:dyDescent="0.25">
      <c r="A17" s="75"/>
      <c r="B17" s="73" t="s">
        <v>331</v>
      </c>
      <c r="C17" s="187" t="s">
        <v>452</v>
      </c>
      <c r="D17" s="188"/>
      <c r="E17" s="76"/>
      <c r="F17" s="76"/>
      <c r="G17" s="76"/>
      <c r="H17" s="76"/>
      <c r="I17" s="76"/>
      <c r="J17" s="74"/>
    </row>
    <row r="18" spans="1:10" x14ac:dyDescent="0.25">
      <c r="A18" s="199"/>
      <c r="B18" s="200"/>
      <c r="C18" s="191"/>
      <c r="D18" s="191"/>
      <c r="E18" s="191"/>
      <c r="F18" s="191"/>
      <c r="G18" s="191"/>
      <c r="H18" s="191"/>
      <c r="I18" s="70"/>
      <c r="J18" s="72"/>
    </row>
    <row r="19" spans="1:10" x14ac:dyDescent="0.25">
      <c r="A19" s="194" t="s">
        <v>309</v>
      </c>
      <c r="B19" s="201"/>
      <c r="C19" s="202" t="s">
        <v>453</v>
      </c>
      <c r="D19" s="203"/>
      <c r="E19" s="203"/>
      <c r="F19" s="203"/>
      <c r="G19" s="203"/>
      <c r="H19" s="203"/>
      <c r="I19" s="203"/>
      <c r="J19" s="204"/>
    </row>
    <row r="20" spans="1:10" x14ac:dyDescent="0.25">
      <c r="A20" s="69"/>
      <c r="B20" s="70"/>
      <c r="C20" s="77"/>
      <c r="D20" s="70"/>
      <c r="E20" s="191"/>
      <c r="F20" s="191"/>
      <c r="G20" s="191"/>
      <c r="H20" s="191"/>
      <c r="I20" s="70"/>
      <c r="J20" s="72"/>
    </row>
    <row r="21" spans="1:10" x14ac:dyDescent="0.25">
      <c r="A21" s="194" t="s">
        <v>310</v>
      </c>
      <c r="B21" s="201"/>
      <c r="C21" s="208">
        <v>52210</v>
      </c>
      <c r="D21" s="209"/>
      <c r="E21" s="191"/>
      <c r="F21" s="191"/>
      <c r="G21" s="202" t="s">
        <v>454</v>
      </c>
      <c r="H21" s="203"/>
      <c r="I21" s="203"/>
      <c r="J21" s="204"/>
    </row>
    <row r="22" spans="1:10" x14ac:dyDescent="0.25">
      <c r="A22" s="69"/>
      <c r="B22" s="70"/>
      <c r="C22" s="70"/>
      <c r="D22" s="70"/>
      <c r="E22" s="191"/>
      <c r="F22" s="191"/>
      <c r="G22" s="191"/>
      <c r="H22" s="191"/>
      <c r="I22" s="70"/>
      <c r="J22" s="72"/>
    </row>
    <row r="23" spans="1:10" x14ac:dyDescent="0.25">
      <c r="A23" s="194" t="s">
        <v>311</v>
      </c>
      <c r="B23" s="201"/>
      <c r="C23" s="202" t="s">
        <v>455</v>
      </c>
      <c r="D23" s="203"/>
      <c r="E23" s="203"/>
      <c r="F23" s="203"/>
      <c r="G23" s="203"/>
      <c r="H23" s="203"/>
      <c r="I23" s="203"/>
      <c r="J23" s="204"/>
    </row>
    <row r="24" spans="1:10" x14ac:dyDescent="0.25">
      <c r="A24" s="69"/>
      <c r="B24" s="70"/>
      <c r="C24" s="47"/>
      <c r="D24" s="70"/>
      <c r="E24" s="191"/>
      <c r="F24" s="191"/>
      <c r="G24" s="191"/>
      <c r="H24" s="191"/>
      <c r="I24" s="70"/>
      <c r="J24" s="72"/>
    </row>
    <row r="25" spans="1:10" x14ac:dyDescent="0.25">
      <c r="A25" s="194" t="s">
        <v>312</v>
      </c>
      <c r="B25" s="201"/>
      <c r="C25" s="211" t="s">
        <v>456</v>
      </c>
      <c r="D25" s="212"/>
      <c r="E25" s="212"/>
      <c r="F25" s="212"/>
      <c r="G25" s="212"/>
      <c r="H25" s="212"/>
      <c r="I25" s="212"/>
      <c r="J25" s="213"/>
    </row>
    <row r="26" spans="1:10" x14ac:dyDescent="0.25">
      <c r="A26" s="69"/>
      <c r="B26" s="70"/>
      <c r="C26" s="77"/>
      <c r="D26" s="70"/>
      <c r="E26" s="191"/>
      <c r="F26" s="191"/>
      <c r="G26" s="191"/>
      <c r="H26" s="191"/>
      <c r="I26" s="70"/>
      <c r="J26" s="72"/>
    </row>
    <row r="27" spans="1:10" x14ac:dyDescent="0.25">
      <c r="A27" s="194" t="s">
        <v>313</v>
      </c>
      <c r="B27" s="201"/>
      <c r="C27" s="211" t="s">
        <v>457</v>
      </c>
      <c r="D27" s="212"/>
      <c r="E27" s="212"/>
      <c r="F27" s="212"/>
      <c r="G27" s="212"/>
      <c r="H27" s="212"/>
      <c r="I27" s="212"/>
      <c r="J27" s="213"/>
    </row>
    <row r="28" spans="1:10" ht="13.9" customHeight="1" x14ac:dyDescent="0.25">
      <c r="A28" s="69"/>
      <c r="B28" s="70"/>
      <c r="C28" s="77"/>
      <c r="D28" s="70"/>
      <c r="E28" s="191"/>
      <c r="F28" s="191"/>
      <c r="G28" s="191"/>
      <c r="H28" s="191"/>
      <c r="I28" s="70"/>
      <c r="J28" s="72"/>
    </row>
    <row r="29" spans="1:10" ht="22.9" customHeight="1" x14ac:dyDescent="0.25">
      <c r="A29" s="185" t="s">
        <v>323</v>
      </c>
      <c r="B29" s="201"/>
      <c r="C29" s="18">
        <v>27</v>
      </c>
      <c r="D29" s="78"/>
      <c r="E29" s="210"/>
      <c r="F29" s="210"/>
      <c r="G29" s="210"/>
      <c r="H29" s="210"/>
      <c r="I29" s="79"/>
      <c r="J29" s="80"/>
    </row>
    <row r="30" spans="1:10" x14ac:dyDescent="0.25">
      <c r="A30" s="69"/>
      <c r="B30" s="70"/>
      <c r="C30" s="70"/>
      <c r="D30" s="70"/>
      <c r="E30" s="191"/>
      <c r="F30" s="191"/>
      <c r="G30" s="191"/>
      <c r="H30" s="191"/>
      <c r="I30" s="79"/>
      <c r="J30" s="80"/>
    </row>
    <row r="31" spans="1:10" x14ac:dyDescent="0.25">
      <c r="A31" s="194" t="s">
        <v>314</v>
      </c>
      <c r="B31" s="201"/>
      <c r="C31" s="19" t="s">
        <v>333</v>
      </c>
      <c r="D31" s="214" t="s">
        <v>332</v>
      </c>
      <c r="E31" s="215"/>
      <c r="F31" s="215"/>
      <c r="G31" s="215"/>
      <c r="H31" s="70"/>
      <c r="I31" s="81" t="s">
        <v>333</v>
      </c>
      <c r="J31" s="82" t="s">
        <v>334</v>
      </c>
    </row>
    <row r="32" spans="1:10" x14ac:dyDescent="0.25">
      <c r="A32" s="194"/>
      <c r="B32" s="201"/>
      <c r="C32" s="83"/>
      <c r="D32" s="56"/>
      <c r="E32" s="206"/>
      <c r="F32" s="206"/>
      <c r="G32" s="206"/>
      <c r="H32" s="206"/>
      <c r="I32" s="79"/>
      <c r="J32" s="80"/>
    </row>
    <row r="33" spans="1:10" x14ac:dyDescent="0.25">
      <c r="A33" s="194" t="s">
        <v>324</v>
      </c>
      <c r="B33" s="201"/>
      <c r="C33" s="18" t="s">
        <v>336</v>
      </c>
      <c r="D33" s="214" t="s">
        <v>335</v>
      </c>
      <c r="E33" s="215"/>
      <c r="F33" s="215"/>
      <c r="G33" s="215"/>
      <c r="H33" s="76"/>
      <c r="I33" s="81" t="s">
        <v>336</v>
      </c>
      <c r="J33" s="82" t="s">
        <v>337</v>
      </c>
    </row>
    <row r="34" spans="1:10" x14ac:dyDescent="0.25">
      <c r="A34" s="69"/>
      <c r="B34" s="70"/>
      <c r="C34" s="70"/>
      <c r="D34" s="70"/>
      <c r="E34" s="191"/>
      <c r="F34" s="191"/>
      <c r="G34" s="191"/>
      <c r="H34" s="191"/>
      <c r="I34" s="70"/>
      <c r="J34" s="72"/>
    </row>
    <row r="35" spans="1:10" x14ac:dyDescent="0.25">
      <c r="A35" s="214" t="s">
        <v>325</v>
      </c>
      <c r="B35" s="215"/>
      <c r="C35" s="215"/>
      <c r="D35" s="215"/>
      <c r="E35" s="215" t="s">
        <v>315</v>
      </c>
      <c r="F35" s="215"/>
      <c r="G35" s="215"/>
      <c r="H35" s="215"/>
      <c r="I35" s="215"/>
      <c r="J35" s="84" t="s">
        <v>316</v>
      </c>
    </row>
    <row r="36" spans="1:10" x14ac:dyDescent="0.25">
      <c r="A36" s="69"/>
      <c r="B36" s="70"/>
      <c r="C36" s="70"/>
      <c r="D36" s="70"/>
      <c r="E36" s="191"/>
      <c r="F36" s="191"/>
      <c r="G36" s="191"/>
      <c r="H36" s="191"/>
      <c r="I36" s="70"/>
      <c r="J36" s="80"/>
    </row>
    <row r="37" spans="1:10" x14ac:dyDescent="0.25">
      <c r="A37" s="216"/>
      <c r="B37" s="217"/>
      <c r="C37" s="217"/>
      <c r="D37" s="217"/>
      <c r="E37" s="216"/>
      <c r="F37" s="217"/>
      <c r="G37" s="217"/>
      <c r="H37" s="217"/>
      <c r="I37" s="218"/>
      <c r="J37" s="48"/>
    </row>
    <row r="38" spans="1:10" x14ac:dyDescent="0.25">
      <c r="A38" s="39"/>
      <c r="B38" s="47"/>
      <c r="C38" s="50"/>
      <c r="D38" s="219"/>
      <c r="E38" s="219"/>
      <c r="F38" s="219"/>
      <c r="G38" s="219"/>
      <c r="H38" s="219"/>
      <c r="I38" s="219"/>
      <c r="J38" s="40"/>
    </row>
    <row r="39" spans="1:10" x14ac:dyDescent="0.25">
      <c r="A39" s="216"/>
      <c r="B39" s="217"/>
      <c r="C39" s="217"/>
      <c r="D39" s="218"/>
      <c r="E39" s="216"/>
      <c r="F39" s="217"/>
      <c r="G39" s="217"/>
      <c r="H39" s="217"/>
      <c r="I39" s="218"/>
      <c r="J39" s="18"/>
    </row>
    <row r="40" spans="1:10" x14ac:dyDescent="0.25">
      <c r="A40" s="39"/>
      <c r="B40" s="47"/>
      <c r="C40" s="50"/>
      <c r="D40" s="49"/>
      <c r="E40" s="219"/>
      <c r="F40" s="219"/>
      <c r="G40" s="219"/>
      <c r="H40" s="219"/>
      <c r="I40" s="46"/>
      <c r="J40" s="40"/>
    </row>
    <row r="41" spans="1:10" x14ac:dyDescent="0.25">
      <c r="A41" s="216"/>
      <c r="B41" s="217"/>
      <c r="C41" s="217"/>
      <c r="D41" s="218"/>
      <c r="E41" s="216"/>
      <c r="F41" s="217"/>
      <c r="G41" s="217"/>
      <c r="H41" s="217"/>
      <c r="I41" s="218"/>
      <c r="J41" s="18"/>
    </row>
    <row r="42" spans="1:10" x14ac:dyDescent="0.25">
      <c r="A42" s="39"/>
      <c r="B42" s="47"/>
      <c r="C42" s="50"/>
      <c r="D42" s="49"/>
      <c r="E42" s="219"/>
      <c r="F42" s="219"/>
      <c r="G42" s="219"/>
      <c r="H42" s="219"/>
      <c r="I42" s="46"/>
      <c r="J42" s="40"/>
    </row>
    <row r="43" spans="1:10" x14ac:dyDescent="0.25">
      <c r="A43" s="216"/>
      <c r="B43" s="217"/>
      <c r="C43" s="217"/>
      <c r="D43" s="218"/>
      <c r="E43" s="216"/>
      <c r="F43" s="217"/>
      <c r="G43" s="217"/>
      <c r="H43" s="217"/>
      <c r="I43" s="218"/>
      <c r="J43" s="18"/>
    </row>
    <row r="44" spans="1:10" x14ac:dyDescent="0.25">
      <c r="A44" s="41"/>
      <c r="B44" s="50"/>
      <c r="C44" s="221"/>
      <c r="D44" s="221"/>
      <c r="E44" s="207"/>
      <c r="F44" s="207"/>
      <c r="G44" s="221"/>
      <c r="H44" s="221"/>
      <c r="I44" s="221"/>
      <c r="J44" s="40"/>
    </row>
    <row r="45" spans="1:10" x14ac:dyDescent="0.25">
      <c r="A45" s="216"/>
      <c r="B45" s="217"/>
      <c r="C45" s="217"/>
      <c r="D45" s="218"/>
      <c r="E45" s="216"/>
      <c r="F45" s="217"/>
      <c r="G45" s="217"/>
      <c r="H45" s="217"/>
      <c r="I45" s="218"/>
      <c r="J45" s="18"/>
    </row>
    <row r="46" spans="1:10" x14ac:dyDescent="0.25">
      <c r="A46" s="41"/>
      <c r="B46" s="50"/>
      <c r="C46" s="50"/>
      <c r="D46" s="47"/>
      <c r="E46" s="207"/>
      <c r="F46" s="207"/>
      <c r="G46" s="221"/>
      <c r="H46" s="221"/>
      <c r="I46" s="47"/>
      <c r="J46" s="40"/>
    </row>
    <row r="47" spans="1:10" x14ac:dyDescent="0.25">
      <c r="A47" s="216"/>
      <c r="B47" s="217"/>
      <c r="C47" s="217"/>
      <c r="D47" s="218"/>
      <c r="E47" s="216"/>
      <c r="F47" s="217"/>
      <c r="G47" s="217"/>
      <c r="H47" s="217"/>
      <c r="I47" s="218"/>
      <c r="J47" s="18"/>
    </row>
    <row r="48" spans="1:10" x14ac:dyDescent="0.25">
      <c r="A48" s="85"/>
      <c r="B48" s="77"/>
      <c r="C48" s="77"/>
      <c r="D48" s="70"/>
      <c r="E48" s="191"/>
      <c r="F48" s="191"/>
      <c r="G48" s="220"/>
      <c r="H48" s="220"/>
      <c r="I48" s="70"/>
      <c r="J48" s="86" t="s">
        <v>338</v>
      </c>
    </row>
    <row r="49" spans="1:10" x14ac:dyDescent="0.25">
      <c r="A49" s="85"/>
      <c r="B49" s="77"/>
      <c r="C49" s="77"/>
      <c r="D49" s="70"/>
      <c r="E49" s="191"/>
      <c r="F49" s="191"/>
      <c r="G49" s="220"/>
      <c r="H49" s="220"/>
      <c r="I49" s="70"/>
      <c r="J49" s="86" t="s">
        <v>339</v>
      </c>
    </row>
    <row r="50" spans="1:10" ht="14.45" customHeight="1" x14ac:dyDescent="0.25">
      <c r="A50" s="185" t="s">
        <v>317</v>
      </c>
      <c r="B50" s="196"/>
      <c r="C50" s="197" t="s">
        <v>339</v>
      </c>
      <c r="D50" s="198"/>
      <c r="E50" s="226" t="s">
        <v>340</v>
      </c>
      <c r="F50" s="227"/>
      <c r="G50" s="228"/>
      <c r="H50" s="229"/>
      <c r="I50" s="229"/>
      <c r="J50" s="230"/>
    </row>
    <row r="51" spans="1:10" x14ac:dyDescent="0.25">
      <c r="A51" s="85"/>
      <c r="B51" s="77"/>
      <c r="C51" s="220"/>
      <c r="D51" s="220"/>
      <c r="E51" s="191"/>
      <c r="F51" s="191"/>
      <c r="G51" s="231" t="s">
        <v>341</v>
      </c>
      <c r="H51" s="231"/>
      <c r="I51" s="231"/>
      <c r="J51" s="63"/>
    </row>
    <row r="52" spans="1:10" ht="13.9" customHeight="1" x14ac:dyDescent="0.25">
      <c r="A52" s="185" t="s">
        <v>318</v>
      </c>
      <c r="B52" s="196"/>
      <c r="C52" s="202" t="s">
        <v>458</v>
      </c>
      <c r="D52" s="203"/>
      <c r="E52" s="203"/>
      <c r="F52" s="203"/>
      <c r="G52" s="203"/>
      <c r="H52" s="203"/>
      <c r="I52" s="203"/>
      <c r="J52" s="204"/>
    </row>
    <row r="53" spans="1:10" x14ac:dyDescent="0.25">
      <c r="A53" s="69"/>
      <c r="B53" s="70"/>
      <c r="C53" s="210" t="s">
        <v>319</v>
      </c>
      <c r="D53" s="210"/>
      <c r="E53" s="210"/>
      <c r="F53" s="210"/>
      <c r="G53" s="210"/>
      <c r="H53" s="210"/>
      <c r="I53" s="210"/>
      <c r="J53" s="72"/>
    </row>
    <row r="54" spans="1:10" x14ac:dyDescent="0.25">
      <c r="A54" s="185" t="s">
        <v>320</v>
      </c>
      <c r="B54" s="196"/>
      <c r="C54" s="222" t="s">
        <v>459</v>
      </c>
      <c r="D54" s="223"/>
      <c r="E54" s="224"/>
      <c r="F54" s="191"/>
      <c r="G54" s="191"/>
      <c r="H54" s="215"/>
      <c r="I54" s="215"/>
      <c r="J54" s="225"/>
    </row>
    <row r="55" spans="1:10" x14ac:dyDescent="0.25">
      <c r="A55" s="69"/>
      <c r="B55" s="70"/>
      <c r="C55" s="77"/>
      <c r="D55" s="70"/>
      <c r="E55" s="191"/>
      <c r="F55" s="191"/>
      <c r="G55" s="191"/>
      <c r="H55" s="191"/>
      <c r="I55" s="70"/>
      <c r="J55" s="72"/>
    </row>
    <row r="56" spans="1:10" ht="14.45" customHeight="1" x14ac:dyDescent="0.25">
      <c r="A56" s="185" t="s">
        <v>312</v>
      </c>
      <c r="B56" s="196"/>
      <c r="C56" s="232" t="s">
        <v>456</v>
      </c>
      <c r="D56" s="233"/>
      <c r="E56" s="233"/>
      <c r="F56" s="233"/>
      <c r="G56" s="233"/>
      <c r="H56" s="233"/>
      <c r="I56" s="233"/>
      <c r="J56" s="234"/>
    </row>
    <row r="57" spans="1:10" x14ac:dyDescent="0.25">
      <c r="A57" s="69"/>
      <c r="B57" s="70"/>
      <c r="C57" s="70"/>
      <c r="D57" s="70"/>
      <c r="E57" s="191"/>
      <c r="F57" s="191"/>
      <c r="G57" s="191"/>
      <c r="H57" s="191"/>
      <c r="I57" s="70"/>
      <c r="J57" s="72"/>
    </row>
    <row r="58" spans="1:10" x14ac:dyDescent="0.25">
      <c r="A58" s="185" t="s">
        <v>342</v>
      </c>
      <c r="B58" s="196"/>
      <c r="C58" s="232"/>
      <c r="D58" s="233"/>
      <c r="E58" s="233"/>
      <c r="F58" s="233"/>
      <c r="G58" s="233"/>
      <c r="H58" s="233"/>
      <c r="I58" s="233"/>
      <c r="J58" s="234"/>
    </row>
    <row r="59" spans="1:10" ht="14.45" customHeight="1" x14ac:dyDescent="0.25">
      <c r="A59" s="69"/>
      <c r="B59" s="70"/>
      <c r="C59" s="235" t="s">
        <v>343</v>
      </c>
      <c r="D59" s="235"/>
      <c r="E59" s="235"/>
      <c r="F59" s="235"/>
      <c r="G59" s="70"/>
      <c r="H59" s="70"/>
      <c r="I59" s="70"/>
      <c r="J59" s="72"/>
    </row>
    <row r="60" spans="1:10" x14ac:dyDescent="0.25">
      <c r="A60" s="185" t="s">
        <v>344</v>
      </c>
      <c r="B60" s="196"/>
      <c r="C60" s="236"/>
      <c r="D60" s="237"/>
      <c r="E60" s="237"/>
      <c r="F60" s="237"/>
      <c r="G60" s="237"/>
      <c r="H60" s="237"/>
      <c r="I60" s="237"/>
      <c r="J60" s="238"/>
    </row>
    <row r="61" spans="1:10" ht="14.45" customHeight="1" x14ac:dyDescent="0.25">
      <c r="A61" s="87"/>
      <c r="B61" s="88"/>
      <c r="C61" s="239" t="s">
        <v>345</v>
      </c>
      <c r="D61" s="239"/>
      <c r="E61" s="239"/>
      <c r="F61" s="239"/>
      <c r="G61" s="23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pane ySplit="7" topLeftCell="A70" activePane="bottomLeft" state="frozen"/>
      <selection sqref="A1:C1"/>
      <selection pane="bottomLeft" sqref="A1:C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43" t="s">
        <v>1</v>
      </c>
      <c r="B1" s="244"/>
      <c r="C1" s="244"/>
      <c r="D1" s="244"/>
      <c r="E1" s="244"/>
      <c r="F1" s="244"/>
      <c r="G1" s="244"/>
      <c r="H1" s="244"/>
      <c r="I1" s="244"/>
    </row>
    <row r="2" spans="1:9" x14ac:dyDescent="0.2">
      <c r="A2" s="245" t="s">
        <v>462</v>
      </c>
      <c r="B2" s="246"/>
      <c r="C2" s="246"/>
      <c r="D2" s="246"/>
      <c r="E2" s="246"/>
      <c r="F2" s="246"/>
      <c r="G2" s="246"/>
      <c r="H2" s="246"/>
      <c r="I2" s="246"/>
    </row>
    <row r="3" spans="1:9" x14ac:dyDescent="0.2">
      <c r="A3" s="247" t="s">
        <v>437</v>
      </c>
      <c r="B3" s="247"/>
      <c r="C3" s="247"/>
      <c r="D3" s="247"/>
      <c r="E3" s="247"/>
      <c r="F3" s="247"/>
      <c r="G3" s="247"/>
      <c r="H3" s="247"/>
      <c r="I3" s="247"/>
    </row>
    <row r="4" spans="1:9" x14ac:dyDescent="0.2">
      <c r="A4" s="248" t="s">
        <v>615</v>
      </c>
      <c r="B4" s="249"/>
      <c r="C4" s="249"/>
      <c r="D4" s="249"/>
      <c r="E4" s="249"/>
      <c r="F4" s="249"/>
      <c r="G4" s="249"/>
      <c r="H4" s="249"/>
      <c r="I4" s="250"/>
    </row>
    <row r="5" spans="1:9" ht="45" x14ac:dyDescent="0.2">
      <c r="A5" s="253" t="s">
        <v>2</v>
      </c>
      <c r="B5" s="254"/>
      <c r="C5" s="254"/>
      <c r="D5" s="254"/>
      <c r="E5" s="254"/>
      <c r="F5" s="254"/>
      <c r="G5" s="45" t="s">
        <v>101</v>
      </c>
      <c r="H5" s="6" t="s">
        <v>294</v>
      </c>
      <c r="I5" s="6" t="s">
        <v>295</v>
      </c>
    </row>
    <row r="6" spans="1:9" x14ac:dyDescent="0.2">
      <c r="A6" s="251">
        <v>1</v>
      </c>
      <c r="B6" s="252"/>
      <c r="C6" s="252"/>
      <c r="D6" s="252"/>
      <c r="E6" s="252"/>
      <c r="F6" s="252"/>
      <c r="G6" s="44">
        <v>2</v>
      </c>
      <c r="H6" s="6">
        <v>3</v>
      </c>
      <c r="I6" s="6">
        <v>4</v>
      </c>
    </row>
    <row r="7" spans="1:9" x14ac:dyDescent="0.2">
      <c r="A7" s="255"/>
      <c r="B7" s="255"/>
      <c r="C7" s="255"/>
      <c r="D7" s="255"/>
      <c r="E7" s="255"/>
      <c r="F7" s="255"/>
      <c r="G7" s="255"/>
      <c r="H7" s="255"/>
      <c r="I7" s="255"/>
    </row>
    <row r="8" spans="1:9" ht="12.75" customHeight="1" x14ac:dyDescent="0.2">
      <c r="A8" s="256" t="s">
        <v>4</v>
      </c>
      <c r="B8" s="256"/>
      <c r="C8" s="256"/>
      <c r="D8" s="256"/>
      <c r="E8" s="256"/>
      <c r="F8" s="256"/>
      <c r="G8" s="7">
        <v>1</v>
      </c>
      <c r="H8" s="90">
        <v>0</v>
      </c>
      <c r="I8" s="90">
        <v>0</v>
      </c>
    </row>
    <row r="9" spans="1:9" ht="12.75" customHeight="1" x14ac:dyDescent="0.2">
      <c r="A9" s="242" t="s">
        <v>300</v>
      </c>
      <c r="B9" s="242"/>
      <c r="C9" s="242"/>
      <c r="D9" s="242"/>
      <c r="E9" s="242"/>
      <c r="F9" s="242"/>
      <c r="G9" s="8">
        <v>2</v>
      </c>
      <c r="H9" s="91">
        <f>H10+H17+H27+H38+H43</f>
        <v>806125778.64999998</v>
      </c>
      <c r="I9" s="91">
        <f>I10+I17+I27+I38+I43</f>
        <v>806301191.77999997</v>
      </c>
    </row>
    <row r="10" spans="1:9" ht="12.75" customHeight="1" x14ac:dyDescent="0.2">
      <c r="A10" s="241" t="s">
        <v>5</v>
      </c>
      <c r="B10" s="241"/>
      <c r="C10" s="241"/>
      <c r="D10" s="241"/>
      <c r="E10" s="241"/>
      <c r="F10" s="241"/>
      <c r="G10" s="8">
        <v>3</v>
      </c>
      <c r="H10" s="91">
        <f>H11+H12+H13+H14+H15+H16</f>
        <v>40484.800000000003</v>
      </c>
      <c r="I10" s="91">
        <f>I11+I12+I13+I14+I15+I16</f>
        <v>85228.04</v>
      </c>
    </row>
    <row r="11" spans="1:9" ht="12.75" customHeight="1" x14ac:dyDescent="0.2">
      <c r="A11" s="240" t="s">
        <v>6</v>
      </c>
      <c r="B11" s="240"/>
      <c r="C11" s="240"/>
      <c r="D11" s="240"/>
      <c r="E11" s="240"/>
      <c r="F11" s="240"/>
      <c r="G11" s="7">
        <v>4</v>
      </c>
      <c r="H11" s="90">
        <v>0</v>
      </c>
      <c r="I11" s="90">
        <v>0</v>
      </c>
    </row>
    <row r="12" spans="1:9" ht="22.9" customHeight="1" x14ac:dyDescent="0.2">
      <c r="A12" s="240" t="s">
        <v>7</v>
      </c>
      <c r="B12" s="240"/>
      <c r="C12" s="240"/>
      <c r="D12" s="240"/>
      <c r="E12" s="240"/>
      <c r="F12" s="240"/>
      <c r="G12" s="7">
        <v>5</v>
      </c>
      <c r="H12" s="90">
        <v>40484.800000000003</v>
      </c>
      <c r="I12" s="90">
        <v>49728.04</v>
      </c>
    </row>
    <row r="13" spans="1:9" ht="12.75" customHeight="1" x14ac:dyDescent="0.2">
      <c r="A13" s="240" t="s">
        <v>8</v>
      </c>
      <c r="B13" s="240"/>
      <c r="C13" s="240"/>
      <c r="D13" s="240"/>
      <c r="E13" s="240"/>
      <c r="F13" s="240"/>
      <c r="G13" s="7">
        <v>6</v>
      </c>
      <c r="H13" s="90">
        <v>0</v>
      </c>
      <c r="I13" s="90">
        <v>0</v>
      </c>
    </row>
    <row r="14" spans="1:9" ht="12.75" customHeight="1" x14ac:dyDescent="0.2">
      <c r="A14" s="240" t="s">
        <v>9</v>
      </c>
      <c r="B14" s="240"/>
      <c r="C14" s="240"/>
      <c r="D14" s="240"/>
      <c r="E14" s="240"/>
      <c r="F14" s="240"/>
      <c r="G14" s="7">
        <v>7</v>
      </c>
      <c r="H14" s="90">
        <v>0</v>
      </c>
      <c r="I14" s="90">
        <v>0</v>
      </c>
    </row>
    <row r="15" spans="1:9" ht="12.75" customHeight="1" x14ac:dyDescent="0.2">
      <c r="A15" s="240" t="s">
        <v>10</v>
      </c>
      <c r="B15" s="240"/>
      <c r="C15" s="240"/>
      <c r="D15" s="240"/>
      <c r="E15" s="240"/>
      <c r="F15" s="240"/>
      <c r="G15" s="7">
        <v>8</v>
      </c>
      <c r="H15" s="90">
        <v>0</v>
      </c>
      <c r="I15" s="90">
        <v>35500</v>
      </c>
    </row>
    <row r="16" spans="1:9" ht="12.75" customHeight="1" x14ac:dyDescent="0.2">
      <c r="A16" s="240" t="s">
        <v>11</v>
      </c>
      <c r="B16" s="240"/>
      <c r="C16" s="240"/>
      <c r="D16" s="240"/>
      <c r="E16" s="240"/>
      <c r="F16" s="240"/>
      <c r="G16" s="7">
        <v>9</v>
      </c>
      <c r="H16" s="90">
        <v>0</v>
      </c>
      <c r="I16" s="90">
        <v>0</v>
      </c>
    </row>
    <row r="17" spans="1:9" ht="12.75" customHeight="1" x14ac:dyDescent="0.2">
      <c r="A17" s="241" t="s">
        <v>12</v>
      </c>
      <c r="B17" s="241"/>
      <c r="C17" s="241"/>
      <c r="D17" s="241"/>
      <c r="E17" s="241"/>
      <c r="F17" s="241"/>
      <c r="G17" s="8">
        <v>10</v>
      </c>
      <c r="H17" s="91">
        <f>H18+H19+H20+H21+H22+H23+H24+H25+H26</f>
        <v>50237887.939999998</v>
      </c>
      <c r="I17" s="91">
        <f>I18+I19+I20+I21+I22+I23+I24+I25+I26</f>
        <v>49758078.390000001</v>
      </c>
    </row>
    <row r="18" spans="1:9" ht="12.75" customHeight="1" x14ac:dyDescent="0.2">
      <c r="A18" s="240" t="s">
        <v>13</v>
      </c>
      <c r="B18" s="240"/>
      <c r="C18" s="240"/>
      <c r="D18" s="240"/>
      <c r="E18" s="240"/>
      <c r="F18" s="240"/>
      <c r="G18" s="7">
        <v>11</v>
      </c>
      <c r="H18" s="90">
        <v>5241800.6900000004</v>
      </c>
      <c r="I18" s="90">
        <v>5241800.6900000004</v>
      </c>
    </row>
    <row r="19" spans="1:9" ht="12.75" customHeight="1" x14ac:dyDescent="0.2">
      <c r="A19" s="240" t="s">
        <v>14</v>
      </c>
      <c r="B19" s="240"/>
      <c r="C19" s="240"/>
      <c r="D19" s="240"/>
      <c r="E19" s="240"/>
      <c r="F19" s="240"/>
      <c r="G19" s="7">
        <v>12</v>
      </c>
      <c r="H19" s="90">
        <v>6646425.4199999999</v>
      </c>
      <c r="I19" s="90">
        <v>6557661.8300000001</v>
      </c>
    </row>
    <row r="20" spans="1:9" ht="12.75" customHeight="1" x14ac:dyDescent="0.2">
      <c r="A20" s="240" t="s">
        <v>15</v>
      </c>
      <c r="B20" s="240"/>
      <c r="C20" s="240"/>
      <c r="D20" s="240"/>
      <c r="E20" s="240"/>
      <c r="F20" s="240"/>
      <c r="G20" s="7">
        <v>13</v>
      </c>
      <c r="H20" s="90">
        <v>694679.11</v>
      </c>
      <c r="I20" s="90">
        <v>662874.93999999994</v>
      </c>
    </row>
    <row r="21" spans="1:9" ht="12.75" customHeight="1" x14ac:dyDescent="0.2">
      <c r="A21" s="240" t="s">
        <v>16</v>
      </c>
      <c r="B21" s="240"/>
      <c r="C21" s="240"/>
      <c r="D21" s="240"/>
      <c r="E21" s="240"/>
      <c r="F21" s="240"/>
      <c r="G21" s="7">
        <v>14</v>
      </c>
      <c r="H21" s="90">
        <v>210191.49</v>
      </c>
      <c r="I21" s="90">
        <v>206209.95</v>
      </c>
    </row>
    <row r="22" spans="1:9" ht="12.75" customHeight="1" x14ac:dyDescent="0.2">
      <c r="A22" s="240" t="s">
        <v>17</v>
      </c>
      <c r="B22" s="240"/>
      <c r="C22" s="240"/>
      <c r="D22" s="240"/>
      <c r="E22" s="240"/>
      <c r="F22" s="240"/>
      <c r="G22" s="7">
        <v>15</v>
      </c>
      <c r="H22" s="90">
        <v>0</v>
      </c>
      <c r="I22" s="90">
        <v>0</v>
      </c>
    </row>
    <row r="23" spans="1:9" ht="12.75" customHeight="1" x14ac:dyDescent="0.2">
      <c r="A23" s="240" t="s">
        <v>18</v>
      </c>
      <c r="B23" s="240"/>
      <c r="C23" s="240"/>
      <c r="D23" s="240"/>
      <c r="E23" s="240"/>
      <c r="F23" s="240"/>
      <c r="G23" s="7">
        <v>16</v>
      </c>
      <c r="H23" s="90">
        <v>0</v>
      </c>
      <c r="I23" s="90">
        <v>0</v>
      </c>
    </row>
    <row r="24" spans="1:9" ht="12.75" customHeight="1" x14ac:dyDescent="0.2">
      <c r="A24" s="240" t="s">
        <v>19</v>
      </c>
      <c r="B24" s="240"/>
      <c r="C24" s="240"/>
      <c r="D24" s="240"/>
      <c r="E24" s="240"/>
      <c r="F24" s="240"/>
      <c r="G24" s="7">
        <v>17</v>
      </c>
      <c r="H24" s="90">
        <v>36008.230000000003</v>
      </c>
      <c r="I24" s="90">
        <v>36008.230000000003</v>
      </c>
    </row>
    <row r="25" spans="1:9" ht="12.75" customHeight="1" x14ac:dyDescent="0.2">
      <c r="A25" s="240" t="s">
        <v>20</v>
      </c>
      <c r="B25" s="240"/>
      <c r="C25" s="240"/>
      <c r="D25" s="240"/>
      <c r="E25" s="240"/>
      <c r="F25" s="240"/>
      <c r="G25" s="7">
        <v>18</v>
      </c>
      <c r="H25" s="90">
        <v>459856.42</v>
      </c>
      <c r="I25" s="90">
        <v>456209.67</v>
      </c>
    </row>
    <row r="26" spans="1:9" ht="12.75" customHeight="1" x14ac:dyDescent="0.2">
      <c r="A26" s="240" t="s">
        <v>21</v>
      </c>
      <c r="B26" s="240"/>
      <c r="C26" s="240"/>
      <c r="D26" s="240"/>
      <c r="E26" s="240"/>
      <c r="F26" s="240"/>
      <c r="G26" s="7">
        <v>19</v>
      </c>
      <c r="H26" s="90">
        <v>36948926.579999998</v>
      </c>
      <c r="I26" s="90">
        <v>36597313.079999998</v>
      </c>
    </row>
    <row r="27" spans="1:9" ht="12.75" customHeight="1" x14ac:dyDescent="0.2">
      <c r="A27" s="241" t="s">
        <v>22</v>
      </c>
      <c r="B27" s="241"/>
      <c r="C27" s="241"/>
      <c r="D27" s="241"/>
      <c r="E27" s="241"/>
      <c r="F27" s="241"/>
      <c r="G27" s="8">
        <v>20</v>
      </c>
      <c r="H27" s="91">
        <f>SUM(H28:H37)</f>
        <v>754175170.11000001</v>
      </c>
      <c r="I27" s="91">
        <f>SUM(I28:I37)</f>
        <v>754794042.28999996</v>
      </c>
    </row>
    <row r="28" spans="1:9" ht="12.75" customHeight="1" x14ac:dyDescent="0.2">
      <c r="A28" s="240" t="s">
        <v>23</v>
      </c>
      <c r="B28" s="240"/>
      <c r="C28" s="240"/>
      <c r="D28" s="240"/>
      <c r="E28" s="240"/>
      <c r="F28" s="240"/>
      <c r="G28" s="7">
        <v>21</v>
      </c>
      <c r="H28" s="90">
        <v>722287208.87</v>
      </c>
      <c r="I28" s="90">
        <v>722940868.89999998</v>
      </c>
    </row>
    <row r="29" spans="1:9" ht="12.75" customHeight="1" x14ac:dyDescent="0.2">
      <c r="A29" s="240" t="s">
        <v>24</v>
      </c>
      <c r="B29" s="240"/>
      <c r="C29" s="240"/>
      <c r="D29" s="240"/>
      <c r="E29" s="240"/>
      <c r="F29" s="240"/>
      <c r="G29" s="7">
        <v>22</v>
      </c>
      <c r="H29" s="90">
        <v>0</v>
      </c>
      <c r="I29" s="90">
        <v>0</v>
      </c>
    </row>
    <row r="30" spans="1:9" ht="12.75" customHeight="1" x14ac:dyDescent="0.2">
      <c r="A30" s="240" t="s">
        <v>25</v>
      </c>
      <c r="B30" s="240"/>
      <c r="C30" s="240"/>
      <c r="D30" s="240"/>
      <c r="E30" s="240"/>
      <c r="F30" s="240"/>
      <c r="G30" s="7">
        <v>23</v>
      </c>
      <c r="H30" s="90">
        <v>6554495.0700000003</v>
      </c>
      <c r="I30" s="90">
        <v>6554495.0700000003</v>
      </c>
    </row>
    <row r="31" spans="1:9" ht="24" customHeight="1" x14ac:dyDescent="0.2">
      <c r="A31" s="240" t="s">
        <v>26</v>
      </c>
      <c r="B31" s="240"/>
      <c r="C31" s="240"/>
      <c r="D31" s="240"/>
      <c r="E31" s="240"/>
      <c r="F31" s="240"/>
      <c r="G31" s="7">
        <v>24</v>
      </c>
      <c r="H31" s="90">
        <v>0</v>
      </c>
      <c r="I31" s="90">
        <v>0</v>
      </c>
    </row>
    <row r="32" spans="1:9" ht="23.45" customHeight="1" x14ac:dyDescent="0.2">
      <c r="A32" s="240" t="s">
        <v>27</v>
      </c>
      <c r="B32" s="240"/>
      <c r="C32" s="240"/>
      <c r="D32" s="240"/>
      <c r="E32" s="240"/>
      <c r="F32" s="240"/>
      <c r="G32" s="7">
        <v>25</v>
      </c>
      <c r="H32" s="90">
        <v>0</v>
      </c>
      <c r="I32" s="90">
        <v>0</v>
      </c>
    </row>
    <row r="33" spans="1:9" ht="21.6" customHeight="1" x14ac:dyDescent="0.2">
      <c r="A33" s="240" t="s">
        <v>28</v>
      </c>
      <c r="B33" s="240"/>
      <c r="C33" s="240"/>
      <c r="D33" s="240"/>
      <c r="E33" s="240"/>
      <c r="F33" s="240"/>
      <c r="G33" s="7">
        <v>26</v>
      </c>
      <c r="H33" s="90">
        <v>0</v>
      </c>
      <c r="I33" s="90">
        <v>0</v>
      </c>
    </row>
    <row r="34" spans="1:9" ht="12.75" customHeight="1" x14ac:dyDescent="0.2">
      <c r="A34" s="240" t="s">
        <v>29</v>
      </c>
      <c r="B34" s="240"/>
      <c r="C34" s="240"/>
      <c r="D34" s="240"/>
      <c r="E34" s="240"/>
      <c r="F34" s="240"/>
      <c r="G34" s="7">
        <v>27</v>
      </c>
      <c r="H34" s="90">
        <v>25333466.170000002</v>
      </c>
      <c r="I34" s="90">
        <v>25298678.32</v>
      </c>
    </row>
    <row r="35" spans="1:9" ht="12.75" customHeight="1" x14ac:dyDescent="0.2">
      <c r="A35" s="240" t="s">
        <v>30</v>
      </c>
      <c r="B35" s="240"/>
      <c r="C35" s="240"/>
      <c r="D35" s="240"/>
      <c r="E35" s="240"/>
      <c r="F35" s="240"/>
      <c r="G35" s="7">
        <v>28</v>
      </c>
      <c r="H35" s="90">
        <v>0</v>
      </c>
      <c r="I35" s="90">
        <v>0</v>
      </c>
    </row>
    <row r="36" spans="1:9" ht="12.75" customHeight="1" x14ac:dyDescent="0.2">
      <c r="A36" s="240" t="s">
        <v>31</v>
      </c>
      <c r="B36" s="240"/>
      <c r="C36" s="240"/>
      <c r="D36" s="240"/>
      <c r="E36" s="240"/>
      <c r="F36" s="240"/>
      <c r="G36" s="7">
        <v>29</v>
      </c>
      <c r="H36" s="90">
        <v>0</v>
      </c>
      <c r="I36" s="90">
        <v>0</v>
      </c>
    </row>
    <row r="37" spans="1:9" ht="12.75" customHeight="1" x14ac:dyDescent="0.2">
      <c r="A37" s="240" t="s">
        <v>32</v>
      </c>
      <c r="B37" s="240"/>
      <c r="C37" s="240"/>
      <c r="D37" s="240"/>
      <c r="E37" s="240"/>
      <c r="F37" s="240"/>
      <c r="G37" s="7">
        <v>30</v>
      </c>
      <c r="H37" s="90">
        <v>0</v>
      </c>
      <c r="I37" s="90">
        <v>0</v>
      </c>
    </row>
    <row r="38" spans="1:9" ht="12.75" customHeight="1" x14ac:dyDescent="0.2">
      <c r="A38" s="241" t="s">
        <v>33</v>
      </c>
      <c r="B38" s="241"/>
      <c r="C38" s="241"/>
      <c r="D38" s="241"/>
      <c r="E38" s="241"/>
      <c r="F38" s="241"/>
      <c r="G38" s="8">
        <v>31</v>
      </c>
      <c r="H38" s="91">
        <f>H39+H40+H41+H42</f>
        <v>29309.1</v>
      </c>
      <c r="I38" s="91">
        <f>I39+I40+I41+I42</f>
        <v>14654.55</v>
      </c>
    </row>
    <row r="39" spans="1:9" ht="12.75" customHeight="1" x14ac:dyDescent="0.2">
      <c r="A39" s="240" t="s">
        <v>34</v>
      </c>
      <c r="B39" s="240"/>
      <c r="C39" s="240"/>
      <c r="D39" s="240"/>
      <c r="E39" s="240"/>
      <c r="F39" s="240"/>
      <c r="G39" s="7">
        <v>32</v>
      </c>
      <c r="H39" s="90">
        <v>0</v>
      </c>
      <c r="I39" s="90">
        <v>0</v>
      </c>
    </row>
    <row r="40" spans="1:9" ht="12.75" customHeight="1" x14ac:dyDescent="0.2">
      <c r="A40" s="240" t="s">
        <v>35</v>
      </c>
      <c r="B40" s="240"/>
      <c r="C40" s="240"/>
      <c r="D40" s="240"/>
      <c r="E40" s="240"/>
      <c r="F40" s="240"/>
      <c r="G40" s="7">
        <v>33</v>
      </c>
      <c r="H40" s="90">
        <v>0</v>
      </c>
      <c r="I40" s="90">
        <v>0</v>
      </c>
    </row>
    <row r="41" spans="1:9" ht="12.75" customHeight="1" x14ac:dyDescent="0.2">
      <c r="A41" s="240" t="s">
        <v>36</v>
      </c>
      <c r="B41" s="240"/>
      <c r="C41" s="240"/>
      <c r="D41" s="240"/>
      <c r="E41" s="240"/>
      <c r="F41" s="240"/>
      <c r="G41" s="7">
        <v>34</v>
      </c>
      <c r="H41" s="90">
        <v>0</v>
      </c>
      <c r="I41" s="90">
        <v>0</v>
      </c>
    </row>
    <row r="42" spans="1:9" ht="12.75" customHeight="1" x14ac:dyDescent="0.2">
      <c r="A42" s="240" t="s">
        <v>37</v>
      </c>
      <c r="B42" s="240"/>
      <c r="C42" s="240"/>
      <c r="D42" s="240"/>
      <c r="E42" s="240"/>
      <c r="F42" s="240"/>
      <c r="G42" s="7">
        <v>35</v>
      </c>
      <c r="H42" s="90">
        <v>29309.1</v>
      </c>
      <c r="I42" s="90">
        <v>14654.55</v>
      </c>
    </row>
    <row r="43" spans="1:9" ht="12.75" customHeight="1" x14ac:dyDescent="0.2">
      <c r="A43" s="240" t="s">
        <v>38</v>
      </c>
      <c r="B43" s="240"/>
      <c r="C43" s="240"/>
      <c r="D43" s="240"/>
      <c r="E43" s="240"/>
      <c r="F43" s="240"/>
      <c r="G43" s="7">
        <v>36</v>
      </c>
      <c r="H43" s="90">
        <v>1642926.7</v>
      </c>
      <c r="I43" s="90">
        <v>1649188.51</v>
      </c>
    </row>
    <row r="44" spans="1:9" ht="12.75" customHeight="1" x14ac:dyDescent="0.2">
      <c r="A44" s="242" t="s">
        <v>301</v>
      </c>
      <c r="B44" s="242"/>
      <c r="C44" s="242"/>
      <c r="D44" s="242"/>
      <c r="E44" s="242"/>
      <c r="F44" s="242"/>
      <c r="G44" s="8">
        <v>37</v>
      </c>
      <c r="H44" s="91">
        <f>H45+H53+H60+H70</f>
        <v>146131323.49000001</v>
      </c>
      <c r="I44" s="91">
        <f>I45+I53+I60+I70</f>
        <v>145947666.06999999</v>
      </c>
    </row>
    <row r="45" spans="1:9" ht="12.75" customHeight="1" x14ac:dyDescent="0.2">
      <c r="A45" s="241" t="s">
        <v>39</v>
      </c>
      <c r="B45" s="241"/>
      <c r="C45" s="241"/>
      <c r="D45" s="241"/>
      <c r="E45" s="241"/>
      <c r="F45" s="241"/>
      <c r="G45" s="8">
        <v>38</v>
      </c>
      <c r="H45" s="91">
        <f>SUM(H46:H52)</f>
        <v>0</v>
      </c>
      <c r="I45" s="91">
        <f>SUM(I46:I52)</f>
        <v>0</v>
      </c>
    </row>
    <row r="46" spans="1:9" ht="12.75" customHeight="1" x14ac:dyDescent="0.2">
      <c r="A46" s="240" t="s">
        <v>40</v>
      </c>
      <c r="B46" s="240"/>
      <c r="C46" s="240"/>
      <c r="D46" s="240"/>
      <c r="E46" s="240"/>
      <c r="F46" s="240"/>
      <c r="G46" s="7">
        <v>39</v>
      </c>
      <c r="H46" s="90">
        <v>0</v>
      </c>
      <c r="I46" s="90">
        <v>0</v>
      </c>
    </row>
    <row r="47" spans="1:9" ht="12.75" customHeight="1" x14ac:dyDescent="0.2">
      <c r="A47" s="240" t="s">
        <v>41</v>
      </c>
      <c r="B47" s="240"/>
      <c r="C47" s="240"/>
      <c r="D47" s="240"/>
      <c r="E47" s="240"/>
      <c r="F47" s="240"/>
      <c r="G47" s="7">
        <v>40</v>
      </c>
      <c r="H47" s="90">
        <v>0</v>
      </c>
      <c r="I47" s="90">
        <v>0</v>
      </c>
    </row>
    <row r="48" spans="1:9" ht="12.75" customHeight="1" x14ac:dyDescent="0.2">
      <c r="A48" s="240" t="s">
        <v>42</v>
      </c>
      <c r="B48" s="240"/>
      <c r="C48" s="240"/>
      <c r="D48" s="240"/>
      <c r="E48" s="240"/>
      <c r="F48" s="240"/>
      <c r="G48" s="7">
        <v>41</v>
      </c>
      <c r="H48" s="90">
        <v>0</v>
      </c>
      <c r="I48" s="90">
        <v>0</v>
      </c>
    </row>
    <row r="49" spans="1:9" ht="12.75" customHeight="1" x14ac:dyDescent="0.2">
      <c r="A49" s="240" t="s">
        <v>43</v>
      </c>
      <c r="B49" s="240"/>
      <c r="C49" s="240"/>
      <c r="D49" s="240"/>
      <c r="E49" s="240"/>
      <c r="F49" s="240"/>
      <c r="G49" s="7">
        <v>42</v>
      </c>
      <c r="H49" s="90">
        <v>0</v>
      </c>
      <c r="I49" s="90">
        <v>0</v>
      </c>
    </row>
    <row r="50" spans="1:9" ht="12.75" customHeight="1" x14ac:dyDescent="0.2">
      <c r="A50" s="240" t="s">
        <v>44</v>
      </c>
      <c r="B50" s="240"/>
      <c r="C50" s="240"/>
      <c r="D50" s="240"/>
      <c r="E50" s="240"/>
      <c r="F50" s="240"/>
      <c r="G50" s="7">
        <v>43</v>
      </c>
      <c r="H50" s="90">
        <v>0</v>
      </c>
      <c r="I50" s="90">
        <v>0</v>
      </c>
    </row>
    <row r="51" spans="1:9" ht="12.75" customHeight="1" x14ac:dyDescent="0.2">
      <c r="A51" s="240" t="s">
        <v>45</v>
      </c>
      <c r="B51" s="240"/>
      <c r="C51" s="240"/>
      <c r="D51" s="240"/>
      <c r="E51" s="240"/>
      <c r="F51" s="240"/>
      <c r="G51" s="7">
        <v>44</v>
      </c>
      <c r="H51" s="90">
        <v>0</v>
      </c>
      <c r="I51" s="90">
        <v>0</v>
      </c>
    </row>
    <row r="52" spans="1:9" ht="12.75" customHeight="1" x14ac:dyDescent="0.2">
      <c r="A52" s="240" t="s">
        <v>46</v>
      </c>
      <c r="B52" s="240"/>
      <c r="C52" s="240"/>
      <c r="D52" s="240"/>
      <c r="E52" s="240"/>
      <c r="F52" s="240"/>
      <c r="G52" s="7">
        <v>45</v>
      </c>
      <c r="H52" s="90">
        <v>0</v>
      </c>
      <c r="I52" s="90">
        <v>0</v>
      </c>
    </row>
    <row r="53" spans="1:9" ht="12.75" customHeight="1" x14ac:dyDescent="0.2">
      <c r="A53" s="241" t="s">
        <v>47</v>
      </c>
      <c r="B53" s="241"/>
      <c r="C53" s="241"/>
      <c r="D53" s="241"/>
      <c r="E53" s="241"/>
      <c r="F53" s="241"/>
      <c r="G53" s="8">
        <v>46</v>
      </c>
      <c r="H53" s="91">
        <f>SUM(H54:H59)</f>
        <v>837376.63</v>
      </c>
      <c r="I53" s="91">
        <f>SUM(I54:I59)</f>
        <v>1004367.19</v>
      </c>
    </row>
    <row r="54" spans="1:9" ht="12.75" customHeight="1" x14ac:dyDescent="0.2">
      <c r="A54" s="240" t="s">
        <v>48</v>
      </c>
      <c r="B54" s="240"/>
      <c r="C54" s="240"/>
      <c r="D54" s="240"/>
      <c r="E54" s="240"/>
      <c r="F54" s="240"/>
      <c r="G54" s="7">
        <v>47</v>
      </c>
      <c r="H54" s="90">
        <v>477381.11</v>
      </c>
      <c r="I54" s="90">
        <v>694324.56</v>
      </c>
    </row>
    <row r="55" spans="1:9" ht="12.75" customHeight="1" x14ac:dyDescent="0.2">
      <c r="A55" s="240" t="s">
        <v>49</v>
      </c>
      <c r="B55" s="240"/>
      <c r="C55" s="240"/>
      <c r="D55" s="240"/>
      <c r="E55" s="240"/>
      <c r="F55" s="240"/>
      <c r="G55" s="7">
        <v>48</v>
      </c>
      <c r="H55" s="90">
        <v>0</v>
      </c>
      <c r="I55" s="90">
        <v>0</v>
      </c>
    </row>
    <row r="56" spans="1:9" ht="12.75" customHeight="1" x14ac:dyDescent="0.2">
      <c r="A56" s="240" t="s">
        <v>50</v>
      </c>
      <c r="B56" s="240"/>
      <c r="C56" s="240"/>
      <c r="D56" s="240"/>
      <c r="E56" s="240"/>
      <c r="F56" s="240"/>
      <c r="G56" s="7">
        <v>49</v>
      </c>
      <c r="H56" s="90">
        <v>8453.4500000000007</v>
      </c>
      <c r="I56" s="90">
        <v>20375.18</v>
      </c>
    </row>
    <row r="57" spans="1:9" ht="12.75" customHeight="1" x14ac:dyDescent="0.2">
      <c r="A57" s="240" t="s">
        <v>51</v>
      </c>
      <c r="B57" s="240"/>
      <c r="C57" s="240"/>
      <c r="D57" s="240"/>
      <c r="E57" s="240"/>
      <c r="F57" s="240"/>
      <c r="G57" s="7">
        <v>50</v>
      </c>
      <c r="H57" s="90">
        <v>9002.31</v>
      </c>
      <c r="I57" s="90">
        <v>2738.95</v>
      </c>
    </row>
    <row r="58" spans="1:9" ht="12.75" customHeight="1" x14ac:dyDescent="0.2">
      <c r="A58" s="240" t="s">
        <v>52</v>
      </c>
      <c r="B58" s="240"/>
      <c r="C58" s="240"/>
      <c r="D58" s="240"/>
      <c r="E58" s="240"/>
      <c r="F58" s="240"/>
      <c r="G58" s="7">
        <v>51</v>
      </c>
      <c r="H58" s="90">
        <v>60011.14</v>
      </c>
      <c r="I58" s="90">
        <v>6913.32</v>
      </c>
    </row>
    <row r="59" spans="1:9" ht="12.75" customHeight="1" x14ac:dyDescent="0.2">
      <c r="A59" s="240" t="s">
        <v>53</v>
      </c>
      <c r="B59" s="240"/>
      <c r="C59" s="240"/>
      <c r="D59" s="240"/>
      <c r="E59" s="240"/>
      <c r="F59" s="240"/>
      <c r="G59" s="7">
        <v>52</v>
      </c>
      <c r="H59" s="90">
        <v>282528.62</v>
      </c>
      <c r="I59" s="90">
        <v>280015.18</v>
      </c>
    </row>
    <row r="60" spans="1:9" ht="12.75" customHeight="1" x14ac:dyDescent="0.2">
      <c r="A60" s="241" t="s">
        <v>54</v>
      </c>
      <c r="B60" s="241"/>
      <c r="C60" s="241"/>
      <c r="D60" s="241"/>
      <c r="E60" s="241"/>
      <c r="F60" s="241"/>
      <c r="G60" s="8">
        <v>53</v>
      </c>
      <c r="H60" s="91">
        <f>SUM(H61:H69)</f>
        <v>139819996.12</v>
      </c>
      <c r="I60" s="91">
        <f>SUM(I61:I69)</f>
        <v>139813596.11000001</v>
      </c>
    </row>
    <row r="61" spans="1:9" ht="12.75" customHeight="1" x14ac:dyDescent="0.2">
      <c r="A61" s="240" t="s">
        <v>23</v>
      </c>
      <c r="B61" s="240"/>
      <c r="C61" s="240"/>
      <c r="D61" s="240"/>
      <c r="E61" s="240"/>
      <c r="F61" s="240"/>
      <c r="G61" s="7">
        <v>54</v>
      </c>
      <c r="H61" s="90">
        <v>0</v>
      </c>
      <c r="I61" s="90">
        <v>0</v>
      </c>
    </row>
    <row r="62" spans="1:9" ht="27.6" customHeight="1" x14ac:dyDescent="0.2">
      <c r="A62" s="240" t="s">
        <v>24</v>
      </c>
      <c r="B62" s="240"/>
      <c r="C62" s="240"/>
      <c r="D62" s="240"/>
      <c r="E62" s="240"/>
      <c r="F62" s="240"/>
      <c r="G62" s="7">
        <v>55</v>
      </c>
      <c r="H62" s="90">
        <v>0</v>
      </c>
      <c r="I62" s="90">
        <v>0</v>
      </c>
    </row>
    <row r="63" spans="1:9" ht="12.75" customHeight="1" x14ac:dyDescent="0.2">
      <c r="A63" s="240" t="s">
        <v>25</v>
      </c>
      <c r="B63" s="240"/>
      <c r="C63" s="240"/>
      <c r="D63" s="240"/>
      <c r="E63" s="240"/>
      <c r="F63" s="240"/>
      <c r="G63" s="7">
        <v>56</v>
      </c>
      <c r="H63" s="90">
        <v>524485.97</v>
      </c>
      <c r="I63" s="90">
        <v>524485.97</v>
      </c>
    </row>
    <row r="64" spans="1:9" ht="25.9" customHeight="1" x14ac:dyDescent="0.2">
      <c r="A64" s="240" t="s">
        <v>55</v>
      </c>
      <c r="B64" s="240"/>
      <c r="C64" s="240"/>
      <c r="D64" s="240"/>
      <c r="E64" s="240"/>
      <c r="F64" s="240"/>
      <c r="G64" s="7">
        <v>57</v>
      </c>
      <c r="H64" s="90">
        <v>0</v>
      </c>
      <c r="I64" s="90">
        <v>0</v>
      </c>
    </row>
    <row r="65" spans="1:9" ht="21.6" customHeight="1" x14ac:dyDescent="0.2">
      <c r="A65" s="240" t="s">
        <v>27</v>
      </c>
      <c r="B65" s="240"/>
      <c r="C65" s="240"/>
      <c r="D65" s="240"/>
      <c r="E65" s="240"/>
      <c r="F65" s="240"/>
      <c r="G65" s="7">
        <v>58</v>
      </c>
      <c r="H65" s="90">
        <v>0</v>
      </c>
      <c r="I65" s="90">
        <v>0</v>
      </c>
    </row>
    <row r="66" spans="1:9" ht="21.6" customHeight="1" x14ac:dyDescent="0.2">
      <c r="A66" s="240" t="s">
        <v>28</v>
      </c>
      <c r="B66" s="240"/>
      <c r="C66" s="240"/>
      <c r="D66" s="240"/>
      <c r="E66" s="240"/>
      <c r="F66" s="240"/>
      <c r="G66" s="7">
        <v>59</v>
      </c>
      <c r="H66" s="90">
        <v>0</v>
      </c>
      <c r="I66" s="90">
        <v>0</v>
      </c>
    </row>
    <row r="67" spans="1:9" ht="12.75" customHeight="1" x14ac:dyDescent="0.2">
      <c r="A67" s="240" t="s">
        <v>29</v>
      </c>
      <c r="B67" s="240"/>
      <c r="C67" s="240"/>
      <c r="D67" s="240"/>
      <c r="E67" s="240"/>
      <c r="F67" s="240"/>
      <c r="G67" s="7">
        <v>60</v>
      </c>
      <c r="H67" s="90">
        <v>18983090.719999999</v>
      </c>
      <c r="I67" s="90">
        <v>18983090.719999999</v>
      </c>
    </row>
    <row r="68" spans="1:9" ht="12.75" customHeight="1" x14ac:dyDescent="0.2">
      <c r="A68" s="240" t="s">
        <v>30</v>
      </c>
      <c r="B68" s="240"/>
      <c r="C68" s="240"/>
      <c r="D68" s="240"/>
      <c r="E68" s="240"/>
      <c r="F68" s="240"/>
      <c r="G68" s="7">
        <v>61</v>
      </c>
      <c r="H68" s="90">
        <v>120312419.43000001</v>
      </c>
      <c r="I68" s="90">
        <v>120306019.42</v>
      </c>
    </row>
    <row r="69" spans="1:9" ht="12.75" customHeight="1" x14ac:dyDescent="0.2">
      <c r="A69" s="240" t="s">
        <v>56</v>
      </c>
      <c r="B69" s="240"/>
      <c r="C69" s="240"/>
      <c r="D69" s="240"/>
      <c r="E69" s="240"/>
      <c r="F69" s="240"/>
      <c r="G69" s="7">
        <v>62</v>
      </c>
      <c r="H69" s="90">
        <v>0</v>
      </c>
      <c r="I69" s="90">
        <v>0</v>
      </c>
    </row>
    <row r="70" spans="1:9" ht="12.75" customHeight="1" x14ac:dyDescent="0.2">
      <c r="A70" s="240" t="s">
        <v>57</v>
      </c>
      <c r="B70" s="240"/>
      <c r="C70" s="240"/>
      <c r="D70" s="240"/>
      <c r="E70" s="240"/>
      <c r="F70" s="240"/>
      <c r="G70" s="7">
        <v>63</v>
      </c>
      <c r="H70" s="90">
        <v>5473950.7400000002</v>
      </c>
      <c r="I70" s="90">
        <v>5129702.7699999996</v>
      </c>
    </row>
    <row r="71" spans="1:9" ht="12.75" customHeight="1" x14ac:dyDescent="0.2">
      <c r="A71" s="256" t="s">
        <v>58</v>
      </c>
      <c r="B71" s="256"/>
      <c r="C71" s="256"/>
      <c r="D71" s="256"/>
      <c r="E71" s="256"/>
      <c r="F71" s="256"/>
      <c r="G71" s="7">
        <v>64</v>
      </c>
      <c r="H71" s="90">
        <v>231184.35</v>
      </c>
      <c r="I71" s="90">
        <v>401097.04</v>
      </c>
    </row>
    <row r="72" spans="1:9" ht="12.75" customHeight="1" x14ac:dyDescent="0.2">
      <c r="A72" s="242" t="s">
        <v>302</v>
      </c>
      <c r="B72" s="242"/>
      <c r="C72" s="242"/>
      <c r="D72" s="242"/>
      <c r="E72" s="242"/>
      <c r="F72" s="242"/>
      <c r="G72" s="8">
        <v>65</v>
      </c>
      <c r="H72" s="91">
        <f>H8+H9+H44+H71</f>
        <v>952488286.49000001</v>
      </c>
      <c r="I72" s="91">
        <f>I8+I9+I44+I71</f>
        <v>952649954.88999999</v>
      </c>
    </row>
    <row r="73" spans="1:9" ht="12.75" customHeight="1" x14ac:dyDescent="0.2">
      <c r="A73" s="256" t="s">
        <v>59</v>
      </c>
      <c r="B73" s="256"/>
      <c r="C73" s="256"/>
      <c r="D73" s="256"/>
      <c r="E73" s="256"/>
      <c r="F73" s="256"/>
      <c r="G73" s="7">
        <v>66</v>
      </c>
      <c r="H73" s="90">
        <v>0</v>
      </c>
      <c r="I73" s="90">
        <v>0</v>
      </c>
    </row>
    <row r="74" spans="1:9" x14ac:dyDescent="0.2">
      <c r="A74" s="258" t="s">
        <v>60</v>
      </c>
      <c r="B74" s="259"/>
      <c r="C74" s="259"/>
      <c r="D74" s="259"/>
      <c r="E74" s="259"/>
      <c r="F74" s="259"/>
      <c r="G74" s="259"/>
      <c r="H74" s="259"/>
      <c r="I74" s="259"/>
    </row>
    <row r="75" spans="1:9" ht="24.75" customHeight="1" x14ac:dyDescent="0.2">
      <c r="A75" s="242" t="s">
        <v>439</v>
      </c>
      <c r="B75" s="242"/>
      <c r="C75" s="242"/>
      <c r="D75" s="242"/>
      <c r="E75" s="242"/>
      <c r="F75" s="242"/>
      <c r="G75" s="8">
        <v>67</v>
      </c>
      <c r="H75" s="92">
        <f>H76+H77+H78+H84+H85+H92+H95+H98</f>
        <v>940235250.99000001</v>
      </c>
      <c r="I75" s="92">
        <f>I76+I77+I78+I84+I85+I92+I95+I98</f>
        <v>940323130.63999999</v>
      </c>
    </row>
    <row r="76" spans="1:9" ht="12.75" customHeight="1" x14ac:dyDescent="0.2">
      <c r="A76" s="240" t="s">
        <v>61</v>
      </c>
      <c r="B76" s="240"/>
      <c r="C76" s="240"/>
      <c r="D76" s="240"/>
      <c r="E76" s="240"/>
      <c r="F76" s="240"/>
      <c r="G76" s="7">
        <v>68</v>
      </c>
      <c r="H76" s="90">
        <v>21766540.579999998</v>
      </c>
      <c r="I76" s="90">
        <v>21766540.579999998</v>
      </c>
    </row>
    <row r="77" spans="1:9" ht="12.75" customHeight="1" x14ac:dyDescent="0.2">
      <c r="A77" s="240" t="s">
        <v>62</v>
      </c>
      <c r="B77" s="240"/>
      <c r="C77" s="240"/>
      <c r="D77" s="240"/>
      <c r="E77" s="240"/>
      <c r="F77" s="240"/>
      <c r="G77" s="7">
        <v>69</v>
      </c>
      <c r="H77" s="90">
        <v>8917849.9000000004</v>
      </c>
      <c r="I77" s="90">
        <v>9105197.1300000008</v>
      </c>
    </row>
    <row r="78" spans="1:9" ht="12.75" customHeight="1" x14ac:dyDescent="0.2">
      <c r="A78" s="241" t="s">
        <v>63</v>
      </c>
      <c r="B78" s="241"/>
      <c r="C78" s="241"/>
      <c r="D78" s="241"/>
      <c r="E78" s="241"/>
      <c r="F78" s="241"/>
      <c r="G78" s="8">
        <v>70</v>
      </c>
      <c r="H78" s="92">
        <f>SUM(H79:H83)</f>
        <v>1652223.06</v>
      </c>
      <c r="I78" s="92">
        <f>SUM(I79:I83)</f>
        <v>1652223.06</v>
      </c>
    </row>
    <row r="79" spans="1:9" ht="12.75" customHeight="1" x14ac:dyDescent="0.2">
      <c r="A79" s="240" t="s">
        <v>64</v>
      </c>
      <c r="B79" s="240"/>
      <c r="C79" s="240"/>
      <c r="D79" s="240"/>
      <c r="E79" s="240"/>
      <c r="F79" s="240"/>
      <c r="G79" s="7">
        <v>71</v>
      </c>
      <c r="H79" s="90">
        <v>1652223.06</v>
      </c>
      <c r="I79" s="90">
        <v>1652223.06</v>
      </c>
    </row>
    <row r="80" spans="1:9" ht="12.75" customHeight="1" x14ac:dyDescent="0.2">
      <c r="A80" s="240" t="s">
        <v>65</v>
      </c>
      <c r="B80" s="240"/>
      <c r="C80" s="240"/>
      <c r="D80" s="240"/>
      <c r="E80" s="240"/>
      <c r="F80" s="240"/>
      <c r="G80" s="7">
        <v>72</v>
      </c>
      <c r="H80" s="90">
        <v>30179992.390000001</v>
      </c>
      <c r="I80" s="90">
        <v>29713679.59</v>
      </c>
    </row>
    <row r="81" spans="1:9" ht="12.75" customHeight="1" x14ac:dyDescent="0.2">
      <c r="A81" s="240" t="s">
        <v>66</v>
      </c>
      <c r="B81" s="240"/>
      <c r="C81" s="240"/>
      <c r="D81" s="240"/>
      <c r="E81" s="240"/>
      <c r="F81" s="240"/>
      <c r="G81" s="7">
        <v>73</v>
      </c>
      <c r="H81" s="90">
        <v>-30179992.390000001</v>
      </c>
      <c r="I81" s="90">
        <v>-29713679.59</v>
      </c>
    </row>
    <row r="82" spans="1:9" ht="12.75" customHeight="1" x14ac:dyDescent="0.2">
      <c r="A82" s="240" t="s">
        <v>67</v>
      </c>
      <c r="B82" s="240"/>
      <c r="C82" s="240"/>
      <c r="D82" s="240"/>
      <c r="E82" s="240"/>
      <c r="F82" s="240"/>
      <c r="G82" s="7">
        <v>74</v>
      </c>
      <c r="H82" s="90">
        <v>0</v>
      </c>
      <c r="I82" s="90">
        <v>0</v>
      </c>
    </row>
    <row r="83" spans="1:9" ht="12.75" customHeight="1" x14ac:dyDescent="0.2">
      <c r="A83" s="240" t="s">
        <v>68</v>
      </c>
      <c r="B83" s="240"/>
      <c r="C83" s="240"/>
      <c r="D83" s="240"/>
      <c r="E83" s="240"/>
      <c r="F83" s="240"/>
      <c r="G83" s="7">
        <v>75</v>
      </c>
      <c r="H83" s="90">
        <v>0</v>
      </c>
      <c r="I83" s="90">
        <v>0</v>
      </c>
    </row>
    <row r="84" spans="1:9" ht="12.75" customHeight="1" x14ac:dyDescent="0.2">
      <c r="A84" s="257" t="s">
        <v>69</v>
      </c>
      <c r="B84" s="257"/>
      <c r="C84" s="257"/>
      <c r="D84" s="257"/>
      <c r="E84" s="257"/>
      <c r="F84" s="257"/>
      <c r="G84" s="20">
        <v>76</v>
      </c>
      <c r="H84" s="93">
        <v>0</v>
      </c>
      <c r="I84" s="93">
        <v>0</v>
      </c>
    </row>
    <row r="85" spans="1:9" ht="12.75" customHeight="1" x14ac:dyDescent="0.2">
      <c r="A85" s="241" t="s">
        <v>429</v>
      </c>
      <c r="B85" s="241"/>
      <c r="C85" s="241"/>
      <c r="D85" s="241"/>
      <c r="E85" s="241"/>
      <c r="F85" s="241"/>
      <c r="G85" s="8">
        <v>77</v>
      </c>
      <c r="H85" s="91">
        <f>H86+H87+H88+H89+H90+H91</f>
        <v>-621077.68999999994</v>
      </c>
      <c r="I85" s="91">
        <f>I86+I87+I88+I89+I90+I91</f>
        <v>-649603.73</v>
      </c>
    </row>
    <row r="86" spans="1:9" ht="25.5" customHeight="1" x14ac:dyDescent="0.2">
      <c r="A86" s="240" t="s">
        <v>424</v>
      </c>
      <c r="B86" s="240"/>
      <c r="C86" s="240"/>
      <c r="D86" s="240"/>
      <c r="E86" s="240"/>
      <c r="F86" s="240"/>
      <c r="G86" s="7">
        <v>78</v>
      </c>
      <c r="H86" s="90">
        <v>-638453.49</v>
      </c>
      <c r="I86" s="90">
        <v>-717682.59</v>
      </c>
    </row>
    <row r="87" spans="1:9" ht="12.75" customHeight="1" x14ac:dyDescent="0.2">
      <c r="A87" s="240" t="s">
        <v>70</v>
      </c>
      <c r="B87" s="240"/>
      <c r="C87" s="240"/>
      <c r="D87" s="240"/>
      <c r="E87" s="240"/>
      <c r="F87" s="240"/>
      <c r="G87" s="7">
        <v>79</v>
      </c>
      <c r="H87" s="90">
        <v>17375.8</v>
      </c>
      <c r="I87" s="90">
        <v>68078.86</v>
      </c>
    </row>
    <row r="88" spans="1:9" ht="12.75" customHeight="1" x14ac:dyDescent="0.2">
      <c r="A88" s="240" t="s">
        <v>71</v>
      </c>
      <c r="B88" s="240"/>
      <c r="C88" s="240"/>
      <c r="D88" s="240"/>
      <c r="E88" s="240"/>
      <c r="F88" s="240"/>
      <c r="G88" s="7">
        <v>80</v>
      </c>
      <c r="H88" s="90">
        <v>0</v>
      </c>
      <c r="I88" s="90">
        <v>0</v>
      </c>
    </row>
    <row r="89" spans="1:9" ht="12.75" customHeight="1" x14ac:dyDescent="0.2">
      <c r="A89" s="240" t="s">
        <v>346</v>
      </c>
      <c r="B89" s="240"/>
      <c r="C89" s="240"/>
      <c r="D89" s="240"/>
      <c r="E89" s="240"/>
      <c r="F89" s="240"/>
      <c r="G89" s="7">
        <v>81</v>
      </c>
      <c r="H89" s="90">
        <v>0</v>
      </c>
      <c r="I89" s="90">
        <v>0</v>
      </c>
    </row>
    <row r="90" spans="1:9" ht="26.25" customHeight="1" x14ac:dyDescent="0.2">
      <c r="A90" s="240" t="s">
        <v>347</v>
      </c>
      <c r="B90" s="240"/>
      <c r="C90" s="240"/>
      <c r="D90" s="240"/>
      <c r="E90" s="240"/>
      <c r="F90" s="240"/>
      <c r="G90" s="7">
        <v>82</v>
      </c>
      <c r="H90" s="90">
        <v>0</v>
      </c>
      <c r="I90" s="90">
        <v>0</v>
      </c>
    </row>
    <row r="91" spans="1:9" x14ac:dyDescent="0.2">
      <c r="A91" s="240" t="s">
        <v>425</v>
      </c>
      <c r="B91" s="240"/>
      <c r="C91" s="240"/>
      <c r="D91" s="240"/>
      <c r="E91" s="240"/>
      <c r="F91" s="240"/>
      <c r="G91" s="7">
        <v>83</v>
      </c>
      <c r="H91" s="90">
        <v>0</v>
      </c>
      <c r="I91" s="90">
        <v>0</v>
      </c>
    </row>
    <row r="92" spans="1:9" ht="12.75" customHeight="1" x14ac:dyDescent="0.2">
      <c r="A92" s="241" t="s">
        <v>430</v>
      </c>
      <c r="B92" s="241"/>
      <c r="C92" s="241"/>
      <c r="D92" s="241"/>
      <c r="E92" s="241"/>
      <c r="F92" s="241"/>
      <c r="G92" s="8">
        <v>84</v>
      </c>
      <c r="H92" s="91">
        <f>H93-H94</f>
        <v>880011893.25999999</v>
      </c>
      <c r="I92" s="91">
        <f>I93-I94</f>
        <v>908986027.94000006</v>
      </c>
    </row>
    <row r="93" spans="1:9" ht="12.75" customHeight="1" x14ac:dyDescent="0.2">
      <c r="A93" s="240" t="s">
        <v>72</v>
      </c>
      <c r="B93" s="240"/>
      <c r="C93" s="240"/>
      <c r="D93" s="240"/>
      <c r="E93" s="240"/>
      <c r="F93" s="240"/>
      <c r="G93" s="7">
        <v>85</v>
      </c>
      <c r="H93" s="90">
        <v>880011893.25999999</v>
      </c>
      <c r="I93" s="90">
        <v>908986027.94000006</v>
      </c>
    </row>
    <row r="94" spans="1:9" ht="12.75" customHeight="1" x14ac:dyDescent="0.2">
      <c r="A94" s="240" t="s">
        <v>73</v>
      </c>
      <c r="B94" s="240"/>
      <c r="C94" s="240"/>
      <c r="D94" s="240"/>
      <c r="E94" s="240"/>
      <c r="F94" s="240"/>
      <c r="G94" s="7">
        <v>86</v>
      </c>
      <c r="H94" s="90">
        <v>0</v>
      </c>
      <c r="I94" s="90">
        <v>0</v>
      </c>
    </row>
    <row r="95" spans="1:9" ht="12.75" customHeight="1" x14ac:dyDescent="0.2">
      <c r="A95" s="241" t="s">
        <v>431</v>
      </c>
      <c r="B95" s="241"/>
      <c r="C95" s="241"/>
      <c r="D95" s="241"/>
      <c r="E95" s="241"/>
      <c r="F95" s="241"/>
      <c r="G95" s="8">
        <v>87</v>
      </c>
      <c r="H95" s="91">
        <f>H96-H97</f>
        <v>28507821.879999999</v>
      </c>
      <c r="I95" s="91">
        <f>I96-I97</f>
        <v>-537254.34</v>
      </c>
    </row>
    <row r="96" spans="1:9" ht="12.75" customHeight="1" x14ac:dyDescent="0.2">
      <c r="A96" s="240" t="s">
        <v>74</v>
      </c>
      <c r="B96" s="240"/>
      <c r="C96" s="240"/>
      <c r="D96" s="240"/>
      <c r="E96" s="240"/>
      <c r="F96" s="240"/>
      <c r="G96" s="7">
        <v>88</v>
      </c>
      <c r="H96" s="90">
        <v>28507821.879999999</v>
      </c>
      <c r="I96" s="90">
        <v>0</v>
      </c>
    </row>
    <row r="97" spans="1:9" ht="12.75" customHeight="1" x14ac:dyDescent="0.2">
      <c r="A97" s="240" t="s">
        <v>75</v>
      </c>
      <c r="B97" s="240"/>
      <c r="C97" s="240"/>
      <c r="D97" s="240"/>
      <c r="E97" s="240"/>
      <c r="F97" s="240"/>
      <c r="G97" s="7">
        <v>89</v>
      </c>
      <c r="H97" s="90">
        <v>0</v>
      </c>
      <c r="I97" s="90">
        <v>537254.34</v>
      </c>
    </row>
    <row r="98" spans="1:9" ht="12.75" customHeight="1" x14ac:dyDescent="0.2">
      <c r="A98" s="240" t="s">
        <v>76</v>
      </c>
      <c r="B98" s="240"/>
      <c r="C98" s="240"/>
      <c r="D98" s="240"/>
      <c r="E98" s="240"/>
      <c r="F98" s="240"/>
      <c r="G98" s="7">
        <v>90</v>
      </c>
      <c r="H98" s="90">
        <v>0</v>
      </c>
      <c r="I98" s="90">
        <v>0</v>
      </c>
    </row>
    <row r="99" spans="1:9" ht="12.75" customHeight="1" x14ac:dyDescent="0.2">
      <c r="A99" s="242" t="s">
        <v>432</v>
      </c>
      <c r="B99" s="242"/>
      <c r="C99" s="242"/>
      <c r="D99" s="242"/>
      <c r="E99" s="242"/>
      <c r="F99" s="242"/>
      <c r="G99" s="8">
        <v>91</v>
      </c>
      <c r="H99" s="91">
        <f>SUM(H100:H105)</f>
        <v>3182104.6</v>
      </c>
      <c r="I99" s="91">
        <f>SUM(I100:I105)</f>
        <v>3182104.6</v>
      </c>
    </row>
    <row r="100" spans="1:9" ht="12.75" customHeight="1" x14ac:dyDescent="0.2">
      <c r="A100" s="240" t="s">
        <v>77</v>
      </c>
      <c r="B100" s="240"/>
      <c r="C100" s="240"/>
      <c r="D100" s="240"/>
      <c r="E100" s="240"/>
      <c r="F100" s="240"/>
      <c r="G100" s="7">
        <v>92</v>
      </c>
      <c r="H100" s="90">
        <v>357267</v>
      </c>
      <c r="I100" s="90">
        <v>357267</v>
      </c>
    </row>
    <row r="101" spans="1:9" ht="12.75" customHeight="1" x14ac:dyDescent="0.2">
      <c r="A101" s="240" t="s">
        <v>78</v>
      </c>
      <c r="B101" s="240"/>
      <c r="C101" s="240"/>
      <c r="D101" s="240"/>
      <c r="E101" s="240"/>
      <c r="F101" s="240"/>
      <c r="G101" s="7">
        <v>93</v>
      </c>
      <c r="H101" s="90">
        <v>0</v>
      </c>
      <c r="I101" s="90">
        <v>0</v>
      </c>
    </row>
    <row r="102" spans="1:9" ht="12.75" customHeight="1" x14ac:dyDescent="0.2">
      <c r="A102" s="240" t="s">
        <v>79</v>
      </c>
      <c r="B102" s="240"/>
      <c r="C102" s="240"/>
      <c r="D102" s="240"/>
      <c r="E102" s="240"/>
      <c r="F102" s="240"/>
      <c r="G102" s="7">
        <v>94</v>
      </c>
      <c r="H102" s="90">
        <v>0</v>
      </c>
      <c r="I102" s="90">
        <v>0</v>
      </c>
    </row>
    <row r="103" spans="1:9" ht="12.75" customHeight="1" x14ac:dyDescent="0.2">
      <c r="A103" s="240" t="s">
        <v>80</v>
      </c>
      <c r="B103" s="240"/>
      <c r="C103" s="240"/>
      <c r="D103" s="240"/>
      <c r="E103" s="240"/>
      <c r="F103" s="240"/>
      <c r="G103" s="7">
        <v>95</v>
      </c>
      <c r="H103" s="90">
        <v>0</v>
      </c>
      <c r="I103" s="90">
        <v>0</v>
      </c>
    </row>
    <row r="104" spans="1:9" ht="12.75" customHeight="1" x14ac:dyDescent="0.2">
      <c r="A104" s="240" t="s">
        <v>81</v>
      </c>
      <c r="B104" s="240"/>
      <c r="C104" s="240"/>
      <c r="D104" s="240"/>
      <c r="E104" s="240"/>
      <c r="F104" s="240"/>
      <c r="G104" s="7">
        <v>96</v>
      </c>
      <c r="H104" s="90">
        <v>0</v>
      </c>
      <c r="I104" s="90">
        <v>0</v>
      </c>
    </row>
    <row r="105" spans="1:9" ht="12.75" customHeight="1" x14ac:dyDescent="0.2">
      <c r="A105" s="240" t="s">
        <v>82</v>
      </c>
      <c r="B105" s="240"/>
      <c r="C105" s="240"/>
      <c r="D105" s="240"/>
      <c r="E105" s="240"/>
      <c r="F105" s="240"/>
      <c r="G105" s="7">
        <v>97</v>
      </c>
      <c r="H105" s="90">
        <v>2824837.6</v>
      </c>
      <c r="I105" s="90">
        <v>2824837.6</v>
      </c>
    </row>
    <row r="106" spans="1:9" ht="12.75" customHeight="1" x14ac:dyDescent="0.2">
      <c r="A106" s="242" t="s">
        <v>433</v>
      </c>
      <c r="B106" s="242"/>
      <c r="C106" s="242"/>
      <c r="D106" s="242"/>
      <c r="E106" s="242"/>
      <c r="F106" s="242"/>
      <c r="G106" s="8">
        <v>98</v>
      </c>
      <c r="H106" s="91">
        <f>SUM(H107:H117)</f>
        <v>57517.73</v>
      </c>
      <c r="I106" s="91">
        <f>SUM(I107:I117)</f>
        <v>77385.94</v>
      </c>
    </row>
    <row r="107" spans="1:9" ht="12.75" customHeight="1" x14ac:dyDescent="0.2">
      <c r="A107" s="240" t="s">
        <v>83</v>
      </c>
      <c r="B107" s="240"/>
      <c r="C107" s="240"/>
      <c r="D107" s="240"/>
      <c r="E107" s="240"/>
      <c r="F107" s="240"/>
      <c r="G107" s="7">
        <v>99</v>
      </c>
      <c r="H107" s="90">
        <v>0</v>
      </c>
      <c r="I107" s="90">
        <v>0</v>
      </c>
    </row>
    <row r="108" spans="1:9" ht="24.6" customHeight="1" x14ac:dyDescent="0.2">
      <c r="A108" s="240" t="s">
        <v>84</v>
      </c>
      <c r="B108" s="240"/>
      <c r="C108" s="240"/>
      <c r="D108" s="240"/>
      <c r="E108" s="240"/>
      <c r="F108" s="240"/>
      <c r="G108" s="7">
        <v>100</v>
      </c>
      <c r="H108" s="90">
        <v>0</v>
      </c>
      <c r="I108" s="90">
        <v>0</v>
      </c>
    </row>
    <row r="109" spans="1:9" ht="12.75" customHeight="1" x14ac:dyDescent="0.2">
      <c r="A109" s="240" t="s">
        <v>85</v>
      </c>
      <c r="B109" s="240"/>
      <c r="C109" s="240"/>
      <c r="D109" s="240"/>
      <c r="E109" s="240"/>
      <c r="F109" s="240"/>
      <c r="G109" s="7">
        <v>101</v>
      </c>
      <c r="H109" s="90">
        <v>0</v>
      </c>
      <c r="I109" s="90">
        <v>0</v>
      </c>
    </row>
    <row r="110" spans="1:9" ht="21.6" customHeight="1" x14ac:dyDescent="0.2">
      <c r="A110" s="240" t="s">
        <v>86</v>
      </c>
      <c r="B110" s="240"/>
      <c r="C110" s="240"/>
      <c r="D110" s="240"/>
      <c r="E110" s="240"/>
      <c r="F110" s="240"/>
      <c r="G110" s="7">
        <v>102</v>
      </c>
      <c r="H110" s="90">
        <v>0</v>
      </c>
      <c r="I110" s="90">
        <v>0</v>
      </c>
    </row>
    <row r="111" spans="1:9" ht="12.75" customHeight="1" x14ac:dyDescent="0.2">
      <c r="A111" s="240" t="s">
        <v>87</v>
      </c>
      <c r="B111" s="240"/>
      <c r="C111" s="240"/>
      <c r="D111" s="240"/>
      <c r="E111" s="240"/>
      <c r="F111" s="240"/>
      <c r="G111" s="7">
        <v>103</v>
      </c>
      <c r="H111" s="90">
        <v>0</v>
      </c>
      <c r="I111" s="90">
        <v>0</v>
      </c>
    </row>
    <row r="112" spans="1:9" ht="12.75" customHeight="1" x14ac:dyDescent="0.2">
      <c r="A112" s="240" t="s">
        <v>88</v>
      </c>
      <c r="B112" s="240"/>
      <c r="C112" s="240"/>
      <c r="D112" s="240"/>
      <c r="E112" s="240"/>
      <c r="F112" s="240"/>
      <c r="G112" s="7">
        <v>104</v>
      </c>
      <c r="H112" s="90">
        <v>0</v>
      </c>
      <c r="I112" s="90">
        <v>0</v>
      </c>
    </row>
    <row r="113" spans="1:9" ht="12.75" customHeight="1" x14ac:dyDescent="0.2">
      <c r="A113" s="240" t="s">
        <v>89</v>
      </c>
      <c r="B113" s="240"/>
      <c r="C113" s="240"/>
      <c r="D113" s="240"/>
      <c r="E113" s="240"/>
      <c r="F113" s="240"/>
      <c r="G113" s="7">
        <v>105</v>
      </c>
      <c r="H113" s="90">
        <v>0</v>
      </c>
      <c r="I113" s="90">
        <v>0</v>
      </c>
    </row>
    <row r="114" spans="1:9" ht="12.75" customHeight="1" x14ac:dyDescent="0.2">
      <c r="A114" s="240" t="s">
        <v>90</v>
      </c>
      <c r="B114" s="240"/>
      <c r="C114" s="240"/>
      <c r="D114" s="240"/>
      <c r="E114" s="240"/>
      <c r="F114" s="240"/>
      <c r="G114" s="7">
        <v>106</v>
      </c>
      <c r="H114" s="90">
        <v>0</v>
      </c>
      <c r="I114" s="90">
        <v>0</v>
      </c>
    </row>
    <row r="115" spans="1:9" ht="12.75" customHeight="1" x14ac:dyDescent="0.2">
      <c r="A115" s="240" t="s">
        <v>91</v>
      </c>
      <c r="B115" s="240"/>
      <c r="C115" s="240"/>
      <c r="D115" s="240"/>
      <c r="E115" s="240"/>
      <c r="F115" s="240"/>
      <c r="G115" s="7">
        <v>107</v>
      </c>
      <c r="H115" s="90">
        <v>0</v>
      </c>
      <c r="I115" s="90">
        <v>0</v>
      </c>
    </row>
    <row r="116" spans="1:9" ht="12.75" customHeight="1" x14ac:dyDescent="0.2">
      <c r="A116" s="240" t="s">
        <v>92</v>
      </c>
      <c r="B116" s="240"/>
      <c r="C116" s="240"/>
      <c r="D116" s="240"/>
      <c r="E116" s="240"/>
      <c r="F116" s="240"/>
      <c r="G116" s="7">
        <v>108</v>
      </c>
      <c r="H116" s="90">
        <v>57517.73</v>
      </c>
      <c r="I116" s="90">
        <v>77385.94</v>
      </c>
    </row>
    <row r="117" spans="1:9" ht="12.75" customHeight="1" x14ac:dyDescent="0.2">
      <c r="A117" s="240" t="s">
        <v>93</v>
      </c>
      <c r="B117" s="240"/>
      <c r="C117" s="240"/>
      <c r="D117" s="240"/>
      <c r="E117" s="240"/>
      <c r="F117" s="240"/>
      <c r="G117" s="7">
        <v>109</v>
      </c>
      <c r="H117" s="90">
        <v>0</v>
      </c>
      <c r="I117" s="90">
        <v>0</v>
      </c>
    </row>
    <row r="118" spans="1:9" ht="12.75" customHeight="1" x14ac:dyDescent="0.2">
      <c r="A118" s="242" t="s">
        <v>434</v>
      </c>
      <c r="B118" s="242"/>
      <c r="C118" s="242"/>
      <c r="D118" s="242"/>
      <c r="E118" s="242"/>
      <c r="F118" s="242"/>
      <c r="G118" s="8">
        <v>110</v>
      </c>
      <c r="H118" s="91">
        <f>SUM(H119:H132)</f>
        <v>7828802.71</v>
      </c>
      <c r="I118" s="91">
        <f>SUM(I119:I132)</f>
        <v>8228774.4500000002</v>
      </c>
    </row>
    <row r="119" spans="1:9" ht="12.75" customHeight="1" x14ac:dyDescent="0.2">
      <c r="A119" s="240" t="s">
        <v>83</v>
      </c>
      <c r="B119" s="240"/>
      <c r="C119" s="240"/>
      <c r="D119" s="240"/>
      <c r="E119" s="240"/>
      <c r="F119" s="240"/>
      <c r="G119" s="7">
        <v>111</v>
      </c>
      <c r="H119" s="90">
        <v>46164.13</v>
      </c>
      <c r="I119" s="90">
        <v>95095.44</v>
      </c>
    </row>
    <row r="120" spans="1:9" ht="22.15" customHeight="1" x14ac:dyDescent="0.2">
      <c r="A120" s="240" t="s">
        <v>84</v>
      </c>
      <c r="B120" s="240"/>
      <c r="C120" s="240"/>
      <c r="D120" s="240"/>
      <c r="E120" s="240"/>
      <c r="F120" s="240"/>
      <c r="G120" s="7">
        <v>112</v>
      </c>
      <c r="H120" s="90">
        <v>0</v>
      </c>
      <c r="I120" s="90">
        <v>0</v>
      </c>
    </row>
    <row r="121" spans="1:9" ht="12.75" customHeight="1" x14ac:dyDescent="0.2">
      <c r="A121" s="240" t="s">
        <v>85</v>
      </c>
      <c r="B121" s="240"/>
      <c r="C121" s="240"/>
      <c r="D121" s="240"/>
      <c r="E121" s="240"/>
      <c r="F121" s="240"/>
      <c r="G121" s="7">
        <v>113</v>
      </c>
      <c r="H121" s="90">
        <v>0</v>
      </c>
      <c r="I121" s="90">
        <v>0</v>
      </c>
    </row>
    <row r="122" spans="1:9" ht="23.45" customHeight="1" x14ac:dyDescent="0.2">
      <c r="A122" s="240" t="s">
        <v>86</v>
      </c>
      <c r="B122" s="240"/>
      <c r="C122" s="240"/>
      <c r="D122" s="240"/>
      <c r="E122" s="240"/>
      <c r="F122" s="240"/>
      <c r="G122" s="7">
        <v>114</v>
      </c>
      <c r="H122" s="90">
        <v>0</v>
      </c>
      <c r="I122" s="90">
        <v>0</v>
      </c>
    </row>
    <row r="123" spans="1:9" ht="12.75" customHeight="1" x14ac:dyDescent="0.2">
      <c r="A123" s="240" t="s">
        <v>87</v>
      </c>
      <c r="B123" s="240"/>
      <c r="C123" s="240"/>
      <c r="D123" s="240"/>
      <c r="E123" s="240"/>
      <c r="F123" s="240"/>
      <c r="G123" s="7">
        <v>115</v>
      </c>
      <c r="H123" s="90">
        <v>0</v>
      </c>
      <c r="I123" s="90">
        <v>0</v>
      </c>
    </row>
    <row r="124" spans="1:9" ht="12.75" customHeight="1" x14ac:dyDescent="0.2">
      <c r="A124" s="240" t="s">
        <v>88</v>
      </c>
      <c r="B124" s="240"/>
      <c r="C124" s="240"/>
      <c r="D124" s="240"/>
      <c r="E124" s="240"/>
      <c r="F124" s="240"/>
      <c r="G124" s="7">
        <v>116</v>
      </c>
      <c r="H124" s="90">
        <v>0</v>
      </c>
      <c r="I124" s="90">
        <v>0</v>
      </c>
    </row>
    <row r="125" spans="1:9" ht="12.75" customHeight="1" x14ac:dyDescent="0.2">
      <c r="A125" s="240" t="s">
        <v>89</v>
      </c>
      <c r="B125" s="240"/>
      <c r="C125" s="240"/>
      <c r="D125" s="240"/>
      <c r="E125" s="240"/>
      <c r="F125" s="240"/>
      <c r="G125" s="7">
        <v>117</v>
      </c>
      <c r="H125" s="90">
        <v>158129.07999999999</v>
      </c>
      <c r="I125" s="90">
        <v>136890.46</v>
      </c>
    </row>
    <row r="126" spans="1:9" ht="12.75" customHeight="1" x14ac:dyDescent="0.2">
      <c r="A126" s="240" t="s">
        <v>90</v>
      </c>
      <c r="B126" s="240"/>
      <c r="C126" s="240"/>
      <c r="D126" s="240"/>
      <c r="E126" s="240"/>
      <c r="F126" s="240"/>
      <c r="G126" s="7">
        <v>118</v>
      </c>
      <c r="H126" s="90">
        <v>639715.39</v>
      </c>
      <c r="I126" s="90">
        <v>927841.98</v>
      </c>
    </row>
    <row r="127" spans="1:9" x14ac:dyDescent="0.2">
      <c r="A127" s="240" t="s">
        <v>91</v>
      </c>
      <c r="B127" s="240"/>
      <c r="C127" s="240"/>
      <c r="D127" s="240"/>
      <c r="E127" s="240"/>
      <c r="F127" s="240"/>
      <c r="G127" s="7">
        <v>119</v>
      </c>
      <c r="H127" s="90">
        <v>0</v>
      </c>
      <c r="I127" s="90">
        <v>0</v>
      </c>
    </row>
    <row r="128" spans="1:9" x14ac:dyDescent="0.2">
      <c r="A128" s="240" t="s">
        <v>94</v>
      </c>
      <c r="B128" s="240"/>
      <c r="C128" s="240"/>
      <c r="D128" s="240"/>
      <c r="E128" s="240"/>
      <c r="F128" s="240"/>
      <c r="G128" s="7">
        <v>120</v>
      </c>
      <c r="H128" s="90">
        <v>300562.84000000003</v>
      </c>
      <c r="I128" s="90">
        <v>318713.65000000002</v>
      </c>
    </row>
    <row r="129" spans="1:9" x14ac:dyDescent="0.2">
      <c r="A129" s="240" t="s">
        <v>95</v>
      </c>
      <c r="B129" s="240"/>
      <c r="C129" s="240"/>
      <c r="D129" s="240"/>
      <c r="E129" s="240"/>
      <c r="F129" s="240"/>
      <c r="G129" s="7">
        <v>121</v>
      </c>
      <c r="H129" s="90">
        <v>2822200.68</v>
      </c>
      <c r="I129" s="90">
        <v>2886133.74</v>
      </c>
    </row>
    <row r="130" spans="1:9" x14ac:dyDescent="0.2">
      <c r="A130" s="240" t="s">
        <v>96</v>
      </c>
      <c r="B130" s="240"/>
      <c r="C130" s="240"/>
      <c r="D130" s="240"/>
      <c r="E130" s="240"/>
      <c r="F130" s="240"/>
      <c r="G130" s="7">
        <v>122</v>
      </c>
      <c r="H130" s="90">
        <v>2370674.8199999998</v>
      </c>
      <c r="I130" s="90">
        <v>2367743.41</v>
      </c>
    </row>
    <row r="131" spans="1:9" x14ac:dyDescent="0.2">
      <c r="A131" s="240" t="s">
        <v>97</v>
      </c>
      <c r="B131" s="240"/>
      <c r="C131" s="240"/>
      <c r="D131" s="240"/>
      <c r="E131" s="240"/>
      <c r="F131" s="240"/>
      <c r="G131" s="7">
        <v>123</v>
      </c>
      <c r="H131" s="90">
        <v>0</v>
      </c>
      <c r="I131" s="90">
        <v>0</v>
      </c>
    </row>
    <row r="132" spans="1:9" x14ac:dyDescent="0.2">
      <c r="A132" s="240" t="s">
        <v>98</v>
      </c>
      <c r="B132" s="240"/>
      <c r="C132" s="240"/>
      <c r="D132" s="240"/>
      <c r="E132" s="240"/>
      <c r="F132" s="240"/>
      <c r="G132" s="7">
        <v>124</v>
      </c>
      <c r="H132" s="90">
        <v>1491355.77</v>
      </c>
      <c r="I132" s="90">
        <v>1496355.77</v>
      </c>
    </row>
    <row r="133" spans="1:9" ht="22.15" customHeight="1" x14ac:dyDescent="0.2">
      <c r="A133" s="256" t="s">
        <v>99</v>
      </c>
      <c r="B133" s="256"/>
      <c r="C133" s="256"/>
      <c r="D133" s="256"/>
      <c r="E133" s="256"/>
      <c r="F133" s="256"/>
      <c r="G133" s="7">
        <v>125</v>
      </c>
      <c r="H133" s="90">
        <v>1184610.46</v>
      </c>
      <c r="I133" s="90">
        <v>838559.26</v>
      </c>
    </row>
    <row r="134" spans="1:9" ht="12.75" customHeight="1" x14ac:dyDescent="0.2">
      <c r="A134" s="242" t="s">
        <v>435</v>
      </c>
      <c r="B134" s="242"/>
      <c r="C134" s="242"/>
      <c r="D134" s="242"/>
      <c r="E134" s="242"/>
      <c r="F134" s="242"/>
      <c r="G134" s="8">
        <v>126</v>
      </c>
      <c r="H134" s="91">
        <f>H75+H99+H106+H118+H133</f>
        <v>952488286.49000001</v>
      </c>
      <c r="I134" s="91">
        <f>I75+I99+I106+I118+I133</f>
        <v>952649954.88999999</v>
      </c>
    </row>
    <row r="135" spans="1:9" x14ac:dyDescent="0.2">
      <c r="A135" s="256" t="s">
        <v>100</v>
      </c>
      <c r="B135" s="256"/>
      <c r="C135" s="256"/>
      <c r="D135" s="256"/>
      <c r="E135" s="256"/>
      <c r="F135" s="256"/>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Normal="115" zoomScaleSheetLayoutView="100" workbookViewId="0">
      <pane ySplit="7" topLeftCell="A63" activePane="bottomLeft" state="frozen"/>
      <selection sqref="A1:C1"/>
      <selection pane="bottomLeft" sqref="A1:C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60" t="s">
        <v>102</v>
      </c>
      <c r="B1" s="261"/>
      <c r="C1" s="261"/>
      <c r="D1" s="261"/>
      <c r="E1" s="261"/>
      <c r="F1" s="261"/>
      <c r="G1" s="261"/>
      <c r="H1" s="261"/>
      <c r="I1" s="261"/>
    </row>
    <row r="2" spans="1:11" x14ac:dyDescent="0.2">
      <c r="A2" s="262" t="s">
        <v>460</v>
      </c>
      <c r="B2" s="263"/>
      <c r="C2" s="263"/>
      <c r="D2" s="263"/>
      <c r="E2" s="263"/>
      <c r="F2" s="263"/>
      <c r="G2" s="263"/>
      <c r="H2" s="263"/>
      <c r="I2" s="263"/>
    </row>
    <row r="3" spans="1:11" x14ac:dyDescent="0.2">
      <c r="A3" s="264" t="s">
        <v>438</v>
      </c>
      <c r="B3" s="265"/>
      <c r="C3" s="265"/>
      <c r="D3" s="265"/>
      <c r="E3" s="265"/>
      <c r="F3" s="265"/>
      <c r="G3" s="265"/>
      <c r="H3" s="265"/>
      <c r="I3" s="265"/>
      <c r="J3" s="266"/>
      <c r="K3" s="266"/>
    </row>
    <row r="4" spans="1:11" x14ac:dyDescent="0.2">
      <c r="A4" s="267" t="s">
        <v>615</v>
      </c>
      <c r="B4" s="268"/>
      <c r="C4" s="268"/>
      <c r="D4" s="268"/>
      <c r="E4" s="268"/>
      <c r="F4" s="268"/>
      <c r="G4" s="268"/>
      <c r="H4" s="268"/>
      <c r="I4" s="268"/>
      <c r="J4" s="269"/>
      <c r="K4" s="269"/>
    </row>
    <row r="5" spans="1:11" ht="22.15" customHeight="1" x14ac:dyDescent="0.2">
      <c r="A5" s="270" t="s">
        <v>2</v>
      </c>
      <c r="B5" s="271"/>
      <c r="C5" s="271"/>
      <c r="D5" s="271"/>
      <c r="E5" s="271"/>
      <c r="F5" s="271"/>
      <c r="G5" s="270" t="s">
        <v>103</v>
      </c>
      <c r="H5" s="272" t="s">
        <v>299</v>
      </c>
      <c r="I5" s="273"/>
      <c r="J5" s="272" t="s">
        <v>278</v>
      </c>
      <c r="K5" s="273"/>
    </row>
    <row r="6" spans="1:11" x14ac:dyDescent="0.2">
      <c r="A6" s="271"/>
      <c r="B6" s="271"/>
      <c r="C6" s="271"/>
      <c r="D6" s="271"/>
      <c r="E6" s="271"/>
      <c r="F6" s="271"/>
      <c r="G6" s="271"/>
      <c r="H6" s="23" t="s">
        <v>292</v>
      </c>
      <c r="I6" s="23" t="s">
        <v>293</v>
      </c>
      <c r="J6" s="23" t="s">
        <v>292</v>
      </c>
      <c r="K6" s="23" t="s">
        <v>293</v>
      </c>
    </row>
    <row r="7" spans="1:11" x14ac:dyDescent="0.2">
      <c r="A7" s="276">
        <v>1</v>
      </c>
      <c r="B7" s="277"/>
      <c r="C7" s="277"/>
      <c r="D7" s="277"/>
      <c r="E7" s="277"/>
      <c r="F7" s="277"/>
      <c r="G7" s="24">
        <v>2</v>
      </c>
      <c r="H7" s="23">
        <v>3</v>
      </c>
      <c r="I7" s="23">
        <v>4</v>
      </c>
      <c r="J7" s="23">
        <v>5</v>
      </c>
      <c r="K7" s="23">
        <v>6</v>
      </c>
    </row>
    <row r="8" spans="1:11" ht="12.75" customHeight="1" x14ac:dyDescent="0.2">
      <c r="A8" s="274" t="s">
        <v>348</v>
      </c>
      <c r="B8" s="274"/>
      <c r="C8" s="274"/>
      <c r="D8" s="274"/>
      <c r="E8" s="274"/>
      <c r="F8" s="274"/>
      <c r="G8" s="8">
        <v>1</v>
      </c>
      <c r="H8" s="94">
        <f>SUM(H9:H13)</f>
        <v>1331061.68</v>
      </c>
      <c r="I8" s="94">
        <f>SUM(I9:I13)</f>
        <v>1331061.68</v>
      </c>
      <c r="J8" s="94">
        <f>SUM(J9:J13)</f>
        <v>1482846.99</v>
      </c>
      <c r="K8" s="94">
        <f>SUM(K9:K13)</f>
        <v>1482846.99</v>
      </c>
    </row>
    <row r="9" spans="1:11" ht="12.75" customHeight="1" x14ac:dyDescent="0.2">
      <c r="A9" s="240" t="s">
        <v>115</v>
      </c>
      <c r="B9" s="240"/>
      <c r="C9" s="240"/>
      <c r="D9" s="240"/>
      <c r="E9" s="240"/>
      <c r="F9" s="240"/>
      <c r="G9" s="7">
        <v>2</v>
      </c>
      <c r="H9" s="95">
        <v>1185927.33</v>
      </c>
      <c r="I9" s="95">
        <v>1185927.33</v>
      </c>
      <c r="J9" s="95">
        <v>1158610.8999999999</v>
      </c>
      <c r="K9" s="95">
        <v>1158610.8999999999</v>
      </c>
    </row>
    <row r="10" spans="1:11" ht="12.75" customHeight="1" x14ac:dyDescent="0.2">
      <c r="A10" s="240" t="s">
        <v>436</v>
      </c>
      <c r="B10" s="240"/>
      <c r="C10" s="240"/>
      <c r="D10" s="240"/>
      <c r="E10" s="240"/>
      <c r="F10" s="240"/>
      <c r="G10" s="7">
        <v>3</v>
      </c>
      <c r="H10" s="95">
        <v>109812.62</v>
      </c>
      <c r="I10" s="95">
        <v>109812.62</v>
      </c>
      <c r="J10" s="95">
        <v>114576.55</v>
      </c>
      <c r="K10" s="95">
        <v>114576.55</v>
      </c>
    </row>
    <row r="11" spans="1:11" ht="12.75" customHeight="1" x14ac:dyDescent="0.2">
      <c r="A11" s="240" t="s">
        <v>116</v>
      </c>
      <c r="B11" s="240"/>
      <c r="C11" s="240"/>
      <c r="D11" s="240"/>
      <c r="E11" s="240"/>
      <c r="F11" s="240"/>
      <c r="G11" s="7">
        <v>4</v>
      </c>
      <c r="H11" s="95">
        <v>0</v>
      </c>
      <c r="I11" s="95">
        <v>0</v>
      </c>
      <c r="J11" s="95">
        <v>0</v>
      </c>
      <c r="K11" s="95">
        <v>0</v>
      </c>
    </row>
    <row r="12" spans="1:11" ht="12.75" customHeight="1" x14ac:dyDescent="0.2">
      <c r="A12" s="240" t="s">
        <v>117</v>
      </c>
      <c r="B12" s="240"/>
      <c r="C12" s="240"/>
      <c r="D12" s="240"/>
      <c r="E12" s="240"/>
      <c r="F12" s="240"/>
      <c r="G12" s="7">
        <v>5</v>
      </c>
      <c r="H12" s="95">
        <v>0</v>
      </c>
      <c r="I12" s="95">
        <v>0</v>
      </c>
      <c r="J12" s="95">
        <v>0</v>
      </c>
      <c r="K12" s="95">
        <v>0</v>
      </c>
    </row>
    <row r="13" spans="1:11" ht="12.75" customHeight="1" x14ac:dyDescent="0.2">
      <c r="A13" s="240" t="s">
        <v>118</v>
      </c>
      <c r="B13" s="240"/>
      <c r="C13" s="240"/>
      <c r="D13" s="240"/>
      <c r="E13" s="240"/>
      <c r="F13" s="240"/>
      <c r="G13" s="7">
        <v>6</v>
      </c>
      <c r="H13" s="95">
        <v>35321.730000000003</v>
      </c>
      <c r="I13" s="95">
        <v>35321.730000000003</v>
      </c>
      <c r="J13" s="95">
        <v>209659.54</v>
      </c>
      <c r="K13" s="95">
        <v>209659.54</v>
      </c>
    </row>
    <row r="14" spans="1:11" ht="12.75" customHeight="1" x14ac:dyDescent="0.2">
      <c r="A14" s="274" t="s">
        <v>349</v>
      </c>
      <c r="B14" s="274"/>
      <c r="C14" s="274"/>
      <c r="D14" s="274"/>
      <c r="E14" s="274"/>
      <c r="F14" s="274"/>
      <c r="G14" s="8">
        <v>7</v>
      </c>
      <c r="H14" s="94">
        <f>H15+H16+H20+H24+H25+H26+H29+H36</f>
        <v>2519738.4300000002</v>
      </c>
      <c r="I14" s="94">
        <f>I15+I16+I20+I24+I25+I26+I29+I36</f>
        <v>2519738.4300000002</v>
      </c>
      <c r="J14" s="94">
        <f>J15+J16+J20+J24+J25+J26+J29+J36</f>
        <v>2678078.5699999998</v>
      </c>
      <c r="K14" s="94">
        <f>K15+K16+K20+K24+K25+K26+K29+K36</f>
        <v>2678078.5699999998</v>
      </c>
    </row>
    <row r="15" spans="1:11" ht="12.75" customHeight="1" x14ac:dyDescent="0.2">
      <c r="A15" s="240" t="s">
        <v>104</v>
      </c>
      <c r="B15" s="240"/>
      <c r="C15" s="240"/>
      <c r="D15" s="240"/>
      <c r="E15" s="240"/>
      <c r="F15" s="240"/>
      <c r="G15" s="7">
        <v>8</v>
      </c>
      <c r="H15" s="95">
        <v>0</v>
      </c>
      <c r="I15" s="95">
        <v>0</v>
      </c>
      <c r="J15" s="95">
        <v>0</v>
      </c>
      <c r="K15" s="95">
        <v>0</v>
      </c>
    </row>
    <row r="16" spans="1:11" ht="12.75" customHeight="1" x14ac:dyDescent="0.2">
      <c r="A16" s="241" t="s">
        <v>418</v>
      </c>
      <c r="B16" s="241"/>
      <c r="C16" s="241"/>
      <c r="D16" s="241"/>
      <c r="E16" s="241"/>
      <c r="F16" s="241"/>
      <c r="G16" s="8">
        <v>9</v>
      </c>
      <c r="H16" s="94">
        <f>SUM(H17:H19)</f>
        <v>655665.21</v>
      </c>
      <c r="I16" s="94">
        <f>SUM(I17:I19)</f>
        <v>655665.21</v>
      </c>
      <c r="J16" s="94">
        <f>SUM(J17:J19)</f>
        <v>724910.69</v>
      </c>
      <c r="K16" s="94">
        <f>SUM(K17:K19)</f>
        <v>724910.69</v>
      </c>
    </row>
    <row r="17" spans="1:11" ht="12.75" customHeight="1" x14ac:dyDescent="0.2">
      <c r="A17" s="275" t="s">
        <v>119</v>
      </c>
      <c r="B17" s="275"/>
      <c r="C17" s="275"/>
      <c r="D17" s="275"/>
      <c r="E17" s="275"/>
      <c r="F17" s="275"/>
      <c r="G17" s="7">
        <v>10</v>
      </c>
      <c r="H17" s="95">
        <v>74986.3</v>
      </c>
      <c r="I17" s="95">
        <v>74986.3</v>
      </c>
      <c r="J17" s="95">
        <v>44656.68</v>
      </c>
      <c r="K17" s="95">
        <v>44656.68</v>
      </c>
    </row>
    <row r="18" spans="1:11" ht="12.75" customHeight="1" x14ac:dyDescent="0.2">
      <c r="A18" s="275" t="s">
        <v>120</v>
      </c>
      <c r="B18" s="275"/>
      <c r="C18" s="275"/>
      <c r="D18" s="275"/>
      <c r="E18" s="275"/>
      <c r="F18" s="275"/>
      <c r="G18" s="7">
        <v>11</v>
      </c>
      <c r="H18" s="95">
        <v>0</v>
      </c>
      <c r="I18" s="95">
        <v>0</v>
      </c>
      <c r="J18" s="95">
        <v>0</v>
      </c>
      <c r="K18" s="95">
        <v>0</v>
      </c>
    </row>
    <row r="19" spans="1:11" ht="12.75" customHeight="1" x14ac:dyDescent="0.2">
      <c r="A19" s="275" t="s">
        <v>121</v>
      </c>
      <c r="B19" s="275"/>
      <c r="C19" s="275"/>
      <c r="D19" s="275"/>
      <c r="E19" s="275"/>
      <c r="F19" s="275"/>
      <c r="G19" s="7">
        <v>12</v>
      </c>
      <c r="H19" s="95">
        <v>580678.91</v>
      </c>
      <c r="I19" s="95">
        <v>580678.91</v>
      </c>
      <c r="J19" s="95">
        <v>680254.01</v>
      </c>
      <c r="K19" s="95">
        <v>680254.01</v>
      </c>
    </row>
    <row r="20" spans="1:11" ht="12.75" customHeight="1" x14ac:dyDescent="0.2">
      <c r="A20" s="241" t="s">
        <v>419</v>
      </c>
      <c r="B20" s="241"/>
      <c r="C20" s="241"/>
      <c r="D20" s="241"/>
      <c r="E20" s="241"/>
      <c r="F20" s="241"/>
      <c r="G20" s="8">
        <v>13</v>
      </c>
      <c r="H20" s="94">
        <f>SUM(H21:H23)</f>
        <v>573428.02</v>
      </c>
      <c r="I20" s="94">
        <f>SUM(I21:I23)</f>
        <v>573428.02</v>
      </c>
      <c r="J20" s="94">
        <f>SUM(J21:J23)</f>
        <v>744796.69</v>
      </c>
      <c r="K20" s="94">
        <f>SUM(K21:K23)</f>
        <v>744796.69</v>
      </c>
    </row>
    <row r="21" spans="1:11" ht="12.75" customHeight="1" x14ac:dyDescent="0.2">
      <c r="A21" s="275" t="s">
        <v>105</v>
      </c>
      <c r="B21" s="275"/>
      <c r="C21" s="275"/>
      <c r="D21" s="275"/>
      <c r="E21" s="275"/>
      <c r="F21" s="275"/>
      <c r="G21" s="7">
        <v>14</v>
      </c>
      <c r="H21" s="95">
        <v>323344.18</v>
      </c>
      <c r="I21" s="95">
        <v>323344.18</v>
      </c>
      <c r="J21" s="95">
        <v>420025.55</v>
      </c>
      <c r="K21" s="95">
        <v>420025.55</v>
      </c>
    </row>
    <row r="22" spans="1:11" ht="12.75" customHeight="1" x14ac:dyDescent="0.2">
      <c r="A22" s="275" t="s">
        <v>106</v>
      </c>
      <c r="B22" s="275"/>
      <c r="C22" s="275"/>
      <c r="D22" s="275"/>
      <c r="E22" s="275"/>
      <c r="F22" s="275"/>
      <c r="G22" s="7">
        <v>15</v>
      </c>
      <c r="H22" s="95">
        <v>170310.22</v>
      </c>
      <c r="I22" s="95">
        <v>170310.22</v>
      </c>
      <c r="J22" s="95">
        <v>221084.76</v>
      </c>
      <c r="K22" s="95">
        <v>221084.76</v>
      </c>
    </row>
    <row r="23" spans="1:11" ht="12.75" customHeight="1" x14ac:dyDescent="0.2">
      <c r="A23" s="275" t="s">
        <v>107</v>
      </c>
      <c r="B23" s="275"/>
      <c r="C23" s="275"/>
      <c r="D23" s="275"/>
      <c r="E23" s="275"/>
      <c r="F23" s="275"/>
      <c r="G23" s="7">
        <v>16</v>
      </c>
      <c r="H23" s="95">
        <v>79773.62</v>
      </c>
      <c r="I23" s="95">
        <v>79773.62</v>
      </c>
      <c r="J23" s="95">
        <v>103686.38</v>
      </c>
      <c r="K23" s="95">
        <v>103686.38</v>
      </c>
    </row>
    <row r="24" spans="1:11" ht="12.75" customHeight="1" x14ac:dyDescent="0.2">
      <c r="A24" s="240" t="s">
        <v>108</v>
      </c>
      <c r="B24" s="240"/>
      <c r="C24" s="240"/>
      <c r="D24" s="240"/>
      <c r="E24" s="240"/>
      <c r="F24" s="240"/>
      <c r="G24" s="7">
        <v>17</v>
      </c>
      <c r="H24" s="95">
        <v>526591.35</v>
      </c>
      <c r="I24" s="95">
        <v>526591.35</v>
      </c>
      <c r="J24" s="95">
        <v>523279.65</v>
      </c>
      <c r="K24" s="95">
        <v>523279.65</v>
      </c>
    </row>
    <row r="25" spans="1:11" ht="12.75" customHeight="1" x14ac:dyDescent="0.2">
      <c r="A25" s="240" t="s">
        <v>109</v>
      </c>
      <c r="B25" s="240"/>
      <c r="C25" s="240"/>
      <c r="D25" s="240"/>
      <c r="E25" s="240"/>
      <c r="F25" s="240"/>
      <c r="G25" s="7">
        <v>18</v>
      </c>
      <c r="H25" s="95">
        <v>764022.74</v>
      </c>
      <c r="I25" s="95">
        <v>764022.74</v>
      </c>
      <c r="J25" s="95">
        <v>685091.54</v>
      </c>
      <c r="K25" s="95">
        <v>685091.54</v>
      </c>
    </row>
    <row r="26" spans="1:11" ht="12.75" customHeight="1" x14ac:dyDescent="0.2">
      <c r="A26" s="241" t="s">
        <v>420</v>
      </c>
      <c r="B26" s="241"/>
      <c r="C26" s="241"/>
      <c r="D26" s="241"/>
      <c r="E26" s="241"/>
      <c r="F26" s="241"/>
      <c r="G26" s="8">
        <v>19</v>
      </c>
      <c r="H26" s="94">
        <f>H27+H28</f>
        <v>0</v>
      </c>
      <c r="I26" s="94">
        <f>I27+I28</f>
        <v>0</v>
      </c>
      <c r="J26" s="94">
        <f>J27+J28</f>
        <v>0</v>
      </c>
      <c r="K26" s="94">
        <f>K27+K28</f>
        <v>0</v>
      </c>
    </row>
    <row r="27" spans="1:11" ht="12.75" customHeight="1" x14ac:dyDescent="0.2">
      <c r="A27" s="275" t="s">
        <v>122</v>
      </c>
      <c r="B27" s="275"/>
      <c r="C27" s="275"/>
      <c r="D27" s="275"/>
      <c r="E27" s="275"/>
      <c r="F27" s="275"/>
      <c r="G27" s="7">
        <v>20</v>
      </c>
      <c r="H27" s="95">
        <v>0</v>
      </c>
      <c r="I27" s="95">
        <v>0</v>
      </c>
      <c r="J27" s="95">
        <v>0</v>
      </c>
      <c r="K27" s="95">
        <v>0</v>
      </c>
    </row>
    <row r="28" spans="1:11" ht="12.75" customHeight="1" x14ac:dyDescent="0.2">
      <c r="A28" s="275" t="s">
        <v>123</v>
      </c>
      <c r="B28" s="275"/>
      <c r="C28" s="275"/>
      <c r="D28" s="275"/>
      <c r="E28" s="275"/>
      <c r="F28" s="275"/>
      <c r="G28" s="7">
        <v>21</v>
      </c>
      <c r="H28" s="95">
        <v>0</v>
      </c>
      <c r="I28" s="95">
        <v>0</v>
      </c>
      <c r="J28" s="95">
        <v>0</v>
      </c>
      <c r="K28" s="95">
        <v>0</v>
      </c>
    </row>
    <row r="29" spans="1:11" ht="12.75" customHeight="1" x14ac:dyDescent="0.2">
      <c r="A29" s="241" t="s">
        <v>421</v>
      </c>
      <c r="B29" s="241"/>
      <c r="C29" s="241"/>
      <c r="D29" s="241"/>
      <c r="E29" s="241"/>
      <c r="F29" s="241"/>
      <c r="G29" s="8">
        <v>22</v>
      </c>
      <c r="H29" s="94">
        <f>SUM(H30:H35)</f>
        <v>0</v>
      </c>
      <c r="I29" s="94">
        <f>SUM(I30:I35)</f>
        <v>0</v>
      </c>
      <c r="J29" s="94">
        <f>SUM(J30:J35)</f>
        <v>0</v>
      </c>
      <c r="K29" s="94">
        <f>SUM(K30:K35)</f>
        <v>0</v>
      </c>
    </row>
    <row r="30" spans="1:11" ht="12.75" customHeight="1" x14ac:dyDescent="0.2">
      <c r="A30" s="275" t="s">
        <v>124</v>
      </c>
      <c r="B30" s="275"/>
      <c r="C30" s="275"/>
      <c r="D30" s="275"/>
      <c r="E30" s="275"/>
      <c r="F30" s="275"/>
      <c r="G30" s="7">
        <v>23</v>
      </c>
      <c r="H30" s="95">
        <v>0</v>
      </c>
      <c r="I30" s="95">
        <v>0</v>
      </c>
      <c r="J30" s="95">
        <v>0</v>
      </c>
      <c r="K30" s="95">
        <v>0</v>
      </c>
    </row>
    <row r="31" spans="1:11" ht="12.75" customHeight="1" x14ac:dyDescent="0.2">
      <c r="A31" s="275" t="s">
        <v>125</v>
      </c>
      <c r="B31" s="275"/>
      <c r="C31" s="275"/>
      <c r="D31" s="275"/>
      <c r="E31" s="275"/>
      <c r="F31" s="275"/>
      <c r="G31" s="7">
        <v>24</v>
      </c>
      <c r="H31" s="95">
        <v>0</v>
      </c>
      <c r="I31" s="95">
        <v>0</v>
      </c>
      <c r="J31" s="95">
        <v>0</v>
      </c>
      <c r="K31" s="95">
        <v>0</v>
      </c>
    </row>
    <row r="32" spans="1:11" ht="12.75" customHeight="1" x14ac:dyDescent="0.2">
      <c r="A32" s="275" t="s">
        <v>126</v>
      </c>
      <c r="B32" s="275"/>
      <c r="C32" s="275"/>
      <c r="D32" s="275"/>
      <c r="E32" s="275"/>
      <c r="F32" s="275"/>
      <c r="G32" s="7">
        <v>25</v>
      </c>
      <c r="H32" s="95">
        <v>0</v>
      </c>
      <c r="I32" s="95">
        <v>0</v>
      </c>
      <c r="J32" s="95">
        <v>0</v>
      </c>
      <c r="K32" s="95">
        <v>0</v>
      </c>
    </row>
    <row r="33" spans="1:11" ht="12.75" customHeight="1" x14ac:dyDescent="0.2">
      <c r="A33" s="275" t="s">
        <v>127</v>
      </c>
      <c r="B33" s="275"/>
      <c r="C33" s="275"/>
      <c r="D33" s="275"/>
      <c r="E33" s="275"/>
      <c r="F33" s="275"/>
      <c r="G33" s="7">
        <v>26</v>
      </c>
      <c r="H33" s="95">
        <v>0</v>
      </c>
      <c r="I33" s="95">
        <v>0</v>
      </c>
      <c r="J33" s="95">
        <v>0</v>
      </c>
      <c r="K33" s="95">
        <v>0</v>
      </c>
    </row>
    <row r="34" spans="1:11" ht="12.75" customHeight="1" x14ac:dyDescent="0.2">
      <c r="A34" s="275" t="s">
        <v>128</v>
      </c>
      <c r="B34" s="275"/>
      <c r="C34" s="275"/>
      <c r="D34" s="275"/>
      <c r="E34" s="275"/>
      <c r="F34" s="275"/>
      <c r="G34" s="7">
        <v>27</v>
      </c>
      <c r="H34" s="95">
        <v>0</v>
      </c>
      <c r="I34" s="95">
        <v>0</v>
      </c>
      <c r="J34" s="95">
        <v>0</v>
      </c>
      <c r="K34" s="95">
        <v>0</v>
      </c>
    </row>
    <row r="35" spans="1:11" ht="12.75" customHeight="1" x14ac:dyDescent="0.2">
      <c r="A35" s="275" t="s">
        <v>129</v>
      </c>
      <c r="B35" s="275"/>
      <c r="C35" s="275"/>
      <c r="D35" s="275"/>
      <c r="E35" s="275"/>
      <c r="F35" s="275"/>
      <c r="G35" s="7">
        <v>28</v>
      </c>
      <c r="H35" s="95">
        <v>0</v>
      </c>
      <c r="I35" s="95">
        <v>0</v>
      </c>
      <c r="J35" s="95">
        <v>0</v>
      </c>
      <c r="K35" s="95">
        <v>0</v>
      </c>
    </row>
    <row r="36" spans="1:11" ht="12.75" customHeight="1" x14ac:dyDescent="0.2">
      <c r="A36" s="240" t="s">
        <v>110</v>
      </c>
      <c r="B36" s="240"/>
      <c r="C36" s="240"/>
      <c r="D36" s="240"/>
      <c r="E36" s="240"/>
      <c r="F36" s="240"/>
      <c r="G36" s="7">
        <v>29</v>
      </c>
      <c r="H36" s="95">
        <v>31.11</v>
      </c>
      <c r="I36" s="95">
        <v>31.11</v>
      </c>
      <c r="J36" s="95">
        <v>0</v>
      </c>
      <c r="K36" s="95">
        <v>0</v>
      </c>
    </row>
    <row r="37" spans="1:11" ht="12.75" customHeight="1" x14ac:dyDescent="0.2">
      <c r="A37" s="274" t="s">
        <v>350</v>
      </c>
      <c r="B37" s="274"/>
      <c r="C37" s="274"/>
      <c r="D37" s="274"/>
      <c r="E37" s="274"/>
      <c r="F37" s="274"/>
      <c r="G37" s="8">
        <v>30</v>
      </c>
      <c r="H37" s="94">
        <f>SUM(H38:H47)</f>
        <v>915143.2</v>
      </c>
      <c r="I37" s="94">
        <f>SUM(I38:I47)</f>
        <v>915143.2</v>
      </c>
      <c r="J37" s="94">
        <f>SUM(J38:J47)</f>
        <v>659635.17000000004</v>
      </c>
      <c r="K37" s="94">
        <f>SUM(K38:K47)</f>
        <v>659635.17000000004</v>
      </c>
    </row>
    <row r="38" spans="1:11" ht="12.75" customHeight="1" x14ac:dyDescent="0.2">
      <c r="A38" s="240" t="s">
        <v>130</v>
      </c>
      <c r="B38" s="240"/>
      <c r="C38" s="240"/>
      <c r="D38" s="240"/>
      <c r="E38" s="240"/>
      <c r="F38" s="240"/>
      <c r="G38" s="7">
        <v>31</v>
      </c>
      <c r="H38" s="95">
        <v>0</v>
      </c>
      <c r="I38" s="95">
        <v>0</v>
      </c>
      <c r="J38" s="95">
        <v>0</v>
      </c>
      <c r="K38" s="95">
        <v>0</v>
      </c>
    </row>
    <row r="39" spans="1:11" ht="25.15" customHeight="1" x14ac:dyDescent="0.2">
      <c r="A39" s="240" t="s">
        <v>131</v>
      </c>
      <c r="B39" s="240"/>
      <c r="C39" s="240"/>
      <c r="D39" s="240"/>
      <c r="E39" s="240"/>
      <c r="F39" s="240"/>
      <c r="G39" s="7">
        <v>32</v>
      </c>
      <c r="H39" s="95">
        <v>0</v>
      </c>
      <c r="I39" s="95">
        <v>0</v>
      </c>
      <c r="J39" s="95">
        <v>0</v>
      </c>
      <c r="K39" s="95">
        <v>0</v>
      </c>
    </row>
    <row r="40" spans="1:11" ht="25.15" customHeight="1" x14ac:dyDescent="0.2">
      <c r="A40" s="240" t="s">
        <v>132</v>
      </c>
      <c r="B40" s="240"/>
      <c r="C40" s="240"/>
      <c r="D40" s="240"/>
      <c r="E40" s="240"/>
      <c r="F40" s="240"/>
      <c r="G40" s="7">
        <v>33</v>
      </c>
      <c r="H40" s="95">
        <v>120701.68</v>
      </c>
      <c r="I40" s="95">
        <v>120701.68</v>
      </c>
      <c r="J40" s="95">
        <v>43498.57</v>
      </c>
      <c r="K40" s="95">
        <v>43498.57</v>
      </c>
    </row>
    <row r="41" spans="1:11" ht="25.15" customHeight="1" x14ac:dyDescent="0.2">
      <c r="A41" s="240" t="s">
        <v>133</v>
      </c>
      <c r="B41" s="240"/>
      <c r="C41" s="240"/>
      <c r="D41" s="240"/>
      <c r="E41" s="240"/>
      <c r="F41" s="240"/>
      <c r="G41" s="7">
        <v>34</v>
      </c>
      <c r="H41" s="95">
        <v>0</v>
      </c>
      <c r="I41" s="95">
        <v>0</v>
      </c>
      <c r="J41" s="95">
        <v>0</v>
      </c>
      <c r="K41" s="95">
        <v>0</v>
      </c>
    </row>
    <row r="42" spans="1:11" ht="25.15" customHeight="1" x14ac:dyDescent="0.2">
      <c r="A42" s="240" t="s">
        <v>134</v>
      </c>
      <c r="B42" s="240"/>
      <c r="C42" s="240"/>
      <c r="D42" s="240"/>
      <c r="E42" s="240"/>
      <c r="F42" s="240"/>
      <c r="G42" s="7">
        <v>35</v>
      </c>
      <c r="H42" s="95">
        <v>0</v>
      </c>
      <c r="I42" s="95">
        <v>0</v>
      </c>
      <c r="J42" s="95">
        <v>0</v>
      </c>
      <c r="K42" s="95">
        <v>0</v>
      </c>
    </row>
    <row r="43" spans="1:11" ht="12.75" customHeight="1" x14ac:dyDescent="0.2">
      <c r="A43" s="240" t="s">
        <v>135</v>
      </c>
      <c r="B43" s="240"/>
      <c r="C43" s="240"/>
      <c r="D43" s="240"/>
      <c r="E43" s="240"/>
      <c r="F43" s="240"/>
      <c r="G43" s="7">
        <v>36</v>
      </c>
      <c r="H43" s="95">
        <v>0</v>
      </c>
      <c r="I43" s="95">
        <v>0</v>
      </c>
      <c r="J43" s="95">
        <v>0</v>
      </c>
      <c r="K43" s="95">
        <v>0</v>
      </c>
    </row>
    <row r="44" spans="1:11" ht="12.75" customHeight="1" x14ac:dyDescent="0.2">
      <c r="A44" s="240" t="s">
        <v>136</v>
      </c>
      <c r="B44" s="240"/>
      <c r="C44" s="240"/>
      <c r="D44" s="240"/>
      <c r="E44" s="240"/>
      <c r="F44" s="240"/>
      <c r="G44" s="7">
        <v>37</v>
      </c>
      <c r="H44" s="95">
        <v>794441.52</v>
      </c>
      <c r="I44" s="95">
        <v>794441.52</v>
      </c>
      <c r="J44" s="95">
        <v>616136.6</v>
      </c>
      <c r="K44" s="95">
        <v>616136.6</v>
      </c>
    </row>
    <row r="45" spans="1:11" ht="12.75" customHeight="1" x14ac:dyDescent="0.2">
      <c r="A45" s="240" t="s">
        <v>137</v>
      </c>
      <c r="B45" s="240"/>
      <c r="C45" s="240"/>
      <c r="D45" s="240"/>
      <c r="E45" s="240"/>
      <c r="F45" s="240"/>
      <c r="G45" s="7">
        <v>38</v>
      </c>
      <c r="H45" s="95">
        <v>0</v>
      </c>
      <c r="I45" s="95">
        <v>0</v>
      </c>
      <c r="J45" s="95">
        <v>0</v>
      </c>
      <c r="K45" s="95">
        <v>0</v>
      </c>
    </row>
    <row r="46" spans="1:11" ht="12.75" customHeight="1" x14ac:dyDescent="0.2">
      <c r="A46" s="240" t="s">
        <v>138</v>
      </c>
      <c r="B46" s="240"/>
      <c r="C46" s="240"/>
      <c r="D46" s="240"/>
      <c r="E46" s="240"/>
      <c r="F46" s="240"/>
      <c r="G46" s="7">
        <v>39</v>
      </c>
      <c r="H46" s="95">
        <v>0</v>
      </c>
      <c r="I46" s="95">
        <v>0</v>
      </c>
      <c r="J46" s="95">
        <v>0</v>
      </c>
      <c r="K46" s="95">
        <v>0</v>
      </c>
    </row>
    <row r="47" spans="1:11" ht="12.75" customHeight="1" x14ac:dyDescent="0.2">
      <c r="A47" s="240" t="s">
        <v>139</v>
      </c>
      <c r="B47" s="240"/>
      <c r="C47" s="240"/>
      <c r="D47" s="240"/>
      <c r="E47" s="240"/>
      <c r="F47" s="240"/>
      <c r="G47" s="7">
        <v>40</v>
      </c>
      <c r="H47" s="95">
        <v>0</v>
      </c>
      <c r="I47" s="95">
        <v>0</v>
      </c>
      <c r="J47" s="95">
        <v>0</v>
      </c>
      <c r="K47" s="95">
        <v>0</v>
      </c>
    </row>
    <row r="48" spans="1:11" ht="12.75" customHeight="1" x14ac:dyDescent="0.2">
      <c r="A48" s="274" t="s">
        <v>351</v>
      </c>
      <c r="B48" s="274"/>
      <c r="C48" s="274"/>
      <c r="D48" s="274"/>
      <c r="E48" s="274"/>
      <c r="F48" s="274"/>
      <c r="G48" s="8">
        <v>41</v>
      </c>
      <c r="H48" s="94">
        <f>SUM(H49:H55)</f>
        <v>2281.08</v>
      </c>
      <c r="I48" s="94">
        <f>SUM(I49:I55)</f>
        <v>2281.08</v>
      </c>
      <c r="J48" s="94">
        <f>SUM(J49:J55)</f>
        <v>1657.93</v>
      </c>
      <c r="K48" s="94">
        <f>SUM(K49:K55)</f>
        <v>1657.93</v>
      </c>
    </row>
    <row r="49" spans="1:11" ht="25.15" customHeight="1" x14ac:dyDescent="0.2">
      <c r="A49" s="240" t="s">
        <v>140</v>
      </c>
      <c r="B49" s="240"/>
      <c r="C49" s="240"/>
      <c r="D49" s="240"/>
      <c r="E49" s="240"/>
      <c r="F49" s="240"/>
      <c r="G49" s="7">
        <v>42</v>
      </c>
      <c r="H49" s="95">
        <v>712.2</v>
      </c>
      <c r="I49" s="95">
        <v>712.2</v>
      </c>
      <c r="J49" s="95">
        <v>363.16</v>
      </c>
      <c r="K49" s="95">
        <v>363.16</v>
      </c>
    </row>
    <row r="50" spans="1:11" ht="12.75" customHeight="1" x14ac:dyDescent="0.2">
      <c r="A50" s="278" t="s">
        <v>141</v>
      </c>
      <c r="B50" s="278"/>
      <c r="C50" s="278"/>
      <c r="D50" s="278"/>
      <c r="E50" s="278"/>
      <c r="F50" s="278"/>
      <c r="G50" s="7">
        <v>43</v>
      </c>
      <c r="H50" s="95">
        <v>0</v>
      </c>
      <c r="I50" s="95">
        <v>0</v>
      </c>
      <c r="J50" s="95">
        <v>0</v>
      </c>
      <c r="K50" s="95">
        <v>0</v>
      </c>
    </row>
    <row r="51" spans="1:11" ht="12.75" customHeight="1" x14ac:dyDescent="0.2">
      <c r="A51" s="278" t="s">
        <v>142</v>
      </c>
      <c r="B51" s="278"/>
      <c r="C51" s="278"/>
      <c r="D51" s="278"/>
      <c r="E51" s="278"/>
      <c r="F51" s="278"/>
      <c r="G51" s="7">
        <v>44</v>
      </c>
      <c r="H51" s="95">
        <v>1568.88</v>
      </c>
      <c r="I51" s="95">
        <v>1568.88</v>
      </c>
      <c r="J51" s="95">
        <v>1294.77</v>
      </c>
      <c r="K51" s="95">
        <v>1294.77</v>
      </c>
    </row>
    <row r="52" spans="1:11" ht="12.75" customHeight="1" x14ac:dyDescent="0.2">
      <c r="A52" s="278" t="s">
        <v>143</v>
      </c>
      <c r="B52" s="278"/>
      <c r="C52" s="278"/>
      <c r="D52" s="278"/>
      <c r="E52" s="278"/>
      <c r="F52" s="278"/>
      <c r="G52" s="7">
        <v>45</v>
      </c>
      <c r="H52" s="95">
        <v>0</v>
      </c>
      <c r="I52" s="95">
        <v>0</v>
      </c>
      <c r="J52" s="95">
        <v>0</v>
      </c>
      <c r="K52" s="95">
        <v>0</v>
      </c>
    </row>
    <row r="53" spans="1:11" ht="12.75" customHeight="1" x14ac:dyDescent="0.2">
      <c r="A53" s="278" t="s">
        <v>144</v>
      </c>
      <c r="B53" s="278"/>
      <c r="C53" s="278"/>
      <c r="D53" s="278"/>
      <c r="E53" s="278"/>
      <c r="F53" s="278"/>
      <c r="G53" s="7">
        <v>46</v>
      </c>
      <c r="H53" s="95">
        <v>0</v>
      </c>
      <c r="I53" s="95">
        <v>0</v>
      </c>
      <c r="J53" s="95">
        <v>0</v>
      </c>
      <c r="K53" s="95">
        <v>0</v>
      </c>
    </row>
    <row r="54" spans="1:11" ht="12.75" customHeight="1" x14ac:dyDescent="0.2">
      <c r="A54" s="278" t="s">
        <v>145</v>
      </c>
      <c r="B54" s="278"/>
      <c r="C54" s="278"/>
      <c r="D54" s="278"/>
      <c r="E54" s="278"/>
      <c r="F54" s="278"/>
      <c r="G54" s="7">
        <v>47</v>
      </c>
      <c r="H54" s="95">
        <v>0</v>
      </c>
      <c r="I54" s="95">
        <v>0</v>
      </c>
      <c r="J54" s="95">
        <v>0</v>
      </c>
      <c r="K54" s="95">
        <v>0</v>
      </c>
    </row>
    <row r="55" spans="1:11" ht="12.75" customHeight="1" x14ac:dyDescent="0.2">
      <c r="A55" s="278" t="s">
        <v>146</v>
      </c>
      <c r="B55" s="278"/>
      <c r="C55" s="278"/>
      <c r="D55" s="278"/>
      <c r="E55" s="278"/>
      <c r="F55" s="278"/>
      <c r="G55" s="7">
        <v>48</v>
      </c>
      <c r="H55" s="95">
        <v>0</v>
      </c>
      <c r="I55" s="95">
        <v>0</v>
      </c>
      <c r="J55" s="95">
        <v>0</v>
      </c>
      <c r="K55" s="95">
        <v>0</v>
      </c>
    </row>
    <row r="56" spans="1:11" ht="22.15" customHeight="1" x14ac:dyDescent="0.2">
      <c r="A56" s="280" t="s">
        <v>147</v>
      </c>
      <c r="B56" s="280"/>
      <c r="C56" s="280"/>
      <c r="D56" s="280"/>
      <c r="E56" s="280"/>
      <c r="F56" s="280"/>
      <c r="G56" s="7">
        <v>49</v>
      </c>
      <c r="H56" s="95">
        <v>0</v>
      </c>
      <c r="I56" s="95">
        <v>0</v>
      </c>
      <c r="J56" s="95">
        <v>0</v>
      </c>
      <c r="K56" s="95">
        <v>0</v>
      </c>
    </row>
    <row r="57" spans="1:11" ht="12.75" customHeight="1" x14ac:dyDescent="0.2">
      <c r="A57" s="280" t="s">
        <v>148</v>
      </c>
      <c r="B57" s="280"/>
      <c r="C57" s="280"/>
      <c r="D57" s="280"/>
      <c r="E57" s="280"/>
      <c r="F57" s="280"/>
      <c r="G57" s="7">
        <v>50</v>
      </c>
      <c r="H57" s="95">
        <v>0</v>
      </c>
      <c r="I57" s="95">
        <v>0</v>
      </c>
      <c r="J57" s="95">
        <v>0</v>
      </c>
      <c r="K57" s="95">
        <v>0</v>
      </c>
    </row>
    <row r="58" spans="1:11" ht="24.6" customHeight="1" x14ac:dyDescent="0.2">
      <c r="A58" s="280" t="s">
        <v>149</v>
      </c>
      <c r="B58" s="280"/>
      <c r="C58" s="280"/>
      <c r="D58" s="280"/>
      <c r="E58" s="280"/>
      <c r="F58" s="280"/>
      <c r="G58" s="7">
        <v>51</v>
      </c>
      <c r="H58" s="95">
        <v>0</v>
      </c>
      <c r="I58" s="95">
        <v>0</v>
      </c>
      <c r="J58" s="95">
        <v>0</v>
      </c>
      <c r="K58" s="95">
        <v>0</v>
      </c>
    </row>
    <row r="59" spans="1:11" ht="12.75" customHeight="1" x14ac:dyDescent="0.2">
      <c r="A59" s="280" t="s">
        <v>150</v>
      </c>
      <c r="B59" s="280"/>
      <c r="C59" s="280"/>
      <c r="D59" s="280"/>
      <c r="E59" s="280"/>
      <c r="F59" s="280"/>
      <c r="G59" s="7">
        <v>52</v>
      </c>
      <c r="H59" s="95">
        <v>0</v>
      </c>
      <c r="I59" s="95">
        <v>0</v>
      </c>
      <c r="J59" s="95">
        <v>0</v>
      </c>
      <c r="K59" s="95">
        <v>0</v>
      </c>
    </row>
    <row r="60" spans="1:11" ht="12.75" customHeight="1" x14ac:dyDescent="0.2">
      <c r="A60" s="274" t="s">
        <v>352</v>
      </c>
      <c r="B60" s="274"/>
      <c r="C60" s="274"/>
      <c r="D60" s="274"/>
      <c r="E60" s="274"/>
      <c r="F60" s="274"/>
      <c r="G60" s="8">
        <v>53</v>
      </c>
      <c r="H60" s="94">
        <f>H8+H37+H56+H57</f>
        <v>2246204.88</v>
      </c>
      <c r="I60" s="94">
        <f t="shared" ref="I60:K60" si="0">I8+I37+I56+I57</f>
        <v>2246204.88</v>
      </c>
      <c r="J60" s="94">
        <f t="shared" si="0"/>
        <v>2142482.16</v>
      </c>
      <c r="K60" s="94">
        <f t="shared" si="0"/>
        <v>2142482.16</v>
      </c>
    </row>
    <row r="61" spans="1:11" ht="12.75" customHeight="1" x14ac:dyDescent="0.2">
      <c r="A61" s="274" t="s">
        <v>353</v>
      </c>
      <c r="B61" s="274"/>
      <c r="C61" s="274"/>
      <c r="D61" s="274"/>
      <c r="E61" s="274"/>
      <c r="F61" s="274"/>
      <c r="G61" s="8">
        <v>54</v>
      </c>
      <c r="H61" s="94">
        <f>H14+H48+H58+H59</f>
        <v>2522019.5099999998</v>
      </c>
      <c r="I61" s="94">
        <f t="shared" ref="I61:K61" si="1">I14+I48+I58+I59</f>
        <v>2522019.5099999998</v>
      </c>
      <c r="J61" s="94">
        <f t="shared" si="1"/>
        <v>2679736.5</v>
      </c>
      <c r="K61" s="94">
        <f t="shared" si="1"/>
        <v>2679736.5</v>
      </c>
    </row>
    <row r="62" spans="1:11" ht="12.75" customHeight="1" x14ac:dyDescent="0.2">
      <c r="A62" s="274" t="s">
        <v>354</v>
      </c>
      <c r="B62" s="274"/>
      <c r="C62" s="274"/>
      <c r="D62" s="274"/>
      <c r="E62" s="274"/>
      <c r="F62" s="274"/>
      <c r="G62" s="8">
        <v>55</v>
      </c>
      <c r="H62" s="94">
        <f>H60-H61</f>
        <v>-275814.63</v>
      </c>
      <c r="I62" s="94">
        <f t="shared" ref="I62:K62" si="2">I60-I61</f>
        <v>-275814.63</v>
      </c>
      <c r="J62" s="94">
        <f t="shared" si="2"/>
        <v>-537254.34</v>
      </c>
      <c r="K62" s="94">
        <f t="shared" si="2"/>
        <v>-537254.34</v>
      </c>
    </row>
    <row r="63" spans="1:11" ht="12.75" customHeight="1" x14ac:dyDescent="0.2">
      <c r="A63" s="279" t="s">
        <v>355</v>
      </c>
      <c r="B63" s="279"/>
      <c r="C63" s="279"/>
      <c r="D63" s="279"/>
      <c r="E63" s="279"/>
      <c r="F63" s="279"/>
      <c r="G63" s="8">
        <v>56</v>
      </c>
      <c r="H63" s="94">
        <f>+IF((H60-H61)&gt;0,(H60-H61),0)</f>
        <v>0</v>
      </c>
      <c r="I63" s="94">
        <f t="shared" ref="I63:K63" si="3">+IF((I60-I61)&gt;0,(I60-I61),0)</f>
        <v>0</v>
      </c>
      <c r="J63" s="94">
        <f t="shared" si="3"/>
        <v>0</v>
      </c>
      <c r="K63" s="94">
        <f t="shared" si="3"/>
        <v>0</v>
      </c>
    </row>
    <row r="64" spans="1:11" ht="12.75" customHeight="1" x14ac:dyDescent="0.2">
      <c r="A64" s="279" t="s">
        <v>356</v>
      </c>
      <c r="B64" s="279"/>
      <c r="C64" s="279"/>
      <c r="D64" s="279"/>
      <c r="E64" s="279"/>
      <c r="F64" s="279"/>
      <c r="G64" s="8">
        <v>57</v>
      </c>
      <c r="H64" s="94">
        <f>+IF((H60-H61)&lt;0,(H60-H61),0)</f>
        <v>-275814.63</v>
      </c>
      <c r="I64" s="94">
        <f t="shared" ref="I64:K64" si="4">+IF((I60-I61)&lt;0,(I60-I61),0)</f>
        <v>-275814.63</v>
      </c>
      <c r="J64" s="94">
        <f t="shared" si="4"/>
        <v>-537254.34</v>
      </c>
      <c r="K64" s="94">
        <f t="shared" si="4"/>
        <v>-537254.34</v>
      </c>
    </row>
    <row r="65" spans="1:11" ht="12.75" customHeight="1" x14ac:dyDescent="0.2">
      <c r="A65" s="280" t="s">
        <v>111</v>
      </c>
      <c r="B65" s="280"/>
      <c r="C65" s="280"/>
      <c r="D65" s="280"/>
      <c r="E65" s="280"/>
      <c r="F65" s="280"/>
      <c r="G65" s="7">
        <v>58</v>
      </c>
      <c r="H65" s="95">
        <v>0</v>
      </c>
      <c r="I65" s="95">
        <v>0</v>
      </c>
      <c r="J65" s="95">
        <v>0</v>
      </c>
      <c r="K65" s="95">
        <v>0</v>
      </c>
    </row>
    <row r="66" spans="1:11" ht="12.75" customHeight="1" x14ac:dyDescent="0.2">
      <c r="A66" s="274" t="s">
        <v>357</v>
      </c>
      <c r="B66" s="274"/>
      <c r="C66" s="274"/>
      <c r="D66" s="274"/>
      <c r="E66" s="274"/>
      <c r="F66" s="274"/>
      <c r="G66" s="8">
        <v>59</v>
      </c>
      <c r="H66" s="94">
        <f>H62-H65</f>
        <v>-275814.63</v>
      </c>
      <c r="I66" s="94">
        <f t="shared" ref="I66:K66" si="5">I62-I65</f>
        <v>-275814.63</v>
      </c>
      <c r="J66" s="94">
        <f t="shared" si="5"/>
        <v>-537254.34</v>
      </c>
      <c r="K66" s="94">
        <f t="shared" si="5"/>
        <v>-537254.34</v>
      </c>
    </row>
    <row r="67" spans="1:11" ht="12.75" customHeight="1" x14ac:dyDescent="0.2">
      <c r="A67" s="279" t="s">
        <v>358</v>
      </c>
      <c r="B67" s="279"/>
      <c r="C67" s="279"/>
      <c r="D67" s="279"/>
      <c r="E67" s="279"/>
      <c r="F67" s="279"/>
      <c r="G67" s="8">
        <v>60</v>
      </c>
      <c r="H67" s="94">
        <f>+IF((H62-H65)&gt;0,(H62-H65),0)</f>
        <v>0</v>
      </c>
      <c r="I67" s="94">
        <f t="shared" ref="I67:K67" si="6">+IF((I62-I65)&gt;0,(I62-I65),0)</f>
        <v>0</v>
      </c>
      <c r="J67" s="94">
        <f t="shared" si="6"/>
        <v>0</v>
      </c>
      <c r="K67" s="94">
        <f t="shared" si="6"/>
        <v>0</v>
      </c>
    </row>
    <row r="68" spans="1:11" ht="12.75" customHeight="1" x14ac:dyDescent="0.2">
      <c r="A68" s="279" t="s">
        <v>359</v>
      </c>
      <c r="B68" s="279"/>
      <c r="C68" s="279"/>
      <c r="D68" s="279"/>
      <c r="E68" s="279"/>
      <c r="F68" s="279"/>
      <c r="G68" s="8">
        <v>61</v>
      </c>
      <c r="H68" s="94">
        <f>+IF((H62-H65)&lt;0,(H62-H65),0)</f>
        <v>-275814.63</v>
      </c>
      <c r="I68" s="94">
        <f t="shared" ref="I68:K68" si="7">+IF((I62-I65)&lt;0,(I62-I65),0)</f>
        <v>-275814.63</v>
      </c>
      <c r="J68" s="94">
        <f t="shared" si="7"/>
        <v>-537254.34</v>
      </c>
      <c r="K68" s="94">
        <f t="shared" si="7"/>
        <v>-537254.34</v>
      </c>
    </row>
    <row r="69" spans="1:11" x14ac:dyDescent="0.2">
      <c r="A69" s="281" t="s">
        <v>151</v>
      </c>
      <c r="B69" s="281"/>
      <c r="C69" s="281"/>
      <c r="D69" s="281"/>
      <c r="E69" s="281"/>
      <c r="F69" s="281"/>
      <c r="G69" s="282"/>
      <c r="H69" s="282"/>
      <c r="I69" s="282"/>
      <c r="J69" s="283"/>
      <c r="K69" s="283"/>
    </row>
    <row r="70" spans="1:11" ht="22.15" customHeight="1" x14ac:dyDescent="0.2">
      <c r="A70" s="274" t="s">
        <v>360</v>
      </c>
      <c r="B70" s="274"/>
      <c r="C70" s="274"/>
      <c r="D70" s="274"/>
      <c r="E70" s="274"/>
      <c r="F70" s="274"/>
      <c r="G70" s="8">
        <v>62</v>
      </c>
      <c r="H70" s="94">
        <f>H71-H72</f>
        <v>0</v>
      </c>
      <c r="I70" s="94">
        <f>I71-I72</f>
        <v>0</v>
      </c>
      <c r="J70" s="94">
        <f>J71-J72</f>
        <v>0</v>
      </c>
      <c r="K70" s="94">
        <f>K71-K72</f>
        <v>0</v>
      </c>
    </row>
    <row r="71" spans="1:11" ht="12.75" customHeight="1" x14ac:dyDescent="0.2">
      <c r="A71" s="278" t="s">
        <v>152</v>
      </c>
      <c r="B71" s="278"/>
      <c r="C71" s="278"/>
      <c r="D71" s="278"/>
      <c r="E71" s="278"/>
      <c r="F71" s="278"/>
      <c r="G71" s="7">
        <v>63</v>
      </c>
      <c r="H71" s="95">
        <v>0</v>
      </c>
      <c r="I71" s="95">
        <v>0</v>
      </c>
      <c r="J71" s="95">
        <v>0</v>
      </c>
      <c r="K71" s="95">
        <v>0</v>
      </c>
    </row>
    <row r="72" spans="1:11" ht="12.75" customHeight="1" x14ac:dyDescent="0.2">
      <c r="A72" s="278" t="s">
        <v>153</v>
      </c>
      <c r="B72" s="278"/>
      <c r="C72" s="278"/>
      <c r="D72" s="278"/>
      <c r="E72" s="278"/>
      <c r="F72" s="278"/>
      <c r="G72" s="7">
        <v>64</v>
      </c>
      <c r="H72" s="95">
        <v>0</v>
      </c>
      <c r="I72" s="95">
        <v>0</v>
      </c>
      <c r="J72" s="95">
        <v>0</v>
      </c>
      <c r="K72" s="95">
        <v>0</v>
      </c>
    </row>
    <row r="73" spans="1:11" ht="12.75" customHeight="1" x14ac:dyDescent="0.2">
      <c r="A73" s="280" t="s">
        <v>154</v>
      </c>
      <c r="B73" s="280"/>
      <c r="C73" s="280"/>
      <c r="D73" s="280"/>
      <c r="E73" s="280"/>
      <c r="F73" s="280"/>
      <c r="G73" s="7">
        <v>65</v>
      </c>
      <c r="H73" s="95">
        <v>0</v>
      </c>
      <c r="I73" s="95">
        <v>0</v>
      </c>
      <c r="J73" s="95">
        <v>0</v>
      </c>
      <c r="K73" s="95">
        <v>0</v>
      </c>
    </row>
    <row r="74" spans="1:11" ht="12.75" customHeight="1" x14ac:dyDescent="0.2">
      <c r="A74" s="279" t="s">
        <v>361</v>
      </c>
      <c r="B74" s="279"/>
      <c r="C74" s="279"/>
      <c r="D74" s="279"/>
      <c r="E74" s="279"/>
      <c r="F74" s="279"/>
      <c r="G74" s="8">
        <v>66</v>
      </c>
      <c r="H74" s="96">
        <v>0</v>
      </c>
      <c r="I74" s="96">
        <v>0</v>
      </c>
      <c r="J74" s="96">
        <v>0</v>
      </c>
      <c r="K74" s="96">
        <v>0</v>
      </c>
    </row>
    <row r="75" spans="1:11" ht="12.75" customHeight="1" x14ac:dyDescent="0.2">
      <c r="A75" s="279" t="s">
        <v>362</v>
      </c>
      <c r="B75" s="279"/>
      <c r="C75" s="279"/>
      <c r="D75" s="279"/>
      <c r="E75" s="279"/>
      <c r="F75" s="279"/>
      <c r="G75" s="8">
        <v>67</v>
      </c>
      <c r="H75" s="96">
        <v>0</v>
      </c>
      <c r="I75" s="96">
        <v>0</v>
      </c>
      <c r="J75" s="96">
        <v>0</v>
      </c>
      <c r="K75" s="96">
        <v>0</v>
      </c>
    </row>
    <row r="76" spans="1:11" x14ac:dyDescent="0.2">
      <c r="A76" s="281" t="s">
        <v>155</v>
      </c>
      <c r="B76" s="281"/>
      <c r="C76" s="281"/>
      <c r="D76" s="281"/>
      <c r="E76" s="281"/>
      <c r="F76" s="281"/>
      <c r="G76" s="282"/>
      <c r="H76" s="282"/>
      <c r="I76" s="282"/>
      <c r="J76" s="283"/>
      <c r="K76" s="283"/>
    </row>
    <row r="77" spans="1:11" ht="12.75" customHeight="1" x14ac:dyDescent="0.2">
      <c r="A77" s="274" t="s">
        <v>363</v>
      </c>
      <c r="B77" s="274"/>
      <c r="C77" s="274"/>
      <c r="D77" s="274"/>
      <c r="E77" s="274"/>
      <c r="F77" s="274"/>
      <c r="G77" s="8">
        <v>68</v>
      </c>
      <c r="H77" s="96">
        <v>0</v>
      </c>
      <c r="I77" s="96">
        <v>0</v>
      </c>
      <c r="J77" s="96">
        <v>0</v>
      </c>
      <c r="K77" s="96">
        <v>0</v>
      </c>
    </row>
    <row r="78" spans="1:11" ht="12.75" customHeight="1" x14ac:dyDescent="0.2">
      <c r="A78" s="284" t="s">
        <v>364</v>
      </c>
      <c r="B78" s="284"/>
      <c r="C78" s="284"/>
      <c r="D78" s="284"/>
      <c r="E78" s="284"/>
      <c r="F78" s="284"/>
      <c r="G78" s="20">
        <v>69</v>
      </c>
      <c r="H78" s="97">
        <v>0</v>
      </c>
      <c r="I78" s="97">
        <v>0</v>
      </c>
      <c r="J78" s="97">
        <v>0</v>
      </c>
      <c r="K78" s="97">
        <v>0</v>
      </c>
    </row>
    <row r="79" spans="1:11" ht="12.75" customHeight="1" x14ac:dyDescent="0.2">
      <c r="A79" s="284" t="s">
        <v>365</v>
      </c>
      <c r="B79" s="284"/>
      <c r="C79" s="284"/>
      <c r="D79" s="284"/>
      <c r="E79" s="284"/>
      <c r="F79" s="284"/>
      <c r="G79" s="20">
        <v>70</v>
      </c>
      <c r="H79" s="97">
        <v>0</v>
      </c>
      <c r="I79" s="97">
        <v>0</v>
      </c>
      <c r="J79" s="97">
        <v>0</v>
      </c>
      <c r="K79" s="97">
        <v>0</v>
      </c>
    </row>
    <row r="80" spans="1:11" ht="12.75" customHeight="1" x14ac:dyDescent="0.2">
      <c r="A80" s="274" t="s">
        <v>366</v>
      </c>
      <c r="B80" s="274"/>
      <c r="C80" s="274"/>
      <c r="D80" s="274"/>
      <c r="E80" s="274"/>
      <c r="F80" s="274"/>
      <c r="G80" s="8">
        <v>71</v>
      </c>
      <c r="H80" s="96">
        <v>0</v>
      </c>
      <c r="I80" s="96">
        <v>0</v>
      </c>
      <c r="J80" s="96">
        <v>0</v>
      </c>
      <c r="K80" s="96">
        <v>0</v>
      </c>
    </row>
    <row r="81" spans="1:11" ht="12.75" customHeight="1" x14ac:dyDescent="0.2">
      <c r="A81" s="274" t="s">
        <v>367</v>
      </c>
      <c r="B81" s="274"/>
      <c r="C81" s="274"/>
      <c r="D81" s="274"/>
      <c r="E81" s="274"/>
      <c r="F81" s="274"/>
      <c r="G81" s="8">
        <v>72</v>
      </c>
      <c r="H81" s="96">
        <v>0</v>
      </c>
      <c r="I81" s="96">
        <v>0</v>
      </c>
      <c r="J81" s="96">
        <v>0</v>
      </c>
      <c r="K81" s="96">
        <v>0</v>
      </c>
    </row>
    <row r="82" spans="1:11" ht="12.75" customHeight="1" x14ac:dyDescent="0.2">
      <c r="A82" s="279" t="s">
        <v>368</v>
      </c>
      <c r="B82" s="279"/>
      <c r="C82" s="279"/>
      <c r="D82" s="279"/>
      <c r="E82" s="279"/>
      <c r="F82" s="279"/>
      <c r="G82" s="8">
        <v>73</v>
      </c>
      <c r="H82" s="96">
        <v>0</v>
      </c>
      <c r="I82" s="96">
        <v>0</v>
      </c>
      <c r="J82" s="96">
        <v>0</v>
      </c>
      <c r="K82" s="96">
        <v>0</v>
      </c>
    </row>
    <row r="83" spans="1:11" ht="12.75" customHeight="1" x14ac:dyDescent="0.2">
      <c r="A83" s="279" t="s">
        <v>369</v>
      </c>
      <c r="B83" s="279"/>
      <c r="C83" s="279"/>
      <c r="D83" s="279"/>
      <c r="E83" s="279"/>
      <c r="F83" s="279"/>
      <c r="G83" s="8">
        <v>74</v>
      </c>
      <c r="H83" s="96">
        <v>0</v>
      </c>
      <c r="I83" s="96">
        <v>0</v>
      </c>
      <c r="J83" s="96">
        <v>0</v>
      </c>
      <c r="K83" s="96">
        <v>0</v>
      </c>
    </row>
    <row r="84" spans="1:11" x14ac:dyDescent="0.2">
      <c r="A84" s="281" t="s">
        <v>112</v>
      </c>
      <c r="B84" s="281"/>
      <c r="C84" s="281"/>
      <c r="D84" s="281"/>
      <c r="E84" s="281"/>
      <c r="F84" s="281"/>
      <c r="G84" s="282"/>
      <c r="H84" s="282"/>
      <c r="I84" s="282"/>
      <c r="J84" s="283"/>
      <c r="K84" s="283"/>
    </row>
    <row r="85" spans="1:11" ht="12.75" customHeight="1" x14ac:dyDescent="0.2">
      <c r="A85" s="285" t="s">
        <v>370</v>
      </c>
      <c r="B85" s="285"/>
      <c r="C85" s="285"/>
      <c r="D85" s="285"/>
      <c r="E85" s="285"/>
      <c r="F85" s="285"/>
      <c r="G85" s="8">
        <v>75</v>
      </c>
      <c r="H85" s="98">
        <f>H86+H87</f>
        <v>0</v>
      </c>
      <c r="I85" s="98">
        <f>I86+I87</f>
        <v>0</v>
      </c>
      <c r="J85" s="98">
        <f>J86+J87</f>
        <v>0</v>
      </c>
      <c r="K85" s="98">
        <f>K86+K87</f>
        <v>0</v>
      </c>
    </row>
    <row r="86" spans="1:11" ht="12.75" customHeight="1" x14ac:dyDescent="0.2">
      <c r="A86" s="286" t="s">
        <v>156</v>
      </c>
      <c r="B86" s="286"/>
      <c r="C86" s="286"/>
      <c r="D86" s="286"/>
      <c r="E86" s="286"/>
      <c r="F86" s="286"/>
      <c r="G86" s="7">
        <v>76</v>
      </c>
      <c r="H86" s="99">
        <v>0</v>
      </c>
      <c r="I86" s="99">
        <v>0</v>
      </c>
      <c r="J86" s="99">
        <v>0</v>
      </c>
      <c r="K86" s="99">
        <v>0</v>
      </c>
    </row>
    <row r="87" spans="1:11" ht="12.75" customHeight="1" x14ac:dyDescent="0.2">
      <c r="A87" s="286" t="s">
        <v>157</v>
      </c>
      <c r="B87" s="286"/>
      <c r="C87" s="286"/>
      <c r="D87" s="286"/>
      <c r="E87" s="286"/>
      <c r="F87" s="286"/>
      <c r="G87" s="7">
        <v>77</v>
      </c>
      <c r="H87" s="99">
        <v>0</v>
      </c>
      <c r="I87" s="99">
        <v>0</v>
      </c>
      <c r="J87" s="99">
        <v>0</v>
      </c>
      <c r="K87" s="99">
        <v>0</v>
      </c>
    </row>
    <row r="88" spans="1:11" x14ac:dyDescent="0.2">
      <c r="A88" s="287" t="s">
        <v>114</v>
      </c>
      <c r="B88" s="287"/>
      <c r="C88" s="287"/>
      <c r="D88" s="287"/>
      <c r="E88" s="287"/>
      <c r="F88" s="287"/>
      <c r="G88" s="288"/>
      <c r="H88" s="288"/>
      <c r="I88" s="288"/>
      <c r="J88" s="283"/>
      <c r="K88" s="283"/>
    </row>
    <row r="89" spans="1:11" ht="12.75" customHeight="1" x14ac:dyDescent="0.2">
      <c r="A89" s="256" t="s">
        <v>158</v>
      </c>
      <c r="B89" s="256"/>
      <c r="C89" s="256"/>
      <c r="D89" s="256"/>
      <c r="E89" s="256"/>
      <c r="F89" s="256"/>
      <c r="G89" s="7">
        <v>78</v>
      </c>
      <c r="H89" s="99">
        <v>-275814.63</v>
      </c>
      <c r="I89" s="99">
        <v>-275814.63</v>
      </c>
      <c r="J89" s="99">
        <v>-537254.34</v>
      </c>
      <c r="K89" s="99">
        <v>-537254.34</v>
      </c>
    </row>
    <row r="90" spans="1:11" ht="24" customHeight="1" x14ac:dyDescent="0.2">
      <c r="A90" s="242" t="s">
        <v>417</v>
      </c>
      <c r="B90" s="242"/>
      <c r="C90" s="242"/>
      <c r="D90" s="242"/>
      <c r="E90" s="242"/>
      <c r="F90" s="242"/>
      <c r="G90" s="8">
        <v>79</v>
      </c>
      <c r="H90" s="100">
        <f>H91+H98</f>
        <v>0</v>
      </c>
      <c r="I90" s="100">
        <f>I91+I98</f>
        <v>0</v>
      </c>
      <c r="J90" s="100">
        <f t="shared" ref="J90:K90" si="8">J91+J98</f>
        <v>-96620.85</v>
      </c>
      <c r="K90" s="100">
        <f t="shared" si="8"/>
        <v>-96620.85</v>
      </c>
    </row>
    <row r="91" spans="1:11" ht="24" customHeight="1" x14ac:dyDescent="0.2">
      <c r="A91" s="289" t="s">
        <v>422</v>
      </c>
      <c r="B91" s="289"/>
      <c r="C91" s="289"/>
      <c r="D91" s="289"/>
      <c r="E91" s="289"/>
      <c r="F91" s="289"/>
      <c r="G91" s="8">
        <v>80</v>
      </c>
      <c r="H91" s="100">
        <f>SUM(H92:H96)</f>
        <v>0</v>
      </c>
      <c r="I91" s="100">
        <f>SUM(I92:I96)</f>
        <v>0</v>
      </c>
      <c r="J91" s="100">
        <f>SUM(J92:J96)</f>
        <v>-96620.85</v>
      </c>
      <c r="K91" s="100">
        <f>SUM(K92:K96)</f>
        <v>-96620.85</v>
      </c>
    </row>
    <row r="92" spans="1:11" ht="25.5" customHeight="1" x14ac:dyDescent="0.2">
      <c r="A92" s="278" t="s">
        <v>371</v>
      </c>
      <c r="B92" s="278"/>
      <c r="C92" s="278"/>
      <c r="D92" s="278"/>
      <c r="E92" s="278"/>
      <c r="F92" s="278"/>
      <c r="G92" s="7">
        <v>81</v>
      </c>
      <c r="H92" s="99">
        <v>0</v>
      </c>
      <c r="I92" s="99">
        <v>0</v>
      </c>
      <c r="J92" s="99">
        <v>0</v>
      </c>
      <c r="K92" s="99">
        <v>0</v>
      </c>
    </row>
    <row r="93" spans="1:11" ht="38.25" customHeight="1" x14ac:dyDescent="0.2">
      <c r="A93" s="278" t="s">
        <v>372</v>
      </c>
      <c r="B93" s="278"/>
      <c r="C93" s="278"/>
      <c r="D93" s="278"/>
      <c r="E93" s="278"/>
      <c r="F93" s="278"/>
      <c r="G93" s="7">
        <v>82</v>
      </c>
      <c r="H93" s="99">
        <v>0</v>
      </c>
      <c r="I93" s="99">
        <v>0</v>
      </c>
      <c r="J93" s="99">
        <v>-96620.85</v>
      </c>
      <c r="K93" s="99">
        <v>-96620.85</v>
      </c>
    </row>
    <row r="94" spans="1:11" ht="38.25" customHeight="1" x14ac:dyDescent="0.2">
      <c r="A94" s="278" t="s">
        <v>373</v>
      </c>
      <c r="B94" s="278"/>
      <c r="C94" s="278"/>
      <c r="D94" s="278"/>
      <c r="E94" s="278"/>
      <c r="F94" s="278"/>
      <c r="G94" s="7">
        <v>83</v>
      </c>
      <c r="H94" s="99">
        <v>0</v>
      </c>
      <c r="I94" s="99">
        <v>0</v>
      </c>
      <c r="J94" s="99">
        <v>0</v>
      </c>
      <c r="K94" s="99">
        <v>0</v>
      </c>
    </row>
    <row r="95" spans="1:11" x14ac:dyDescent="0.2">
      <c r="A95" s="278" t="s">
        <v>374</v>
      </c>
      <c r="B95" s="278"/>
      <c r="C95" s="278"/>
      <c r="D95" s="278"/>
      <c r="E95" s="278"/>
      <c r="F95" s="278"/>
      <c r="G95" s="7">
        <v>84</v>
      </c>
      <c r="H95" s="99">
        <v>0</v>
      </c>
      <c r="I95" s="99">
        <v>0</v>
      </c>
      <c r="J95" s="99">
        <v>0</v>
      </c>
      <c r="K95" s="99">
        <v>0</v>
      </c>
    </row>
    <row r="96" spans="1:11" x14ac:dyDescent="0.2">
      <c r="A96" s="278" t="s">
        <v>375</v>
      </c>
      <c r="B96" s="278"/>
      <c r="C96" s="278"/>
      <c r="D96" s="278"/>
      <c r="E96" s="278"/>
      <c r="F96" s="278"/>
      <c r="G96" s="7">
        <v>85</v>
      </c>
      <c r="H96" s="99">
        <v>0</v>
      </c>
      <c r="I96" s="99">
        <v>0</v>
      </c>
      <c r="J96" s="99">
        <v>0</v>
      </c>
      <c r="K96" s="99">
        <v>0</v>
      </c>
    </row>
    <row r="97" spans="1:11" ht="26.25" customHeight="1" x14ac:dyDescent="0.2">
      <c r="A97" s="278" t="s">
        <v>376</v>
      </c>
      <c r="B97" s="278"/>
      <c r="C97" s="278"/>
      <c r="D97" s="278"/>
      <c r="E97" s="278"/>
      <c r="F97" s="278"/>
      <c r="G97" s="7">
        <v>86</v>
      </c>
      <c r="H97" s="99">
        <v>0</v>
      </c>
      <c r="I97" s="99">
        <v>0</v>
      </c>
      <c r="J97" s="99">
        <v>-17391.75</v>
      </c>
      <c r="K97" s="99">
        <v>-17391.75</v>
      </c>
    </row>
    <row r="98" spans="1:11" ht="25.5" customHeight="1" x14ac:dyDescent="0.2">
      <c r="A98" s="289" t="s">
        <v>446</v>
      </c>
      <c r="B98" s="289"/>
      <c r="C98" s="289"/>
      <c r="D98" s="289"/>
      <c r="E98" s="289"/>
      <c r="F98" s="289"/>
      <c r="G98" s="8">
        <v>87</v>
      </c>
      <c r="H98" s="100">
        <f>SUM(H99:H107)</f>
        <v>0</v>
      </c>
      <c r="I98" s="100">
        <f>SUM(I99:I107)</f>
        <v>0</v>
      </c>
      <c r="J98" s="100">
        <f>SUM(J99:J107)</f>
        <v>0</v>
      </c>
      <c r="K98" s="100">
        <f>SUM(K99:K107)</f>
        <v>0</v>
      </c>
    </row>
    <row r="99" spans="1:11" x14ac:dyDescent="0.2">
      <c r="A99" s="290" t="s">
        <v>159</v>
      </c>
      <c r="B99" s="290"/>
      <c r="C99" s="290"/>
      <c r="D99" s="290"/>
      <c r="E99" s="290"/>
      <c r="F99" s="290"/>
      <c r="G99" s="7">
        <v>88</v>
      </c>
      <c r="H99" s="99">
        <v>0</v>
      </c>
      <c r="I99" s="99">
        <v>0</v>
      </c>
      <c r="J99" s="99">
        <v>0</v>
      </c>
      <c r="K99" s="99">
        <v>0</v>
      </c>
    </row>
    <row r="100" spans="1:11" x14ac:dyDescent="0.2">
      <c r="A100" s="290" t="s">
        <v>440</v>
      </c>
      <c r="B100" s="290"/>
      <c r="C100" s="290"/>
      <c r="D100" s="290"/>
      <c r="E100" s="290"/>
      <c r="F100" s="290"/>
      <c r="G100" s="7">
        <v>89</v>
      </c>
      <c r="H100" s="99">
        <v>0</v>
      </c>
      <c r="I100" s="99">
        <v>0</v>
      </c>
      <c r="J100" s="99">
        <v>0</v>
      </c>
      <c r="K100" s="99">
        <v>0</v>
      </c>
    </row>
    <row r="101" spans="1:11" ht="36" customHeight="1" x14ac:dyDescent="0.2">
      <c r="A101" s="278" t="s">
        <v>441</v>
      </c>
      <c r="B101" s="278"/>
      <c r="C101" s="278"/>
      <c r="D101" s="278"/>
      <c r="E101" s="278"/>
      <c r="F101" s="278"/>
      <c r="G101" s="7">
        <v>90</v>
      </c>
      <c r="H101" s="99">
        <v>0</v>
      </c>
      <c r="I101" s="99">
        <v>0</v>
      </c>
      <c r="J101" s="99">
        <v>0</v>
      </c>
      <c r="K101" s="99">
        <v>0</v>
      </c>
    </row>
    <row r="102" spans="1:11" ht="22.15" customHeight="1" x14ac:dyDescent="0.2">
      <c r="A102" s="290" t="s">
        <v>160</v>
      </c>
      <c r="B102" s="290"/>
      <c r="C102" s="290"/>
      <c r="D102" s="290"/>
      <c r="E102" s="290"/>
      <c r="F102" s="290"/>
      <c r="G102" s="7">
        <v>91</v>
      </c>
      <c r="H102" s="99">
        <v>0</v>
      </c>
      <c r="I102" s="99">
        <v>0</v>
      </c>
      <c r="J102" s="99">
        <v>0</v>
      </c>
      <c r="K102" s="99">
        <v>0</v>
      </c>
    </row>
    <row r="103" spans="1:11" ht="22.15" customHeight="1" x14ac:dyDescent="0.2">
      <c r="A103" s="290" t="s">
        <v>161</v>
      </c>
      <c r="B103" s="290"/>
      <c r="C103" s="290"/>
      <c r="D103" s="290"/>
      <c r="E103" s="290"/>
      <c r="F103" s="290"/>
      <c r="G103" s="7">
        <v>92</v>
      </c>
      <c r="H103" s="99">
        <v>0</v>
      </c>
      <c r="I103" s="99">
        <v>0</v>
      </c>
      <c r="J103" s="99">
        <v>0</v>
      </c>
      <c r="K103" s="99">
        <v>0</v>
      </c>
    </row>
    <row r="104" spans="1:11" ht="22.15" customHeight="1" x14ac:dyDescent="0.2">
      <c r="A104" s="290" t="s">
        <v>162</v>
      </c>
      <c r="B104" s="290"/>
      <c r="C104" s="290"/>
      <c r="D104" s="290"/>
      <c r="E104" s="290"/>
      <c r="F104" s="290"/>
      <c r="G104" s="7">
        <v>93</v>
      </c>
      <c r="H104" s="99">
        <v>0</v>
      </c>
      <c r="I104" s="99">
        <v>0</v>
      </c>
      <c r="J104" s="99">
        <v>0</v>
      </c>
      <c r="K104" s="99">
        <v>0</v>
      </c>
    </row>
    <row r="105" spans="1:11" ht="12.75" customHeight="1" x14ac:dyDescent="0.2">
      <c r="A105" s="278" t="s">
        <v>442</v>
      </c>
      <c r="B105" s="278"/>
      <c r="C105" s="278"/>
      <c r="D105" s="278"/>
      <c r="E105" s="278"/>
      <c r="F105" s="278"/>
      <c r="G105" s="7">
        <v>94</v>
      </c>
      <c r="H105" s="99">
        <v>0</v>
      </c>
      <c r="I105" s="99">
        <v>0</v>
      </c>
      <c r="J105" s="99">
        <v>0</v>
      </c>
      <c r="K105" s="99">
        <v>0</v>
      </c>
    </row>
    <row r="106" spans="1:11" ht="26.25" customHeight="1" x14ac:dyDescent="0.2">
      <c r="A106" s="278" t="s">
        <v>443</v>
      </c>
      <c r="B106" s="278"/>
      <c r="C106" s="278"/>
      <c r="D106" s="278"/>
      <c r="E106" s="278"/>
      <c r="F106" s="278"/>
      <c r="G106" s="7">
        <v>95</v>
      </c>
      <c r="H106" s="99">
        <v>0</v>
      </c>
      <c r="I106" s="99">
        <v>0</v>
      </c>
      <c r="J106" s="99">
        <v>0</v>
      </c>
      <c r="K106" s="99">
        <v>0</v>
      </c>
    </row>
    <row r="107" spans="1:11" x14ac:dyDescent="0.2">
      <c r="A107" s="278" t="s">
        <v>444</v>
      </c>
      <c r="B107" s="278"/>
      <c r="C107" s="278"/>
      <c r="D107" s="278"/>
      <c r="E107" s="278"/>
      <c r="F107" s="278"/>
      <c r="G107" s="7">
        <v>96</v>
      </c>
      <c r="H107" s="99">
        <v>0</v>
      </c>
      <c r="I107" s="99">
        <v>0</v>
      </c>
      <c r="J107" s="99">
        <v>0</v>
      </c>
      <c r="K107" s="99">
        <v>0</v>
      </c>
    </row>
    <row r="108" spans="1:11" ht="24.75" customHeight="1" x14ac:dyDescent="0.2">
      <c r="A108" s="278" t="s">
        <v>445</v>
      </c>
      <c r="B108" s="278"/>
      <c r="C108" s="278"/>
      <c r="D108" s="278"/>
      <c r="E108" s="278"/>
      <c r="F108" s="278"/>
      <c r="G108" s="7">
        <v>97</v>
      </c>
      <c r="H108" s="99">
        <v>0</v>
      </c>
      <c r="I108" s="99">
        <v>0</v>
      </c>
      <c r="J108" s="99">
        <v>0</v>
      </c>
      <c r="K108" s="99">
        <v>0</v>
      </c>
    </row>
    <row r="109" spans="1:11" ht="22.9" customHeight="1" x14ac:dyDescent="0.2">
      <c r="A109" s="242" t="s">
        <v>447</v>
      </c>
      <c r="B109" s="242"/>
      <c r="C109" s="242"/>
      <c r="D109" s="242"/>
      <c r="E109" s="242"/>
      <c r="F109" s="242"/>
      <c r="G109" s="8">
        <v>98</v>
      </c>
      <c r="H109" s="100">
        <f>H91+H98-H108-H97</f>
        <v>0</v>
      </c>
      <c r="I109" s="100">
        <f>I91+I98-I108-I97</f>
        <v>0</v>
      </c>
      <c r="J109" s="100">
        <f>J91+J98-J108-J97</f>
        <v>-79229.100000000006</v>
      </c>
      <c r="K109" s="100">
        <f>K91+K98-K108-K97</f>
        <v>-79229.100000000006</v>
      </c>
    </row>
    <row r="110" spans="1:11" ht="28.15" customHeight="1" x14ac:dyDescent="0.2">
      <c r="A110" s="242" t="s">
        <v>448</v>
      </c>
      <c r="B110" s="242"/>
      <c r="C110" s="242"/>
      <c r="D110" s="242"/>
      <c r="E110" s="242"/>
      <c r="F110" s="242"/>
      <c r="G110" s="8">
        <v>99</v>
      </c>
      <c r="H110" s="98">
        <f>H89+H109</f>
        <v>-275814.63</v>
      </c>
      <c r="I110" s="98">
        <f t="shared" ref="I110:K110" si="9">I89+I109</f>
        <v>-275814.63</v>
      </c>
      <c r="J110" s="98">
        <f t="shared" si="9"/>
        <v>-616483.43999999994</v>
      </c>
      <c r="K110" s="98">
        <f t="shared" si="9"/>
        <v>-616483.43999999994</v>
      </c>
    </row>
    <row r="111" spans="1:11" x14ac:dyDescent="0.2">
      <c r="A111" s="281" t="s">
        <v>163</v>
      </c>
      <c r="B111" s="281"/>
      <c r="C111" s="281"/>
      <c r="D111" s="281"/>
      <c r="E111" s="281"/>
      <c r="F111" s="281"/>
      <c r="G111" s="282"/>
      <c r="H111" s="282"/>
      <c r="I111" s="282"/>
      <c r="J111" s="283"/>
      <c r="K111" s="283"/>
    </row>
    <row r="112" spans="1:11" ht="26.45" customHeight="1" x14ac:dyDescent="0.2">
      <c r="A112" s="285" t="s">
        <v>377</v>
      </c>
      <c r="B112" s="285"/>
      <c r="C112" s="285"/>
      <c r="D112" s="285"/>
      <c r="E112" s="285"/>
      <c r="F112" s="285"/>
      <c r="G112" s="8">
        <v>100</v>
      </c>
      <c r="H112" s="98">
        <f>H113+H114</f>
        <v>0</v>
      </c>
      <c r="I112" s="98">
        <f>I113+I114</f>
        <v>0</v>
      </c>
      <c r="J112" s="98">
        <f>J113+J114</f>
        <v>0</v>
      </c>
      <c r="K112" s="98">
        <f>K113+K114</f>
        <v>0</v>
      </c>
    </row>
    <row r="113" spans="1:11" ht="12.75" customHeight="1" x14ac:dyDescent="0.2">
      <c r="A113" s="286" t="s">
        <v>113</v>
      </c>
      <c r="B113" s="286"/>
      <c r="C113" s="286"/>
      <c r="D113" s="286"/>
      <c r="E113" s="286"/>
      <c r="F113" s="286"/>
      <c r="G113" s="7">
        <v>101</v>
      </c>
      <c r="H113" s="99">
        <v>0</v>
      </c>
      <c r="I113" s="99">
        <v>0</v>
      </c>
      <c r="J113" s="99">
        <v>0</v>
      </c>
      <c r="K113" s="99">
        <v>0</v>
      </c>
    </row>
    <row r="114" spans="1:11" ht="12.75" customHeight="1" x14ac:dyDescent="0.2">
      <c r="A114" s="286" t="s">
        <v>164</v>
      </c>
      <c r="B114" s="286"/>
      <c r="C114" s="286"/>
      <c r="D114" s="286"/>
      <c r="E114" s="286"/>
      <c r="F114" s="286"/>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pane ySplit="6" topLeftCell="A49" activePane="bottomLeft" state="frozen"/>
      <selection sqref="A1:C1"/>
      <selection pane="bottomLeft" sqref="A1:C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91" t="s">
        <v>165</v>
      </c>
      <c r="B1" s="292"/>
      <c r="C1" s="292"/>
      <c r="D1" s="292"/>
      <c r="E1" s="292"/>
      <c r="F1" s="292"/>
      <c r="G1" s="292"/>
      <c r="H1" s="292"/>
      <c r="I1" s="292"/>
    </row>
    <row r="2" spans="1:9" x14ac:dyDescent="0.2">
      <c r="A2" s="293" t="s">
        <v>461</v>
      </c>
      <c r="B2" s="246"/>
      <c r="C2" s="246"/>
      <c r="D2" s="246"/>
      <c r="E2" s="246"/>
      <c r="F2" s="246"/>
      <c r="G2" s="246"/>
      <c r="H2" s="246"/>
      <c r="I2" s="246"/>
    </row>
    <row r="3" spans="1:9" x14ac:dyDescent="0.2">
      <c r="A3" s="295" t="s">
        <v>438</v>
      </c>
      <c r="B3" s="296"/>
      <c r="C3" s="296"/>
      <c r="D3" s="296"/>
      <c r="E3" s="296"/>
      <c r="F3" s="296"/>
      <c r="G3" s="296"/>
      <c r="H3" s="296"/>
      <c r="I3" s="296"/>
    </row>
    <row r="4" spans="1:9" x14ac:dyDescent="0.2">
      <c r="A4" s="294" t="s">
        <v>615</v>
      </c>
      <c r="B4" s="249"/>
      <c r="C4" s="249"/>
      <c r="D4" s="249"/>
      <c r="E4" s="249"/>
      <c r="F4" s="249"/>
      <c r="G4" s="249"/>
      <c r="H4" s="249"/>
      <c r="I4" s="250"/>
    </row>
    <row r="5" spans="1:9" ht="23.25" x14ac:dyDescent="0.2">
      <c r="A5" s="299" t="s">
        <v>2</v>
      </c>
      <c r="B5" s="254"/>
      <c r="C5" s="254"/>
      <c r="D5" s="254"/>
      <c r="E5" s="254"/>
      <c r="F5" s="254"/>
      <c r="G5" s="28" t="s">
        <v>103</v>
      </c>
      <c r="H5" s="29" t="s">
        <v>299</v>
      </c>
      <c r="I5" s="29" t="s">
        <v>278</v>
      </c>
    </row>
    <row r="6" spans="1:9" x14ac:dyDescent="0.2">
      <c r="A6" s="300">
        <v>1</v>
      </c>
      <c r="B6" s="254"/>
      <c r="C6" s="254"/>
      <c r="D6" s="254"/>
      <c r="E6" s="254"/>
      <c r="F6" s="254"/>
      <c r="G6" s="30">
        <v>2</v>
      </c>
      <c r="H6" s="29" t="s">
        <v>166</v>
      </c>
      <c r="I6" s="29" t="s">
        <v>167</v>
      </c>
    </row>
    <row r="7" spans="1:9" x14ac:dyDescent="0.2">
      <c r="A7" s="301" t="s">
        <v>168</v>
      </c>
      <c r="B7" s="301"/>
      <c r="C7" s="301"/>
      <c r="D7" s="301"/>
      <c r="E7" s="301"/>
      <c r="F7" s="301"/>
      <c r="G7" s="301"/>
      <c r="H7" s="301"/>
      <c r="I7" s="301"/>
    </row>
    <row r="8" spans="1:9" ht="12.75" customHeight="1" x14ac:dyDescent="0.2">
      <c r="A8" s="240" t="s">
        <v>169</v>
      </c>
      <c r="B8" s="240"/>
      <c r="C8" s="240"/>
      <c r="D8" s="240"/>
      <c r="E8" s="240"/>
      <c r="F8" s="240"/>
      <c r="G8" s="31">
        <v>1</v>
      </c>
      <c r="H8" s="101">
        <v>-275814.63</v>
      </c>
      <c r="I8" s="101">
        <v>-537254.34</v>
      </c>
    </row>
    <row r="9" spans="1:9" ht="12.75" customHeight="1" x14ac:dyDescent="0.2">
      <c r="A9" s="298" t="s">
        <v>170</v>
      </c>
      <c r="B9" s="298"/>
      <c r="C9" s="298"/>
      <c r="D9" s="298"/>
      <c r="E9" s="298"/>
      <c r="F9" s="298"/>
      <c r="G9" s="32">
        <v>2</v>
      </c>
      <c r="H9" s="102">
        <f>H10+H11+H12+H13+H14+H15+H16+H17</f>
        <v>-406701.7</v>
      </c>
      <c r="I9" s="102">
        <f>I10+I11+I12+I13+I14+I15+I16+I17</f>
        <v>-140814.17000000001</v>
      </c>
    </row>
    <row r="10" spans="1:9" ht="12.75" customHeight="1" x14ac:dyDescent="0.2">
      <c r="A10" s="275" t="s">
        <v>171</v>
      </c>
      <c r="B10" s="275"/>
      <c r="C10" s="275"/>
      <c r="D10" s="275"/>
      <c r="E10" s="275"/>
      <c r="F10" s="275"/>
      <c r="G10" s="31">
        <v>3</v>
      </c>
      <c r="H10" s="101">
        <v>526591.31999999995</v>
      </c>
      <c r="I10" s="101">
        <v>523279.65</v>
      </c>
    </row>
    <row r="11" spans="1:9" ht="22.15" customHeight="1" x14ac:dyDescent="0.2">
      <c r="A11" s="275" t="s">
        <v>172</v>
      </c>
      <c r="B11" s="275"/>
      <c r="C11" s="275"/>
      <c r="D11" s="275"/>
      <c r="E11" s="275"/>
      <c r="F11" s="275"/>
      <c r="G11" s="31">
        <v>4</v>
      </c>
      <c r="H11" s="101">
        <v>0</v>
      </c>
      <c r="I11" s="101">
        <v>0</v>
      </c>
    </row>
    <row r="12" spans="1:9" ht="23.45" customHeight="1" x14ac:dyDescent="0.2">
      <c r="A12" s="275" t="s">
        <v>173</v>
      </c>
      <c r="B12" s="275"/>
      <c r="C12" s="275"/>
      <c r="D12" s="275"/>
      <c r="E12" s="275"/>
      <c r="F12" s="275"/>
      <c r="G12" s="31">
        <v>5</v>
      </c>
      <c r="H12" s="101">
        <v>0</v>
      </c>
      <c r="I12" s="101">
        <v>0</v>
      </c>
    </row>
    <row r="13" spans="1:9" ht="12.75" customHeight="1" x14ac:dyDescent="0.2">
      <c r="A13" s="275" t="s">
        <v>174</v>
      </c>
      <c r="B13" s="275"/>
      <c r="C13" s="275"/>
      <c r="D13" s="275"/>
      <c r="E13" s="275"/>
      <c r="F13" s="275"/>
      <c r="G13" s="31">
        <v>6</v>
      </c>
      <c r="H13" s="101">
        <v>-935574.1</v>
      </c>
      <c r="I13" s="101">
        <v>-665751.75</v>
      </c>
    </row>
    <row r="14" spans="1:9" ht="12.75" customHeight="1" x14ac:dyDescent="0.2">
      <c r="A14" s="275" t="s">
        <v>175</v>
      </c>
      <c r="B14" s="275"/>
      <c r="C14" s="275"/>
      <c r="D14" s="275"/>
      <c r="E14" s="275"/>
      <c r="F14" s="275"/>
      <c r="G14" s="31">
        <v>7</v>
      </c>
      <c r="H14" s="101">
        <v>2281.08</v>
      </c>
      <c r="I14" s="101">
        <v>1657.93</v>
      </c>
    </row>
    <row r="15" spans="1:9" ht="12.75" customHeight="1" x14ac:dyDescent="0.2">
      <c r="A15" s="275" t="s">
        <v>176</v>
      </c>
      <c r="B15" s="275"/>
      <c r="C15" s="275"/>
      <c r="D15" s="275"/>
      <c r="E15" s="275"/>
      <c r="F15" s="275"/>
      <c r="G15" s="31">
        <v>8</v>
      </c>
      <c r="H15" s="101">
        <v>0</v>
      </c>
      <c r="I15" s="101">
        <v>0</v>
      </c>
    </row>
    <row r="16" spans="1:9" ht="12.75" customHeight="1" x14ac:dyDescent="0.2">
      <c r="A16" s="275" t="s">
        <v>177</v>
      </c>
      <c r="B16" s="275"/>
      <c r="C16" s="275"/>
      <c r="D16" s="275"/>
      <c r="E16" s="275"/>
      <c r="F16" s="275"/>
      <c r="G16" s="31">
        <v>9</v>
      </c>
      <c r="H16" s="101">
        <v>0</v>
      </c>
      <c r="I16" s="101">
        <v>0</v>
      </c>
    </row>
    <row r="17" spans="1:9" ht="25.15" customHeight="1" x14ac:dyDescent="0.2">
      <c r="A17" s="275" t="s">
        <v>178</v>
      </c>
      <c r="B17" s="275"/>
      <c r="C17" s="275"/>
      <c r="D17" s="275"/>
      <c r="E17" s="275"/>
      <c r="F17" s="275"/>
      <c r="G17" s="31">
        <v>10</v>
      </c>
      <c r="H17" s="101">
        <v>0</v>
      </c>
      <c r="I17" s="101">
        <v>0</v>
      </c>
    </row>
    <row r="18" spans="1:9" ht="28.15" customHeight="1" x14ac:dyDescent="0.2">
      <c r="A18" s="297" t="s">
        <v>304</v>
      </c>
      <c r="B18" s="297"/>
      <c r="C18" s="297"/>
      <c r="D18" s="297"/>
      <c r="E18" s="297"/>
      <c r="F18" s="297"/>
      <c r="G18" s="32">
        <v>11</v>
      </c>
      <c r="H18" s="102">
        <f>H8+H9</f>
        <v>-682516.33</v>
      </c>
      <c r="I18" s="102">
        <f>I8+I9</f>
        <v>-678068.51</v>
      </c>
    </row>
    <row r="19" spans="1:9" ht="12.75" customHeight="1" x14ac:dyDescent="0.2">
      <c r="A19" s="298" t="s">
        <v>179</v>
      </c>
      <c r="B19" s="298"/>
      <c r="C19" s="298"/>
      <c r="D19" s="298"/>
      <c r="E19" s="298"/>
      <c r="F19" s="298"/>
      <c r="G19" s="32">
        <v>12</v>
      </c>
      <c r="H19" s="102">
        <f>H20+H21+H22+H23</f>
        <v>-71255.95</v>
      </c>
      <c r="I19" s="102">
        <f>I20+I21+I22+I23</f>
        <v>-218054.96</v>
      </c>
    </row>
    <row r="20" spans="1:9" ht="12.75" customHeight="1" x14ac:dyDescent="0.2">
      <c r="A20" s="275" t="s">
        <v>180</v>
      </c>
      <c r="B20" s="275"/>
      <c r="C20" s="275"/>
      <c r="D20" s="275"/>
      <c r="E20" s="275"/>
      <c r="F20" s="275"/>
      <c r="G20" s="31">
        <v>13</v>
      </c>
      <c r="H20" s="101">
        <v>482794.01</v>
      </c>
      <c r="I20" s="101">
        <v>424168.74</v>
      </c>
    </row>
    <row r="21" spans="1:9" ht="12.75" customHeight="1" x14ac:dyDescent="0.2">
      <c r="A21" s="275" t="s">
        <v>181</v>
      </c>
      <c r="B21" s="275"/>
      <c r="C21" s="275"/>
      <c r="D21" s="275"/>
      <c r="E21" s="275"/>
      <c r="F21" s="275"/>
      <c r="G21" s="31">
        <v>14</v>
      </c>
      <c r="H21" s="101">
        <v>16017253.08</v>
      </c>
      <c r="I21" s="101">
        <v>-173390.57</v>
      </c>
    </row>
    <row r="22" spans="1:9" ht="12.75" customHeight="1" x14ac:dyDescent="0.2">
      <c r="A22" s="275" t="s">
        <v>182</v>
      </c>
      <c r="B22" s="275"/>
      <c r="C22" s="275"/>
      <c r="D22" s="275"/>
      <c r="E22" s="275"/>
      <c r="F22" s="275"/>
      <c r="G22" s="31">
        <v>15</v>
      </c>
      <c r="H22" s="101">
        <v>0</v>
      </c>
      <c r="I22" s="101">
        <v>0</v>
      </c>
    </row>
    <row r="23" spans="1:9" ht="12.75" customHeight="1" x14ac:dyDescent="0.2">
      <c r="A23" s="275" t="s">
        <v>183</v>
      </c>
      <c r="B23" s="275"/>
      <c r="C23" s="275"/>
      <c r="D23" s="275"/>
      <c r="E23" s="275"/>
      <c r="F23" s="275"/>
      <c r="G23" s="31">
        <v>16</v>
      </c>
      <c r="H23" s="101">
        <v>-16571303.039999999</v>
      </c>
      <c r="I23" s="101">
        <v>-468833.13</v>
      </c>
    </row>
    <row r="24" spans="1:9" ht="12.75" customHeight="1" x14ac:dyDescent="0.2">
      <c r="A24" s="297" t="s">
        <v>184</v>
      </c>
      <c r="B24" s="297"/>
      <c r="C24" s="297"/>
      <c r="D24" s="297"/>
      <c r="E24" s="297"/>
      <c r="F24" s="297"/>
      <c r="G24" s="32">
        <v>17</v>
      </c>
      <c r="H24" s="102">
        <f>H18+H19</f>
        <v>-753772.28</v>
      </c>
      <c r="I24" s="102">
        <f>I18+I19</f>
        <v>-896123.47</v>
      </c>
    </row>
    <row r="25" spans="1:9" ht="12.75" customHeight="1" x14ac:dyDescent="0.2">
      <c r="A25" s="240" t="s">
        <v>185</v>
      </c>
      <c r="B25" s="240"/>
      <c r="C25" s="240"/>
      <c r="D25" s="240"/>
      <c r="E25" s="240"/>
      <c r="F25" s="240"/>
      <c r="G25" s="31">
        <v>18</v>
      </c>
      <c r="H25" s="101">
        <v>-16193.58</v>
      </c>
      <c r="I25" s="101">
        <v>-1657.93</v>
      </c>
    </row>
    <row r="26" spans="1:9" ht="12.75" customHeight="1" x14ac:dyDescent="0.2">
      <c r="A26" s="240" t="s">
        <v>186</v>
      </c>
      <c r="B26" s="240"/>
      <c r="C26" s="240"/>
      <c r="D26" s="240"/>
      <c r="E26" s="240"/>
      <c r="F26" s="240"/>
      <c r="G26" s="31">
        <v>19</v>
      </c>
      <c r="H26" s="101">
        <v>0</v>
      </c>
      <c r="I26" s="101">
        <v>0</v>
      </c>
    </row>
    <row r="27" spans="1:9" ht="25.9" customHeight="1" x14ac:dyDescent="0.2">
      <c r="A27" s="302" t="s">
        <v>187</v>
      </c>
      <c r="B27" s="302"/>
      <c r="C27" s="302"/>
      <c r="D27" s="302"/>
      <c r="E27" s="302"/>
      <c r="F27" s="302"/>
      <c r="G27" s="32">
        <v>20</v>
      </c>
      <c r="H27" s="102">
        <f>H24+H25+H26</f>
        <v>-769965.86</v>
      </c>
      <c r="I27" s="102">
        <f>I24+I25+I26</f>
        <v>-897781.4</v>
      </c>
    </row>
    <row r="28" spans="1:9" x14ac:dyDescent="0.2">
      <c r="A28" s="301" t="s">
        <v>188</v>
      </c>
      <c r="B28" s="301"/>
      <c r="C28" s="301"/>
      <c r="D28" s="301"/>
      <c r="E28" s="301"/>
      <c r="F28" s="301"/>
      <c r="G28" s="301"/>
      <c r="H28" s="301"/>
      <c r="I28" s="301"/>
    </row>
    <row r="29" spans="1:9" ht="30.6" customHeight="1" x14ac:dyDescent="0.2">
      <c r="A29" s="240" t="s">
        <v>189</v>
      </c>
      <c r="B29" s="240"/>
      <c r="C29" s="240"/>
      <c r="D29" s="240"/>
      <c r="E29" s="240"/>
      <c r="F29" s="240"/>
      <c r="G29" s="31">
        <v>21</v>
      </c>
      <c r="H29" s="103">
        <v>0</v>
      </c>
      <c r="I29" s="103">
        <v>0</v>
      </c>
    </row>
    <row r="30" spans="1:9" ht="12.75" customHeight="1" x14ac:dyDescent="0.2">
      <c r="A30" s="240" t="s">
        <v>190</v>
      </c>
      <c r="B30" s="240"/>
      <c r="C30" s="240"/>
      <c r="D30" s="240"/>
      <c r="E30" s="240"/>
      <c r="F30" s="240"/>
      <c r="G30" s="31">
        <v>22</v>
      </c>
      <c r="H30" s="103">
        <v>0</v>
      </c>
      <c r="I30" s="103">
        <v>0</v>
      </c>
    </row>
    <row r="31" spans="1:9" ht="12.75" customHeight="1" x14ac:dyDescent="0.2">
      <c r="A31" s="240" t="s">
        <v>191</v>
      </c>
      <c r="B31" s="240"/>
      <c r="C31" s="240"/>
      <c r="D31" s="240"/>
      <c r="E31" s="240"/>
      <c r="F31" s="240"/>
      <c r="G31" s="31">
        <v>23</v>
      </c>
      <c r="H31" s="103">
        <v>1062792.53</v>
      </c>
      <c r="I31" s="103">
        <v>666035.18000000005</v>
      </c>
    </row>
    <row r="32" spans="1:9" ht="12.75" customHeight="1" x14ac:dyDescent="0.2">
      <c r="A32" s="240" t="s">
        <v>192</v>
      </c>
      <c r="B32" s="240"/>
      <c r="C32" s="240"/>
      <c r="D32" s="240"/>
      <c r="E32" s="240"/>
      <c r="F32" s="240"/>
      <c r="G32" s="31">
        <v>24</v>
      </c>
      <c r="H32" s="103">
        <v>20430.900000000001</v>
      </c>
      <c r="I32" s="103">
        <v>6116.58</v>
      </c>
    </row>
    <row r="33" spans="1:9" ht="12.75" customHeight="1" x14ac:dyDescent="0.2">
      <c r="A33" s="240" t="s">
        <v>193</v>
      </c>
      <c r="B33" s="240"/>
      <c r="C33" s="240"/>
      <c r="D33" s="240"/>
      <c r="E33" s="240"/>
      <c r="F33" s="240"/>
      <c r="G33" s="31">
        <v>25</v>
      </c>
      <c r="H33" s="103">
        <v>575200000</v>
      </c>
      <c r="I33" s="103">
        <v>165000000</v>
      </c>
    </row>
    <row r="34" spans="1:9" ht="12.75" customHeight="1" x14ac:dyDescent="0.2">
      <c r="A34" s="240" t="s">
        <v>194</v>
      </c>
      <c r="B34" s="240"/>
      <c r="C34" s="240"/>
      <c r="D34" s="240"/>
      <c r="E34" s="240"/>
      <c r="F34" s="240"/>
      <c r="G34" s="31">
        <v>26</v>
      </c>
      <c r="H34" s="103">
        <v>0</v>
      </c>
      <c r="I34" s="103">
        <v>0</v>
      </c>
    </row>
    <row r="35" spans="1:9" ht="26.45" customHeight="1" x14ac:dyDescent="0.2">
      <c r="A35" s="297" t="s">
        <v>195</v>
      </c>
      <c r="B35" s="297"/>
      <c r="C35" s="297"/>
      <c r="D35" s="297"/>
      <c r="E35" s="297"/>
      <c r="F35" s="297"/>
      <c r="G35" s="32">
        <v>27</v>
      </c>
      <c r="H35" s="104">
        <f>H29+H30+H31+H32+H33+H34</f>
        <v>576283223.42999995</v>
      </c>
      <c r="I35" s="104">
        <f>I29+I30+I31+I32+I33+I34</f>
        <v>165672151.75999999</v>
      </c>
    </row>
    <row r="36" spans="1:9" ht="22.9" customHeight="1" x14ac:dyDescent="0.2">
      <c r="A36" s="240" t="s">
        <v>196</v>
      </c>
      <c r="B36" s="240"/>
      <c r="C36" s="240"/>
      <c r="D36" s="240"/>
      <c r="E36" s="240"/>
      <c r="F36" s="240"/>
      <c r="G36" s="31">
        <v>28</v>
      </c>
      <c r="H36" s="103">
        <v>-152566.81</v>
      </c>
      <c r="I36" s="103">
        <v>-94421.33</v>
      </c>
    </row>
    <row r="37" spans="1:9" ht="12.75" customHeight="1" x14ac:dyDescent="0.2">
      <c r="A37" s="240" t="s">
        <v>197</v>
      </c>
      <c r="B37" s="240"/>
      <c r="C37" s="240"/>
      <c r="D37" s="240"/>
      <c r="E37" s="240"/>
      <c r="F37" s="240"/>
      <c r="G37" s="31">
        <v>29</v>
      </c>
      <c r="H37" s="103">
        <v>0</v>
      </c>
      <c r="I37" s="103">
        <v>0</v>
      </c>
    </row>
    <row r="38" spans="1:9" ht="12.75" customHeight="1" x14ac:dyDescent="0.2">
      <c r="A38" s="240" t="s">
        <v>198</v>
      </c>
      <c r="B38" s="240"/>
      <c r="C38" s="240"/>
      <c r="D38" s="240"/>
      <c r="E38" s="240"/>
      <c r="F38" s="240"/>
      <c r="G38" s="31">
        <v>30</v>
      </c>
      <c r="H38" s="103">
        <v>-576450000</v>
      </c>
      <c r="I38" s="103">
        <v>-165000000</v>
      </c>
    </row>
    <row r="39" spans="1:9" ht="12.75" customHeight="1" x14ac:dyDescent="0.2">
      <c r="A39" s="240" t="s">
        <v>199</v>
      </c>
      <c r="B39" s="240"/>
      <c r="C39" s="240"/>
      <c r="D39" s="240"/>
      <c r="E39" s="240"/>
      <c r="F39" s="240"/>
      <c r="G39" s="31">
        <v>31</v>
      </c>
      <c r="H39" s="103">
        <v>-76610</v>
      </c>
      <c r="I39" s="103">
        <v>0</v>
      </c>
    </row>
    <row r="40" spans="1:9" ht="12.75" customHeight="1" x14ac:dyDescent="0.2">
      <c r="A40" s="240" t="s">
        <v>200</v>
      </c>
      <c r="B40" s="240"/>
      <c r="C40" s="240"/>
      <c r="D40" s="240"/>
      <c r="E40" s="240"/>
      <c r="F40" s="240"/>
      <c r="G40" s="31">
        <v>32</v>
      </c>
      <c r="H40" s="103">
        <v>0</v>
      </c>
      <c r="I40" s="103">
        <v>0</v>
      </c>
    </row>
    <row r="41" spans="1:9" ht="24" customHeight="1" x14ac:dyDescent="0.2">
      <c r="A41" s="297" t="s">
        <v>201</v>
      </c>
      <c r="B41" s="297"/>
      <c r="C41" s="297"/>
      <c r="D41" s="297"/>
      <c r="E41" s="297"/>
      <c r="F41" s="297"/>
      <c r="G41" s="32">
        <v>33</v>
      </c>
      <c r="H41" s="104">
        <f>H36+H37+H38+H39+H40</f>
        <v>-576679176.80999994</v>
      </c>
      <c r="I41" s="104">
        <f>I36+I37+I38+I39+I40</f>
        <v>-165094421.33000001</v>
      </c>
    </row>
    <row r="42" spans="1:9" ht="29.45" customHeight="1" x14ac:dyDescent="0.2">
      <c r="A42" s="302" t="s">
        <v>202</v>
      </c>
      <c r="B42" s="302"/>
      <c r="C42" s="302"/>
      <c r="D42" s="302"/>
      <c r="E42" s="302"/>
      <c r="F42" s="302"/>
      <c r="G42" s="32">
        <v>34</v>
      </c>
      <c r="H42" s="104">
        <f>H35+H41</f>
        <v>-395953.38</v>
      </c>
      <c r="I42" s="104">
        <f>I35+I41</f>
        <v>577730.43000000005</v>
      </c>
    </row>
    <row r="43" spans="1:9" x14ac:dyDescent="0.2">
      <c r="A43" s="301" t="s">
        <v>203</v>
      </c>
      <c r="B43" s="301"/>
      <c r="C43" s="301"/>
      <c r="D43" s="301"/>
      <c r="E43" s="301"/>
      <c r="F43" s="301"/>
      <c r="G43" s="301"/>
      <c r="H43" s="301"/>
      <c r="I43" s="301"/>
    </row>
    <row r="44" spans="1:9" ht="12.75" customHeight="1" x14ac:dyDescent="0.2">
      <c r="A44" s="240" t="s">
        <v>204</v>
      </c>
      <c r="B44" s="240"/>
      <c r="C44" s="240"/>
      <c r="D44" s="240"/>
      <c r="E44" s="240"/>
      <c r="F44" s="240"/>
      <c r="G44" s="31">
        <v>35</v>
      </c>
      <c r="H44" s="103">
        <v>0</v>
      </c>
      <c r="I44" s="103">
        <v>0</v>
      </c>
    </row>
    <row r="45" spans="1:9" ht="25.15" customHeight="1" x14ac:dyDescent="0.2">
      <c r="A45" s="240" t="s">
        <v>205</v>
      </c>
      <c r="B45" s="240"/>
      <c r="C45" s="240"/>
      <c r="D45" s="240"/>
      <c r="E45" s="240"/>
      <c r="F45" s="240"/>
      <c r="G45" s="31">
        <v>36</v>
      </c>
      <c r="H45" s="103">
        <v>0</v>
      </c>
      <c r="I45" s="103">
        <v>0</v>
      </c>
    </row>
    <row r="46" spans="1:9" ht="12.75" customHeight="1" x14ac:dyDescent="0.2">
      <c r="A46" s="240" t="s">
        <v>206</v>
      </c>
      <c r="B46" s="240"/>
      <c r="C46" s="240"/>
      <c r="D46" s="240"/>
      <c r="E46" s="240"/>
      <c r="F46" s="240"/>
      <c r="G46" s="31">
        <v>37</v>
      </c>
      <c r="H46" s="103">
        <v>0</v>
      </c>
      <c r="I46" s="103">
        <v>0</v>
      </c>
    </row>
    <row r="47" spans="1:9" ht="12.75" customHeight="1" x14ac:dyDescent="0.2">
      <c r="A47" s="240" t="s">
        <v>207</v>
      </c>
      <c r="B47" s="240"/>
      <c r="C47" s="240"/>
      <c r="D47" s="240"/>
      <c r="E47" s="240"/>
      <c r="F47" s="240"/>
      <c r="G47" s="31">
        <v>38</v>
      </c>
      <c r="H47" s="103">
        <v>0</v>
      </c>
      <c r="I47" s="103">
        <v>0</v>
      </c>
    </row>
    <row r="48" spans="1:9" ht="22.15" customHeight="1" x14ac:dyDescent="0.2">
      <c r="A48" s="297" t="s">
        <v>208</v>
      </c>
      <c r="B48" s="297"/>
      <c r="C48" s="297"/>
      <c r="D48" s="297"/>
      <c r="E48" s="297"/>
      <c r="F48" s="297"/>
      <c r="G48" s="32">
        <v>39</v>
      </c>
      <c r="H48" s="104">
        <f>H44+H45+H46+H47</f>
        <v>0</v>
      </c>
      <c r="I48" s="104">
        <f>I44+I45+I46+I47</f>
        <v>0</v>
      </c>
    </row>
    <row r="49" spans="1:9" ht="24.6" customHeight="1" x14ac:dyDescent="0.2">
      <c r="A49" s="240" t="s">
        <v>303</v>
      </c>
      <c r="B49" s="240"/>
      <c r="C49" s="240"/>
      <c r="D49" s="240"/>
      <c r="E49" s="240"/>
      <c r="F49" s="240"/>
      <c r="G49" s="31">
        <v>40</v>
      </c>
      <c r="H49" s="103">
        <v>0</v>
      </c>
      <c r="I49" s="103">
        <v>0</v>
      </c>
    </row>
    <row r="50" spans="1:9" ht="12.75" customHeight="1" x14ac:dyDescent="0.2">
      <c r="A50" s="240" t="s">
        <v>209</v>
      </c>
      <c r="B50" s="240"/>
      <c r="C50" s="240"/>
      <c r="D50" s="240"/>
      <c r="E50" s="240"/>
      <c r="F50" s="240"/>
      <c r="G50" s="31">
        <v>41</v>
      </c>
      <c r="H50" s="103">
        <v>-5675.45</v>
      </c>
      <c r="I50" s="103">
        <v>-2931.41</v>
      </c>
    </row>
    <row r="51" spans="1:9" ht="12.75" customHeight="1" x14ac:dyDescent="0.2">
      <c r="A51" s="240" t="s">
        <v>210</v>
      </c>
      <c r="B51" s="240"/>
      <c r="C51" s="240"/>
      <c r="D51" s="240"/>
      <c r="E51" s="240"/>
      <c r="F51" s="240"/>
      <c r="G51" s="31">
        <v>42</v>
      </c>
      <c r="H51" s="103">
        <v>-21265.59</v>
      </c>
      <c r="I51" s="103">
        <v>0</v>
      </c>
    </row>
    <row r="52" spans="1:9" ht="22.9" customHeight="1" x14ac:dyDescent="0.2">
      <c r="A52" s="240" t="s">
        <v>211</v>
      </c>
      <c r="B52" s="240"/>
      <c r="C52" s="240"/>
      <c r="D52" s="240"/>
      <c r="E52" s="240"/>
      <c r="F52" s="240"/>
      <c r="G52" s="31">
        <v>43</v>
      </c>
      <c r="H52" s="103">
        <v>0</v>
      </c>
      <c r="I52" s="103">
        <v>0</v>
      </c>
    </row>
    <row r="53" spans="1:9" ht="12.75" customHeight="1" x14ac:dyDescent="0.2">
      <c r="A53" s="240" t="s">
        <v>212</v>
      </c>
      <c r="B53" s="240"/>
      <c r="C53" s="240"/>
      <c r="D53" s="240"/>
      <c r="E53" s="240"/>
      <c r="F53" s="240"/>
      <c r="G53" s="31">
        <v>44</v>
      </c>
      <c r="H53" s="103">
        <v>0</v>
      </c>
      <c r="I53" s="103">
        <v>-21265.59</v>
      </c>
    </row>
    <row r="54" spans="1:9" ht="30.6" customHeight="1" x14ac:dyDescent="0.2">
      <c r="A54" s="297" t="s">
        <v>213</v>
      </c>
      <c r="B54" s="297"/>
      <c r="C54" s="297"/>
      <c r="D54" s="297"/>
      <c r="E54" s="297"/>
      <c r="F54" s="297"/>
      <c r="G54" s="32">
        <v>45</v>
      </c>
      <c r="H54" s="104">
        <f>H49+H50+H51+H52+H53</f>
        <v>-26941.040000000001</v>
      </c>
      <c r="I54" s="104">
        <f>I49+I50+I51+I52+I53</f>
        <v>-24197</v>
      </c>
    </row>
    <row r="55" spans="1:9" ht="29.45" customHeight="1" x14ac:dyDescent="0.2">
      <c r="A55" s="302" t="s">
        <v>214</v>
      </c>
      <c r="B55" s="302"/>
      <c r="C55" s="302"/>
      <c r="D55" s="302"/>
      <c r="E55" s="302"/>
      <c r="F55" s="302"/>
      <c r="G55" s="32">
        <v>46</v>
      </c>
      <c r="H55" s="104">
        <f>H48+H54</f>
        <v>-26941.040000000001</v>
      </c>
      <c r="I55" s="104">
        <f>I48+I54</f>
        <v>-24197</v>
      </c>
    </row>
    <row r="56" spans="1:9" x14ac:dyDescent="0.2">
      <c r="A56" s="240" t="s">
        <v>215</v>
      </c>
      <c r="B56" s="240"/>
      <c r="C56" s="240"/>
      <c r="D56" s="240"/>
      <c r="E56" s="240"/>
      <c r="F56" s="240"/>
      <c r="G56" s="31">
        <v>47</v>
      </c>
      <c r="H56" s="103">
        <v>0</v>
      </c>
      <c r="I56" s="103">
        <v>0</v>
      </c>
    </row>
    <row r="57" spans="1:9" ht="26.45" customHeight="1" x14ac:dyDescent="0.2">
      <c r="A57" s="302" t="s">
        <v>216</v>
      </c>
      <c r="B57" s="302"/>
      <c r="C57" s="302"/>
      <c r="D57" s="302"/>
      <c r="E57" s="302"/>
      <c r="F57" s="302"/>
      <c r="G57" s="32">
        <v>48</v>
      </c>
      <c r="H57" s="104">
        <f>H27+H42+H55+H56</f>
        <v>-1192860.28</v>
      </c>
      <c r="I57" s="104">
        <f>I27+I42+I55+I56</f>
        <v>-344247.97</v>
      </c>
    </row>
    <row r="58" spans="1:9" x14ac:dyDescent="0.2">
      <c r="A58" s="303" t="s">
        <v>217</v>
      </c>
      <c r="B58" s="303"/>
      <c r="C58" s="303"/>
      <c r="D58" s="303"/>
      <c r="E58" s="303"/>
      <c r="F58" s="303"/>
      <c r="G58" s="31">
        <v>49</v>
      </c>
      <c r="H58" s="103">
        <v>1281917.1399999999</v>
      </c>
      <c r="I58" s="103">
        <v>5473950.7400000002</v>
      </c>
    </row>
    <row r="59" spans="1:9" ht="31.15" customHeight="1" x14ac:dyDescent="0.2">
      <c r="A59" s="302" t="s">
        <v>218</v>
      </c>
      <c r="B59" s="302"/>
      <c r="C59" s="302"/>
      <c r="D59" s="302"/>
      <c r="E59" s="302"/>
      <c r="F59" s="302"/>
      <c r="G59" s="32">
        <v>50</v>
      </c>
      <c r="H59" s="104">
        <f>H57+H58</f>
        <v>89056.86</v>
      </c>
      <c r="I59" s="104">
        <f>I57+I58</f>
        <v>5129702.7699999996</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pane ySplit="6" topLeftCell="A7" activePane="bottomLeft" state="frozen"/>
      <selection sqref="A1:C1"/>
      <selection pane="bottomLeft" sqref="A1:C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91" t="s">
        <v>219</v>
      </c>
      <c r="B1" s="292"/>
      <c r="C1" s="292"/>
      <c r="D1" s="292"/>
      <c r="E1" s="292"/>
      <c r="F1" s="292"/>
      <c r="G1" s="292"/>
      <c r="H1" s="292"/>
      <c r="I1" s="292"/>
    </row>
    <row r="2" spans="1:9" ht="12.75" customHeight="1" x14ac:dyDescent="0.2">
      <c r="A2" s="293" t="s">
        <v>460</v>
      </c>
      <c r="B2" s="246"/>
      <c r="C2" s="246"/>
      <c r="D2" s="246"/>
      <c r="E2" s="246"/>
      <c r="F2" s="246"/>
      <c r="G2" s="246"/>
      <c r="H2" s="246"/>
      <c r="I2" s="246"/>
    </row>
    <row r="3" spans="1:9" x14ac:dyDescent="0.2">
      <c r="A3" s="314" t="s">
        <v>437</v>
      </c>
      <c r="B3" s="315"/>
      <c r="C3" s="315"/>
      <c r="D3" s="315"/>
      <c r="E3" s="315"/>
      <c r="F3" s="315"/>
      <c r="G3" s="315"/>
      <c r="H3" s="315"/>
      <c r="I3" s="315"/>
    </row>
    <row r="4" spans="1:9" x14ac:dyDescent="0.2">
      <c r="A4" s="294" t="s">
        <v>615</v>
      </c>
      <c r="B4" s="249"/>
      <c r="C4" s="249"/>
      <c r="D4" s="249"/>
      <c r="E4" s="249"/>
      <c r="F4" s="249"/>
      <c r="G4" s="249"/>
      <c r="H4" s="249"/>
      <c r="I4" s="250"/>
    </row>
    <row r="5" spans="1:9" ht="23.25" x14ac:dyDescent="0.2">
      <c r="A5" s="299" t="s">
        <v>2</v>
      </c>
      <c r="B5" s="254"/>
      <c r="C5" s="254"/>
      <c r="D5" s="254"/>
      <c r="E5" s="254"/>
      <c r="F5" s="254"/>
      <c r="G5" s="28" t="s">
        <v>103</v>
      </c>
      <c r="H5" s="29" t="s">
        <v>299</v>
      </c>
      <c r="I5" s="29" t="s">
        <v>278</v>
      </c>
    </row>
    <row r="6" spans="1:9" x14ac:dyDescent="0.2">
      <c r="A6" s="300">
        <v>1</v>
      </c>
      <c r="B6" s="254"/>
      <c r="C6" s="254"/>
      <c r="D6" s="254"/>
      <c r="E6" s="254"/>
      <c r="F6" s="254"/>
      <c r="G6" s="105">
        <v>2</v>
      </c>
      <c r="H6" s="29" t="s">
        <v>166</v>
      </c>
      <c r="I6" s="29" t="s">
        <v>167</v>
      </c>
    </row>
    <row r="7" spans="1:9" x14ac:dyDescent="0.2">
      <c r="A7" s="308" t="s">
        <v>168</v>
      </c>
      <c r="B7" s="309"/>
      <c r="C7" s="309"/>
      <c r="D7" s="309"/>
      <c r="E7" s="309"/>
      <c r="F7" s="309"/>
      <c r="G7" s="309"/>
      <c r="H7" s="309"/>
      <c r="I7" s="310"/>
    </row>
    <row r="8" spans="1:9" x14ac:dyDescent="0.2">
      <c r="A8" s="312" t="s">
        <v>220</v>
      </c>
      <c r="B8" s="312"/>
      <c r="C8" s="312"/>
      <c r="D8" s="312"/>
      <c r="E8" s="312"/>
      <c r="F8" s="312"/>
      <c r="G8" s="10">
        <v>1</v>
      </c>
      <c r="H8" s="106">
        <v>0</v>
      </c>
      <c r="I8" s="106">
        <v>0</v>
      </c>
    </row>
    <row r="9" spans="1:9" x14ac:dyDescent="0.2">
      <c r="A9" s="305" t="s">
        <v>221</v>
      </c>
      <c r="B9" s="305"/>
      <c r="C9" s="305"/>
      <c r="D9" s="305"/>
      <c r="E9" s="305"/>
      <c r="F9" s="305"/>
      <c r="G9" s="11">
        <v>2</v>
      </c>
      <c r="H9" s="107">
        <v>0</v>
      </c>
      <c r="I9" s="107">
        <v>0</v>
      </c>
    </row>
    <row r="10" spans="1:9" x14ac:dyDescent="0.2">
      <c r="A10" s="305" t="s">
        <v>222</v>
      </c>
      <c r="B10" s="305"/>
      <c r="C10" s="305"/>
      <c r="D10" s="305"/>
      <c r="E10" s="305"/>
      <c r="F10" s="305"/>
      <c r="G10" s="11">
        <v>3</v>
      </c>
      <c r="H10" s="107">
        <v>0</v>
      </c>
      <c r="I10" s="107">
        <v>0</v>
      </c>
    </row>
    <row r="11" spans="1:9" x14ac:dyDescent="0.2">
      <c r="A11" s="305" t="s">
        <v>223</v>
      </c>
      <c r="B11" s="305"/>
      <c r="C11" s="305"/>
      <c r="D11" s="305"/>
      <c r="E11" s="305"/>
      <c r="F11" s="305"/>
      <c r="G11" s="11">
        <v>4</v>
      </c>
      <c r="H11" s="107">
        <v>0</v>
      </c>
      <c r="I11" s="107">
        <v>0</v>
      </c>
    </row>
    <row r="12" spans="1:9" x14ac:dyDescent="0.2">
      <c r="A12" s="305" t="s">
        <v>378</v>
      </c>
      <c r="B12" s="305"/>
      <c r="C12" s="305"/>
      <c r="D12" s="305"/>
      <c r="E12" s="305"/>
      <c r="F12" s="305"/>
      <c r="G12" s="11">
        <v>5</v>
      </c>
      <c r="H12" s="107">
        <v>0</v>
      </c>
      <c r="I12" s="107">
        <v>0</v>
      </c>
    </row>
    <row r="13" spans="1:9" ht="24.6" customHeight="1" x14ac:dyDescent="0.2">
      <c r="A13" s="313" t="s">
        <v>379</v>
      </c>
      <c r="B13" s="313"/>
      <c r="C13" s="313"/>
      <c r="D13" s="313"/>
      <c r="E13" s="313"/>
      <c r="F13" s="313"/>
      <c r="G13" s="25">
        <v>6</v>
      </c>
      <c r="H13" s="108">
        <f>SUM(H8:H12)</f>
        <v>0</v>
      </c>
      <c r="I13" s="108">
        <f>SUM(I8:I12)</f>
        <v>0</v>
      </c>
    </row>
    <row r="14" spans="1:9" ht="12.75" customHeight="1" x14ac:dyDescent="0.2">
      <c r="A14" s="305" t="s">
        <v>380</v>
      </c>
      <c r="B14" s="305"/>
      <c r="C14" s="305"/>
      <c r="D14" s="305"/>
      <c r="E14" s="305"/>
      <c r="F14" s="305"/>
      <c r="G14" s="11">
        <v>7</v>
      </c>
      <c r="H14" s="107">
        <v>0</v>
      </c>
      <c r="I14" s="107">
        <v>0</v>
      </c>
    </row>
    <row r="15" spans="1:9" ht="12.75" customHeight="1" x14ac:dyDescent="0.2">
      <c r="A15" s="305" t="s">
        <v>381</v>
      </c>
      <c r="B15" s="305"/>
      <c r="C15" s="305"/>
      <c r="D15" s="305"/>
      <c r="E15" s="305"/>
      <c r="F15" s="305"/>
      <c r="G15" s="11">
        <v>8</v>
      </c>
      <c r="H15" s="107">
        <v>0</v>
      </c>
      <c r="I15" s="107">
        <v>0</v>
      </c>
    </row>
    <row r="16" spans="1:9" ht="12.75" customHeight="1" x14ac:dyDescent="0.2">
      <c r="A16" s="305" t="s">
        <v>382</v>
      </c>
      <c r="B16" s="305"/>
      <c r="C16" s="305"/>
      <c r="D16" s="305"/>
      <c r="E16" s="305"/>
      <c r="F16" s="305"/>
      <c r="G16" s="11">
        <v>9</v>
      </c>
      <c r="H16" s="107">
        <v>0</v>
      </c>
      <c r="I16" s="107">
        <v>0</v>
      </c>
    </row>
    <row r="17" spans="1:9" ht="12.75" customHeight="1" x14ac:dyDescent="0.2">
      <c r="A17" s="305" t="s">
        <v>383</v>
      </c>
      <c r="B17" s="305"/>
      <c r="C17" s="305"/>
      <c r="D17" s="305"/>
      <c r="E17" s="305"/>
      <c r="F17" s="305"/>
      <c r="G17" s="11">
        <v>10</v>
      </c>
      <c r="H17" s="107">
        <v>0</v>
      </c>
      <c r="I17" s="107">
        <v>0</v>
      </c>
    </row>
    <row r="18" spans="1:9" ht="12.75" customHeight="1" x14ac:dyDescent="0.2">
      <c r="A18" s="305" t="s">
        <v>384</v>
      </c>
      <c r="B18" s="305"/>
      <c r="C18" s="305"/>
      <c r="D18" s="305"/>
      <c r="E18" s="305"/>
      <c r="F18" s="305"/>
      <c r="G18" s="11">
        <v>11</v>
      </c>
      <c r="H18" s="107">
        <v>0</v>
      </c>
      <c r="I18" s="107">
        <v>0</v>
      </c>
    </row>
    <row r="19" spans="1:9" ht="12.75" customHeight="1" x14ac:dyDescent="0.2">
      <c r="A19" s="305" t="s">
        <v>385</v>
      </c>
      <c r="B19" s="305"/>
      <c r="C19" s="305"/>
      <c r="D19" s="305"/>
      <c r="E19" s="305"/>
      <c r="F19" s="305"/>
      <c r="G19" s="11">
        <v>12</v>
      </c>
      <c r="H19" s="107">
        <v>0</v>
      </c>
      <c r="I19" s="107">
        <v>0</v>
      </c>
    </row>
    <row r="20" spans="1:9" ht="26.25" customHeight="1" x14ac:dyDescent="0.2">
      <c r="A20" s="313" t="s">
        <v>386</v>
      </c>
      <c r="B20" s="313"/>
      <c r="C20" s="313"/>
      <c r="D20" s="313"/>
      <c r="E20" s="313"/>
      <c r="F20" s="313"/>
      <c r="G20" s="25">
        <v>13</v>
      </c>
      <c r="H20" s="108">
        <f>SUM(H14:H19)</f>
        <v>0</v>
      </c>
      <c r="I20" s="108">
        <f>SUM(I14:I19)</f>
        <v>0</v>
      </c>
    </row>
    <row r="21" spans="1:9" ht="27.6" customHeight="1" x14ac:dyDescent="0.2">
      <c r="A21" s="311" t="s">
        <v>387</v>
      </c>
      <c r="B21" s="311"/>
      <c r="C21" s="311"/>
      <c r="D21" s="311"/>
      <c r="E21" s="311"/>
      <c r="F21" s="311"/>
      <c r="G21" s="26">
        <v>14</v>
      </c>
      <c r="H21" s="109">
        <f>H13+H20</f>
        <v>0</v>
      </c>
      <c r="I21" s="109">
        <f>I13+I20</f>
        <v>0</v>
      </c>
    </row>
    <row r="22" spans="1:9" x14ac:dyDescent="0.2">
      <c r="A22" s="308" t="s">
        <v>188</v>
      </c>
      <c r="B22" s="309"/>
      <c r="C22" s="309"/>
      <c r="D22" s="309"/>
      <c r="E22" s="309"/>
      <c r="F22" s="309"/>
      <c r="G22" s="309"/>
      <c r="H22" s="309"/>
      <c r="I22" s="310"/>
    </row>
    <row r="23" spans="1:9" ht="26.45" customHeight="1" x14ac:dyDescent="0.2">
      <c r="A23" s="312" t="s">
        <v>224</v>
      </c>
      <c r="B23" s="312"/>
      <c r="C23" s="312"/>
      <c r="D23" s="312"/>
      <c r="E23" s="312"/>
      <c r="F23" s="312"/>
      <c r="G23" s="10">
        <v>15</v>
      </c>
      <c r="H23" s="106">
        <v>0</v>
      </c>
      <c r="I23" s="106">
        <v>0</v>
      </c>
    </row>
    <row r="24" spans="1:9" ht="12.75" customHeight="1" x14ac:dyDescent="0.2">
      <c r="A24" s="305" t="s">
        <v>225</v>
      </c>
      <c r="B24" s="305"/>
      <c r="C24" s="305"/>
      <c r="D24" s="305"/>
      <c r="E24" s="305"/>
      <c r="F24" s="305"/>
      <c r="G24" s="10">
        <v>16</v>
      </c>
      <c r="H24" s="107">
        <v>0</v>
      </c>
      <c r="I24" s="107">
        <v>0</v>
      </c>
    </row>
    <row r="25" spans="1:9" ht="12.75" customHeight="1" x14ac:dyDescent="0.2">
      <c r="A25" s="305" t="s">
        <v>226</v>
      </c>
      <c r="B25" s="305"/>
      <c r="C25" s="305"/>
      <c r="D25" s="305"/>
      <c r="E25" s="305"/>
      <c r="F25" s="305"/>
      <c r="G25" s="10">
        <v>17</v>
      </c>
      <c r="H25" s="107">
        <v>0</v>
      </c>
      <c r="I25" s="107">
        <v>0</v>
      </c>
    </row>
    <row r="26" spans="1:9" ht="12.75" customHeight="1" x14ac:dyDescent="0.2">
      <c r="A26" s="305" t="s">
        <v>227</v>
      </c>
      <c r="B26" s="305"/>
      <c r="C26" s="305"/>
      <c r="D26" s="305"/>
      <c r="E26" s="305"/>
      <c r="F26" s="305"/>
      <c r="G26" s="10">
        <v>18</v>
      </c>
      <c r="H26" s="107">
        <v>0</v>
      </c>
      <c r="I26" s="107">
        <v>0</v>
      </c>
    </row>
    <row r="27" spans="1:9" ht="12.75" customHeight="1" x14ac:dyDescent="0.2">
      <c r="A27" s="305" t="s">
        <v>228</v>
      </c>
      <c r="B27" s="305"/>
      <c r="C27" s="305"/>
      <c r="D27" s="305"/>
      <c r="E27" s="305"/>
      <c r="F27" s="305"/>
      <c r="G27" s="10">
        <v>19</v>
      </c>
      <c r="H27" s="107">
        <v>0</v>
      </c>
      <c r="I27" s="107">
        <v>0</v>
      </c>
    </row>
    <row r="28" spans="1:9" ht="12.75" customHeight="1" x14ac:dyDescent="0.2">
      <c r="A28" s="305" t="s">
        <v>229</v>
      </c>
      <c r="B28" s="305"/>
      <c r="C28" s="305"/>
      <c r="D28" s="305"/>
      <c r="E28" s="305"/>
      <c r="F28" s="305"/>
      <c r="G28" s="10">
        <v>20</v>
      </c>
      <c r="H28" s="107">
        <v>0</v>
      </c>
      <c r="I28" s="107">
        <v>0</v>
      </c>
    </row>
    <row r="29" spans="1:9" ht="24" customHeight="1" x14ac:dyDescent="0.2">
      <c r="A29" s="306" t="s">
        <v>388</v>
      </c>
      <c r="B29" s="306"/>
      <c r="C29" s="306"/>
      <c r="D29" s="306"/>
      <c r="E29" s="306"/>
      <c r="F29" s="306"/>
      <c r="G29" s="25">
        <v>21</v>
      </c>
      <c r="H29" s="110">
        <f>SUM(H23:H28)</f>
        <v>0</v>
      </c>
      <c r="I29" s="110">
        <f>SUM(I23:I28)</f>
        <v>0</v>
      </c>
    </row>
    <row r="30" spans="1:9" ht="27" customHeight="1" x14ac:dyDescent="0.2">
      <c r="A30" s="305" t="s">
        <v>230</v>
      </c>
      <c r="B30" s="305"/>
      <c r="C30" s="305"/>
      <c r="D30" s="305"/>
      <c r="E30" s="305"/>
      <c r="F30" s="305"/>
      <c r="G30" s="11">
        <v>22</v>
      </c>
      <c r="H30" s="107">
        <v>0</v>
      </c>
      <c r="I30" s="107">
        <v>0</v>
      </c>
    </row>
    <row r="31" spans="1:9" ht="12.75" customHeight="1" x14ac:dyDescent="0.2">
      <c r="A31" s="305" t="s">
        <v>231</v>
      </c>
      <c r="B31" s="305"/>
      <c r="C31" s="305"/>
      <c r="D31" s="305"/>
      <c r="E31" s="305"/>
      <c r="F31" s="305"/>
      <c r="G31" s="11">
        <v>23</v>
      </c>
      <c r="H31" s="107">
        <v>0</v>
      </c>
      <c r="I31" s="107">
        <v>0</v>
      </c>
    </row>
    <row r="32" spans="1:9" ht="12.75" customHeight="1" x14ac:dyDescent="0.2">
      <c r="A32" s="305" t="s">
        <v>389</v>
      </c>
      <c r="B32" s="305"/>
      <c r="C32" s="305"/>
      <c r="D32" s="305"/>
      <c r="E32" s="305"/>
      <c r="F32" s="305"/>
      <c r="G32" s="11">
        <v>24</v>
      </c>
      <c r="H32" s="107">
        <v>0</v>
      </c>
      <c r="I32" s="107">
        <v>0</v>
      </c>
    </row>
    <row r="33" spans="1:9" ht="12.75" customHeight="1" x14ac:dyDescent="0.2">
      <c r="A33" s="305" t="s">
        <v>232</v>
      </c>
      <c r="B33" s="305"/>
      <c r="C33" s="305"/>
      <c r="D33" s="305"/>
      <c r="E33" s="305"/>
      <c r="F33" s="305"/>
      <c r="G33" s="11">
        <v>25</v>
      </c>
      <c r="H33" s="107">
        <v>0</v>
      </c>
      <c r="I33" s="107">
        <v>0</v>
      </c>
    </row>
    <row r="34" spans="1:9" ht="12.75" customHeight="1" x14ac:dyDescent="0.2">
      <c r="A34" s="305" t="s">
        <v>233</v>
      </c>
      <c r="B34" s="305"/>
      <c r="C34" s="305"/>
      <c r="D34" s="305"/>
      <c r="E34" s="305"/>
      <c r="F34" s="305"/>
      <c r="G34" s="11">
        <v>26</v>
      </c>
      <c r="H34" s="107">
        <v>0</v>
      </c>
      <c r="I34" s="107">
        <v>0</v>
      </c>
    </row>
    <row r="35" spans="1:9" ht="25.9" customHeight="1" x14ac:dyDescent="0.2">
      <c r="A35" s="306" t="s">
        <v>390</v>
      </c>
      <c r="B35" s="306"/>
      <c r="C35" s="306"/>
      <c r="D35" s="306"/>
      <c r="E35" s="306"/>
      <c r="F35" s="306"/>
      <c r="G35" s="25">
        <v>27</v>
      </c>
      <c r="H35" s="110">
        <f>SUM(H30:H34)</f>
        <v>0</v>
      </c>
      <c r="I35" s="110">
        <f>SUM(I30:I34)</f>
        <v>0</v>
      </c>
    </row>
    <row r="36" spans="1:9" ht="28.15" customHeight="1" x14ac:dyDescent="0.2">
      <c r="A36" s="311" t="s">
        <v>391</v>
      </c>
      <c r="B36" s="311"/>
      <c r="C36" s="311"/>
      <c r="D36" s="311"/>
      <c r="E36" s="311"/>
      <c r="F36" s="311"/>
      <c r="G36" s="26">
        <v>28</v>
      </c>
      <c r="H36" s="111">
        <f>H29+H35</f>
        <v>0</v>
      </c>
      <c r="I36" s="111">
        <f>I29+I35</f>
        <v>0</v>
      </c>
    </row>
    <row r="37" spans="1:9" x14ac:dyDescent="0.2">
      <c r="A37" s="308" t="s">
        <v>203</v>
      </c>
      <c r="B37" s="309"/>
      <c r="C37" s="309"/>
      <c r="D37" s="309"/>
      <c r="E37" s="309"/>
      <c r="F37" s="309"/>
      <c r="G37" s="309">
        <v>0</v>
      </c>
      <c r="H37" s="309"/>
      <c r="I37" s="310"/>
    </row>
    <row r="38" spans="1:9" ht="12.75" customHeight="1" x14ac:dyDescent="0.2">
      <c r="A38" s="307" t="s">
        <v>234</v>
      </c>
      <c r="B38" s="307"/>
      <c r="C38" s="307"/>
      <c r="D38" s="307"/>
      <c r="E38" s="307"/>
      <c r="F38" s="307"/>
      <c r="G38" s="10">
        <v>29</v>
      </c>
      <c r="H38" s="106">
        <v>0</v>
      </c>
      <c r="I38" s="106">
        <v>0</v>
      </c>
    </row>
    <row r="39" spans="1:9" ht="25.15" customHeight="1" x14ac:dyDescent="0.2">
      <c r="A39" s="304" t="s">
        <v>235</v>
      </c>
      <c r="B39" s="304"/>
      <c r="C39" s="304"/>
      <c r="D39" s="304"/>
      <c r="E39" s="304"/>
      <c r="F39" s="304"/>
      <c r="G39" s="11">
        <v>30</v>
      </c>
      <c r="H39" s="107">
        <v>0</v>
      </c>
      <c r="I39" s="107">
        <v>0</v>
      </c>
    </row>
    <row r="40" spans="1:9" ht="12.75" customHeight="1" x14ac:dyDescent="0.2">
      <c r="A40" s="304" t="s">
        <v>236</v>
      </c>
      <c r="B40" s="304"/>
      <c r="C40" s="304"/>
      <c r="D40" s="304"/>
      <c r="E40" s="304"/>
      <c r="F40" s="304"/>
      <c r="G40" s="11">
        <v>31</v>
      </c>
      <c r="H40" s="107">
        <v>0</v>
      </c>
      <c r="I40" s="107">
        <v>0</v>
      </c>
    </row>
    <row r="41" spans="1:9" ht="12.75" customHeight="1" x14ac:dyDescent="0.2">
      <c r="A41" s="304" t="s">
        <v>237</v>
      </c>
      <c r="B41" s="304"/>
      <c r="C41" s="304"/>
      <c r="D41" s="304"/>
      <c r="E41" s="304"/>
      <c r="F41" s="304"/>
      <c r="G41" s="11">
        <v>32</v>
      </c>
      <c r="H41" s="107">
        <v>0</v>
      </c>
      <c r="I41" s="107">
        <v>0</v>
      </c>
    </row>
    <row r="42" spans="1:9" ht="25.9" customHeight="1" x14ac:dyDescent="0.2">
      <c r="A42" s="306" t="s">
        <v>392</v>
      </c>
      <c r="B42" s="306"/>
      <c r="C42" s="306"/>
      <c r="D42" s="306"/>
      <c r="E42" s="306"/>
      <c r="F42" s="306"/>
      <c r="G42" s="25">
        <v>33</v>
      </c>
      <c r="H42" s="110">
        <f>H41+H40+H39+H38</f>
        <v>0</v>
      </c>
      <c r="I42" s="110">
        <f>I41+I40+I39+I38</f>
        <v>0</v>
      </c>
    </row>
    <row r="43" spans="1:9" ht="24.6" customHeight="1" x14ac:dyDescent="0.2">
      <c r="A43" s="304" t="s">
        <v>238</v>
      </c>
      <c r="B43" s="304"/>
      <c r="C43" s="304"/>
      <c r="D43" s="304"/>
      <c r="E43" s="304"/>
      <c r="F43" s="304"/>
      <c r="G43" s="11">
        <v>34</v>
      </c>
      <c r="H43" s="107">
        <v>0</v>
      </c>
      <c r="I43" s="107">
        <v>0</v>
      </c>
    </row>
    <row r="44" spans="1:9" ht="12.75" customHeight="1" x14ac:dyDescent="0.2">
      <c r="A44" s="304" t="s">
        <v>239</v>
      </c>
      <c r="B44" s="304"/>
      <c r="C44" s="304"/>
      <c r="D44" s="304"/>
      <c r="E44" s="304"/>
      <c r="F44" s="304"/>
      <c r="G44" s="11">
        <v>35</v>
      </c>
      <c r="H44" s="107">
        <v>0</v>
      </c>
      <c r="I44" s="107">
        <v>0</v>
      </c>
    </row>
    <row r="45" spans="1:9" ht="12.75" customHeight="1" x14ac:dyDescent="0.2">
      <c r="A45" s="304" t="s">
        <v>240</v>
      </c>
      <c r="B45" s="304"/>
      <c r="C45" s="304"/>
      <c r="D45" s="304"/>
      <c r="E45" s="304"/>
      <c r="F45" s="304"/>
      <c r="G45" s="11">
        <v>36</v>
      </c>
      <c r="H45" s="107">
        <v>0</v>
      </c>
      <c r="I45" s="107">
        <v>0</v>
      </c>
    </row>
    <row r="46" spans="1:9" ht="21" customHeight="1" x14ac:dyDescent="0.2">
      <c r="A46" s="304" t="s">
        <v>241</v>
      </c>
      <c r="B46" s="304"/>
      <c r="C46" s="304"/>
      <c r="D46" s="304"/>
      <c r="E46" s="304"/>
      <c r="F46" s="304"/>
      <c r="G46" s="11">
        <v>37</v>
      </c>
      <c r="H46" s="107">
        <v>0</v>
      </c>
      <c r="I46" s="107">
        <v>0</v>
      </c>
    </row>
    <row r="47" spans="1:9" ht="12.75" customHeight="1" x14ac:dyDescent="0.2">
      <c r="A47" s="304" t="s">
        <v>242</v>
      </c>
      <c r="B47" s="304"/>
      <c r="C47" s="304"/>
      <c r="D47" s="304"/>
      <c r="E47" s="304"/>
      <c r="F47" s="304"/>
      <c r="G47" s="11">
        <v>38</v>
      </c>
      <c r="H47" s="107">
        <v>0</v>
      </c>
      <c r="I47" s="107">
        <v>0</v>
      </c>
    </row>
    <row r="48" spans="1:9" ht="22.9" customHeight="1" x14ac:dyDescent="0.2">
      <c r="A48" s="306" t="s">
        <v>393</v>
      </c>
      <c r="B48" s="306"/>
      <c r="C48" s="306"/>
      <c r="D48" s="306"/>
      <c r="E48" s="306"/>
      <c r="F48" s="306"/>
      <c r="G48" s="25">
        <v>39</v>
      </c>
      <c r="H48" s="110">
        <f>H47+H46+H45+H44+H43</f>
        <v>0</v>
      </c>
      <c r="I48" s="110">
        <f>I47+I46+I45+I44+I43</f>
        <v>0</v>
      </c>
    </row>
    <row r="49" spans="1:9" ht="25.9" customHeight="1" x14ac:dyDescent="0.2">
      <c r="A49" s="317" t="s">
        <v>423</v>
      </c>
      <c r="B49" s="317"/>
      <c r="C49" s="317"/>
      <c r="D49" s="317"/>
      <c r="E49" s="317"/>
      <c r="F49" s="317"/>
      <c r="G49" s="25">
        <v>40</v>
      </c>
      <c r="H49" s="110">
        <f>H48+H42</f>
        <v>0</v>
      </c>
      <c r="I49" s="110">
        <f>I48+I42</f>
        <v>0</v>
      </c>
    </row>
    <row r="50" spans="1:9" ht="12.75" customHeight="1" x14ac:dyDescent="0.2">
      <c r="A50" s="305" t="s">
        <v>243</v>
      </c>
      <c r="B50" s="305"/>
      <c r="C50" s="305"/>
      <c r="D50" s="305"/>
      <c r="E50" s="305"/>
      <c r="F50" s="305"/>
      <c r="G50" s="11">
        <v>41</v>
      </c>
      <c r="H50" s="107">
        <v>0</v>
      </c>
      <c r="I50" s="107">
        <v>0</v>
      </c>
    </row>
    <row r="51" spans="1:9" ht="25.9" customHeight="1" x14ac:dyDescent="0.2">
      <c r="A51" s="317" t="s">
        <v>394</v>
      </c>
      <c r="B51" s="317"/>
      <c r="C51" s="317"/>
      <c r="D51" s="317"/>
      <c r="E51" s="317"/>
      <c r="F51" s="317"/>
      <c r="G51" s="25">
        <v>42</v>
      </c>
      <c r="H51" s="110">
        <f>H21+H36+H49+H50</f>
        <v>0</v>
      </c>
      <c r="I51" s="110">
        <f>I21+I36+I49+I50</f>
        <v>0</v>
      </c>
    </row>
    <row r="52" spans="1:9" ht="12.75" customHeight="1" x14ac:dyDescent="0.2">
      <c r="A52" s="318" t="s">
        <v>217</v>
      </c>
      <c r="B52" s="318"/>
      <c r="C52" s="318"/>
      <c r="D52" s="318"/>
      <c r="E52" s="318"/>
      <c r="F52" s="318"/>
      <c r="G52" s="11">
        <v>43</v>
      </c>
      <c r="H52" s="107">
        <v>0</v>
      </c>
      <c r="I52" s="107">
        <v>0</v>
      </c>
    </row>
    <row r="53" spans="1:9" ht="31.9" customHeight="1" x14ac:dyDescent="0.2">
      <c r="A53" s="316" t="s">
        <v>395</v>
      </c>
      <c r="B53" s="316"/>
      <c r="C53" s="316"/>
      <c r="D53" s="316"/>
      <c r="E53" s="316"/>
      <c r="F53" s="316"/>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sqref="A1:C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19" t="s">
        <v>244</v>
      </c>
      <c r="B1" s="320"/>
      <c r="C1" s="320"/>
      <c r="D1" s="320"/>
      <c r="E1" s="320"/>
      <c r="F1" s="320"/>
      <c r="G1" s="320"/>
      <c r="H1" s="320"/>
      <c r="I1" s="320"/>
      <c r="J1" s="320"/>
      <c r="K1" s="14"/>
    </row>
    <row r="2" spans="1:26" ht="15.75" x14ac:dyDescent="0.2">
      <c r="A2" s="2"/>
      <c r="B2" s="3"/>
      <c r="C2" s="321" t="s">
        <v>245</v>
      </c>
      <c r="D2" s="321"/>
      <c r="E2" s="5">
        <v>46023</v>
      </c>
      <c r="F2" s="4" t="s">
        <v>0</v>
      </c>
      <c r="G2" s="5">
        <v>46112</v>
      </c>
      <c r="H2" s="15"/>
      <c r="I2" s="15"/>
      <c r="J2" s="15"/>
      <c r="K2" s="14"/>
      <c r="Y2" s="16" t="s">
        <v>438</v>
      </c>
    </row>
    <row r="3" spans="1:26" ht="13.5" customHeight="1" x14ac:dyDescent="0.2">
      <c r="A3" s="324" t="s">
        <v>246</v>
      </c>
      <c r="B3" s="325"/>
      <c r="C3" s="325"/>
      <c r="D3" s="325"/>
      <c r="E3" s="325"/>
      <c r="F3" s="325"/>
      <c r="G3" s="324" t="s">
        <v>3</v>
      </c>
      <c r="H3" s="327" t="s">
        <v>247</v>
      </c>
      <c r="I3" s="327"/>
      <c r="J3" s="327"/>
      <c r="K3" s="327"/>
      <c r="L3" s="327"/>
      <c r="M3" s="327"/>
      <c r="N3" s="327"/>
      <c r="O3" s="327"/>
      <c r="P3" s="327"/>
      <c r="Q3" s="327"/>
      <c r="R3" s="327"/>
      <c r="S3" s="327"/>
      <c r="T3" s="327"/>
      <c r="U3" s="327"/>
      <c r="V3" s="327"/>
      <c r="W3" s="327"/>
      <c r="X3" s="327"/>
      <c r="Y3" s="327" t="s">
        <v>248</v>
      </c>
      <c r="Z3" s="327" t="s">
        <v>249</v>
      </c>
    </row>
    <row r="4" spans="1:26" ht="90" x14ac:dyDescent="0.2">
      <c r="A4" s="325"/>
      <c r="B4" s="325"/>
      <c r="C4" s="325"/>
      <c r="D4" s="325"/>
      <c r="E4" s="325"/>
      <c r="F4" s="325"/>
      <c r="G4" s="32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328"/>
      <c r="Z4" s="328"/>
    </row>
    <row r="5" spans="1:26" ht="22.5" x14ac:dyDescent="0.2">
      <c r="A5" s="329">
        <v>1</v>
      </c>
      <c r="B5" s="329"/>
      <c r="C5" s="329"/>
      <c r="D5" s="329"/>
      <c r="E5" s="329"/>
      <c r="F5" s="329"/>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330" t="s">
        <v>263</v>
      </c>
      <c r="B6" s="330"/>
      <c r="C6" s="330"/>
      <c r="D6" s="330"/>
      <c r="E6" s="330"/>
      <c r="F6" s="330"/>
      <c r="G6" s="330"/>
      <c r="H6" s="330"/>
      <c r="I6" s="330"/>
      <c r="J6" s="330"/>
      <c r="K6" s="330"/>
      <c r="L6" s="330"/>
      <c r="M6" s="330"/>
      <c r="N6" s="331"/>
      <c r="O6" s="331"/>
      <c r="P6" s="331"/>
      <c r="Q6" s="331"/>
      <c r="R6" s="331"/>
      <c r="S6" s="331"/>
      <c r="T6" s="331"/>
      <c r="U6" s="331"/>
      <c r="V6" s="331"/>
      <c r="W6" s="331"/>
      <c r="X6" s="331"/>
      <c r="Y6" s="331"/>
      <c r="Z6" s="332"/>
    </row>
    <row r="7" spans="1:26" x14ac:dyDescent="0.2">
      <c r="A7" s="333" t="s">
        <v>296</v>
      </c>
      <c r="B7" s="333"/>
      <c r="C7" s="333"/>
      <c r="D7" s="333"/>
      <c r="E7" s="333"/>
      <c r="F7" s="333"/>
      <c r="G7" s="117">
        <v>1</v>
      </c>
      <c r="H7" s="120">
        <v>21766540.579999998</v>
      </c>
      <c r="I7" s="120">
        <v>8265694.4100000001</v>
      </c>
      <c r="J7" s="120">
        <v>1652223.06</v>
      </c>
      <c r="K7" s="120">
        <v>33136593.989999998</v>
      </c>
      <c r="L7" s="120">
        <v>33136593.989999998</v>
      </c>
      <c r="M7" s="120">
        <v>0</v>
      </c>
      <c r="N7" s="120">
        <v>0</v>
      </c>
      <c r="O7" s="120">
        <v>0</v>
      </c>
      <c r="P7" s="120">
        <v>22159551.109999999</v>
      </c>
      <c r="Q7" s="120">
        <v>0</v>
      </c>
      <c r="R7" s="120">
        <v>0</v>
      </c>
      <c r="S7" s="120">
        <v>0</v>
      </c>
      <c r="T7" s="120">
        <v>0</v>
      </c>
      <c r="U7" s="120">
        <v>0</v>
      </c>
      <c r="V7" s="120">
        <v>822745742.99000001</v>
      </c>
      <c r="W7" s="120">
        <v>75014494.400000006</v>
      </c>
      <c r="X7" s="122">
        <f>H7+I7+J7+K7-L7+M7+N7+O7+P7+Q7+R7+V7+W7+S7+T7+U7</f>
        <v>951604246.54999995</v>
      </c>
      <c r="Y7" s="120">
        <v>0</v>
      </c>
      <c r="Z7" s="122">
        <f>X7+Y7</f>
        <v>951604246.54999995</v>
      </c>
    </row>
    <row r="8" spans="1:26" x14ac:dyDescent="0.2">
      <c r="A8" s="322" t="s">
        <v>264</v>
      </c>
      <c r="B8" s="322"/>
      <c r="C8" s="322"/>
      <c r="D8" s="322"/>
      <c r="E8" s="322"/>
      <c r="F8" s="32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322" t="s">
        <v>265</v>
      </c>
      <c r="B9" s="322"/>
      <c r="C9" s="322"/>
      <c r="D9" s="322"/>
      <c r="E9" s="322"/>
      <c r="F9" s="32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323" t="s">
        <v>297</v>
      </c>
      <c r="B10" s="323"/>
      <c r="C10" s="323"/>
      <c r="D10" s="323"/>
      <c r="E10" s="323"/>
      <c r="F10" s="323"/>
      <c r="G10" s="118">
        <v>4</v>
      </c>
      <c r="H10" s="122">
        <f>H7+H8+H9</f>
        <v>21766540.579999998</v>
      </c>
      <c r="I10" s="122">
        <f t="shared" ref="I10:Z10" si="2">I7+I8+I9</f>
        <v>8265694.4100000001</v>
      </c>
      <c r="J10" s="122">
        <f t="shared" si="2"/>
        <v>1652223.06</v>
      </c>
      <c r="K10" s="122">
        <f>K7+K8+K9</f>
        <v>33136593.989999998</v>
      </c>
      <c r="L10" s="122">
        <f t="shared" si="2"/>
        <v>33136593.989999998</v>
      </c>
      <c r="M10" s="122">
        <f t="shared" si="2"/>
        <v>0</v>
      </c>
      <c r="N10" s="122">
        <f t="shared" si="2"/>
        <v>0</v>
      </c>
      <c r="O10" s="122">
        <f t="shared" si="2"/>
        <v>0</v>
      </c>
      <c r="P10" s="122">
        <f t="shared" si="2"/>
        <v>22159551.109999999</v>
      </c>
      <c r="Q10" s="122">
        <f t="shared" si="2"/>
        <v>0</v>
      </c>
      <c r="R10" s="122">
        <f t="shared" si="2"/>
        <v>0</v>
      </c>
      <c r="S10" s="122">
        <f t="shared" si="2"/>
        <v>0</v>
      </c>
      <c r="T10" s="122">
        <f>T7+T8+T9</f>
        <v>0</v>
      </c>
      <c r="U10" s="122">
        <f>U7+U8+U9</f>
        <v>0</v>
      </c>
      <c r="V10" s="122">
        <f>V7+V8+V9</f>
        <v>822745742.99000001</v>
      </c>
      <c r="W10" s="122">
        <f>W7+W8+W9</f>
        <v>75014494.400000006</v>
      </c>
      <c r="X10" s="122">
        <f>X7+X8+X9</f>
        <v>951604246.54999995</v>
      </c>
      <c r="Y10" s="122">
        <f t="shared" si="2"/>
        <v>0</v>
      </c>
      <c r="Z10" s="122">
        <f t="shared" si="2"/>
        <v>951604246.54999995</v>
      </c>
    </row>
    <row r="11" spans="1:26" x14ac:dyDescent="0.2">
      <c r="A11" s="322" t="s">
        <v>266</v>
      </c>
      <c r="B11" s="322"/>
      <c r="C11" s="322"/>
      <c r="D11" s="322"/>
      <c r="E11" s="322"/>
      <c r="F11" s="32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-275814.63</v>
      </c>
      <c r="X11" s="122">
        <f>H11+I11+J11+K11-L11+M11+N11+O11+P11+Q11+R11+V11+W11+S11+T11+U11</f>
        <v>-275814.63</v>
      </c>
      <c r="Y11" s="120">
        <v>0</v>
      </c>
      <c r="Z11" s="122">
        <f t="shared" ref="Z11:Z29" si="3">X11+Y11</f>
        <v>-275814.63</v>
      </c>
    </row>
    <row r="12" spans="1:26" x14ac:dyDescent="0.2">
      <c r="A12" s="322" t="s">
        <v>267</v>
      </c>
      <c r="B12" s="322"/>
      <c r="C12" s="322"/>
      <c r="D12" s="322"/>
      <c r="E12" s="322"/>
      <c r="F12" s="32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322" t="s">
        <v>268</v>
      </c>
      <c r="B13" s="322"/>
      <c r="C13" s="322"/>
      <c r="D13" s="322"/>
      <c r="E13" s="322"/>
      <c r="F13" s="32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322" t="s">
        <v>399</v>
      </c>
      <c r="B14" s="322"/>
      <c r="C14" s="322"/>
      <c r="D14" s="322"/>
      <c r="E14" s="322"/>
      <c r="F14" s="32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322" t="s">
        <v>269</v>
      </c>
      <c r="B15" s="322"/>
      <c r="C15" s="322"/>
      <c r="D15" s="322"/>
      <c r="E15" s="322"/>
      <c r="F15" s="32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322" t="s">
        <v>270</v>
      </c>
      <c r="B16" s="322"/>
      <c r="C16" s="322"/>
      <c r="D16" s="322"/>
      <c r="E16" s="322"/>
      <c r="F16" s="32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322" t="s">
        <v>271</v>
      </c>
      <c r="B17" s="322"/>
      <c r="C17" s="322"/>
      <c r="D17" s="322"/>
      <c r="E17" s="322"/>
      <c r="F17" s="32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322" t="s">
        <v>272</v>
      </c>
      <c r="B18" s="322"/>
      <c r="C18" s="322"/>
      <c r="D18" s="322"/>
      <c r="E18" s="322"/>
      <c r="F18" s="32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322" t="s">
        <v>273</v>
      </c>
      <c r="B19" s="322"/>
      <c r="C19" s="322"/>
      <c r="D19" s="322"/>
      <c r="E19" s="322"/>
      <c r="F19" s="322"/>
      <c r="G19" s="117">
        <v>13</v>
      </c>
      <c r="H19" s="120">
        <v>0</v>
      </c>
      <c r="I19" s="120">
        <v>2543.13</v>
      </c>
      <c r="J19" s="120">
        <v>0</v>
      </c>
      <c r="K19" s="120">
        <v>-39270.300000000003</v>
      </c>
      <c r="L19" s="120">
        <v>-39270.300000000003</v>
      </c>
      <c r="M19" s="120">
        <v>0</v>
      </c>
      <c r="N19" s="120">
        <v>0</v>
      </c>
      <c r="O19" s="120">
        <v>0</v>
      </c>
      <c r="P19" s="120">
        <v>0</v>
      </c>
      <c r="Q19" s="120">
        <v>0</v>
      </c>
      <c r="R19" s="120">
        <v>0</v>
      </c>
      <c r="S19" s="120">
        <v>0</v>
      </c>
      <c r="T19" s="120">
        <v>0</v>
      </c>
      <c r="U19" s="120">
        <v>0</v>
      </c>
      <c r="V19" s="120">
        <v>39270.300000000003</v>
      </c>
      <c r="W19" s="120">
        <v>0</v>
      </c>
      <c r="X19" s="122">
        <f t="shared" si="4"/>
        <v>41813.43</v>
      </c>
      <c r="Y19" s="120">
        <v>0</v>
      </c>
      <c r="Z19" s="122">
        <f t="shared" si="3"/>
        <v>41813.43</v>
      </c>
    </row>
    <row r="20" spans="1:26" x14ac:dyDescent="0.2">
      <c r="A20" s="322" t="s">
        <v>274</v>
      </c>
      <c r="B20" s="322"/>
      <c r="C20" s="322"/>
      <c r="D20" s="322"/>
      <c r="E20" s="322"/>
      <c r="F20" s="32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322" t="s">
        <v>400</v>
      </c>
      <c r="B21" s="322"/>
      <c r="C21" s="322"/>
      <c r="D21" s="322"/>
      <c r="E21" s="322"/>
      <c r="F21" s="32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322" t="s">
        <v>401</v>
      </c>
      <c r="B22" s="322"/>
      <c r="C22" s="322"/>
      <c r="D22" s="322"/>
      <c r="E22" s="322"/>
      <c r="F22" s="32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322" t="s">
        <v>402</v>
      </c>
      <c r="B23" s="322"/>
      <c r="C23" s="322"/>
      <c r="D23" s="322"/>
      <c r="E23" s="322"/>
      <c r="F23" s="32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322" t="s">
        <v>275</v>
      </c>
      <c r="B24" s="322"/>
      <c r="C24" s="322"/>
      <c r="D24" s="322"/>
      <c r="E24" s="322"/>
      <c r="F24" s="32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322" t="s">
        <v>403</v>
      </c>
      <c r="B25" s="322"/>
      <c r="C25" s="322"/>
      <c r="D25" s="322"/>
      <c r="E25" s="322"/>
      <c r="F25" s="32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322" t="s">
        <v>411</v>
      </c>
      <c r="B26" s="322"/>
      <c r="C26" s="322"/>
      <c r="D26" s="322"/>
      <c r="E26" s="322"/>
      <c r="F26" s="32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322" t="s">
        <v>404</v>
      </c>
      <c r="B27" s="322"/>
      <c r="C27" s="322"/>
      <c r="D27" s="322"/>
      <c r="E27" s="322"/>
      <c r="F27" s="32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322" t="s">
        <v>405</v>
      </c>
      <c r="B28" s="322"/>
      <c r="C28" s="322"/>
      <c r="D28" s="322"/>
      <c r="E28" s="322"/>
      <c r="F28" s="32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75014494.400000006</v>
      </c>
      <c r="W28" s="120">
        <v>-75014494.400000006</v>
      </c>
      <c r="X28" s="122">
        <f t="shared" si="4"/>
        <v>0</v>
      </c>
      <c r="Y28" s="120">
        <v>0</v>
      </c>
      <c r="Z28" s="122">
        <f t="shared" si="3"/>
        <v>0</v>
      </c>
    </row>
    <row r="29" spans="1:26" ht="12.75" customHeight="1" x14ac:dyDescent="0.2">
      <c r="A29" s="322" t="s">
        <v>406</v>
      </c>
      <c r="B29" s="322"/>
      <c r="C29" s="322"/>
      <c r="D29" s="322"/>
      <c r="E29" s="322"/>
      <c r="F29" s="32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323" t="s">
        <v>407</v>
      </c>
      <c r="B30" s="323"/>
      <c r="C30" s="323"/>
      <c r="D30" s="323"/>
      <c r="E30" s="323"/>
      <c r="F30" s="323"/>
      <c r="G30" s="118">
        <v>24</v>
      </c>
      <c r="H30" s="122">
        <f>SUM(H10:H29)</f>
        <v>21766540.579999998</v>
      </c>
      <c r="I30" s="122">
        <f t="shared" ref="I30:Z30" si="5">SUM(I10:I29)</f>
        <v>8268237.54</v>
      </c>
      <c r="J30" s="122">
        <f t="shared" si="5"/>
        <v>1652223.06</v>
      </c>
      <c r="K30" s="122">
        <f t="shared" si="5"/>
        <v>33097323.690000001</v>
      </c>
      <c r="L30" s="122">
        <f t="shared" si="5"/>
        <v>33097323.690000001</v>
      </c>
      <c r="M30" s="122">
        <f t="shared" si="5"/>
        <v>0</v>
      </c>
      <c r="N30" s="122">
        <f t="shared" si="5"/>
        <v>0</v>
      </c>
      <c r="O30" s="122">
        <f t="shared" si="5"/>
        <v>0</v>
      </c>
      <c r="P30" s="122">
        <f t="shared" si="5"/>
        <v>22159551.109999999</v>
      </c>
      <c r="Q30" s="122">
        <f t="shared" si="5"/>
        <v>0</v>
      </c>
      <c r="R30" s="122">
        <f t="shared" si="5"/>
        <v>0</v>
      </c>
      <c r="S30" s="122">
        <f t="shared" si="5"/>
        <v>0</v>
      </c>
      <c r="T30" s="122">
        <f t="shared" si="5"/>
        <v>0</v>
      </c>
      <c r="U30" s="122">
        <f t="shared" si="5"/>
        <v>0</v>
      </c>
      <c r="V30" s="122">
        <f t="shared" si="5"/>
        <v>897799507.69000006</v>
      </c>
      <c r="W30" s="122">
        <f t="shared" si="5"/>
        <v>-275814.63</v>
      </c>
      <c r="X30" s="122">
        <f>SUM(X10:X29)</f>
        <v>951370245.35000002</v>
      </c>
      <c r="Y30" s="122">
        <f t="shared" si="5"/>
        <v>0</v>
      </c>
      <c r="Z30" s="122">
        <f t="shared" si="5"/>
        <v>951370245.35000002</v>
      </c>
    </row>
    <row r="31" spans="1:26" x14ac:dyDescent="0.2">
      <c r="A31" s="330" t="s">
        <v>276</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row>
    <row r="32" spans="1:26" ht="36.75" customHeight="1" x14ac:dyDescent="0.2">
      <c r="A32" s="334" t="s">
        <v>277</v>
      </c>
      <c r="B32" s="334"/>
      <c r="C32" s="334"/>
      <c r="D32" s="334"/>
      <c r="E32" s="334"/>
      <c r="F32" s="334"/>
      <c r="G32" s="118">
        <v>25</v>
      </c>
      <c r="H32" s="122">
        <f>SUM(H12:H20)</f>
        <v>0</v>
      </c>
      <c r="I32" s="122">
        <f t="shared" ref="I32:Z32" si="6">SUM(I12:I20)</f>
        <v>2543.13</v>
      </c>
      <c r="J32" s="122">
        <f t="shared" si="6"/>
        <v>0</v>
      </c>
      <c r="K32" s="122">
        <f t="shared" si="6"/>
        <v>-39270.300000000003</v>
      </c>
      <c r="L32" s="122">
        <f t="shared" si="6"/>
        <v>-39270.300000000003</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39270.300000000003</v>
      </c>
      <c r="W32" s="122">
        <f t="shared" si="6"/>
        <v>0</v>
      </c>
      <c r="X32" s="122">
        <f>SUM(X12:X20)</f>
        <v>41813.43</v>
      </c>
      <c r="Y32" s="122">
        <f t="shared" si="6"/>
        <v>0</v>
      </c>
      <c r="Z32" s="122">
        <f t="shared" si="6"/>
        <v>41813.43</v>
      </c>
    </row>
    <row r="33" spans="1:26" ht="31.5" customHeight="1" x14ac:dyDescent="0.2">
      <c r="A33" s="334" t="s">
        <v>408</v>
      </c>
      <c r="B33" s="334"/>
      <c r="C33" s="334"/>
      <c r="D33" s="334"/>
      <c r="E33" s="334"/>
      <c r="F33" s="334"/>
      <c r="G33" s="118">
        <v>26</v>
      </c>
      <c r="H33" s="122">
        <f>H11+H32</f>
        <v>0</v>
      </c>
      <c r="I33" s="122">
        <f t="shared" ref="I33:Z33" si="9">I11+I32</f>
        <v>2543.13</v>
      </c>
      <c r="J33" s="122">
        <f t="shared" si="9"/>
        <v>0</v>
      </c>
      <c r="K33" s="122">
        <f t="shared" si="9"/>
        <v>-39270.300000000003</v>
      </c>
      <c r="L33" s="122">
        <f t="shared" si="9"/>
        <v>-39270.300000000003</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39270.300000000003</v>
      </c>
      <c r="W33" s="122">
        <f t="shared" si="9"/>
        <v>-275814.63</v>
      </c>
      <c r="X33" s="122">
        <f>X11+X32</f>
        <v>-234001.2</v>
      </c>
      <c r="Y33" s="122">
        <f t="shared" si="9"/>
        <v>0</v>
      </c>
      <c r="Z33" s="122">
        <f t="shared" si="9"/>
        <v>-234001.2</v>
      </c>
    </row>
    <row r="34" spans="1:26" ht="30.75" customHeight="1" x14ac:dyDescent="0.2">
      <c r="A34" s="334" t="s">
        <v>409</v>
      </c>
      <c r="B34" s="334"/>
      <c r="C34" s="334"/>
      <c r="D34" s="334"/>
      <c r="E34" s="334"/>
      <c r="F34" s="334"/>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75014494.400000006</v>
      </c>
      <c r="W34" s="122">
        <f t="shared" si="12"/>
        <v>-75014494.400000006</v>
      </c>
      <c r="X34" s="122">
        <f>SUM(X21:X29)</f>
        <v>0</v>
      </c>
      <c r="Y34" s="122">
        <f t="shared" si="12"/>
        <v>0</v>
      </c>
      <c r="Z34" s="122">
        <f t="shared" si="12"/>
        <v>0</v>
      </c>
    </row>
    <row r="35" spans="1:26" x14ac:dyDescent="0.2">
      <c r="A35" s="330" t="s">
        <v>278</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row>
    <row r="36" spans="1:26" ht="12.75" customHeight="1" x14ac:dyDescent="0.2">
      <c r="A36" s="333" t="s">
        <v>298</v>
      </c>
      <c r="B36" s="333"/>
      <c r="C36" s="333"/>
      <c r="D36" s="333"/>
      <c r="E36" s="333"/>
      <c r="F36" s="333"/>
      <c r="G36" s="117">
        <v>28</v>
      </c>
      <c r="H36" s="120">
        <v>21766540.579999998</v>
      </c>
      <c r="I36" s="120">
        <v>8917849.9000000004</v>
      </c>
      <c r="J36" s="120">
        <v>1652223.06</v>
      </c>
      <c r="K36" s="120">
        <v>30179992.390000001</v>
      </c>
      <c r="L36" s="120">
        <v>30179992.390000001</v>
      </c>
      <c r="M36" s="120">
        <v>0</v>
      </c>
      <c r="N36" s="120">
        <v>0</v>
      </c>
      <c r="O36" s="120">
        <v>0</v>
      </c>
      <c r="P36" s="120">
        <v>-638453.49</v>
      </c>
      <c r="Q36" s="120">
        <v>17375.8</v>
      </c>
      <c r="R36" s="120">
        <v>0</v>
      </c>
      <c r="S36" s="120">
        <v>0</v>
      </c>
      <c r="T36" s="120">
        <v>0</v>
      </c>
      <c r="U36" s="120">
        <v>0</v>
      </c>
      <c r="V36" s="120">
        <v>880011893.25999999</v>
      </c>
      <c r="W36" s="120">
        <v>28507821.879999999</v>
      </c>
      <c r="X36" s="121">
        <f>H36+I36+J36+K36-L36+M36+N36+O36+P36+Q36+R36+V36+W36+S36+T36+U36</f>
        <v>940235250.99000001</v>
      </c>
      <c r="Y36" s="120">
        <v>0</v>
      </c>
      <c r="Z36" s="121">
        <f t="shared" ref="Z36:Z38" si="15">X36+Y36</f>
        <v>940235250.99000001</v>
      </c>
    </row>
    <row r="37" spans="1:26" ht="12.75" customHeight="1" x14ac:dyDescent="0.2">
      <c r="A37" s="322" t="s">
        <v>264</v>
      </c>
      <c r="B37" s="322"/>
      <c r="C37" s="322"/>
      <c r="D37" s="322"/>
      <c r="E37" s="322"/>
      <c r="F37" s="32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322" t="s">
        <v>265</v>
      </c>
      <c r="B38" s="322"/>
      <c r="C38" s="322"/>
      <c r="D38" s="322"/>
      <c r="E38" s="322"/>
      <c r="F38" s="32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323" t="s">
        <v>410</v>
      </c>
      <c r="B39" s="323"/>
      <c r="C39" s="323"/>
      <c r="D39" s="323"/>
      <c r="E39" s="323"/>
      <c r="F39" s="323"/>
      <c r="G39" s="118">
        <v>31</v>
      </c>
      <c r="H39" s="122">
        <f>H36+H37+H38</f>
        <v>21766540.579999998</v>
      </c>
      <c r="I39" s="122">
        <f t="shared" ref="I39:Z39" si="17">I36+I37+I38</f>
        <v>8917849.9000000004</v>
      </c>
      <c r="J39" s="122">
        <f t="shared" si="17"/>
        <v>1652223.06</v>
      </c>
      <c r="K39" s="122">
        <f t="shared" si="17"/>
        <v>30179992.390000001</v>
      </c>
      <c r="L39" s="122">
        <f t="shared" si="17"/>
        <v>30179992.390000001</v>
      </c>
      <c r="M39" s="122">
        <f t="shared" si="17"/>
        <v>0</v>
      </c>
      <c r="N39" s="122">
        <f t="shared" si="17"/>
        <v>0</v>
      </c>
      <c r="O39" s="122">
        <f t="shared" si="17"/>
        <v>0</v>
      </c>
      <c r="P39" s="122">
        <f t="shared" si="17"/>
        <v>-638453.49</v>
      </c>
      <c r="Q39" s="122">
        <f t="shared" si="17"/>
        <v>17375.8</v>
      </c>
      <c r="R39" s="122">
        <f t="shared" si="17"/>
        <v>0</v>
      </c>
      <c r="S39" s="122">
        <f t="shared" si="17"/>
        <v>0</v>
      </c>
      <c r="T39" s="122">
        <f t="shared" si="17"/>
        <v>0</v>
      </c>
      <c r="U39" s="122">
        <f t="shared" si="17"/>
        <v>0</v>
      </c>
      <c r="V39" s="122">
        <f t="shared" si="17"/>
        <v>880011893.25999999</v>
      </c>
      <c r="W39" s="122">
        <f t="shared" si="17"/>
        <v>28507821.879999999</v>
      </c>
      <c r="X39" s="122">
        <f>X36+X37+X38</f>
        <v>940235250.99000001</v>
      </c>
      <c r="Y39" s="122">
        <f t="shared" si="17"/>
        <v>0</v>
      </c>
      <c r="Z39" s="122">
        <f t="shared" si="17"/>
        <v>940235250.99000001</v>
      </c>
    </row>
    <row r="40" spans="1:26" ht="12.75" customHeight="1" x14ac:dyDescent="0.2">
      <c r="A40" s="322" t="s">
        <v>266</v>
      </c>
      <c r="B40" s="322"/>
      <c r="C40" s="322"/>
      <c r="D40" s="322"/>
      <c r="E40" s="322"/>
      <c r="F40" s="32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-537254.34</v>
      </c>
      <c r="X40" s="121">
        <f>H40+I40+J40+K40-L40+M40+N40+O40+P40+Q40+R40+V40+W40+S40+T40+U40</f>
        <v>-537254.34</v>
      </c>
      <c r="Y40" s="120">
        <v>0</v>
      </c>
      <c r="Z40" s="121">
        <f t="shared" ref="Z40:Z58" si="18">X40+Y40</f>
        <v>-537254.34</v>
      </c>
    </row>
    <row r="41" spans="1:26" ht="12.75" customHeight="1" x14ac:dyDescent="0.2">
      <c r="A41" s="322" t="s">
        <v>267</v>
      </c>
      <c r="B41" s="322"/>
      <c r="C41" s="322"/>
      <c r="D41" s="322"/>
      <c r="E41" s="322"/>
      <c r="F41" s="32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322" t="s">
        <v>279</v>
      </c>
      <c r="B42" s="322"/>
      <c r="C42" s="322"/>
      <c r="D42" s="322"/>
      <c r="E42" s="322"/>
      <c r="F42" s="32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322" t="s">
        <v>399</v>
      </c>
      <c r="B43" s="322"/>
      <c r="C43" s="322"/>
      <c r="D43" s="322"/>
      <c r="E43" s="322"/>
      <c r="F43" s="322"/>
      <c r="G43" s="117">
        <v>35</v>
      </c>
      <c r="H43" s="119">
        <v>0</v>
      </c>
      <c r="I43" s="119">
        <v>0</v>
      </c>
      <c r="J43" s="119">
        <v>0</v>
      </c>
      <c r="K43" s="119">
        <v>0</v>
      </c>
      <c r="L43" s="119">
        <v>0</v>
      </c>
      <c r="M43" s="119">
        <v>0</v>
      </c>
      <c r="N43" s="119">
        <v>0</v>
      </c>
      <c r="O43" s="119">
        <v>0</v>
      </c>
      <c r="P43" s="120">
        <v>-79229.100000000006</v>
      </c>
      <c r="Q43" s="119">
        <v>0</v>
      </c>
      <c r="R43" s="119">
        <v>0</v>
      </c>
      <c r="S43" s="119">
        <v>0</v>
      </c>
      <c r="T43" s="119">
        <v>0</v>
      </c>
      <c r="U43" s="120">
        <v>0</v>
      </c>
      <c r="V43" s="120">
        <v>0</v>
      </c>
      <c r="W43" s="120">
        <v>0</v>
      </c>
      <c r="X43" s="121">
        <f t="shared" si="19"/>
        <v>-79229.100000000006</v>
      </c>
      <c r="Y43" s="120">
        <v>0</v>
      </c>
      <c r="Z43" s="121">
        <f t="shared" si="18"/>
        <v>-79229.100000000006</v>
      </c>
    </row>
    <row r="44" spans="1:26" ht="21" customHeight="1" x14ac:dyDescent="0.2">
      <c r="A44" s="322" t="s">
        <v>269</v>
      </c>
      <c r="B44" s="322"/>
      <c r="C44" s="322"/>
      <c r="D44" s="322"/>
      <c r="E44" s="322"/>
      <c r="F44" s="32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322" t="s">
        <v>270</v>
      </c>
      <c r="B45" s="322"/>
      <c r="C45" s="322"/>
      <c r="D45" s="322"/>
      <c r="E45" s="322"/>
      <c r="F45" s="32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322" t="s">
        <v>280</v>
      </c>
      <c r="B46" s="322"/>
      <c r="C46" s="322"/>
      <c r="D46" s="322"/>
      <c r="E46" s="322"/>
      <c r="F46" s="32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322" t="s">
        <v>272</v>
      </c>
      <c r="B47" s="322"/>
      <c r="C47" s="322"/>
      <c r="D47" s="322"/>
      <c r="E47" s="322"/>
      <c r="F47" s="32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322" t="s">
        <v>273</v>
      </c>
      <c r="B48" s="322"/>
      <c r="C48" s="322"/>
      <c r="D48" s="322"/>
      <c r="E48" s="322"/>
      <c r="F48" s="322"/>
      <c r="G48" s="117">
        <v>40</v>
      </c>
      <c r="H48" s="120">
        <v>0</v>
      </c>
      <c r="I48" s="120">
        <v>187347.23</v>
      </c>
      <c r="J48" s="120">
        <v>0</v>
      </c>
      <c r="K48" s="120">
        <v>-466312.8</v>
      </c>
      <c r="L48" s="120">
        <v>-466312.8</v>
      </c>
      <c r="M48" s="120">
        <v>0</v>
      </c>
      <c r="N48" s="120">
        <v>0</v>
      </c>
      <c r="O48" s="120">
        <v>0</v>
      </c>
      <c r="P48" s="120">
        <v>0</v>
      </c>
      <c r="Q48" s="120">
        <v>50703.06</v>
      </c>
      <c r="R48" s="120">
        <v>0</v>
      </c>
      <c r="S48" s="120">
        <v>0</v>
      </c>
      <c r="T48" s="120">
        <v>0</v>
      </c>
      <c r="U48" s="120">
        <v>0</v>
      </c>
      <c r="V48" s="120">
        <v>466312.8</v>
      </c>
      <c r="W48" s="120">
        <v>0</v>
      </c>
      <c r="X48" s="121">
        <f t="shared" si="19"/>
        <v>704363.09</v>
      </c>
      <c r="Y48" s="120">
        <v>0</v>
      </c>
      <c r="Z48" s="121">
        <f t="shared" si="18"/>
        <v>704363.09</v>
      </c>
    </row>
    <row r="49" spans="1:26" ht="12.75" customHeight="1" x14ac:dyDescent="0.2">
      <c r="A49" s="322" t="s">
        <v>274</v>
      </c>
      <c r="B49" s="322"/>
      <c r="C49" s="322"/>
      <c r="D49" s="322"/>
      <c r="E49" s="322"/>
      <c r="F49" s="32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322" t="s">
        <v>400</v>
      </c>
      <c r="B50" s="322"/>
      <c r="C50" s="322"/>
      <c r="D50" s="322"/>
      <c r="E50" s="322"/>
      <c r="F50" s="32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322" t="s">
        <v>401</v>
      </c>
      <c r="B51" s="322"/>
      <c r="C51" s="322"/>
      <c r="D51" s="322"/>
      <c r="E51" s="322"/>
      <c r="F51" s="32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322" t="s">
        <v>402</v>
      </c>
      <c r="B52" s="322"/>
      <c r="C52" s="322"/>
      <c r="D52" s="322"/>
      <c r="E52" s="322"/>
      <c r="F52" s="32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322" t="s">
        <v>275</v>
      </c>
      <c r="B53" s="322"/>
      <c r="C53" s="322"/>
      <c r="D53" s="322"/>
      <c r="E53" s="322"/>
      <c r="F53" s="32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322" t="s">
        <v>403</v>
      </c>
      <c r="B54" s="322"/>
      <c r="C54" s="322"/>
      <c r="D54" s="322"/>
      <c r="E54" s="322"/>
      <c r="F54" s="32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322" t="s">
        <v>411</v>
      </c>
      <c r="B55" s="322"/>
      <c r="C55" s="322"/>
      <c r="D55" s="322"/>
      <c r="E55" s="322"/>
      <c r="F55" s="32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322" t="s">
        <v>404</v>
      </c>
      <c r="B56" s="322"/>
      <c r="C56" s="322"/>
      <c r="D56" s="322"/>
      <c r="E56" s="322"/>
      <c r="F56" s="32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322" t="s">
        <v>412</v>
      </c>
      <c r="B57" s="322"/>
      <c r="C57" s="322"/>
      <c r="D57" s="322"/>
      <c r="E57" s="322"/>
      <c r="F57" s="32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28507821.879999999</v>
      </c>
      <c r="W57" s="120">
        <v>-28507821.879999999</v>
      </c>
      <c r="X57" s="121">
        <f t="shared" si="19"/>
        <v>0</v>
      </c>
      <c r="Y57" s="120">
        <v>0</v>
      </c>
      <c r="Z57" s="121">
        <f t="shared" si="18"/>
        <v>0</v>
      </c>
    </row>
    <row r="58" spans="1:26" ht="12.75" customHeight="1" x14ac:dyDescent="0.2">
      <c r="A58" s="322" t="s">
        <v>406</v>
      </c>
      <c r="B58" s="322"/>
      <c r="C58" s="322"/>
      <c r="D58" s="322"/>
      <c r="E58" s="322"/>
      <c r="F58" s="32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323" t="s">
        <v>413</v>
      </c>
      <c r="B59" s="323"/>
      <c r="C59" s="323"/>
      <c r="D59" s="323"/>
      <c r="E59" s="323"/>
      <c r="F59" s="323"/>
      <c r="G59" s="118">
        <v>51</v>
      </c>
      <c r="H59" s="122">
        <f>SUM(H39:H58)</f>
        <v>21766540.579999998</v>
      </c>
      <c r="I59" s="122">
        <f t="shared" ref="I59:Z59" si="20">SUM(I39:I58)</f>
        <v>9105197.1300000008</v>
      </c>
      <c r="J59" s="122">
        <f t="shared" si="20"/>
        <v>1652223.06</v>
      </c>
      <c r="K59" s="122">
        <f t="shared" si="20"/>
        <v>29713679.59</v>
      </c>
      <c r="L59" s="122">
        <f t="shared" si="20"/>
        <v>29713679.59</v>
      </c>
      <c r="M59" s="122">
        <f t="shared" si="20"/>
        <v>0</v>
      </c>
      <c r="N59" s="122">
        <f t="shared" si="20"/>
        <v>0</v>
      </c>
      <c r="O59" s="122">
        <f t="shared" si="20"/>
        <v>0</v>
      </c>
      <c r="P59" s="122">
        <f t="shared" si="20"/>
        <v>-717682.59</v>
      </c>
      <c r="Q59" s="122">
        <f t="shared" si="20"/>
        <v>68078.86</v>
      </c>
      <c r="R59" s="122">
        <f t="shared" si="20"/>
        <v>0</v>
      </c>
      <c r="S59" s="122">
        <f t="shared" si="20"/>
        <v>0</v>
      </c>
      <c r="T59" s="122">
        <f t="shared" si="20"/>
        <v>0</v>
      </c>
      <c r="U59" s="122">
        <f t="shared" si="20"/>
        <v>0</v>
      </c>
      <c r="V59" s="122">
        <f t="shared" si="20"/>
        <v>908986027.94000006</v>
      </c>
      <c r="W59" s="122">
        <f t="shared" si="20"/>
        <v>-537254.34</v>
      </c>
      <c r="X59" s="122">
        <f>SUM(X39:X58)</f>
        <v>940323130.63999999</v>
      </c>
      <c r="Y59" s="122">
        <f t="shared" si="20"/>
        <v>0</v>
      </c>
      <c r="Z59" s="122">
        <f t="shared" si="20"/>
        <v>940323130.63999999</v>
      </c>
    </row>
    <row r="60" spans="1:26" x14ac:dyDescent="0.2">
      <c r="A60" s="330" t="s">
        <v>276</v>
      </c>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row>
    <row r="61" spans="1:26" ht="31.5" customHeight="1" x14ac:dyDescent="0.2">
      <c r="A61" s="334" t="s">
        <v>414</v>
      </c>
      <c r="B61" s="334"/>
      <c r="C61" s="334"/>
      <c r="D61" s="334"/>
      <c r="E61" s="334"/>
      <c r="F61" s="334"/>
      <c r="G61" s="118">
        <v>52</v>
      </c>
      <c r="H61" s="121">
        <f>SUM(H41:H49)</f>
        <v>0</v>
      </c>
      <c r="I61" s="121">
        <f t="shared" ref="I61:Z61" si="21">SUM(I41:I49)</f>
        <v>187347.23</v>
      </c>
      <c r="J61" s="121">
        <f t="shared" si="21"/>
        <v>0</v>
      </c>
      <c r="K61" s="121">
        <f t="shared" si="21"/>
        <v>-466312.8</v>
      </c>
      <c r="L61" s="121">
        <f t="shared" si="21"/>
        <v>-466312.8</v>
      </c>
      <c r="M61" s="121">
        <f t="shared" si="21"/>
        <v>0</v>
      </c>
      <c r="N61" s="121">
        <f t="shared" si="21"/>
        <v>0</v>
      </c>
      <c r="O61" s="121">
        <f t="shared" si="21"/>
        <v>0</v>
      </c>
      <c r="P61" s="121">
        <f t="shared" si="21"/>
        <v>-79229.100000000006</v>
      </c>
      <c r="Q61" s="121">
        <f t="shared" si="21"/>
        <v>50703.06</v>
      </c>
      <c r="R61" s="121">
        <f t="shared" si="21"/>
        <v>0</v>
      </c>
      <c r="S61" s="121">
        <f t="shared" ref="S61:T61" si="22">SUM(S41:S49)</f>
        <v>0</v>
      </c>
      <c r="T61" s="121">
        <f t="shared" si="22"/>
        <v>0</v>
      </c>
      <c r="U61" s="121">
        <f t="shared" ref="U61" si="23">SUM(U41:U49)</f>
        <v>0</v>
      </c>
      <c r="V61" s="121">
        <f t="shared" si="21"/>
        <v>466312.8</v>
      </c>
      <c r="W61" s="121">
        <f t="shared" si="21"/>
        <v>0</v>
      </c>
      <c r="X61" s="121">
        <f>SUM(X41:X49)</f>
        <v>625133.99</v>
      </c>
      <c r="Y61" s="121">
        <f t="shared" si="21"/>
        <v>0</v>
      </c>
      <c r="Z61" s="121">
        <f t="shared" si="21"/>
        <v>625133.99</v>
      </c>
    </row>
    <row r="62" spans="1:26" ht="27.75" customHeight="1" x14ac:dyDescent="0.2">
      <c r="A62" s="334" t="s">
        <v>415</v>
      </c>
      <c r="B62" s="334"/>
      <c r="C62" s="334"/>
      <c r="D62" s="334"/>
      <c r="E62" s="334"/>
      <c r="F62" s="334"/>
      <c r="G62" s="118">
        <v>53</v>
      </c>
      <c r="H62" s="121">
        <f>H40+H61</f>
        <v>0</v>
      </c>
      <c r="I62" s="121">
        <f t="shared" ref="I62:Z62" si="24">I40+I61</f>
        <v>187347.23</v>
      </c>
      <c r="J62" s="121">
        <f t="shared" si="24"/>
        <v>0</v>
      </c>
      <c r="K62" s="121">
        <f t="shared" si="24"/>
        <v>-466312.8</v>
      </c>
      <c r="L62" s="121">
        <f t="shared" si="24"/>
        <v>-466312.8</v>
      </c>
      <c r="M62" s="121">
        <f t="shared" si="24"/>
        <v>0</v>
      </c>
      <c r="N62" s="121">
        <f t="shared" si="24"/>
        <v>0</v>
      </c>
      <c r="O62" s="121">
        <f t="shared" si="24"/>
        <v>0</v>
      </c>
      <c r="P62" s="121">
        <f t="shared" si="24"/>
        <v>-79229.100000000006</v>
      </c>
      <c r="Q62" s="121">
        <f t="shared" si="24"/>
        <v>50703.06</v>
      </c>
      <c r="R62" s="121">
        <f t="shared" si="24"/>
        <v>0</v>
      </c>
      <c r="S62" s="121">
        <f t="shared" ref="S62:T62" si="25">S40+S61</f>
        <v>0</v>
      </c>
      <c r="T62" s="121">
        <f t="shared" si="25"/>
        <v>0</v>
      </c>
      <c r="U62" s="121">
        <f t="shared" ref="U62" si="26">U40+U61</f>
        <v>0</v>
      </c>
      <c r="V62" s="121">
        <f t="shared" si="24"/>
        <v>466312.8</v>
      </c>
      <c r="W62" s="121">
        <f t="shared" si="24"/>
        <v>-537254.34</v>
      </c>
      <c r="X62" s="121">
        <f>X40+X61</f>
        <v>87879.65</v>
      </c>
      <c r="Y62" s="121">
        <f t="shared" si="24"/>
        <v>0</v>
      </c>
      <c r="Z62" s="121">
        <f t="shared" si="24"/>
        <v>87879.65</v>
      </c>
    </row>
    <row r="63" spans="1:26" ht="29.25" customHeight="1" x14ac:dyDescent="0.2">
      <c r="A63" s="334" t="s">
        <v>416</v>
      </c>
      <c r="B63" s="334"/>
      <c r="C63" s="334"/>
      <c r="D63" s="334"/>
      <c r="E63" s="334"/>
      <c r="F63" s="334"/>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28507821.879999999</v>
      </c>
      <c r="W63" s="121">
        <f t="shared" si="27"/>
        <v>-28507821.879999999</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93"/>
  <sheetViews>
    <sheetView view="pageBreakPreview" zoomScaleNormal="90" zoomScaleSheetLayoutView="100" workbookViewId="0">
      <selection sqref="A1:C1"/>
    </sheetView>
  </sheetViews>
  <sheetFormatPr defaultRowHeight="12.75" x14ac:dyDescent="0.2"/>
  <cols>
    <col min="1" max="1" width="37.5703125" customWidth="1"/>
    <col min="2" max="3" width="13.7109375" customWidth="1"/>
    <col min="4" max="4" width="37.5703125" customWidth="1"/>
    <col min="5" max="8" width="13.7109375" customWidth="1"/>
    <col min="9" max="9" width="18.7109375" customWidth="1"/>
  </cols>
  <sheetData>
    <row r="1" spans="1:9" x14ac:dyDescent="0.2">
      <c r="A1" s="336" t="s">
        <v>463</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x14ac:dyDescent="0.2">
      <c r="A24" s="337"/>
      <c r="B24" s="337"/>
      <c r="C24" s="337"/>
      <c r="D24" s="337"/>
      <c r="E24" s="337"/>
      <c r="F24" s="337"/>
      <c r="G24" s="337"/>
      <c r="H24" s="337"/>
      <c r="I24" s="337"/>
    </row>
    <row r="25" spans="1:9" x14ac:dyDescent="0.2">
      <c r="A25" s="337"/>
      <c r="B25" s="337"/>
      <c r="C25" s="337"/>
      <c r="D25" s="337"/>
      <c r="E25" s="337"/>
      <c r="F25" s="337"/>
      <c r="G25" s="337"/>
      <c r="H25" s="337"/>
      <c r="I25" s="337"/>
    </row>
    <row r="26" spans="1:9" x14ac:dyDescent="0.2">
      <c r="A26" s="337"/>
      <c r="B26" s="337"/>
      <c r="C26" s="337"/>
      <c r="D26" s="337"/>
      <c r="E26" s="337"/>
      <c r="F26" s="337"/>
      <c r="G26" s="337"/>
      <c r="H26" s="337"/>
      <c r="I26" s="337"/>
    </row>
    <row r="27" spans="1:9" x14ac:dyDescent="0.2">
      <c r="A27" s="337"/>
      <c r="B27" s="337"/>
      <c r="C27" s="337"/>
      <c r="D27" s="337"/>
      <c r="E27" s="337"/>
      <c r="F27" s="337"/>
      <c r="G27" s="337"/>
      <c r="H27" s="337"/>
      <c r="I27" s="337"/>
    </row>
    <row r="28" spans="1:9" x14ac:dyDescent="0.2">
      <c r="A28" s="337"/>
      <c r="B28" s="337"/>
      <c r="C28" s="337"/>
      <c r="D28" s="337"/>
      <c r="E28" s="337"/>
      <c r="F28" s="337"/>
      <c r="G28" s="337"/>
      <c r="H28" s="337"/>
      <c r="I28" s="337"/>
    </row>
    <row r="29" spans="1:9" x14ac:dyDescent="0.2">
      <c r="A29" s="337"/>
      <c r="B29" s="337"/>
      <c r="C29" s="337"/>
      <c r="D29" s="337"/>
      <c r="E29" s="337"/>
      <c r="F29" s="337"/>
      <c r="G29" s="337"/>
      <c r="H29" s="337"/>
      <c r="I29" s="337"/>
    </row>
    <row r="30" spans="1:9" x14ac:dyDescent="0.2">
      <c r="A30" s="337"/>
      <c r="B30" s="337"/>
      <c r="C30" s="337"/>
      <c r="D30" s="337"/>
      <c r="E30" s="337"/>
      <c r="F30" s="337"/>
      <c r="G30" s="337"/>
      <c r="H30" s="337"/>
      <c r="I30" s="337"/>
    </row>
    <row r="31" spans="1:9" x14ac:dyDescent="0.2">
      <c r="A31" s="337"/>
      <c r="B31" s="337"/>
      <c r="C31" s="337"/>
      <c r="D31" s="337"/>
      <c r="E31" s="337"/>
      <c r="F31" s="337"/>
      <c r="G31" s="337"/>
      <c r="H31" s="337"/>
      <c r="I31" s="337"/>
    </row>
    <row r="32" spans="1:9" x14ac:dyDescent="0.2">
      <c r="A32" s="337"/>
      <c r="B32" s="337"/>
      <c r="C32" s="337"/>
      <c r="D32" s="337"/>
      <c r="E32" s="337"/>
      <c r="F32" s="337"/>
      <c r="G32" s="337"/>
      <c r="H32" s="337"/>
      <c r="I32" s="337"/>
    </row>
    <row r="33" spans="1:9" x14ac:dyDescent="0.2">
      <c r="A33" s="337"/>
      <c r="B33" s="337"/>
      <c r="C33" s="337"/>
      <c r="D33" s="337"/>
      <c r="E33" s="337"/>
      <c r="F33" s="337"/>
      <c r="G33" s="337"/>
      <c r="H33" s="337"/>
      <c r="I33" s="337"/>
    </row>
    <row r="34" spans="1:9" x14ac:dyDescent="0.2">
      <c r="A34" s="337"/>
      <c r="B34" s="337"/>
      <c r="C34" s="337"/>
      <c r="D34" s="337"/>
      <c r="E34" s="337"/>
      <c r="F34" s="337"/>
      <c r="G34" s="337"/>
      <c r="H34" s="337"/>
      <c r="I34" s="337"/>
    </row>
    <row r="35" spans="1:9" x14ac:dyDescent="0.2">
      <c r="A35" s="337"/>
      <c r="B35" s="337"/>
      <c r="C35" s="337"/>
      <c r="D35" s="337"/>
      <c r="E35" s="337"/>
      <c r="F35" s="337"/>
      <c r="G35" s="337"/>
      <c r="H35" s="337"/>
      <c r="I35" s="337"/>
    </row>
    <row r="36" spans="1:9" x14ac:dyDescent="0.2">
      <c r="A36" s="337"/>
      <c r="B36" s="337"/>
      <c r="C36" s="337"/>
      <c r="D36" s="337"/>
      <c r="E36" s="337"/>
      <c r="F36" s="337"/>
      <c r="G36" s="337"/>
      <c r="H36" s="337"/>
      <c r="I36" s="337"/>
    </row>
    <row r="37" spans="1:9" x14ac:dyDescent="0.2">
      <c r="A37" s="337"/>
      <c r="B37" s="337"/>
      <c r="C37" s="337"/>
      <c r="D37" s="337"/>
      <c r="E37" s="337"/>
      <c r="F37" s="337"/>
      <c r="G37" s="337"/>
      <c r="H37" s="337"/>
      <c r="I37" s="337"/>
    </row>
    <row r="38" spans="1:9" x14ac:dyDescent="0.2">
      <c r="A38" s="337"/>
      <c r="B38" s="337"/>
      <c r="C38" s="337"/>
      <c r="D38" s="337"/>
      <c r="E38" s="337"/>
      <c r="F38" s="337"/>
      <c r="G38" s="337"/>
      <c r="H38" s="337"/>
      <c r="I38" s="337"/>
    </row>
    <row r="39" spans="1:9" x14ac:dyDescent="0.2">
      <c r="A39" s="337"/>
      <c r="B39" s="337"/>
      <c r="C39" s="337"/>
      <c r="D39" s="337"/>
      <c r="E39" s="337"/>
      <c r="F39" s="337"/>
      <c r="G39" s="337"/>
      <c r="H39" s="337"/>
      <c r="I39" s="337"/>
    </row>
    <row r="40" spans="1:9" x14ac:dyDescent="0.2">
      <c r="A40" s="337"/>
      <c r="B40" s="337"/>
      <c r="C40" s="337"/>
      <c r="D40" s="337"/>
      <c r="E40" s="337"/>
      <c r="F40" s="337"/>
      <c r="G40" s="337"/>
      <c r="H40" s="337"/>
      <c r="I40" s="337"/>
    </row>
    <row r="42" spans="1:9" x14ac:dyDescent="0.2">
      <c r="A42" s="123" t="s">
        <v>464</v>
      </c>
    </row>
    <row r="44" spans="1:9" x14ac:dyDescent="0.2">
      <c r="A44" s="124" t="s">
        <v>465</v>
      </c>
    </row>
    <row r="45" spans="1:9" x14ac:dyDescent="0.2">
      <c r="A45" s="335" t="s">
        <v>559</v>
      </c>
      <c r="B45" s="335"/>
      <c r="C45" s="335"/>
      <c r="D45" s="335"/>
      <c r="E45" s="335"/>
      <c r="F45" s="335"/>
      <c r="G45" s="335"/>
      <c r="H45" s="335"/>
      <c r="I45" s="335"/>
    </row>
    <row r="46" spans="1:9" x14ac:dyDescent="0.2">
      <c r="A46" s="335" t="s">
        <v>466</v>
      </c>
      <c r="B46" s="335"/>
      <c r="C46" s="335"/>
      <c r="D46" s="335"/>
      <c r="E46" s="335"/>
      <c r="F46" s="335"/>
      <c r="G46" s="335"/>
      <c r="H46" s="335"/>
      <c r="I46" s="335"/>
    </row>
    <row r="48" spans="1:9" x14ac:dyDescent="0.2">
      <c r="A48" s="124" t="s">
        <v>467</v>
      </c>
    </row>
    <row r="49" spans="1:9" x14ac:dyDescent="0.2">
      <c r="A49" s="335" t="s">
        <v>614</v>
      </c>
      <c r="B49" s="335"/>
      <c r="C49" s="335"/>
      <c r="D49" s="335"/>
      <c r="E49" s="335"/>
      <c r="F49" s="335"/>
      <c r="G49" s="335"/>
      <c r="H49" s="335"/>
      <c r="I49" s="335"/>
    </row>
    <row r="51" spans="1:9" x14ac:dyDescent="0.2">
      <c r="A51" s="124" t="s">
        <v>468</v>
      </c>
    </row>
    <row r="52" spans="1:9" x14ac:dyDescent="0.2">
      <c r="A52" s="335" t="s">
        <v>469</v>
      </c>
      <c r="B52" s="335"/>
      <c r="C52" s="335"/>
      <c r="D52" s="335"/>
      <c r="E52" s="335"/>
      <c r="F52" s="335"/>
      <c r="G52" s="335"/>
      <c r="H52" s="335"/>
      <c r="I52" s="335"/>
    </row>
    <row r="53" spans="1:9" x14ac:dyDescent="0.2">
      <c r="A53" s="124"/>
    </row>
    <row r="54" spans="1:9" x14ac:dyDescent="0.2">
      <c r="A54" s="124" t="s">
        <v>470</v>
      </c>
    </row>
    <row r="55" spans="1:9" x14ac:dyDescent="0.2">
      <c r="A55" s="124" t="s">
        <v>560</v>
      </c>
    </row>
    <row r="56" spans="1:9" x14ac:dyDescent="0.2">
      <c r="A56" s="124"/>
    </row>
    <row r="57" spans="1:9" x14ac:dyDescent="0.2">
      <c r="A57" s="124" t="s">
        <v>471</v>
      </c>
    </row>
    <row r="58" spans="1:9" x14ac:dyDescent="0.2">
      <c r="A58" s="335" t="s">
        <v>561</v>
      </c>
      <c r="B58" s="335"/>
      <c r="C58" s="335"/>
      <c r="D58" s="335"/>
      <c r="E58" s="335"/>
      <c r="F58" s="335"/>
      <c r="G58" s="335"/>
      <c r="H58" s="335"/>
      <c r="I58" s="335"/>
    </row>
    <row r="59" spans="1:9" x14ac:dyDescent="0.2">
      <c r="A59" s="124" t="s">
        <v>472</v>
      </c>
    </row>
    <row r="60" spans="1:9" x14ac:dyDescent="0.2">
      <c r="A60" s="124"/>
    </row>
    <row r="61" spans="1:9" x14ac:dyDescent="0.2">
      <c r="A61" s="124" t="s">
        <v>473</v>
      </c>
    </row>
    <row r="62" spans="1:9" x14ac:dyDescent="0.2">
      <c r="A62" s="124" t="s">
        <v>474</v>
      </c>
    </row>
    <row r="63" spans="1:9" x14ac:dyDescent="0.2">
      <c r="A63" s="124" t="s">
        <v>475</v>
      </c>
      <c r="C63" s="124" t="s">
        <v>453</v>
      </c>
      <c r="I63" s="124" t="s">
        <v>476</v>
      </c>
    </row>
    <row r="64" spans="1:9" x14ac:dyDescent="0.2">
      <c r="A64" s="124" t="s">
        <v>315</v>
      </c>
      <c r="C64" s="124" t="s">
        <v>477</v>
      </c>
    </row>
    <row r="65" spans="1:9" x14ac:dyDescent="0.2">
      <c r="A65" s="124" t="s">
        <v>478</v>
      </c>
      <c r="C65" s="124" t="s">
        <v>479</v>
      </c>
    </row>
    <row r="66" spans="1:9" x14ac:dyDescent="0.2">
      <c r="A66" s="124" t="s">
        <v>480</v>
      </c>
      <c r="C66" s="124" t="s">
        <v>481</v>
      </c>
    </row>
    <row r="67" spans="1:9" x14ac:dyDescent="0.2">
      <c r="A67" s="124" t="s">
        <v>482</v>
      </c>
      <c r="C67" s="125" t="s">
        <v>450</v>
      </c>
    </row>
    <row r="68" spans="1:9" x14ac:dyDescent="0.2">
      <c r="A68" s="124" t="s">
        <v>483</v>
      </c>
      <c r="C68" s="125" t="s">
        <v>484</v>
      </c>
    </row>
    <row r="70" spans="1:9" x14ac:dyDescent="0.2">
      <c r="A70" s="124" t="s">
        <v>485</v>
      </c>
    </row>
    <row r="71" spans="1:9" x14ac:dyDescent="0.2">
      <c r="A71" s="124" t="s">
        <v>486</v>
      </c>
    </row>
    <row r="72" spans="1:9" x14ac:dyDescent="0.2">
      <c r="A72" s="335" t="s">
        <v>487</v>
      </c>
      <c r="B72" s="335"/>
      <c r="C72" s="335"/>
      <c r="D72" s="335"/>
      <c r="E72" s="335"/>
      <c r="F72" s="335"/>
      <c r="G72" s="335"/>
      <c r="H72" s="335"/>
      <c r="I72" s="335"/>
    </row>
    <row r="73" spans="1:9" x14ac:dyDescent="0.2">
      <c r="A73" s="124" t="s">
        <v>562</v>
      </c>
    </row>
    <row r="75" spans="1:9" x14ac:dyDescent="0.2">
      <c r="A75" s="124" t="s">
        <v>488</v>
      </c>
    </row>
    <row r="76" spans="1:9" x14ac:dyDescent="0.2">
      <c r="A76" s="124" t="s">
        <v>612</v>
      </c>
    </row>
    <row r="78" spans="1:9" x14ac:dyDescent="0.2">
      <c r="A78" s="124" t="s">
        <v>489</v>
      </c>
    </row>
    <row r="79" spans="1:9" x14ac:dyDescent="0.2">
      <c r="A79" s="124" t="s">
        <v>563</v>
      </c>
    </row>
    <row r="81" spans="1:4" x14ac:dyDescent="0.2">
      <c r="A81" s="124" t="s">
        <v>490</v>
      </c>
    </row>
    <row r="82" spans="1:4" x14ac:dyDescent="0.2">
      <c r="A82" t="s">
        <v>491</v>
      </c>
    </row>
    <row r="83" spans="1:4" x14ac:dyDescent="0.2">
      <c r="A83" t="s">
        <v>492</v>
      </c>
    </row>
    <row r="85" spans="1:4" x14ac:dyDescent="0.2">
      <c r="A85" s="124" t="s">
        <v>493</v>
      </c>
    </row>
    <row r="86" spans="1:4" x14ac:dyDescent="0.2">
      <c r="A86" t="s">
        <v>494</v>
      </c>
      <c r="D86">
        <v>27</v>
      </c>
    </row>
    <row r="88" spans="1:4" x14ac:dyDescent="0.2">
      <c r="A88" s="124" t="s">
        <v>495</v>
      </c>
    </row>
    <row r="89" spans="1:4" x14ac:dyDescent="0.2">
      <c r="A89" t="s">
        <v>496</v>
      </c>
    </row>
    <row r="91" spans="1:4" x14ac:dyDescent="0.2">
      <c r="A91" s="124" t="s">
        <v>497</v>
      </c>
    </row>
    <row r="92" spans="1:4" x14ac:dyDescent="0.2">
      <c r="A92" s="124" t="s">
        <v>564</v>
      </c>
    </row>
    <row r="94" spans="1:4" x14ac:dyDescent="0.2">
      <c r="A94" s="124" t="s">
        <v>498</v>
      </c>
    </row>
    <row r="95" spans="1:4" x14ac:dyDescent="0.2">
      <c r="A95" s="124" t="s">
        <v>565</v>
      </c>
    </row>
    <row r="97" spans="1:1" x14ac:dyDescent="0.2">
      <c r="A97" s="124" t="s">
        <v>499</v>
      </c>
    </row>
    <row r="98" spans="1:1" x14ac:dyDescent="0.2">
      <c r="A98" s="124" t="s">
        <v>500</v>
      </c>
    </row>
    <row r="100" spans="1:1" x14ac:dyDescent="0.2">
      <c r="A100" s="124" t="s">
        <v>501</v>
      </c>
    </row>
    <row r="101" spans="1:1" x14ac:dyDescent="0.2">
      <c r="A101" t="s">
        <v>502</v>
      </c>
    </row>
    <row r="103" spans="1:1" x14ac:dyDescent="0.2">
      <c r="A103" s="124" t="s">
        <v>503</v>
      </c>
    </row>
    <row r="104" spans="1:1" x14ac:dyDescent="0.2">
      <c r="A104" t="s">
        <v>504</v>
      </c>
    </row>
    <row r="106" spans="1:1" x14ac:dyDescent="0.2">
      <c r="A106" s="124" t="s">
        <v>505</v>
      </c>
    </row>
    <row r="107" spans="1:1" x14ac:dyDescent="0.2">
      <c r="A107" t="s">
        <v>506</v>
      </c>
    </row>
    <row r="108" spans="1:1" x14ac:dyDescent="0.2">
      <c r="A108" s="124" t="s">
        <v>507</v>
      </c>
    </row>
    <row r="110" spans="1:1" x14ac:dyDescent="0.2">
      <c r="A110" s="124" t="s">
        <v>508</v>
      </c>
    </row>
    <row r="111" spans="1:1" x14ac:dyDescent="0.2">
      <c r="A111" t="s">
        <v>506</v>
      </c>
    </row>
    <row r="112" spans="1:1" x14ac:dyDescent="0.2">
      <c r="A112" s="124" t="s">
        <v>507</v>
      </c>
    </row>
    <row r="114" spans="1:8" x14ac:dyDescent="0.2">
      <c r="A114" s="124" t="s">
        <v>509</v>
      </c>
    </row>
    <row r="115" spans="1:8" x14ac:dyDescent="0.2">
      <c r="A115" s="124" t="s">
        <v>510</v>
      </c>
    </row>
    <row r="117" spans="1:8" x14ac:dyDescent="0.2">
      <c r="A117" s="124" t="s">
        <v>511</v>
      </c>
    </row>
    <row r="118" spans="1:8" x14ac:dyDescent="0.2">
      <c r="A118" s="124" t="s">
        <v>512</v>
      </c>
    </row>
    <row r="120" spans="1:8" x14ac:dyDescent="0.2">
      <c r="A120" s="124" t="s">
        <v>513</v>
      </c>
    </row>
    <row r="121" spans="1:8" x14ac:dyDescent="0.2">
      <c r="A121" s="124" t="s">
        <v>514</v>
      </c>
    </row>
    <row r="124" spans="1:8" x14ac:dyDescent="0.2">
      <c r="A124" s="126" t="s">
        <v>515</v>
      </c>
    </row>
    <row r="125" spans="1:8" x14ac:dyDescent="0.2">
      <c r="D125" s="127"/>
    </row>
    <row r="126" spans="1:8" x14ac:dyDescent="0.2">
      <c r="A126" s="128" t="s">
        <v>566</v>
      </c>
      <c r="B126" s="129"/>
      <c r="C126" s="129"/>
      <c r="D126" s="130"/>
      <c r="E126" s="129"/>
      <c r="F126" s="129"/>
      <c r="G126" s="129"/>
      <c r="H126" s="131"/>
    </row>
    <row r="127" spans="1:8" x14ac:dyDescent="0.2">
      <c r="A127" s="132" t="s">
        <v>567</v>
      </c>
      <c r="B127" s="133" t="s">
        <v>516</v>
      </c>
      <c r="C127" s="133" t="s">
        <v>568</v>
      </c>
      <c r="D127" s="132" t="s">
        <v>569</v>
      </c>
      <c r="E127" s="133" t="s">
        <v>516</v>
      </c>
      <c r="F127" s="133" t="s">
        <v>568</v>
      </c>
      <c r="G127" s="133" t="s">
        <v>517</v>
      </c>
      <c r="H127" s="134" t="s">
        <v>570</v>
      </c>
    </row>
    <row r="128" spans="1:8" x14ac:dyDescent="0.2">
      <c r="A128" s="135"/>
      <c r="B128" s="136"/>
      <c r="C128" s="136"/>
      <c r="D128" s="135"/>
      <c r="E128" s="136"/>
      <c r="F128" s="136"/>
      <c r="G128" s="136"/>
      <c r="H128" s="137"/>
    </row>
    <row r="129" spans="1:8" ht="22.5" x14ac:dyDescent="0.2">
      <c r="A129" s="342" t="s">
        <v>518</v>
      </c>
      <c r="B129" s="338">
        <v>1273</v>
      </c>
      <c r="C129" s="338">
        <f>SUM(B129)</f>
        <v>1273</v>
      </c>
      <c r="D129" s="138" t="s">
        <v>519</v>
      </c>
      <c r="E129" s="139">
        <f>RDG!K9/1000</f>
        <v>1159</v>
      </c>
      <c r="F129" s="338">
        <f>SUM(E129:E130)</f>
        <v>1274</v>
      </c>
      <c r="G129" s="338">
        <f>C129-F129</f>
        <v>-1</v>
      </c>
      <c r="H129" s="340"/>
    </row>
    <row r="130" spans="1:8" x14ac:dyDescent="0.2">
      <c r="A130" s="343"/>
      <c r="B130" s="339"/>
      <c r="C130" s="339"/>
      <c r="D130" s="135" t="s">
        <v>520</v>
      </c>
      <c r="E130" s="136">
        <f>RDG!J10/1000</f>
        <v>115</v>
      </c>
      <c r="F130" s="339"/>
      <c r="G130" s="339"/>
      <c r="H130" s="341"/>
    </row>
    <row r="131" spans="1:8" ht="22.5" x14ac:dyDescent="0.2">
      <c r="A131" s="138" t="s">
        <v>521</v>
      </c>
      <c r="B131" s="139">
        <v>210</v>
      </c>
      <c r="C131" s="338">
        <f>SUM(B131:B132)</f>
        <v>210</v>
      </c>
      <c r="D131" s="138" t="s">
        <v>524</v>
      </c>
      <c r="E131" s="139">
        <f>RDG!J12/1000</f>
        <v>0</v>
      </c>
      <c r="F131" s="338">
        <f>SUM(E131:E132)</f>
        <v>210</v>
      </c>
      <c r="G131" s="338">
        <f>C131-F131</f>
        <v>0</v>
      </c>
      <c r="H131" s="340"/>
    </row>
    <row r="132" spans="1:8" x14ac:dyDescent="0.2">
      <c r="A132" s="135" t="s">
        <v>523</v>
      </c>
      <c r="B132" s="136">
        <v>0</v>
      </c>
      <c r="C132" s="339"/>
      <c r="D132" s="135" t="s">
        <v>522</v>
      </c>
      <c r="E132" s="136">
        <f>RDG!J13/1000</f>
        <v>210</v>
      </c>
      <c r="F132" s="339"/>
      <c r="G132" s="339"/>
      <c r="H132" s="341"/>
    </row>
    <row r="133" spans="1:8" x14ac:dyDescent="0.2">
      <c r="A133" s="346" t="s">
        <v>571</v>
      </c>
      <c r="B133" s="338">
        <v>725</v>
      </c>
      <c r="C133" s="338">
        <f>B133</f>
        <v>725</v>
      </c>
      <c r="D133" s="140" t="s">
        <v>572</v>
      </c>
      <c r="E133" s="141">
        <f>RDG!J17/1000</f>
        <v>45</v>
      </c>
      <c r="F133" s="338">
        <f>E133+E134</f>
        <v>725</v>
      </c>
      <c r="G133" s="338">
        <f>C133-F133</f>
        <v>0</v>
      </c>
      <c r="H133" s="340"/>
    </row>
    <row r="134" spans="1:8" x14ac:dyDescent="0.2">
      <c r="A134" s="343"/>
      <c r="B134" s="339"/>
      <c r="C134" s="339"/>
      <c r="D134" s="135" t="s">
        <v>573</v>
      </c>
      <c r="E134" s="136">
        <f>RDG!J19/1000</f>
        <v>680</v>
      </c>
      <c r="F134" s="339"/>
      <c r="G134" s="339"/>
      <c r="H134" s="341"/>
    </row>
    <row r="135" spans="1:8" x14ac:dyDescent="0.2">
      <c r="A135" s="342" t="s">
        <v>525</v>
      </c>
      <c r="B135" s="338">
        <v>745</v>
      </c>
      <c r="C135" s="338">
        <f>B135</f>
        <v>745</v>
      </c>
      <c r="D135" s="138" t="s">
        <v>526</v>
      </c>
      <c r="E135" s="139">
        <f>RDG!J20/1000</f>
        <v>745</v>
      </c>
      <c r="F135" s="338">
        <f>SUM(E135:E136)</f>
        <v>745</v>
      </c>
      <c r="G135" s="338">
        <f>C135-F135</f>
        <v>0</v>
      </c>
      <c r="H135" s="340"/>
    </row>
    <row r="136" spans="1:8" ht="22.5" x14ac:dyDescent="0.2">
      <c r="A136" s="343"/>
      <c r="B136" s="339"/>
      <c r="C136" s="339"/>
      <c r="D136" s="135" t="s">
        <v>527</v>
      </c>
      <c r="E136" s="136">
        <f>RDG!J30/1000</f>
        <v>0</v>
      </c>
      <c r="F136" s="339"/>
      <c r="G136" s="339"/>
      <c r="H136" s="341"/>
    </row>
    <row r="137" spans="1:8" x14ac:dyDescent="0.2">
      <c r="A137" s="346" t="s">
        <v>574</v>
      </c>
      <c r="B137" s="338">
        <v>523</v>
      </c>
      <c r="C137" s="338">
        <f>B137</f>
        <v>523</v>
      </c>
      <c r="D137" s="140" t="s">
        <v>575</v>
      </c>
      <c r="E137" s="141">
        <f>RDG!J24/1000</f>
        <v>523</v>
      </c>
      <c r="F137" s="338">
        <f>SUM(E137:E138)</f>
        <v>523</v>
      </c>
      <c r="G137" s="338">
        <f>C137-F137</f>
        <v>0</v>
      </c>
      <c r="H137" s="340"/>
    </row>
    <row r="138" spans="1:8" ht="22.5" x14ac:dyDescent="0.2">
      <c r="A138" s="343"/>
      <c r="B138" s="339"/>
      <c r="C138" s="339"/>
      <c r="D138" s="135" t="s">
        <v>576</v>
      </c>
      <c r="E138" s="136">
        <f>RDG!J26/1000</f>
        <v>0</v>
      </c>
      <c r="F138" s="339"/>
      <c r="G138" s="339"/>
      <c r="H138" s="341"/>
    </row>
    <row r="139" spans="1:8" x14ac:dyDescent="0.2">
      <c r="A139" s="140" t="s">
        <v>528</v>
      </c>
      <c r="B139" s="141">
        <v>685</v>
      </c>
      <c r="C139" s="338">
        <f>SUM(B139:B141)</f>
        <v>685</v>
      </c>
      <c r="D139" s="140" t="s">
        <v>529</v>
      </c>
      <c r="E139" s="141">
        <f>RDG!J25/1000</f>
        <v>685</v>
      </c>
      <c r="F139" s="338">
        <f>SUM(E139:E141)</f>
        <v>685</v>
      </c>
      <c r="G139" s="338">
        <f>C139-F139</f>
        <v>0</v>
      </c>
      <c r="H139" s="340"/>
    </row>
    <row r="140" spans="1:8" x14ac:dyDescent="0.2">
      <c r="A140" s="138" t="s">
        <v>530</v>
      </c>
      <c r="B140" s="139">
        <v>0</v>
      </c>
      <c r="C140" s="344"/>
      <c r="D140" s="138" t="s">
        <v>531</v>
      </c>
      <c r="E140" s="139">
        <f>RDG!J35/1000</f>
        <v>0</v>
      </c>
      <c r="F140" s="344"/>
      <c r="G140" s="344"/>
      <c r="H140" s="345"/>
    </row>
    <row r="141" spans="1:8" x14ac:dyDescent="0.2">
      <c r="A141" s="135"/>
      <c r="B141" s="136"/>
      <c r="C141" s="339"/>
      <c r="D141" s="135" t="s">
        <v>528</v>
      </c>
      <c r="E141" s="136">
        <f>RDG!J36/1000</f>
        <v>0</v>
      </c>
      <c r="F141" s="339"/>
      <c r="G141" s="339"/>
      <c r="H141" s="341"/>
    </row>
    <row r="142" spans="1:8" x14ac:dyDescent="0.2">
      <c r="A142" s="142" t="s">
        <v>577</v>
      </c>
      <c r="B142" s="143">
        <v>660</v>
      </c>
      <c r="C142" s="143">
        <f>B142</f>
        <v>660</v>
      </c>
      <c r="D142" s="142" t="s">
        <v>577</v>
      </c>
      <c r="E142" s="143">
        <f>RDG!J37/1000</f>
        <v>660</v>
      </c>
      <c r="F142" s="143">
        <f>E142</f>
        <v>660</v>
      </c>
      <c r="G142" s="143">
        <f>C142-F142</f>
        <v>0</v>
      </c>
      <c r="H142" s="144"/>
    </row>
    <row r="143" spans="1:8" x14ac:dyDescent="0.2">
      <c r="A143" s="142" t="s">
        <v>578</v>
      </c>
      <c r="B143" s="143">
        <v>2</v>
      </c>
      <c r="C143" s="143">
        <f>B143</f>
        <v>2</v>
      </c>
      <c r="D143" s="142" t="s">
        <v>578</v>
      </c>
      <c r="E143" s="143">
        <f>RDG!J48/1000</f>
        <v>2</v>
      </c>
      <c r="F143" s="143">
        <f>E143</f>
        <v>2</v>
      </c>
      <c r="G143" s="143">
        <f>C143-F143</f>
        <v>0</v>
      </c>
      <c r="H143" s="144"/>
    </row>
    <row r="144" spans="1:8" x14ac:dyDescent="0.2">
      <c r="A144" s="142" t="s">
        <v>579</v>
      </c>
      <c r="B144" s="143">
        <f>'[1]MSFI RDG'!C151</f>
        <v>0</v>
      </c>
      <c r="C144" s="143">
        <f>B144</f>
        <v>0</v>
      </c>
      <c r="D144" s="142" t="s">
        <v>579</v>
      </c>
      <c r="E144" s="143">
        <f>RDG!J65/1000</f>
        <v>0</v>
      </c>
      <c r="F144" s="143">
        <f>E144</f>
        <v>0</v>
      </c>
      <c r="G144" s="143">
        <f>C144-F144</f>
        <v>0</v>
      </c>
      <c r="H144" s="144"/>
    </row>
    <row r="145" spans="1:8" x14ac:dyDescent="0.2">
      <c r="A145" s="138"/>
      <c r="B145" s="139"/>
      <c r="C145" s="139"/>
      <c r="D145" s="138"/>
      <c r="E145" s="139"/>
      <c r="F145" s="139"/>
      <c r="G145" s="139"/>
      <c r="H145" s="145"/>
    </row>
    <row r="146" spans="1:8" x14ac:dyDescent="0.2">
      <c r="A146" s="138"/>
      <c r="B146" s="139"/>
      <c r="C146" s="139"/>
      <c r="D146" s="138"/>
      <c r="E146" s="139"/>
      <c r="F146" s="139"/>
      <c r="G146" s="139"/>
      <c r="H146" s="145"/>
    </row>
    <row r="147" spans="1:8" x14ac:dyDescent="0.2">
      <c r="A147" s="128" t="s">
        <v>580</v>
      </c>
      <c r="B147" s="129"/>
      <c r="C147" s="129"/>
      <c r="D147" s="130"/>
      <c r="E147" s="129"/>
      <c r="F147" s="129"/>
      <c r="G147" s="129"/>
      <c r="H147" s="131"/>
    </row>
    <row r="148" spans="1:8" x14ac:dyDescent="0.2">
      <c r="A148" s="146" t="s">
        <v>581</v>
      </c>
      <c r="B148" s="147" t="s">
        <v>516</v>
      </c>
      <c r="C148" s="147" t="s">
        <v>568</v>
      </c>
      <c r="D148" s="146" t="s">
        <v>582</v>
      </c>
      <c r="E148" s="147" t="s">
        <v>516</v>
      </c>
      <c r="F148" s="147" t="s">
        <v>568</v>
      </c>
      <c r="G148" s="147" t="s">
        <v>517</v>
      </c>
      <c r="H148" s="146" t="s">
        <v>570</v>
      </c>
    </row>
    <row r="149" spans="1:8" x14ac:dyDescent="0.2">
      <c r="A149" s="138"/>
      <c r="B149" s="139"/>
      <c r="C149" s="139"/>
      <c r="D149" s="138"/>
      <c r="E149" s="139"/>
      <c r="F149" s="139"/>
      <c r="G149" s="139"/>
      <c r="H149" s="145"/>
    </row>
    <row r="150" spans="1:8" x14ac:dyDescent="0.2">
      <c r="A150" s="148" t="s">
        <v>532</v>
      </c>
      <c r="B150" s="149">
        <v>12904</v>
      </c>
      <c r="C150" s="350">
        <f>SUM(B150:B152)</f>
        <v>49758</v>
      </c>
      <c r="D150" s="347" t="s">
        <v>533</v>
      </c>
      <c r="E150" s="350">
        <f>Bilanca!I17/1000</f>
        <v>49758</v>
      </c>
      <c r="F150" s="350">
        <f t="shared" ref="F150:F163" si="0">E150</f>
        <v>49758</v>
      </c>
      <c r="G150" s="338">
        <f>C150-F150</f>
        <v>0</v>
      </c>
      <c r="H150" s="347"/>
    </row>
    <row r="151" spans="1:8" x14ac:dyDescent="0.2">
      <c r="A151" s="152" t="s">
        <v>583</v>
      </c>
      <c r="B151" s="153">
        <v>257</v>
      </c>
      <c r="C151" s="351"/>
      <c r="D151" s="348"/>
      <c r="E151" s="351"/>
      <c r="F151" s="351"/>
      <c r="G151" s="344"/>
      <c r="H151" s="348"/>
    </row>
    <row r="152" spans="1:8" x14ac:dyDescent="0.2">
      <c r="A152" s="152" t="s">
        <v>534</v>
      </c>
      <c r="B152" s="153">
        <v>36597</v>
      </c>
      <c r="C152" s="352"/>
      <c r="D152" s="349"/>
      <c r="E152" s="352"/>
      <c r="F152" s="352">
        <f t="shared" si="0"/>
        <v>0</v>
      </c>
      <c r="G152" s="339"/>
      <c r="H152" s="349"/>
    </row>
    <row r="153" spans="1:8" x14ac:dyDescent="0.2">
      <c r="A153" s="156" t="s">
        <v>584</v>
      </c>
      <c r="B153" s="157">
        <v>85</v>
      </c>
      <c r="C153" s="158">
        <f t="shared" ref="C153" si="1">B153</f>
        <v>85</v>
      </c>
      <c r="D153" s="159" t="s">
        <v>584</v>
      </c>
      <c r="E153" s="158">
        <f>Bilanca!I10/1000</f>
        <v>85</v>
      </c>
      <c r="F153" s="158">
        <f t="shared" si="0"/>
        <v>85</v>
      </c>
      <c r="G153" s="143">
        <f>C153-F153</f>
        <v>0</v>
      </c>
      <c r="H153" s="159"/>
    </row>
    <row r="154" spans="1:8" x14ac:dyDescent="0.2">
      <c r="A154" s="148" t="s">
        <v>535</v>
      </c>
      <c r="B154" s="149">
        <v>722941</v>
      </c>
      <c r="C154" s="350">
        <f>SUM(B154:B160)</f>
        <v>754794</v>
      </c>
      <c r="D154" s="347" t="s">
        <v>536</v>
      </c>
      <c r="E154" s="350">
        <f>Bilanca!I27/1000</f>
        <v>754794</v>
      </c>
      <c r="F154" s="350">
        <f t="shared" si="0"/>
        <v>754794</v>
      </c>
      <c r="G154" s="338">
        <f>C154-F154</f>
        <v>0</v>
      </c>
      <c r="H154" s="347"/>
    </row>
    <row r="155" spans="1:8" x14ac:dyDescent="0.2">
      <c r="A155" s="152" t="s">
        <v>585</v>
      </c>
      <c r="B155" s="153">
        <v>6554</v>
      </c>
      <c r="C155" s="351"/>
      <c r="D155" s="348"/>
      <c r="E155" s="351"/>
      <c r="F155" s="351"/>
      <c r="G155" s="344"/>
      <c r="H155" s="348"/>
    </row>
    <row r="156" spans="1:8" ht="22.5" x14ac:dyDescent="0.2">
      <c r="A156" s="152" t="s">
        <v>586</v>
      </c>
      <c r="B156" s="153">
        <v>0</v>
      </c>
      <c r="C156" s="351"/>
      <c r="D156" s="348"/>
      <c r="E156" s="351"/>
      <c r="F156" s="351">
        <f t="shared" si="0"/>
        <v>0</v>
      </c>
      <c r="G156" s="344"/>
      <c r="H156" s="348"/>
    </row>
    <row r="157" spans="1:8" ht="22.5" x14ac:dyDescent="0.2">
      <c r="A157" s="152" t="s">
        <v>587</v>
      </c>
      <c r="B157" s="153">
        <v>25299</v>
      </c>
      <c r="C157" s="351"/>
      <c r="D157" s="348"/>
      <c r="E157" s="351"/>
      <c r="F157" s="351">
        <f t="shared" si="0"/>
        <v>0</v>
      </c>
      <c r="G157" s="344"/>
      <c r="H157" s="348"/>
    </row>
    <row r="158" spans="1:8" ht="22.5" x14ac:dyDescent="0.2">
      <c r="A158" s="152" t="s">
        <v>588</v>
      </c>
      <c r="B158" s="153">
        <v>0</v>
      </c>
      <c r="C158" s="351"/>
      <c r="D158" s="348"/>
      <c r="E158" s="351"/>
      <c r="F158" s="351">
        <f t="shared" si="0"/>
        <v>0</v>
      </c>
      <c r="G158" s="344"/>
      <c r="H158" s="348"/>
    </row>
    <row r="159" spans="1:8" ht="22.5" x14ac:dyDescent="0.2">
      <c r="A159" s="152" t="s">
        <v>589</v>
      </c>
      <c r="B159" s="153">
        <v>0</v>
      </c>
      <c r="C159" s="351"/>
      <c r="D159" s="348"/>
      <c r="E159" s="351"/>
      <c r="F159" s="351">
        <f t="shared" si="0"/>
        <v>0</v>
      </c>
      <c r="G159" s="344"/>
      <c r="H159" s="348"/>
    </row>
    <row r="160" spans="1:8" x14ac:dyDescent="0.2">
      <c r="A160" s="160" t="s">
        <v>590</v>
      </c>
      <c r="B160" s="161">
        <v>0</v>
      </c>
      <c r="C160" s="352"/>
      <c r="D160" s="349"/>
      <c r="E160" s="352"/>
      <c r="F160" s="352">
        <f t="shared" si="0"/>
        <v>0</v>
      </c>
      <c r="G160" s="339"/>
      <c r="H160" s="349"/>
    </row>
    <row r="161" spans="1:8" ht="22.5" x14ac:dyDescent="0.2">
      <c r="A161" s="156" t="s">
        <v>591</v>
      </c>
      <c r="B161" s="157">
        <v>15</v>
      </c>
      <c r="C161" s="158">
        <f t="shared" ref="C161:C163" si="2">B161</f>
        <v>15</v>
      </c>
      <c r="D161" s="159" t="s">
        <v>592</v>
      </c>
      <c r="E161" s="158">
        <f>Bilanca!I38/1000</f>
        <v>15</v>
      </c>
      <c r="F161" s="158">
        <f t="shared" si="0"/>
        <v>15</v>
      </c>
      <c r="G161" s="143">
        <f>C161-F161</f>
        <v>0</v>
      </c>
      <c r="H161" s="159"/>
    </row>
    <row r="162" spans="1:8" x14ac:dyDescent="0.2">
      <c r="A162" s="156" t="s">
        <v>593</v>
      </c>
      <c r="B162" s="157">
        <v>1649</v>
      </c>
      <c r="C162" s="158">
        <f t="shared" si="2"/>
        <v>1649</v>
      </c>
      <c r="D162" s="159" t="s">
        <v>593</v>
      </c>
      <c r="E162" s="158">
        <f>Bilanca!I43/1000</f>
        <v>1649</v>
      </c>
      <c r="F162" s="158">
        <f t="shared" si="0"/>
        <v>1649</v>
      </c>
      <c r="G162" s="143">
        <f>C162-F162</f>
        <v>0</v>
      </c>
      <c r="H162" s="159"/>
    </row>
    <row r="163" spans="1:8" x14ac:dyDescent="0.2">
      <c r="A163" s="156" t="s">
        <v>594</v>
      </c>
      <c r="B163" s="157">
        <v>0</v>
      </c>
      <c r="C163" s="158">
        <f t="shared" si="2"/>
        <v>0</v>
      </c>
      <c r="D163" s="159" t="s">
        <v>595</v>
      </c>
      <c r="E163" s="158">
        <f>Bilanca!I45/1000</f>
        <v>0</v>
      </c>
      <c r="F163" s="158">
        <f t="shared" si="0"/>
        <v>0</v>
      </c>
      <c r="G163" s="143">
        <f>C163-F163</f>
        <v>0</v>
      </c>
      <c r="H163" s="159"/>
    </row>
    <row r="164" spans="1:8" ht="22.5" x14ac:dyDescent="0.2">
      <c r="A164" s="148" t="s">
        <v>537</v>
      </c>
      <c r="B164" s="150">
        <v>1405</v>
      </c>
      <c r="C164" s="350">
        <f>SUM(B164:B165)</f>
        <v>1405</v>
      </c>
      <c r="D164" s="151" t="s">
        <v>538</v>
      </c>
      <c r="E164" s="150">
        <f>Bilanca!I53/1000</f>
        <v>1004</v>
      </c>
      <c r="F164" s="350">
        <f>SUM(E164:E165)</f>
        <v>1405</v>
      </c>
      <c r="G164" s="338">
        <f>C164-F164</f>
        <v>0</v>
      </c>
      <c r="H164" s="347"/>
    </row>
    <row r="165" spans="1:8" ht="22.5" x14ac:dyDescent="0.2">
      <c r="A165" s="160" t="s">
        <v>539</v>
      </c>
      <c r="B165" s="162">
        <v>0</v>
      </c>
      <c r="C165" s="352"/>
      <c r="D165" s="163" t="s">
        <v>540</v>
      </c>
      <c r="E165" s="162">
        <f>Bilanca!I71/1000</f>
        <v>401</v>
      </c>
      <c r="F165" s="352"/>
      <c r="G165" s="339"/>
      <c r="H165" s="349"/>
    </row>
    <row r="166" spans="1:8" ht="22.5" x14ac:dyDescent="0.2">
      <c r="A166" s="152" t="s">
        <v>596</v>
      </c>
      <c r="B166" s="154">
        <v>0</v>
      </c>
      <c r="C166" s="350">
        <f>SUM(B166:B170)</f>
        <v>139813</v>
      </c>
      <c r="D166" s="347" t="s">
        <v>542</v>
      </c>
      <c r="E166" s="350">
        <f>Bilanca!I60/1000</f>
        <v>139814</v>
      </c>
      <c r="F166" s="350">
        <f>E166</f>
        <v>139814</v>
      </c>
      <c r="G166" s="338">
        <f>C166-F166</f>
        <v>-1</v>
      </c>
      <c r="H166" s="347"/>
    </row>
    <row r="167" spans="1:8" ht="22.5" x14ac:dyDescent="0.2">
      <c r="A167" s="152" t="s">
        <v>597</v>
      </c>
      <c r="B167" s="154">
        <v>0</v>
      </c>
      <c r="C167" s="351"/>
      <c r="D167" s="348"/>
      <c r="E167" s="351"/>
      <c r="F167" s="351"/>
      <c r="G167" s="344"/>
      <c r="H167" s="348"/>
    </row>
    <row r="168" spans="1:8" ht="22.5" x14ac:dyDescent="0.2">
      <c r="A168" s="152" t="s">
        <v>541</v>
      </c>
      <c r="B168" s="154">
        <v>18983</v>
      </c>
      <c r="C168" s="351"/>
      <c r="D168" s="348"/>
      <c r="E168" s="351"/>
      <c r="F168" s="351"/>
      <c r="G168" s="344"/>
      <c r="H168" s="348"/>
    </row>
    <row r="169" spans="1:8" x14ac:dyDescent="0.2">
      <c r="A169" s="152" t="s">
        <v>585</v>
      </c>
      <c r="B169" s="154">
        <v>524</v>
      </c>
      <c r="C169" s="351"/>
      <c r="D169" s="348"/>
      <c r="E169" s="351"/>
      <c r="F169" s="351"/>
      <c r="G169" s="344"/>
      <c r="H169" s="348"/>
    </row>
    <row r="170" spans="1:8" x14ac:dyDescent="0.2">
      <c r="A170" s="152" t="s">
        <v>543</v>
      </c>
      <c r="B170" s="154">
        <v>120306</v>
      </c>
      <c r="C170" s="352"/>
      <c r="D170" s="349"/>
      <c r="E170" s="352"/>
      <c r="F170" s="352"/>
      <c r="G170" s="339"/>
      <c r="H170" s="349"/>
    </row>
    <row r="171" spans="1:8" x14ac:dyDescent="0.2">
      <c r="A171" s="156" t="s">
        <v>598</v>
      </c>
      <c r="B171" s="158">
        <v>5130</v>
      </c>
      <c r="C171" s="158">
        <f t="shared" ref="C171:C179" si="3">B171</f>
        <v>5130</v>
      </c>
      <c r="D171" s="159" t="s">
        <v>599</v>
      </c>
      <c r="E171" s="158">
        <f>Bilanca!I70/1000</f>
        <v>5130</v>
      </c>
      <c r="F171" s="158">
        <f t="shared" ref="F171:F176" si="4">E171</f>
        <v>5130</v>
      </c>
      <c r="G171" s="143">
        <f t="shared" ref="G171:G186" si="5">C171-F171</f>
        <v>0</v>
      </c>
      <c r="H171" s="159"/>
    </row>
    <row r="172" spans="1:8" x14ac:dyDescent="0.2">
      <c r="A172" s="164" t="s">
        <v>600</v>
      </c>
      <c r="B172" s="165">
        <v>21767</v>
      </c>
      <c r="C172" s="165">
        <f t="shared" si="3"/>
        <v>21767</v>
      </c>
      <c r="D172" s="164" t="s">
        <v>250</v>
      </c>
      <c r="E172" s="165">
        <f>Bilanca!I76/1000</f>
        <v>21767</v>
      </c>
      <c r="F172" s="165">
        <f t="shared" si="4"/>
        <v>21767</v>
      </c>
      <c r="G172" s="143">
        <f t="shared" si="5"/>
        <v>0</v>
      </c>
      <c r="H172" s="164"/>
    </row>
    <row r="173" spans="1:8" x14ac:dyDescent="0.2">
      <c r="A173" s="164" t="s">
        <v>601</v>
      </c>
      <c r="B173" s="165">
        <v>9105</v>
      </c>
      <c r="C173" s="165">
        <f t="shared" si="3"/>
        <v>9105</v>
      </c>
      <c r="D173" s="164" t="s">
        <v>251</v>
      </c>
      <c r="E173" s="165">
        <f>Bilanca!I77/1000</f>
        <v>9105</v>
      </c>
      <c r="F173" s="165">
        <f t="shared" si="4"/>
        <v>9105</v>
      </c>
      <c r="G173" s="143">
        <f t="shared" si="5"/>
        <v>0</v>
      </c>
      <c r="H173" s="164"/>
    </row>
    <row r="174" spans="1:8" x14ac:dyDescent="0.2">
      <c r="A174" s="164" t="s">
        <v>602</v>
      </c>
      <c r="B174" s="165">
        <v>-29714</v>
      </c>
      <c r="C174" s="165">
        <f t="shared" si="3"/>
        <v>-29714</v>
      </c>
      <c r="D174" s="164" t="s">
        <v>602</v>
      </c>
      <c r="E174" s="165">
        <f>Bilanca!I81/1000</f>
        <v>-29714</v>
      </c>
      <c r="F174" s="165">
        <f t="shared" si="4"/>
        <v>-29714</v>
      </c>
      <c r="G174" s="143">
        <f t="shared" si="5"/>
        <v>0</v>
      </c>
      <c r="H174" s="164"/>
    </row>
    <row r="175" spans="1:8" x14ac:dyDescent="0.2">
      <c r="A175" s="164" t="s">
        <v>253</v>
      </c>
      <c r="B175" s="165">
        <v>29714</v>
      </c>
      <c r="C175" s="165">
        <f t="shared" si="3"/>
        <v>29714</v>
      </c>
      <c r="D175" s="164" t="s">
        <v>253</v>
      </c>
      <c r="E175" s="165">
        <f>Bilanca!I80/1000</f>
        <v>29714</v>
      </c>
      <c r="F175" s="165">
        <f t="shared" si="4"/>
        <v>29714</v>
      </c>
      <c r="G175" s="143">
        <f t="shared" si="5"/>
        <v>0</v>
      </c>
      <c r="H175" s="164"/>
    </row>
    <row r="176" spans="1:8" x14ac:dyDescent="0.2">
      <c r="A176" s="164" t="s">
        <v>603</v>
      </c>
      <c r="B176" s="165">
        <v>1652</v>
      </c>
      <c r="C176" s="165">
        <f t="shared" si="3"/>
        <v>1652</v>
      </c>
      <c r="D176" s="164" t="s">
        <v>252</v>
      </c>
      <c r="E176" s="165">
        <f>Bilanca!I79/1000</f>
        <v>1652</v>
      </c>
      <c r="F176" s="165">
        <f t="shared" si="4"/>
        <v>1652</v>
      </c>
      <c r="G176" s="143">
        <f t="shared" si="5"/>
        <v>0</v>
      </c>
      <c r="H176" s="164"/>
    </row>
    <row r="177" spans="1:8" x14ac:dyDescent="0.2">
      <c r="A177" s="166" t="s">
        <v>544</v>
      </c>
      <c r="B177" s="167">
        <v>-650</v>
      </c>
      <c r="C177" s="167">
        <f t="shared" si="3"/>
        <v>-650</v>
      </c>
      <c r="D177" s="166" t="s">
        <v>544</v>
      </c>
      <c r="E177" s="167">
        <f>Bilanca!I86/1000</f>
        <v>-718</v>
      </c>
      <c r="F177" s="350">
        <f>SUM(E177:E178)</f>
        <v>-650</v>
      </c>
      <c r="G177" s="141">
        <f t="shared" si="5"/>
        <v>0</v>
      </c>
      <c r="H177" s="166"/>
    </row>
    <row r="178" spans="1:8" x14ac:dyDescent="0.2">
      <c r="A178" s="168"/>
      <c r="B178" s="169"/>
      <c r="C178" s="169"/>
      <c r="D178" s="168" t="s">
        <v>258</v>
      </c>
      <c r="E178" s="170">
        <f>Bilanca!I87/1000</f>
        <v>68</v>
      </c>
      <c r="F178" s="352"/>
      <c r="G178" s="136"/>
      <c r="H178" s="168"/>
    </row>
    <row r="179" spans="1:8" x14ac:dyDescent="0.2">
      <c r="A179" s="166" t="s">
        <v>604</v>
      </c>
      <c r="B179" s="167">
        <v>908449</v>
      </c>
      <c r="C179" s="167">
        <f t="shared" si="3"/>
        <v>908449</v>
      </c>
      <c r="D179" s="166" t="s">
        <v>605</v>
      </c>
      <c r="E179" s="167">
        <f>Bilanca!I92/1000</f>
        <v>908986</v>
      </c>
      <c r="F179" s="350">
        <f>SUM(E179:E180)</f>
        <v>908449</v>
      </c>
      <c r="G179" s="141">
        <f t="shared" si="5"/>
        <v>0</v>
      </c>
      <c r="H179" s="166"/>
    </row>
    <row r="180" spans="1:8" x14ac:dyDescent="0.2">
      <c r="A180" s="168"/>
      <c r="B180" s="169"/>
      <c r="C180" s="169"/>
      <c r="D180" s="168" t="s">
        <v>611</v>
      </c>
      <c r="E180" s="170">
        <f>Bilanca!I95/1000</f>
        <v>-537</v>
      </c>
      <c r="F180" s="352"/>
      <c r="G180" s="136"/>
      <c r="H180" s="168"/>
    </row>
    <row r="181" spans="1:8" x14ac:dyDescent="0.2">
      <c r="A181" s="151" t="s">
        <v>545</v>
      </c>
      <c r="B181" s="150">
        <v>1338</v>
      </c>
      <c r="C181" s="350">
        <f>SUM(B181:B182)</f>
        <v>3182</v>
      </c>
      <c r="D181" s="347" t="s">
        <v>546</v>
      </c>
      <c r="E181" s="350">
        <f>Bilanca!I99/1000</f>
        <v>3182</v>
      </c>
      <c r="F181" s="150">
        <f>E181</f>
        <v>3182</v>
      </c>
      <c r="G181" s="338">
        <f t="shared" si="5"/>
        <v>0</v>
      </c>
      <c r="H181" s="347"/>
    </row>
    <row r="182" spans="1:8" x14ac:dyDescent="0.2">
      <c r="A182" s="163" t="s">
        <v>547</v>
      </c>
      <c r="B182" s="162">
        <v>1844</v>
      </c>
      <c r="C182" s="352"/>
      <c r="D182" s="349"/>
      <c r="E182" s="352"/>
      <c r="F182" s="162">
        <f t="shared" ref="F182:F185" si="6">E182</f>
        <v>0</v>
      </c>
      <c r="G182" s="339"/>
      <c r="H182" s="349"/>
    </row>
    <row r="183" spans="1:8" x14ac:dyDescent="0.2">
      <c r="A183" s="155" t="s">
        <v>606</v>
      </c>
      <c r="B183" s="154">
        <v>77</v>
      </c>
      <c r="C183" s="350">
        <f>SUM(B183:B184)</f>
        <v>77</v>
      </c>
      <c r="D183" s="155" t="s">
        <v>607</v>
      </c>
      <c r="E183" s="150">
        <f>Bilanca!I116/1000</f>
        <v>77</v>
      </c>
      <c r="F183" s="350">
        <f>E183</f>
        <v>77</v>
      </c>
      <c r="G183" s="338">
        <f>C183-F183</f>
        <v>0</v>
      </c>
      <c r="H183" s="350"/>
    </row>
    <row r="184" spans="1:8" x14ac:dyDescent="0.2">
      <c r="A184" s="163" t="s">
        <v>608</v>
      </c>
      <c r="B184" s="162">
        <v>0</v>
      </c>
      <c r="C184" s="352"/>
      <c r="D184" s="163"/>
      <c r="E184" s="171"/>
      <c r="F184" s="352"/>
      <c r="G184" s="339"/>
      <c r="H184" s="352"/>
    </row>
    <row r="185" spans="1:8" ht="22.5" x14ac:dyDescent="0.2">
      <c r="A185" s="155" t="s">
        <v>548</v>
      </c>
      <c r="B185" s="157">
        <v>0</v>
      </c>
      <c r="C185" s="158">
        <f>B185</f>
        <v>0</v>
      </c>
      <c r="D185" s="172" t="s">
        <v>549</v>
      </c>
      <c r="E185" s="158">
        <f>Bilanca!I120/1000</f>
        <v>0</v>
      </c>
      <c r="F185" s="158">
        <f t="shared" si="6"/>
        <v>0</v>
      </c>
      <c r="G185" s="143">
        <f>C185-F185</f>
        <v>0</v>
      </c>
      <c r="H185" s="154"/>
    </row>
    <row r="186" spans="1:8" ht="22.5" x14ac:dyDescent="0.2">
      <c r="A186" s="148" t="s">
        <v>550</v>
      </c>
      <c r="B186" s="149">
        <v>5238</v>
      </c>
      <c r="C186" s="350">
        <f>SUM(B186:B193)</f>
        <v>9067</v>
      </c>
      <c r="D186" s="151" t="s">
        <v>553</v>
      </c>
      <c r="E186" s="150">
        <f>Bilanca!I125/1000</f>
        <v>137</v>
      </c>
      <c r="F186" s="350">
        <f>SUM(E186:E193)</f>
        <v>9068</v>
      </c>
      <c r="G186" s="338">
        <f t="shared" si="5"/>
        <v>-1</v>
      </c>
      <c r="H186" s="347"/>
    </row>
    <row r="187" spans="1:8" ht="22.5" x14ac:dyDescent="0.2">
      <c r="A187" s="152" t="s">
        <v>606</v>
      </c>
      <c r="B187" s="153">
        <v>132</v>
      </c>
      <c r="C187" s="351"/>
      <c r="D187" s="155" t="s">
        <v>610</v>
      </c>
      <c r="E187" s="154">
        <f>Bilanca!I119/1000</f>
        <v>95</v>
      </c>
      <c r="F187" s="351"/>
      <c r="G187" s="344"/>
      <c r="H187" s="348"/>
    </row>
    <row r="188" spans="1:8" x14ac:dyDescent="0.2">
      <c r="A188" s="152" t="s">
        <v>609</v>
      </c>
      <c r="B188" s="153">
        <v>2727</v>
      </c>
      <c r="C188" s="351"/>
      <c r="D188" s="155" t="s">
        <v>551</v>
      </c>
      <c r="E188" s="154">
        <f>Bilanca!I126/1000</f>
        <v>928</v>
      </c>
      <c r="F188" s="351"/>
      <c r="G188" s="344"/>
      <c r="H188" s="348"/>
    </row>
    <row r="189" spans="1:8" x14ac:dyDescent="0.2">
      <c r="A189" s="152" t="s">
        <v>552</v>
      </c>
      <c r="B189" s="153">
        <v>970</v>
      </c>
      <c r="C189" s="351"/>
      <c r="D189" s="155" t="s">
        <v>554</v>
      </c>
      <c r="E189" s="154">
        <f>Bilanca!I128/1000</f>
        <v>319</v>
      </c>
      <c r="F189" s="351"/>
      <c r="G189" s="344"/>
      <c r="H189" s="348"/>
    </row>
    <row r="190" spans="1:8" ht="22.5" x14ac:dyDescent="0.2">
      <c r="A190" s="152"/>
      <c r="B190" s="153"/>
      <c r="C190" s="351"/>
      <c r="D190" s="155" t="s">
        <v>555</v>
      </c>
      <c r="E190" s="154">
        <f>Bilanca!I129/1000</f>
        <v>2886</v>
      </c>
      <c r="F190" s="351"/>
      <c r="G190" s="344"/>
      <c r="H190" s="348"/>
    </row>
    <row r="191" spans="1:8" x14ac:dyDescent="0.2">
      <c r="A191" s="138"/>
      <c r="B191" s="139"/>
      <c r="C191" s="351"/>
      <c r="D191" s="155" t="s">
        <v>556</v>
      </c>
      <c r="E191" s="154">
        <f>Bilanca!I130/1000</f>
        <v>2368</v>
      </c>
      <c r="F191" s="351"/>
      <c r="G191" s="344"/>
      <c r="H191" s="348"/>
    </row>
    <row r="192" spans="1:8" x14ac:dyDescent="0.2">
      <c r="A192" s="152"/>
      <c r="B192" s="153"/>
      <c r="C192" s="351"/>
      <c r="D192" s="155" t="s">
        <v>557</v>
      </c>
      <c r="E192" s="154">
        <f>Bilanca!I132/1000</f>
        <v>1496</v>
      </c>
      <c r="F192" s="351"/>
      <c r="G192" s="344"/>
      <c r="H192" s="348"/>
    </row>
    <row r="193" spans="1:8" ht="22.5" x14ac:dyDescent="0.2">
      <c r="A193" s="163"/>
      <c r="B193" s="162"/>
      <c r="C193" s="352"/>
      <c r="D193" s="163" t="s">
        <v>558</v>
      </c>
      <c r="E193" s="162">
        <f>Bilanca!I133/1000</f>
        <v>839</v>
      </c>
      <c r="F193" s="352"/>
      <c r="G193" s="339"/>
      <c r="H193" s="349"/>
    </row>
  </sheetData>
  <mergeCells count="76">
    <mergeCell ref="C186:C193"/>
    <mergeCell ref="F186:F193"/>
    <mergeCell ref="G186:G193"/>
    <mergeCell ref="H186:H193"/>
    <mergeCell ref="G181:G182"/>
    <mergeCell ref="H181:H182"/>
    <mergeCell ref="C183:C184"/>
    <mergeCell ref="F183:F184"/>
    <mergeCell ref="G183:G184"/>
    <mergeCell ref="H183:H184"/>
    <mergeCell ref="F177:F178"/>
    <mergeCell ref="C181:C182"/>
    <mergeCell ref="D181:D182"/>
    <mergeCell ref="E181:E182"/>
    <mergeCell ref="C164:C165"/>
    <mergeCell ref="F164:F165"/>
    <mergeCell ref="F179:F180"/>
    <mergeCell ref="G164:G165"/>
    <mergeCell ref="H164:H165"/>
    <mergeCell ref="C166:C170"/>
    <mergeCell ref="D166:D170"/>
    <mergeCell ref="E166:E170"/>
    <mergeCell ref="F166:F170"/>
    <mergeCell ref="G166:G170"/>
    <mergeCell ref="H166:H170"/>
    <mergeCell ref="H150:H152"/>
    <mergeCell ref="C154:C160"/>
    <mergeCell ref="D154:D160"/>
    <mergeCell ref="E154:E160"/>
    <mergeCell ref="F154:F160"/>
    <mergeCell ref="G154:G160"/>
    <mergeCell ref="H154:H160"/>
    <mergeCell ref="C150:C152"/>
    <mergeCell ref="D150:D152"/>
    <mergeCell ref="E150:E152"/>
    <mergeCell ref="F150:F152"/>
    <mergeCell ref="G150:G152"/>
    <mergeCell ref="A137:A138"/>
    <mergeCell ref="B137:B138"/>
    <mergeCell ref="C137:C138"/>
    <mergeCell ref="H129:H130"/>
    <mergeCell ref="C131:C132"/>
    <mergeCell ref="F131:F132"/>
    <mergeCell ref="G131:G132"/>
    <mergeCell ref="H131:H132"/>
    <mergeCell ref="A129:A130"/>
    <mergeCell ref="B129:B130"/>
    <mergeCell ref="C129:C130"/>
    <mergeCell ref="F129:F130"/>
    <mergeCell ref="G129:G130"/>
    <mergeCell ref="F137:F138"/>
    <mergeCell ref="G137:G138"/>
    <mergeCell ref="H137:H138"/>
    <mergeCell ref="C139:C141"/>
    <mergeCell ref="F139:F141"/>
    <mergeCell ref="G139:G141"/>
    <mergeCell ref="H139:H141"/>
    <mergeCell ref="F133:F134"/>
    <mergeCell ref="G133:G134"/>
    <mergeCell ref="H133:H134"/>
    <mergeCell ref="A135:A136"/>
    <mergeCell ref="B135:B136"/>
    <mergeCell ref="C135:C136"/>
    <mergeCell ref="F135:F136"/>
    <mergeCell ref="G135:G136"/>
    <mergeCell ref="H135:H136"/>
    <mergeCell ref="A133:A134"/>
    <mergeCell ref="B133:B134"/>
    <mergeCell ref="C133:C134"/>
    <mergeCell ref="A58:I58"/>
    <mergeCell ref="A72:I72"/>
    <mergeCell ref="A1:I40"/>
    <mergeCell ref="A45:I45"/>
    <mergeCell ref="A46:I46"/>
    <mergeCell ref="A49:I49"/>
    <mergeCell ref="A52:I52"/>
  </mergeCells>
  <conditionalFormatting sqref="G129:G144">
    <cfRule type="cellIs" dxfId="15" priority="5" operator="lessThan">
      <formula>-2</formula>
    </cfRule>
    <cfRule type="cellIs" dxfId="14" priority="6" operator="greaterThan">
      <formula>2</formula>
    </cfRule>
  </conditionalFormatting>
  <conditionalFormatting sqref="G150:G151">
    <cfRule type="cellIs" dxfId="13" priority="15" operator="lessThan">
      <formula>-2</formula>
    </cfRule>
    <cfRule type="cellIs" dxfId="12" priority="16" operator="greaterThan">
      <formula>2</formula>
    </cfRule>
  </conditionalFormatting>
  <conditionalFormatting sqref="G153:G155">
    <cfRule type="cellIs" dxfId="11" priority="13" operator="lessThan">
      <formula>-2</formula>
    </cfRule>
    <cfRule type="cellIs" dxfId="10" priority="14" operator="greaterThan">
      <formula>2</formula>
    </cfRule>
  </conditionalFormatting>
  <conditionalFormatting sqref="G161:G164">
    <cfRule type="cellIs" dxfId="9" priority="11" operator="lessThan">
      <formula>-2</formula>
    </cfRule>
    <cfRule type="cellIs" dxfId="8" priority="12" operator="greaterThan">
      <formula>2</formula>
    </cfRule>
  </conditionalFormatting>
  <conditionalFormatting sqref="G166">
    <cfRule type="cellIs" dxfId="7" priority="9" operator="lessThan">
      <formula>-2</formula>
    </cfRule>
    <cfRule type="cellIs" dxfId="6" priority="10" operator="greaterThan">
      <formula>2</formula>
    </cfRule>
  </conditionalFormatting>
  <conditionalFormatting sqref="G171:G181">
    <cfRule type="cellIs" dxfId="5" priority="7" operator="lessThan">
      <formula>-2</formula>
    </cfRule>
    <cfRule type="cellIs" dxfId="4" priority="8" operator="greaterThan">
      <formula>2</formula>
    </cfRule>
  </conditionalFormatting>
  <conditionalFormatting sqref="G183">
    <cfRule type="cellIs" dxfId="3" priority="29" operator="lessThan">
      <formula>-2</formula>
    </cfRule>
    <cfRule type="cellIs" dxfId="2" priority="30" operator="greaterThan">
      <formula>2</formula>
    </cfRule>
  </conditionalFormatting>
  <conditionalFormatting sqref="G185:G187">
    <cfRule type="cellIs" dxfId="1" priority="1" operator="lessThan">
      <formula>-2</formula>
    </cfRule>
    <cfRule type="cellIs" dxfId="0" priority="2" operator="greaterThan">
      <formula>2</formula>
    </cfRule>
  </conditionalFormatting>
  <pageMargins left="0.7" right="0.7" top="0.75" bottom="0.75" header="0.3" footer="0.3"/>
  <pageSetup paperSize="9" scale="50" orientation="portrait" r:id="rId1"/>
  <ignoredErrors>
    <ignoredError sqref="C139 C13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Božić</cp:lastModifiedBy>
  <cp:lastPrinted>2018-04-25T06:49:36Z</cp:lastPrinted>
  <dcterms:created xsi:type="dcterms:W3CDTF">2008-10-17T11:51:54Z</dcterms:created>
  <dcterms:modified xsi:type="dcterms:W3CDTF">2026-04-24T15:05:00Z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