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C:\Users\tomasinim\Desktop\gfi-hanfa 2024\"/>
    </mc:Choice>
  </mc:AlternateContent>
  <xr:revisionPtr revIDLastSave="0" documentId="13_ncr:1_{6D87709F-AB96-4C98-AA03-13630ED0DBD0}" xr6:coauthVersionLast="47" xr6:coauthVersionMax="47" xr10:uidLastSave="{00000000-0000-0000-0000-000000000000}"/>
  <bookViews>
    <workbookView xWindow="-120" yWindow="-120" windowWidth="51840" windowHeight="21120" xr2:uid="{00000000-000D-0000-FFFF-FFFF00000000}"/>
  </bookViews>
  <sheets>
    <sheet name="Opći podaci" sheetId="23" r:id="rId1"/>
    <sheet name="Bilanca" sheetId="18" r:id="rId2"/>
    <sheet name="RDG" sheetId="19" r:id="rId3"/>
    <sheet name="NT_I" sheetId="20" state="hidden" r:id="rId4"/>
    <sheet name="NT_D" sheetId="21" r:id="rId5"/>
    <sheet name="PK" sheetId="22" r:id="rId6"/>
    <sheet name="Bilješke" sheetId="24" r:id="rId7"/>
  </sheets>
  <definedNames>
    <definedName name="_xlnm.Print_Titles" localSheetId="1">Bilanca!$1:$6</definedName>
    <definedName name="_xlnm.Print_Titles" localSheetId="2">RDG!$1:$6</definedName>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5" i="24" l="1"/>
  <c r="F50" i="24"/>
  <c r="F35" i="24"/>
  <c r="F33" i="24"/>
  <c r="V40" i="22" l="1"/>
  <c r="E46" i="24" l="1"/>
  <c r="I90" i="19" l="1"/>
  <c r="H90" i="19"/>
  <c r="I97" i="19"/>
  <c r="H97" i="19"/>
  <c r="I89" i="19" l="1"/>
  <c r="H107" i="19"/>
  <c r="H108" i="19" s="1"/>
  <c r="I107" i="19"/>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57" i="20" s="1"/>
  <c r="I59" i="20" s="1"/>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H57" i="20" l="1"/>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I88" i="19" s="1"/>
  <c r="I108" i="19" s="1"/>
  <c r="H65" i="19"/>
</calcChain>
</file>

<file path=xl/sharedStrings.xml><?xml version="1.0" encoding="utf-8"?>
<sst xmlns="http://schemas.openxmlformats.org/spreadsheetml/2006/main" count="604" uniqueCount="528">
  <si>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</si>
  <si>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</si>
  <si>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</si>
  <si>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</si>
  <si>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</si>
  <si>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</si>
  <si>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</si>
  <si>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</si>
  <si>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</si>
  <si>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</si>
  <si>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</si>
  <si>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</si>
  <si>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</si>
  <si>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</si>
  <si>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</si>
  <si>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</si>
  <si>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</si>
  <si>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</si>
  <si>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</si>
  <si>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</si>
  <si>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</si>
  <si>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</si>
  <si>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</si>
  <si>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</si>
  <si>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</si>
  <si>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</si>
  <si>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</si>
  <si>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</si>
  <si>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</si>
  <si>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</si>
  <si>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</si>
  <si>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</si>
  <si>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</si>
  <si>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</si>
  <si>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</si>
  <si>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</si>
  <si>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</si>
  <si>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</si>
  <si>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</si>
  <si>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</si>
  <si>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</si>
  <si>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</si>
  <si>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</si>
  <si>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</si>
  <si>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</si>
  <si>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</si>
  <si>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</si>
  <si>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</si>
  <si>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</si>
  <si>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</si>
  <si>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</si>
  <si>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</si>
  <si>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</si>
  <si>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</si>
  <si>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</si>
  <si>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</si>
  <si>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</si>
  <si>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</si>
  <si>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</si>
  <si>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</si>
  <si>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</si>
  <si>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</si>
  <si>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</si>
  <si>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</si>
  <si>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</si>
  <si>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</si>
  <si>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</si>
  <si>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</si>
  <si>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</si>
  <si>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</si>
  <si>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</si>
  <si>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</si>
  <si>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</si>
  <si>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</si>
  <si>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</si>
  <si>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</si>
  <si>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</si>
  <si>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</si>
  <si>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</si>
  <si>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</si>
  <si>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</si>
  <si>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</si>
  <si>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</si>
  <si>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</si>
  <si>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</si>
  <si>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</si>
  <si>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</si>
  <si>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</si>
  <si>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</si>
  <si>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</si>
  <si>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</si>
  <si>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</si>
  <si>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</si>
  <si>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</si>
  <si>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</si>
  <si>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</si>
  <si>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</si>
  <si>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</si>
  <si>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</si>
  <si>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</si>
  <si>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</si>
  <si>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</si>
  <si>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</si>
  <si>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</si>
  <si>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</si>
  <si>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</si>
  <si>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</si>
  <si>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</si>
  <si>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</si>
  <si>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</si>
  <si>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</si>
  <si>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</si>
  <si>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</si>
  <si>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</si>
  <si>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</si>
  <si>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</si>
  <si>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</si>
  <si>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</si>
  <si>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</si>
  <si>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</si>
  <si>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</si>
  <si>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</si>
  <si>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</si>
  <si>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</si>
  <si>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</si>
  <si>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</si>
  <si>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</si>
  <si>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</si>
  <si>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</si>
  <si>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</si>
  <si>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</si>
  <si>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</si>
  <si>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</si>
  <si>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</si>
  <si>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</si>
  <si>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</si>
  <si>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</si>
  <si>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</si>
  <si>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</si>
  <si>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</si>
  <si>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</si>
  <si>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</si>
  <si>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</si>
  <si>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</si>
  <si>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</si>
  <si>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</si>
  <si>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</si>
  <si>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</si>
  <si>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</si>
  <si>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</si>
  <si>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</si>
  <si>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</si>
  <si>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</si>
  <si>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</si>
  <si>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</si>
  <si>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</si>
  <si>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</si>
  <si>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</si>
  <si>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</si>
  <si>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</si>
  <si>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</si>
  <si>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</si>
  <si>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</si>
  <si>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</si>
  <si>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</si>
  <si>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</si>
  <si>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</si>
  <si>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u razdoblju __.__.____. do __.__.____.</t>
  </si>
  <si>
    <t>Obveznik: _____________________________________________________________</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</si>
  <si>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</si>
  <si>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</si>
  <si>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</si>
  <si>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</si>
  <si>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</si>
  <si>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</si>
  <si>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</si>
  <si>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</si>
  <si>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</si>
  <si>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</si>
  <si>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</si>
  <si>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</si>
  <si>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</si>
  <si>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</si>
  <si>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</si>
  <si>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</si>
  <si>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</si>
  <si>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</si>
  <si>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</si>
  <si>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</si>
  <si>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</si>
  <si>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</si>
  <si>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</si>
  <si>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</si>
  <si>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</si>
  <si>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</si>
  <si>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</si>
  <si>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</si>
  <si>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</si>
  <si>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</si>
  <si>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</si>
  <si>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</si>
  <si>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</si>
  <si>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</si>
  <si>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</si>
  <si>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</si>
  <si>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</si>
  <si>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</si>
  <si>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</si>
  <si>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</si>
  <si>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</si>
  <si>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</si>
  <si>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</si>
  <si>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</si>
  <si>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</si>
  <si>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</si>
  <si>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</si>
  <si>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</si>
  <si>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</si>
  <si>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</si>
  <si>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</si>
  <si>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</si>
  <si>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</si>
  <si>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</si>
  <si>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</si>
  <si>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</si>
  <si>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</si>
  <si>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</si>
  <si>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</si>
  <si>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</si>
  <si>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</si>
  <si>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</si>
  <si>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</si>
  <si>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</si>
  <si>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</si>
  <si>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</si>
  <si>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</si>
  <si>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</si>
  <si>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</si>
  <si>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</si>
  <si>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</si>
  <si>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</si>
  <si>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</si>
  <si>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</si>
  <si>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</si>
  <si>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</si>
  <si>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</si>
  <si>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</si>
  <si>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</si>
  <si>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</si>
  <si>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</si>
  <si>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</si>
  <si>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</si>
  <si>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</si>
  <si>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</si>
  <si>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</si>
  <si>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</si>
  <si>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</si>
  <si>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</si>
  <si>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</si>
  <si>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</si>
  <si>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</si>
  <si>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</si>
  <si>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</si>
  <si>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</si>
  <si>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</si>
  <si>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</si>
  <si>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</si>
  <si>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</si>
  <si>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</si>
  <si>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</si>
  <si>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</si>
  <si>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</si>
  <si>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</si>
  <si>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</si>
  <si>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</si>
  <si>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</si>
  <si>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</si>
  <si>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</si>
  <si>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</si>
  <si>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</si>
  <si>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</si>
  <si>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</si>
  <si>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</si>
  <si>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</si>
  <si>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</si>
  <si>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</si>
  <si>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</si>
  <si>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</si>
  <si>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</si>
  <si>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</si>
  <si>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</si>
  <si>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</si>
  <si>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</si>
  <si>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</si>
  <si>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</si>
  <si>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</si>
  <si>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</si>
  <si>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</si>
  <si>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</si>
  <si>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</si>
  <si>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</si>
  <si>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</si>
  <si>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</si>
  <si>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</si>
  <si>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</si>
  <si>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</si>
  <si>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</si>
  <si>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</si>
  <si>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</si>
  <si>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</si>
  <si>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</si>
  <si>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</si>
  <si>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</si>
  <si>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</si>
  <si>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</si>
  <si>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</si>
  <si>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</si>
  <si>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</si>
  <si>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</si>
  <si>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</si>
  <si>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</si>
  <si>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</si>
  <si>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</si>
  <si>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</si>
  <si>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</si>
  <si>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</si>
  <si>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</si>
  <si>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</si>
  <si>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</si>
  <si>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</si>
  <si>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</si>
  <si>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</si>
  <si>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</si>
  <si>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</si>
  <si>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</si>
  <si>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</si>
  <si>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</si>
  <si>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</si>
  <si>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</si>
  <si>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</si>
  <si>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</si>
  <si>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</si>
  <si>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</si>
  <si>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</si>
  <si>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</si>
  <si>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</si>
  <si>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</si>
  <si>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</si>
  <si>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</si>
  <si>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</si>
  <si>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</si>
  <si>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</si>
  <si>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</si>
  <si>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</si>
  <si>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</si>
  <si>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</si>
  <si>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</si>
  <si>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</si>
  <si>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</si>
  <si>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</si>
  <si>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</si>
  <si>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</si>
  <si>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</si>
  <si>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</si>
  <si>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</si>
  <si>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</si>
  <si>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</si>
  <si>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</si>
  <si>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</si>
  <si>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</si>
  <si>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</si>
  <si>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</si>
  <si>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</si>
  <si>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</si>
  <si>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</si>
  <si>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</si>
  <si>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</si>
  <si>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</si>
  <si>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</si>
  <si>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</si>
  <si>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</si>
  <si>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</si>
  <si>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</si>
  <si>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</si>
  <si>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</si>
  <si>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</si>
  <si>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</si>
  <si>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</si>
  <si>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</si>
  <si>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</si>
  <si>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</si>
  <si>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</si>
  <si>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</si>
  <si>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</si>
  <si>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</si>
  <si>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</si>
  <si>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</si>
  <si>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</si>
  <si>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</si>
  <si>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</si>
  <si>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</si>
  <si>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</si>
  <si>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</si>
  <si>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</si>
  <si>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</si>
  <si>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</si>
  <si>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</si>
  <si>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</si>
  <si>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</si>
  <si>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</si>
  <si>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</si>
  <si>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</si>
  <si>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</si>
  <si>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</si>
  <si>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</si>
  <si>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</si>
  <si>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</si>
  <si>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</si>
  <si>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</si>
  <si>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</si>
  <si>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</si>
  <si>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</si>
  <si>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</si>
  <si>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</si>
  <si>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</si>
  <si>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</si>
  <si>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</si>
  <si>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</si>
  <si>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</si>
  <si>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</si>
  <si>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</si>
  <si>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</si>
  <si>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</si>
  <si>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</si>
  <si>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</si>
  <si>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</si>
  <si>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</si>
  <si>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</si>
  <si>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</si>
  <si>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</si>
  <si>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</si>
  <si>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</si>
  <si>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</si>
  <si>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</si>
  <si>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</si>
  <si>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</si>
  <si>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03267628</t>
  </si>
  <si>
    <t>HR</t>
  </si>
  <si>
    <t>17195049659</t>
  </si>
  <si>
    <t>040002541</t>
  </si>
  <si>
    <t>7478000090X86WBQ6C10</t>
  </si>
  <si>
    <t>1181</t>
  </si>
  <si>
    <t xml:space="preserve">Adriatic Croatia International Club, za djelatnost marina d.d. </t>
  </si>
  <si>
    <t xml:space="preserve">Rijeka </t>
  </si>
  <si>
    <t>Rudolfa Strohala 2</t>
  </si>
  <si>
    <t>www.aci-marinas.com</t>
  </si>
  <si>
    <t>051/271-288</t>
  </si>
  <si>
    <t>BDO Croatia d.o.o.</t>
  </si>
  <si>
    <t>Ivan Čajko</t>
  </si>
  <si>
    <t xml:space="preserve">Obveznik: Adriatic Croatia International Club, za djelatnost marina d.d. </t>
  </si>
  <si>
    <t>Usporedba izvještajnih pozicija MSFI i TFI POD</t>
  </si>
  <si>
    <t xml:space="preserve">Stavka po MSFI </t>
  </si>
  <si>
    <t xml:space="preserve">BILJEŠKA </t>
  </si>
  <si>
    <t>Iznos u 000 eura</t>
  </si>
  <si>
    <t>Stavka TFI - POD</t>
  </si>
  <si>
    <t xml:space="preserve">AOP </t>
  </si>
  <si>
    <t>AKTIVA</t>
  </si>
  <si>
    <t xml:space="preserve">Nekretnine, postrojenja i oprema </t>
  </si>
  <si>
    <t xml:space="preserve">Materijalna imovina </t>
  </si>
  <si>
    <t>AOP 010 (AOP 011 do 019)</t>
  </si>
  <si>
    <t xml:space="preserve">Ulaganja u nekretnine </t>
  </si>
  <si>
    <t xml:space="preserve">Nematerijalna imovina </t>
  </si>
  <si>
    <t>AOP 003 (AOP 004 do 009)</t>
  </si>
  <si>
    <t xml:space="preserve">Imovina s pravom korištenja </t>
  </si>
  <si>
    <t xml:space="preserve">Potraživanja od kupaca </t>
  </si>
  <si>
    <t xml:space="preserve">Potraživanja </t>
  </si>
  <si>
    <t>AOP 046 (AOP 047 do 052)</t>
  </si>
  <si>
    <t xml:space="preserve">Ugovorna imovina </t>
  </si>
  <si>
    <t xml:space="preserve">Plaćeni troškovi budućeg razdoblja i obračunati prihodi </t>
  </si>
  <si>
    <t>AOP 064</t>
  </si>
  <si>
    <t xml:space="preserve">Ostala potraživanja </t>
  </si>
  <si>
    <t xml:space="preserve">Obveze po najmovima - dugoročne </t>
  </si>
  <si>
    <t xml:space="preserve">Ostale dugoročne obveze </t>
  </si>
  <si>
    <t>AOP 107</t>
  </si>
  <si>
    <t xml:space="preserve">Obveze po kreditima - kratkoročne </t>
  </si>
  <si>
    <t xml:space="preserve">Obveze po kreditima </t>
  </si>
  <si>
    <t>AOP 115</t>
  </si>
  <si>
    <t xml:space="preserve">Ostale kratkoročne obveze - kamata </t>
  </si>
  <si>
    <t>AOP 123</t>
  </si>
  <si>
    <t xml:space="preserve">Ugovorna obveza </t>
  </si>
  <si>
    <t xml:space="preserve">Ostale kratkoročne obveze - ugovorna obveza </t>
  </si>
  <si>
    <t xml:space="preserve">Obveze po najmovima - kratkoročne </t>
  </si>
  <si>
    <t xml:space="preserve">Ostale kratkoročne obveze - pravo korištenja imovine </t>
  </si>
  <si>
    <t xml:space="preserve">Obveze za poreze, doprinose i slična davanja - pravo korištenja imovine (koncesija) </t>
  </si>
  <si>
    <t>AOP 120</t>
  </si>
  <si>
    <t>Dobavljači nematerijalne imovine - s osnova prava korištenja</t>
  </si>
  <si>
    <t>AOP 117</t>
  </si>
  <si>
    <t xml:space="preserve">Rezerviranja - kratkoročna </t>
  </si>
  <si>
    <t xml:space="preserve">Odgođeno plaćanje troškova i prihod budućeg razdoblja - rezerviranja </t>
  </si>
  <si>
    <t>AOP 124</t>
  </si>
  <si>
    <t>Obveze prema zaposlenima - otpremnine i jubilarne nagrade</t>
  </si>
  <si>
    <t>AOP 119</t>
  </si>
  <si>
    <t>Stavka GFI - POD</t>
  </si>
  <si>
    <t xml:space="preserve">Troškovi osoblja </t>
  </si>
  <si>
    <t>AOP 013 (AOP 14 do 16)</t>
  </si>
  <si>
    <t xml:space="preserve">Rezerviranja za mirovine, otpremnine i slične obveze </t>
  </si>
  <si>
    <t>AOP 023</t>
  </si>
  <si>
    <t xml:space="preserve">Ostali troškovi - naknade zaposlenicima </t>
  </si>
  <si>
    <t>AOP 018</t>
  </si>
  <si>
    <t xml:space="preserve">Ostali poslovni rashodi </t>
  </si>
  <si>
    <t xml:space="preserve">Vrijednosna usklađenja b) kratkotrajne imovine osim financijske imovine </t>
  </si>
  <si>
    <t>AOP 021</t>
  </si>
  <si>
    <t xml:space="preserve">Ostali troškovi - bez naknade zaposlenicima </t>
  </si>
  <si>
    <t xml:space="preserve">Ostali poslovni rashodi - osim ostalih gubitaka </t>
  </si>
  <si>
    <t>AOP 029</t>
  </si>
  <si>
    <t>Rezerviranja za započete sudske sporove</t>
  </si>
  <si>
    <t>AOP 025</t>
  </si>
  <si>
    <t>aci@aci-club.hr</t>
  </si>
  <si>
    <t>KRISTINA OSTOJIĆ MEŠTROVIĆ</t>
  </si>
  <si>
    <t>kristina.ostojicmestrovic@aci-club.hr</t>
  </si>
  <si>
    <t>01.01.2024.</t>
  </si>
  <si>
    <t>31.12.2024.</t>
  </si>
  <si>
    <t>stanje na dan 31.12.2024.</t>
  </si>
  <si>
    <t>u razdoblju 01.01.2024. do 31.12.2024.</t>
  </si>
  <si>
    <r>
      <t xml:space="preserve">                   BIL</t>
    </r>
    <r>
      <rPr>
        <sz val="10"/>
        <color theme="1"/>
        <rFont val="Arial"/>
        <family val="2"/>
        <charset val="238"/>
      </rPr>
      <t xml:space="preserve">JEŠKE UZ FINANCIJSKE IZVJEŠTAJE - GFI
Naziv izdavatelja:   </t>
    </r>
    <r>
      <rPr>
        <b/>
        <sz val="10"/>
        <color theme="1"/>
        <rFont val="Arial"/>
        <family val="2"/>
        <charset val="238"/>
      </rPr>
      <t xml:space="preserve">Adriatic Croatia International Club, za djelatnost marina d.d. </t>
    </r>
    <r>
      <rPr>
        <sz val="10"/>
        <color theme="1"/>
        <rFont val="Arial"/>
        <family val="2"/>
        <charset val="238"/>
      </rPr>
      <t xml:space="preserve">
OIB:  </t>
    </r>
    <r>
      <rPr>
        <b/>
        <sz val="10"/>
        <color theme="1"/>
        <rFont val="Arial"/>
        <family val="2"/>
        <charset val="238"/>
      </rPr>
      <t>17195049659</t>
    </r>
    <r>
      <rPr>
        <sz val="10"/>
        <color theme="1"/>
        <rFont val="Arial"/>
        <family val="2"/>
        <charset val="238"/>
      </rPr>
      <t xml:space="preserve">
Izvještajno razdoblje: </t>
    </r>
    <r>
      <rPr>
        <b/>
        <sz val="10"/>
        <color theme="1"/>
        <rFont val="Arial"/>
        <family val="2"/>
        <charset val="238"/>
      </rPr>
      <t>01.01.2024.-31.12.2024.</t>
    </r>
    <r>
      <rPr>
        <sz val="10"/>
        <color theme="1"/>
        <rFont val="Arial"/>
        <family val="2"/>
        <charset val="238"/>
      </rPr>
      <t xml:space="preserve">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t>
    </r>
    <r>
      <rPr>
        <b/>
        <sz val="10"/>
        <color theme="1"/>
        <rFont val="Arial"/>
        <family val="2"/>
        <charset val="238"/>
      </rPr>
      <t>Adriatic Croatia International Club, za djelatnost marina d.d. (ACI d.d.), Rudolfa Strohala 2, Rijeka, RH, Matični broj: 040002541, OIB: 17195049659</t>
    </r>
    <r>
      <rPr>
        <sz val="10"/>
        <color theme="1"/>
        <rFont val="Arial"/>
        <family val="2"/>
        <charset val="238"/>
      </rPr>
      <t xml:space="preserve">
2. usvojene računovodstvene politike
</t>
    </r>
    <r>
      <rPr>
        <b/>
        <sz val="10"/>
        <color theme="1"/>
        <rFont val="Arial"/>
        <family val="2"/>
        <charset val="238"/>
      </rPr>
      <t>Računovodstvene politike navedene su u sklopu bilješki uz Godišnje izvješće za 2024. godinu, poglavlje 2.</t>
    </r>
    <r>
      <rPr>
        <sz val="10"/>
        <color theme="1"/>
        <rFont val="Arial"/>
        <family val="2"/>
        <charset val="238"/>
      </rPr>
      <t xml:space="preserv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t>
    </r>
    <r>
      <rPr>
        <b/>
        <sz val="10"/>
        <color theme="1"/>
        <rFont val="Arial"/>
        <family val="2"/>
        <charset val="238"/>
      </rPr>
      <t>Tijekom 2024. godine nije bilo navedenih obveza i izdataka koji nisu uključeni u bilancu.</t>
    </r>
    <r>
      <rPr>
        <sz val="10"/>
        <color theme="1"/>
        <rFont val="Arial"/>
        <family val="2"/>
        <charset val="238"/>
      </rPr>
      <t xml:space="preserve">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t>
    </r>
    <r>
      <rPr>
        <b/>
        <sz val="10"/>
        <color theme="1"/>
        <rFont val="Arial"/>
        <family val="2"/>
        <charset val="238"/>
      </rPr>
      <t xml:space="preserve">Tijekom 2024. godine nije bilo navedenih predujmova i kredita. </t>
    </r>
    <r>
      <rPr>
        <sz val="10"/>
        <color theme="1"/>
        <rFont val="Arial"/>
        <family val="2"/>
        <charset val="238"/>
      </rPr>
      <t xml:space="preserve">
5. iznos i prirodu pojedinih stavki prihoda ili rashoda izuzetne veličine ili pojave </t>
    </r>
    <r>
      <rPr>
        <b/>
        <sz val="10"/>
        <color theme="1"/>
        <rFont val="Arial"/>
        <family val="2"/>
        <charset val="238"/>
      </rPr>
      <t>Prihodi i rashodi detaljno su obrađeni u sklopu izvještaja u poglavljima Dinamika prodaje i dinamika profitabilnosti.</t>
    </r>
    <r>
      <rPr>
        <sz val="10"/>
        <color theme="1"/>
        <rFont val="Arial"/>
        <family val="2"/>
        <charset val="238"/>
      </rPr>
      <t xml:space="preserve">
6. iznose koje poduzetnik duguje i koji dospijevaju nakon više od pet godina, kao i ukupna dugovanja poduzetnika pokrivena vrijednim osiguranjem koje je dao poduzetnik, uz naznaku vrste i oblika osiguranja
</t>
    </r>
    <r>
      <rPr>
        <b/>
        <sz val="10"/>
        <color theme="1"/>
        <rFont val="Arial"/>
        <family val="2"/>
        <charset val="238"/>
      </rPr>
      <t>Društvo ima dugoročni investicijski kredit s kvartalnom otplatom glavnice i završetkom otplate 30.06.2028. godine. Stanje obveza po kreditima na dan 31.12.2024. iznosi ukupno 5 milijuna eura. Sredstvo osiguranja kredita je zadužnica.</t>
    </r>
    <r>
      <rPr>
        <sz val="10"/>
        <color theme="1"/>
        <rFont val="Arial"/>
        <family val="2"/>
        <charset val="238"/>
      </rPr>
      <t xml:space="preserve">  
7. prosječan broj zaposlenih tijekom poslovne godine  </t>
    </r>
    <r>
      <rPr>
        <b/>
        <sz val="10"/>
        <color theme="1"/>
        <rFont val="Arial"/>
        <family val="2"/>
        <charset val="238"/>
      </rPr>
      <t xml:space="preserve">U izvještajnom razdoblju prosječno je zaposleno 381 djelatnika. </t>
    </r>
    <r>
      <rPr>
        <sz val="10"/>
        <color theme="1"/>
        <rFont val="Arial"/>
        <family val="2"/>
        <charset val="238"/>
      </rPr>
      <t xml:space="preserv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t>
    </r>
    <r>
      <rPr>
        <b/>
        <sz val="10"/>
        <color theme="1"/>
        <rFont val="Arial"/>
        <family val="2"/>
        <charset val="238"/>
      </rPr>
      <t>Društvo tijekom 2024. godine nije kapitaliziralo trošak plaća</t>
    </r>
    <r>
      <rPr>
        <sz val="10"/>
        <color theme="1"/>
        <rFont val="Arial"/>
        <family val="2"/>
        <charset val="238"/>
      </rPr>
      <t xml:space="preserv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t>
    </r>
    <r>
      <rPr>
        <b/>
        <sz val="10"/>
        <color theme="1"/>
        <rFont val="Arial"/>
        <family val="2"/>
        <charset val="238"/>
      </rPr>
      <t>Plaće i ostala primanja Uprave u 2024. godini iznosila su 299 tisuća eura, dok su nadoknade članovima Nadzornog i Revizorskog odbora iznosile 38 tisuća eura.</t>
    </r>
    <r>
      <rPr>
        <sz val="10"/>
        <color theme="1"/>
        <rFont val="Arial"/>
        <family val="2"/>
        <charset val="238"/>
      </rPr>
      <t xml:space="preserve">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t>
    </r>
    <r>
      <rPr>
        <b/>
        <sz val="10"/>
        <color theme="1"/>
        <rFont val="Arial"/>
        <family val="2"/>
        <charset val="238"/>
      </rPr>
      <t>U 2024. godini prosječan broj zaposlenih po satima rada iznosio je 366 djelatnika. Trošak osoblja za 2024. godinu iznosi 12,5 milijuna eura, od čega se 7,5 milijuna eura odnosi na neto plaće, 3,3 milijuna eura na poreze i doprinose, 1,7 milijuna eura na doprinose na plaće, 65 tisuća eura na otpremnine te 1,3 milijun eura na ostale naknade.</t>
    </r>
    <r>
      <rPr>
        <sz val="10"/>
        <color theme="1"/>
        <rFont val="Arial"/>
        <family val="2"/>
        <charset val="238"/>
      </rPr>
      <t xml:space="preserve">
11. ako su u bilanci priznata rezerviranja za odgođeni porez, stanja odgođenog poreza na kraju poslovne godine i kretanja tih stanja tijekom poslovne godine </t>
    </r>
    <r>
      <rPr>
        <b/>
        <sz val="10"/>
        <color theme="1"/>
        <rFont val="Arial"/>
        <family val="2"/>
        <charset val="238"/>
      </rPr>
      <t xml:space="preserve">Odgođena porezna imovina na dan 31.12.2024. godine iznosi 190 tisuća eura i povećana je u odnosu na ostvarenje 31.12.2023. godine za 52 tisuće eura. </t>
    </r>
    <r>
      <rPr>
        <sz val="10"/>
        <color theme="1"/>
        <rFont val="Arial"/>
        <family val="2"/>
        <charset val="238"/>
      </rPr>
      <t xml:space="preserv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t>
    </r>
    <r>
      <rPr>
        <b/>
        <sz val="10"/>
        <color theme="1"/>
        <rFont val="Arial"/>
        <family val="2"/>
        <charset val="238"/>
      </rPr>
      <t xml:space="preserve">Društvo je sklopilo Ugovor o zajedničkom ulaganju s tvrtkom Gitone Kvarner d.o.o. iz Zagreba i ima 50% udjela. Sve odluke Uprave moraju biti odobrene od strane oba vlasnika, pa je ulaganje klasificirano kao zajednički pothvat. Društvo je osnovano radi prijave na natječaj za dodjelu koncesije za izgradnju i komercijalno korištenje luke nautičkog turizma Porto Baroš u Rijeci. Na dan 31. prosinca 2024. udio Društva u zajedničkom pothvatu, uz preneseni gubitak od 283 tisuće eura koji je tijekom 2024. godine ispravljen -48 tisuća eura na ukupno 235 tisuća eura, evidentiran je i gubitak tekuće godine odnosno 50% gubitka nakon oporezivanja koji je 2024. ostvarilo društvo ACI - Gitone d.o.o. u iznosu od 171 tisuća eura, te Društvo je u istom iznosu priznalo udio u gubitku subjekta u koji se ulaže u izvještaju o sveobuhvatnoj dobiti. Ispravak prenesenog gubitka evidentiran je kroz umanjenje troška vrijednosnog usklađenja ulaganja u zajednički pothvat za 48 tisuća eura koji na dan 31.12.2024. godine iznosi ukupno 123 tisuće eura (na dan 31.12.2023.: 190 tisuća eura).
</t>
    </r>
    <r>
      <rPr>
        <sz val="10"/>
        <color theme="1"/>
        <rFont val="Arial"/>
        <family val="2"/>
        <charset val="238"/>
      </rPr>
      <t xml:space="preserve">
13. broj i nominalnu vrijednost, ili ako ne postoji nominalna vrijednost, knjigovodstvenu vrijednost dionica ili udjela upisanih tijekom poslovne godine u okviru odobrenog kapitala
</t>
    </r>
    <r>
      <rPr>
        <b/>
        <sz val="10"/>
        <color theme="1"/>
        <rFont val="Arial"/>
        <family val="2"/>
        <charset val="238"/>
      </rPr>
      <t xml:space="preserve">Slijedom obveze usklađenja temeljnog kapitala sa Zakonom o uvođenju eura, na sjednici Glavne skupštine održanoj dana 29. kolovoza 2023. godine donesena je niže navedena odluka koja je stupila na snagu danom upisa u sudski registar.  Svih 111.060 redovnih dionica Društva pojedinačnog nominalnog iznosa od 3.600,00 kn zamjenjuju se s 111.060 redovnih dionica bez nominalnog iznosa. Temeljni kapital Društva, primjenom fiksnog tečaja konverzije kune u euro uz zaokruživanje na najbliži cent, preračunava se s iznosa od 399.816.000,00 kuna na iznos od 53.064.702,37 EUR-a. Svaka dionica će se odnositi na 1/111.060 dijela temeljnog kapitala. Navedena promjena, provedena je u sudskom registru dana 16. listopada 2023.godine.
</t>
    </r>
    <r>
      <rPr>
        <sz val="10"/>
        <color theme="1"/>
        <rFont val="Arial"/>
        <family val="2"/>
        <charset val="238"/>
      </rPr>
      <t xml:space="preserve">
14. u slučaju kada postoji više rodova dionica, broj i nominalnu vrijednost, ili ako ne postoji nominalna vrijednost, knjigovodstvenu vrijednost svakog roda
</t>
    </r>
    <r>
      <rPr>
        <b/>
        <sz val="10"/>
        <color theme="1"/>
        <rFont val="Arial"/>
        <family val="2"/>
        <charset val="238"/>
      </rPr>
      <t xml:space="preserve"> Redovne dionice Društva kotiraju na burzi pod oznakom ACI ISIN HRACI0RA0000.</t>
    </r>
    <r>
      <rPr>
        <sz val="10"/>
        <color theme="1"/>
        <rFont val="Arial"/>
        <family val="2"/>
        <charset val="238"/>
      </rPr>
      <t xml:space="preserve">
15. postojanje bilo kakvih potvrda o sudjelovanju, konvertibilnih zadužnica, jamstava, opcija ili sličnih vrijednosnica ili prava, s naznakom njihovog broja i prava koja daju
</t>
    </r>
    <r>
      <rPr>
        <b/>
        <sz val="10"/>
        <color theme="1"/>
        <rFont val="Arial"/>
        <family val="2"/>
        <charset val="238"/>
      </rPr>
      <t xml:space="preserve">Tijekom izvještajnog perioda nije bilo navedenih vrijednosnica i prava.
</t>
    </r>
    <r>
      <rPr>
        <sz val="10"/>
        <color theme="1"/>
        <rFont val="Arial"/>
        <family val="2"/>
        <charset val="238"/>
      </rPr>
      <t xml:space="preserve">16. naziv, sjedište te pravni oblik svakog poduzetnika u kojemu poduzetnik ima neograničenu odgovornost  </t>
    </r>
    <r>
      <rPr>
        <b/>
        <sz val="10"/>
        <color theme="1"/>
        <rFont val="Arial"/>
        <family val="2"/>
        <charset val="238"/>
      </rPr>
      <t xml:space="preserve">Tijekom 2024. godine nije bilo društava u kojima izdavatelj ima neograničenu odgovornost. </t>
    </r>
    <r>
      <rPr>
        <sz val="10"/>
        <color theme="1"/>
        <rFont val="Arial"/>
        <family val="2"/>
        <charset val="238"/>
      </rPr>
      <t xml:space="preserve">
17. naziv i sjedište poduzetnika koji sastavlja godišnji konsolidirani financijski izvještaj najveće grupe poduzetnika u kojoj poduzetnik sudjeluje kao kontrolirani član grupe  </t>
    </r>
    <r>
      <rPr>
        <b/>
        <sz val="10"/>
        <color theme="1"/>
        <rFont val="Arial"/>
        <family val="2"/>
        <charset val="238"/>
      </rPr>
      <t xml:space="preserve">Društvo ne sastavlja konsolidirane izvještaje.
</t>
    </r>
    <r>
      <rPr>
        <sz val="10"/>
        <color theme="1"/>
        <rFont val="Arial"/>
        <family val="2"/>
        <charset val="238"/>
      </rPr>
      <t xml:space="preserve">
18. naziv i sjedište poduzetnika koji sastavlja godišnji konsolidirani financijski izvještaj najmanje grupe poduzetnika u kojoj poduzetnik sudjeluje kao kontrolirani član i koji je također uključen u grupu poduzetnika iz točke 17.  </t>
    </r>
    <r>
      <rPr>
        <b/>
        <sz val="10"/>
        <color theme="1"/>
        <rFont val="Arial"/>
        <family val="2"/>
        <charset val="238"/>
      </rPr>
      <t>Društvo ne sastavlja konsolidirane izvještaje.</t>
    </r>
    <r>
      <rPr>
        <sz val="10"/>
        <color theme="1"/>
        <rFont val="Arial"/>
        <family val="2"/>
        <charset val="238"/>
      </rPr>
      <t xml:space="preserve">
19. mjesto na kojem je moguće dobiti primjerke godišnjih konsolidiranih financijskih izvještaja iz točaka 17. i 18., pod uvjetom da su dostupni  </t>
    </r>
    <r>
      <rPr>
        <b/>
        <sz val="10"/>
        <color theme="1"/>
        <rFont val="Arial"/>
        <family val="2"/>
        <charset val="238"/>
      </rPr>
      <t>Društvo ne sastavlja konsolidirane izvještaje.</t>
    </r>
    <r>
      <rPr>
        <sz val="10"/>
        <color theme="1"/>
        <rFont val="Arial"/>
        <family val="2"/>
        <charset val="238"/>
      </rPr>
      <t xml:space="preserve">
20. predloženu raspodjelu dobiti ili predloženo postupanje s gubitkom, ili, ako je to primjenjivo, raspodjelu dobiti ili postupanje s gubitkom 
</t>
    </r>
    <r>
      <rPr>
        <b/>
        <sz val="10"/>
        <color theme="1"/>
        <rFont val="Arial"/>
        <family val="2"/>
        <charset val="238"/>
      </rPr>
      <t>Uprava Društva predlaže Nadzornom odboru da ostvarenu neto dobit u iznosu od 891.284,37 eura rasporedi u zadržanu dobit. Prijedlog odluke o upotrebi dobiti sastavni je dio Godišnjeg izvještaja za 2024. godinu.</t>
    </r>
    <r>
      <rPr>
        <sz val="10"/>
        <color theme="1"/>
        <rFont val="Arial"/>
        <family val="2"/>
        <charset val="238"/>
      </rPr>
      <t xml:space="preserve">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t>
    </r>
    <r>
      <rPr>
        <b/>
        <sz val="10"/>
        <color theme="1"/>
        <rFont val="Arial"/>
        <family val="2"/>
        <charset val="238"/>
      </rPr>
      <t xml:space="preserve">Tijekom 2024. godine nije bilo takvih aranžmana koji nisu uključeni u bilancu.
</t>
    </r>
    <r>
      <rPr>
        <sz val="10"/>
        <color theme="1"/>
        <rFont val="Arial"/>
        <family val="2"/>
        <charset val="238"/>
      </rPr>
      <t xml:space="preserve">
22. prirodu i financijski učinak značajnih događaja koji su nastupili nakon datuma bilance i nisu odraženi u računu dobiti i gubitka ili bilanci
</t>
    </r>
    <r>
      <rPr>
        <b/>
        <sz val="10"/>
        <color theme="1"/>
        <rFont val="Arial"/>
        <family val="2"/>
        <charset val="238"/>
      </rPr>
      <t xml:space="preserve">Nakon 31. prosinca 2024. godine nije bilo događaja koji bi imali značajan utjecaj na financijske izvještaje za period koji je završio 31. prosinca 2024. godine, odnosno nisu od takvog značaja za poslovanje Društva da bi zahtijevali objavu u bilješkama uz financijske izvještaje, izuzev donošenja Odluke o izmjeni odluke o upotrebi dobiti ostvarene u 2023. godini od dana 29. kolovoza 2024. godine na Glavnoj skupštini održanoj dana 14. siječnja 2025. godine. Izmjenom Odluke utvrđeno je da će se iznos od 1,8 milijuna eura (60% neto dobiti ostvarene u 2023. godini) isplatiti kao dividenda imateljima dionica u bruto iznosu od 16,10 eura po dionici, što je i učinjeno dana 24. siječnja 2025. godine. </t>
    </r>
    <r>
      <rPr>
        <sz val="10"/>
        <color theme="1"/>
        <rFont val="Arial"/>
        <family val="2"/>
        <charset val="238"/>
      </rPr>
      <t xml:space="preserve">
23. neto prihod raščlanjen po kategorijama aktivnosti i zemljopisnim tržištima, ako se te kategorije i tržišta znatno međusobno razlikuju, uzimajući u obzir način na koji je organizirana prodaja proizvoda i pružanje usluga.
</t>
    </r>
    <r>
      <rPr>
        <b/>
        <sz val="10"/>
        <color theme="1"/>
        <rFont val="Arial"/>
        <family val="2"/>
        <charset val="238"/>
      </rPr>
      <t xml:space="preserve">Društvo posluje na dva tržišta, na domaćem tržištu ostvarilo je 19,6 milijuna eura, a na stranom tržištu 19,5 milijuna eura ukupnih prihoda.  Usluga veza (godišnjeg, mjesečnog i dnevnog) iznose ukupno 31,3 milijuna eura, prihodi od ostalih usluga nautičarima iznose 2,4 milijuna eura (uključuju prihode ACI Sail-a), dok je prihod od poslovno tehničke suradnje ostvaren u iznosu od 3,1 milijun eura, ostali poslovni prihodi iznose 1 milijun erura isto kao i financijski prihodi. 
</t>
    </r>
    <r>
      <rPr>
        <sz val="10"/>
        <color theme="1"/>
        <rFont val="Arial"/>
        <family val="2"/>
        <charset val="238"/>
      </rPr>
      <t xml:space="preserve">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r>
    <r>
      <rPr>
        <b/>
        <sz val="10"/>
        <color theme="1"/>
        <rFont val="Arial"/>
        <family val="2"/>
        <charset val="238"/>
      </rPr>
      <t>Ukupan iznos naknada za zakonski propisanu reviziju godišnjih financijskih izvještaja za 2024. godinu iznosi 15.311,25 eura, za porezno savjetovanje naknada je iznosila 7.622,03 eura, dok je Društvo za usluge savjetovanja u 2024. izdvojilo ukupno 238.638,11 eura.</t>
    </r>
    <r>
      <rPr>
        <sz val="10"/>
        <color theme="1"/>
        <rFont val="Arial"/>
        <family val="2"/>
        <charset val="238"/>
      </rPr>
      <t xml:space="preserve">
</t>
    </r>
  </si>
  <si>
    <t>Izvještaj o financijskom položaju na dan 31.12.2024.</t>
  </si>
  <si>
    <t>Potraživanja za preplaćeni porez na dobit</t>
  </si>
  <si>
    <t>Izvještaj o sveobuhvatnoj dobiti za razdoblje 01.01. do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</si>
</sst>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4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sz val="10"/>
      <color theme="1"/>
      <name val="Arial"/>
      <family val="2"/>
      <charset val="238"/>
    </font>
    <font>
      <i/>
      <sz val="11"/>
      <name val="Arial"/>
      <family val="2"/>
      <charset val="238"/>
    </font>
    <font>
      <b/>
      <sz val="12"/>
      <color theme="1"/>
      <name val="Calibri"/>
      <family val="2"/>
      <charset val="238"/>
      <scheme val="minor"/>
    </font>
    <font>
      <b/>
      <sz val="11"/>
      <name val="Calibri"/>
      <family val="2"/>
      <charset val="238"/>
      <scheme val="minor"/>
    </font>
    <font>
      <b/>
      <sz val="10"/>
      <name val="Calibri"/>
      <family val="2"/>
      <charset val="238"/>
      <scheme val="minor"/>
    </font>
    <font>
      <b/>
      <sz val="12"/>
      <name val="Calibri"/>
      <family val="2"/>
      <charset val="238"/>
      <scheme val="minor"/>
    </font>
    <font>
      <b/>
      <sz val="10"/>
      <color theme="1"/>
      <name val="Arial"/>
      <family val="2"/>
      <charset val="238"/>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0" tint="-0.14999847407452621"/>
        <bgColor indexed="64"/>
      </patternFill>
    </fill>
    <fill>
      <patternFill patternType="solid">
        <fgColor theme="0" tint="-4.9989318521683403E-2"/>
        <bgColor indexed="64"/>
      </patternFill>
    </fill>
  </fills>
  <borders count="3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indexed="64"/>
      </bottom>
      <diagonal/>
    </border>
    <border>
      <left/>
      <right/>
      <top style="thin">
        <color auto="1"/>
      </top>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20">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8" fillId="0" borderId="23" xfId="0" applyNumberFormat="1" applyFont="1" applyBorder="1" applyAlignment="1">
      <alignment horizontal="center" vertical="center"/>
    </xf>
    <xf numFmtId="165" fontId="18" fillId="9" borderId="23" xfId="0" applyNumberFormat="1" applyFont="1" applyFill="1" applyBorder="1" applyAlignment="1">
      <alignment horizontal="center" vertical="center"/>
    </xf>
    <xf numFmtId="165" fontId="18" fillId="9" borderId="24" xfId="0" applyNumberFormat="1" applyFont="1" applyFill="1" applyBorder="1" applyAlignment="1">
      <alignment horizontal="center" vertical="center"/>
    </xf>
    <xf numFmtId="0" fontId="11" fillId="10" borderId="0" xfId="3" applyFill="1"/>
    <xf numFmtId="0" fontId="4" fillId="3" borderId="15" xfId="0" applyFont="1" applyFill="1" applyBorder="1" applyAlignment="1">
      <alignment horizontal="center" vertical="center" wrapText="1"/>
    </xf>
    <xf numFmtId="0" fontId="18" fillId="3" borderId="14" xfId="0" applyFont="1" applyFill="1" applyBorder="1" applyAlignment="1">
      <alignment horizontal="center" vertical="center"/>
    </xf>
    <xf numFmtId="3" fontId="18" fillId="3" borderId="14" xfId="0" applyNumberFormat="1" applyFont="1" applyFill="1" applyBorder="1" applyAlignment="1">
      <alignment horizontal="center" vertical="center" wrapText="1"/>
    </xf>
    <xf numFmtId="0" fontId="25" fillId="10" borderId="1" xfId="0" applyFont="1" applyFill="1" applyBorder="1"/>
    <xf numFmtId="0" fontId="0" fillId="10" borderId="18" xfId="0" applyFill="1" applyBorder="1"/>
    <xf numFmtId="0" fontId="5" fillId="10" borderId="28" xfId="0" applyFont="1" applyFill="1" applyBorder="1" applyAlignment="1">
      <alignment vertical="center"/>
    </xf>
    <xf numFmtId="0" fontId="0" fillId="10" borderId="27" xfId="0" applyFill="1" applyBorder="1"/>
    <xf numFmtId="0" fontId="28" fillId="10" borderId="26" xfId="0" applyFont="1" applyFill="1" applyBorder="1"/>
    <xf numFmtId="0" fontId="28" fillId="10" borderId="27" xfId="0" applyFont="1" applyFill="1" applyBorder="1" applyAlignment="1">
      <alignment wrapText="1"/>
    </xf>
    <xf numFmtId="0" fontId="28" fillId="10" borderId="27"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27" xfId="0" applyFont="1" applyFill="1" applyBorder="1" applyAlignment="1">
      <alignment horizontal="center" vertical="center"/>
    </xf>
    <xf numFmtId="0" fontId="28" fillId="10" borderId="26" xfId="0" applyFont="1" applyFill="1" applyBorder="1" applyAlignment="1">
      <alignment vertical="top"/>
    </xf>
    <xf numFmtId="0" fontId="5"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1" fillId="0" borderId="0" xfId="3" applyNumberFormat="1"/>
    <xf numFmtId="3" fontId="18" fillId="3" borderId="16" xfId="0" applyNumberFormat="1" applyFont="1" applyFill="1" applyBorder="1" applyAlignment="1">
      <alignment horizontal="center" vertical="center" wrapText="1"/>
    </xf>
    <xf numFmtId="3" fontId="18" fillId="3" borderId="15" xfId="0" applyNumberFormat="1" applyFont="1" applyFill="1" applyBorder="1" applyAlignment="1">
      <alignment horizontal="center" vertical="center" wrapText="1"/>
    </xf>
    <xf numFmtId="3" fontId="0" fillId="0" borderId="0" xfId="0" applyNumberFormat="1"/>
    <xf numFmtId="0" fontId="4" fillId="11" borderId="29" xfId="0" applyFont="1" applyFill="1" applyBorder="1" applyAlignment="1" applyProtection="1">
      <alignment horizontal="center" vertical="center"/>
      <protection locked="0"/>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0"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23" xfId="0" applyNumberFormat="1" applyFont="1" applyBorder="1" applyAlignment="1" applyProtection="1">
      <alignment vertical="center" shrinkToFit="1"/>
      <protection locked="0"/>
    </xf>
    <xf numFmtId="3" fontId="23" fillId="0" borderId="23" xfId="0" applyNumberFormat="1" applyFont="1" applyBorder="1" applyAlignment="1">
      <alignment vertical="center" shrinkToFit="1"/>
    </xf>
    <xf numFmtId="3" fontId="23" fillId="9" borderId="23" xfId="0" applyNumberFormat="1" applyFont="1" applyFill="1" applyBorder="1" applyAlignment="1">
      <alignment vertical="center" shrinkToFit="1"/>
    </xf>
    <xf numFmtId="3" fontId="23" fillId="9" borderId="24" xfId="0" applyNumberFormat="1" applyFont="1" applyFill="1" applyBorder="1" applyAlignment="1">
      <alignment vertical="center" shrinkToFit="1"/>
    </xf>
    <xf numFmtId="3" fontId="3" fillId="8" borderId="23" xfId="0" applyNumberFormat="1" applyFont="1" applyFill="1" applyBorder="1" applyAlignment="1">
      <alignment vertical="center" shrinkToFit="1"/>
    </xf>
    <xf numFmtId="0" fontId="28" fillId="10" borderId="0" xfId="0" applyFont="1" applyFill="1"/>
    <xf numFmtId="0" fontId="4" fillId="11" borderId="4" xfId="0" applyFont="1" applyFill="1" applyBorder="1" applyAlignment="1" applyProtection="1">
      <alignment horizontal="center" vertical="center"/>
      <protection locked="0"/>
    </xf>
    <xf numFmtId="0" fontId="28" fillId="10" borderId="26" xfId="0" applyFont="1" applyFill="1" applyBorder="1" applyAlignment="1">
      <alignment wrapText="1"/>
    </xf>
    <xf numFmtId="0" fontId="28" fillId="10" borderId="0" xfId="0" applyFont="1" applyFill="1" applyAlignment="1">
      <alignment wrapText="1"/>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0" fontId="29" fillId="10" borderId="0" xfId="0" applyFont="1" applyFill="1" applyAlignment="1">
      <alignment vertical="center"/>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0" xfId="0" applyFont="1" applyFill="1" applyAlignment="1">
      <alignment horizontal="center" vertical="center"/>
    </xf>
    <xf numFmtId="0" fontId="29" fillId="10" borderId="27" xfId="0" applyFont="1" applyFill="1" applyBorder="1" applyAlignment="1">
      <alignment vertical="center"/>
    </xf>
    <xf numFmtId="0" fontId="28" fillId="10" borderId="0" xfId="0" applyFont="1" applyFill="1" applyAlignment="1">
      <alignment vertical="top" wrapText="1"/>
    </xf>
    <xf numFmtId="0" fontId="28" fillId="10" borderId="0" xfId="0" applyFont="1" applyFill="1" applyAlignment="1">
      <alignment vertical="top"/>
    </xf>
    <xf numFmtId="0" fontId="5" fillId="10" borderId="0" xfId="0" applyFont="1" applyFill="1" applyAlignment="1">
      <alignment horizontal="right" vertical="center" wrapText="1"/>
    </xf>
    <xf numFmtId="0" fontId="30"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31" fillId="10" borderId="0" xfId="0" applyFont="1" applyFill="1"/>
    <xf numFmtId="0" fontId="32" fillId="10" borderId="0" xfId="0" applyFont="1" applyFill="1" applyAlignment="1">
      <alignment vertical="center"/>
    </xf>
    <xf numFmtId="0" fontId="33" fillId="10" borderId="27" xfId="0" applyFont="1" applyFill="1" applyBorder="1" applyAlignment="1">
      <alignment vertical="center"/>
    </xf>
    <xf numFmtId="0" fontId="35" fillId="10" borderId="0" xfId="0" applyFont="1" applyFill="1" applyAlignment="1">
      <alignment vertical="center"/>
    </xf>
    <xf numFmtId="0" fontId="36" fillId="10" borderId="0" xfId="0" applyFont="1" applyFill="1" applyAlignment="1">
      <alignment vertical="center"/>
    </xf>
    <xf numFmtId="0" fontId="34" fillId="10" borderId="27" xfId="0" applyFont="1" applyFill="1" applyBorder="1" applyAlignment="1">
      <alignment vertical="center"/>
    </xf>
    <xf numFmtId="0" fontId="31" fillId="10" borderId="27" xfId="0" applyFont="1" applyFill="1" applyBorder="1"/>
    <xf numFmtId="49" fontId="4" fillId="11" borderId="29" xfId="0" applyNumberFormat="1" applyFont="1" applyFill="1" applyBorder="1" applyAlignment="1" applyProtection="1">
      <alignment horizontal="center" vertical="center"/>
      <protection locked="0"/>
    </xf>
    <xf numFmtId="1" fontId="4" fillId="11" borderId="29" xfId="0" applyNumberFormat="1" applyFont="1" applyFill="1" applyBorder="1" applyAlignment="1" applyProtection="1">
      <alignment horizontal="center" vertical="center"/>
      <protection locked="0"/>
    </xf>
    <xf numFmtId="164" fontId="4" fillId="0" borderId="30" xfId="0" applyNumberFormat="1" applyFont="1" applyBorder="1" applyAlignment="1">
      <alignment horizontal="center" vertical="center"/>
    </xf>
    <xf numFmtId="3" fontId="5" fillId="0" borderId="30" xfId="0" applyNumberFormat="1" applyFont="1" applyBorder="1" applyAlignment="1" applyProtection="1">
      <alignment horizontal="right" vertical="center" shrinkToFit="1"/>
      <protection locked="0"/>
    </xf>
    <xf numFmtId="164" fontId="4" fillId="9" borderId="30" xfId="0" applyNumberFormat="1" applyFont="1" applyFill="1" applyBorder="1" applyAlignment="1">
      <alignment horizontal="center" vertical="center"/>
    </xf>
    <xf numFmtId="3" fontId="17" fillId="9" borderId="30" xfId="0" applyNumberFormat="1" applyFont="1" applyFill="1" applyBorder="1" applyAlignment="1">
      <alignment horizontal="right" vertical="center" shrinkToFit="1"/>
    </xf>
    <xf numFmtId="3" fontId="3" fillId="0" borderId="30" xfId="0" applyNumberFormat="1" applyFont="1" applyBorder="1" applyAlignment="1" applyProtection="1">
      <alignment vertical="center"/>
      <protection locked="0"/>
    </xf>
    <xf numFmtId="3" fontId="3" fillId="0" borderId="30" xfId="0" applyNumberFormat="1" applyFont="1" applyBorder="1" applyAlignment="1" applyProtection="1">
      <alignment vertical="center"/>
      <protection locked="0" hidden="1"/>
    </xf>
    <xf numFmtId="0" fontId="4" fillId="3" borderId="30" xfId="3" applyFont="1" applyFill="1" applyBorder="1" applyAlignment="1">
      <alignment horizontal="center" vertical="center" wrapText="1"/>
    </xf>
    <xf numFmtId="3" fontId="18" fillId="3" borderId="30" xfId="3" applyNumberFormat="1" applyFont="1" applyFill="1" applyBorder="1" applyAlignment="1">
      <alignment horizontal="center" vertical="center" wrapText="1"/>
    </xf>
    <xf numFmtId="0" fontId="18" fillId="3" borderId="30" xfId="3" applyFont="1" applyFill="1" applyBorder="1" applyAlignment="1">
      <alignment horizontal="center" vertical="center"/>
    </xf>
    <xf numFmtId="3" fontId="17" fillId="9" borderId="30" xfId="0" applyNumberFormat="1" applyFont="1" applyFill="1" applyBorder="1" applyAlignment="1" applyProtection="1">
      <alignment horizontal="right" vertical="center" shrinkToFit="1"/>
      <protection locked="0"/>
    </xf>
    <xf numFmtId="164" fontId="4" fillId="10" borderId="30" xfId="0" applyNumberFormat="1" applyFont="1" applyFill="1" applyBorder="1" applyAlignment="1">
      <alignment horizontal="center" vertical="center"/>
    </xf>
    <xf numFmtId="3" fontId="17" fillId="10" borderId="30" xfId="0" applyNumberFormat="1" applyFont="1" applyFill="1" applyBorder="1" applyAlignment="1" applyProtection="1">
      <alignment horizontal="right" vertical="center" shrinkToFit="1"/>
      <protection locked="0"/>
    </xf>
    <xf numFmtId="3" fontId="17" fillId="9" borderId="30" xfId="0" applyNumberFormat="1" applyFont="1" applyFill="1" applyBorder="1" applyAlignment="1">
      <alignment vertical="center"/>
    </xf>
    <xf numFmtId="3" fontId="5" fillId="0" borderId="30" xfId="0" applyNumberFormat="1" applyFont="1" applyBorder="1" applyAlignment="1" applyProtection="1">
      <alignment vertical="center"/>
      <protection locked="0"/>
    </xf>
    <xf numFmtId="4" fontId="18" fillId="3" borderId="30" xfId="3" applyNumberFormat="1" applyFont="1" applyFill="1" applyBorder="1" applyAlignment="1">
      <alignment horizontal="center" vertical="center" wrapText="1"/>
    </xf>
    <xf numFmtId="3" fontId="5" fillId="0" borderId="30" xfId="0" applyNumberFormat="1" applyFont="1" applyBorder="1" applyAlignment="1" applyProtection="1">
      <alignment horizontal="right" vertical="center"/>
      <protection locked="0"/>
    </xf>
    <xf numFmtId="3" fontId="17" fillId="9" borderId="30" xfId="0" applyNumberFormat="1" applyFont="1" applyFill="1" applyBorder="1" applyAlignment="1">
      <alignment horizontal="right" vertical="center"/>
    </xf>
    <xf numFmtId="3" fontId="5" fillId="9" borderId="30" xfId="0" applyNumberFormat="1" applyFont="1" applyFill="1" applyBorder="1" applyAlignment="1" applyProtection="1">
      <alignment vertical="center"/>
      <protection locked="0"/>
    </xf>
    <xf numFmtId="3" fontId="17" fillId="0" borderId="30" xfId="0" applyNumberFormat="1" applyFont="1" applyBorder="1" applyAlignment="1">
      <alignment vertical="center"/>
    </xf>
    <xf numFmtId="3" fontId="38" fillId="3" borderId="20" xfId="0" applyNumberFormat="1" applyFont="1" applyFill="1" applyBorder="1" applyAlignment="1">
      <alignment horizontal="center" vertical="center" wrapText="1"/>
    </xf>
    <xf numFmtId="0" fontId="2" fillId="0" borderId="2" xfId="0" applyFont="1" applyBorder="1" applyAlignment="1">
      <alignment horizontal="right"/>
    </xf>
    <xf numFmtId="0" fontId="6" fillId="0" borderId="0" xfId="0" applyFont="1"/>
    <xf numFmtId="0" fontId="41" fillId="0" borderId="0" xfId="0" applyFont="1" applyAlignment="1">
      <alignment vertical="center"/>
    </xf>
    <xf numFmtId="0" fontId="41" fillId="0" borderId="0" xfId="0" applyFont="1"/>
    <xf numFmtId="0" fontId="42" fillId="0" borderId="2" xfId="0" applyFont="1" applyBorder="1" applyAlignment="1">
      <alignment horizontal="center" vertical="center"/>
    </xf>
    <xf numFmtId="0" fontId="43" fillId="0" borderId="2" xfId="0" applyFont="1" applyBorder="1" applyAlignment="1">
      <alignment horizontal="center" vertical="center" wrapText="1"/>
    </xf>
    <xf numFmtId="0" fontId="42" fillId="15" borderId="31" xfId="0" applyFont="1" applyFill="1" applyBorder="1" applyAlignment="1">
      <alignment horizontal="left" vertical="center"/>
    </xf>
    <xf numFmtId="0" fontId="42" fillId="15" borderId="31" xfId="0" applyFont="1" applyFill="1" applyBorder="1" applyAlignment="1">
      <alignment horizontal="center" vertical="center"/>
    </xf>
    <xf numFmtId="0" fontId="42" fillId="15" borderId="31" xfId="0" applyFont="1" applyFill="1" applyBorder="1" applyAlignment="1">
      <alignment horizontal="center" vertical="center" wrapText="1"/>
    </xf>
    <xf numFmtId="0" fontId="42" fillId="15" borderId="0" xfId="0" applyFont="1" applyFill="1" applyAlignment="1">
      <alignment horizontal="center" vertical="center"/>
    </xf>
    <xf numFmtId="0" fontId="42" fillId="15" borderId="0" xfId="0" applyFont="1" applyFill="1" applyAlignment="1">
      <alignment horizontal="center" vertical="center" wrapText="1"/>
    </xf>
    <xf numFmtId="0" fontId="2" fillId="0" borderId="0" xfId="0" applyFont="1"/>
    <xf numFmtId="0" fontId="2" fillId="0" borderId="0" xfId="0" applyFont="1" applyAlignment="1">
      <alignment horizontal="center"/>
    </xf>
    <xf numFmtId="3" fontId="2" fillId="0" borderId="0" xfId="0" applyNumberFormat="1" applyFont="1"/>
    <xf numFmtId="0" fontId="2" fillId="0" borderId="2" xfId="0" applyFont="1" applyBorder="1"/>
    <xf numFmtId="0" fontId="2" fillId="0" borderId="2" xfId="0" applyFont="1" applyBorder="1" applyAlignment="1">
      <alignment horizontal="center"/>
    </xf>
    <xf numFmtId="3" fontId="2" fillId="0" borderId="2" xfId="0" applyNumberFormat="1" applyFont="1" applyBorder="1"/>
    <xf numFmtId="0" fontId="2" fillId="16" borderId="32" xfId="0" applyFont="1" applyFill="1" applyBorder="1"/>
    <xf numFmtId="0" fontId="2" fillId="16" borderId="32" xfId="0" applyFont="1" applyFill="1" applyBorder="1" applyAlignment="1">
      <alignment horizontal="center"/>
    </xf>
    <xf numFmtId="3" fontId="2" fillId="16" borderId="32" xfId="0" applyNumberFormat="1" applyFont="1" applyFill="1" applyBorder="1"/>
    <xf numFmtId="0" fontId="2" fillId="16" borderId="2" xfId="0" applyFont="1" applyFill="1" applyBorder="1"/>
    <xf numFmtId="0" fontId="2" fillId="16" borderId="2" xfId="0" applyFont="1" applyFill="1" applyBorder="1" applyAlignment="1">
      <alignment horizontal="center"/>
    </xf>
    <xf numFmtId="3" fontId="2" fillId="16" borderId="2" xfId="0" applyNumberFormat="1" applyFont="1" applyFill="1" applyBorder="1"/>
    <xf numFmtId="0" fontId="2" fillId="0" borderId="32" xfId="0" applyFont="1" applyBorder="1"/>
    <xf numFmtId="0" fontId="2" fillId="0" borderId="32" xfId="0" applyFont="1" applyBorder="1" applyAlignment="1">
      <alignment horizontal="center"/>
    </xf>
    <xf numFmtId="3" fontId="2" fillId="0" borderId="32" xfId="0" applyNumberFormat="1" applyFont="1" applyBorder="1"/>
    <xf numFmtId="0" fontId="2" fillId="0" borderId="32" xfId="0" applyFont="1" applyBorder="1" applyAlignment="1">
      <alignment horizontal="left"/>
    </xf>
    <xf numFmtId="0" fontId="2" fillId="0" borderId="32" xfId="0" applyFont="1" applyBorder="1" applyAlignment="1">
      <alignment horizontal="left" wrapText="1"/>
    </xf>
    <xf numFmtId="0" fontId="2" fillId="0" borderId="0" xfId="0" applyFont="1" applyAlignment="1">
      <alignment horizontal="left"/>
    </xf>
    <xf numFmtId="3" fontId="2" fillId="0" borderId="0" xfId="0" applyNumberFormat="1" applyFont="1" applyAlignment="1">
      <alignment horizontal="right"/>
    </xf>
    <xf numFmtId="0" fontId="2" fillId="0" borderId="2" xfId="0" applyFont="1" applyBorder="1" applyAlignment="1">
      <alignment horizontal="left"/>
    </xf>
    <xf numFmtId="0" fontId="2" fillId="16" borderId="32" xfId="0" applyFont="1" applyFill="1" applyBorder="1" applyAlignment="1">
      <alignment horizontal="left"/>
    </xf>
    <xf numFmtId="3" fontId="2" fillId="16" borderId="32" xfId="0" applyNumberFormat="1" applyFont="1" applyFill="1" applyBorder="1" applyAlignment="1">
      <alignment horizontal="right"/>
    </xf>
    <xf numFmtId="3" fontId="39" fillId="0" borderId="32" xfId="0" applyNumberFormat="1" applyFont="1" applyBorder="1" applyAlignment="1">
      <alignment horizontal="right"/>
    </xf>
    <xf numFmtId="0" fontId="39" fillId="0" borderId="2" xfId="0" applyFont="1" applyBorder="1"/>
    <xf numFmtId="0" fontId="2" fillId="0" borderId="31" xfId="0" applyFont="1" applyBorder="1"/>
    <xf numFmtId="0" fontId="2" fillId="0" borderId="31" xfId="0" applyFont="1" applyBorder="1" applyAlignment="1">
      <alignment horizontal="center"/>
    </xf>
    <xf numFmtId="3" fontId="2" fillId="0" borderId="31" xfId="0" applyNumberFormat="1" applyFont="1" applyBorder="1"/>
    <xf numFmtId="0" fontId="2" fillId="16" borderId="0" xfId="0" applyFont="1" applyFill="1"/>
    <xf numFmtId="0" fontId="2" fillId="16" borderId="0" xfId="0" applyFont="1" applyFill="1" applyAlignment="1">
      <alignment horizontal="center"/>
    </xf>
    <xf numFmtId="3" fontId="2" fillId="16" borderId="0" xfId="0" applyNumberFormat="1" applyFont="1" applyFill="1"/>
    <xf numFmtId="3" fontId="2" fillId="16" borderId="0" xfId="0" applyNumberFormat="1" applyFont="1" applyFill="1" applyAlignment="1">
      <alignment horizontal="right"/>
    </xf>
    <xf numFmtId="0" fontId="44" fillId="0" borderId="0" xfId="0" applyFont="1" applyAlignment="1">
      <alignment vertical="center"/>
    </xf>
    <xf numFmtId="0" fontId="44" fillId="0" borderId="0" xfId="0" applyFont="1"/>
    <xf numFmtId="3" fontId="2" fillId="0" borderId="32" xfId="0" applyNumberFormat="1" applyFont="1" applyBorder="1" applyAlignment="1">
      <alignment horizontal="right"/>
    </xf>
    <xf numFmtId="3" fontId="39" fillId="0" borderId="2" xfId="0" applyNumberFormat="1" applyFont="1" applyBorder="1"/>
    <xf numFmtId="4" fontId="2" fillId="0" borderId="0" xfId="0" applyNumberFormat="1" applyFont="1"/>
    <xf numFmtId="0" fontId="28" fillId="10" borderId="0" xfId="0" applyFont="1" applyFill="1" applyAlignment="1">
      <alignment vertical="top"/>
    </xf>
    <xf numFmtId="0" fontId="28" fillId="10" borderId="0" xfId="0" applyFont="1" applyFill="1"/>
    <xf numFmtId="0" fontId="5" fillId="10" borderId="1" xfId="0" applyFont="1" applyFill="1" applyBorder="1" applyAlignment="1">
      <alignment horizontal="left" vertical="center" wrapText="1"/>
    </xf>
    <xf numFmtId="0" fontId="5" fillId="10" borderId="26" xfId="0" applyFont="1" applyFill="1" applyBorder="1" applyAlignment="1">
      <alignment horizontal="right" vertical="center" wrapText="1"/>
    </xf>
    <xf numFmtId="0" fontId="5" fillId="10" borderId="0" xfId="0" applyFont="1" applyFill="1" applyAlignment="1">
      <alignment horizontal="right"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4" fillId="11" borderId="4" xfId="0" applyFont="1" applyFill="1" applyBorder="1" applyAlignment="1" applyProtection="1">
      <alignment horizontal="right" vertical="center"/>
      <protection locked="0"/>
    </xf>
    <xf numFmtId="0" fontId="5" fillId="10" borderId="26" xfId="0" applyFont="1" applyFill="1" applyBorder="1" applyAlignment="1">
      <alignment horizontal="left" vertical="center"/>
    </xf>
    <xf numFmtId="0" fontId="5" fillId="10" borderId="0" xfId="0" applyFont="1" applyFill="1" applyAlignment="1">
      <alignment horizontal="left" vertical="center"/>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5" fillId="10" borderId="26" xfId="0" applyFont="1" applyFill="1" applyBorder="1" applyAlignment="1">
      <alignment horizontal="center" vertical="center"/>
    </xf>
    <xf numFmtId="0" fontId="5" fillId="10" borderId="0" xfId="0" applyFont="1" applyFill="1" applyAlignment="1">
      <alignment horizontal="center" vertical="center"/>
    </xf>
    <xf numFmtId="0" fontId="28" fillId="10" borderId="0" xfId="0" applyFont="1" applyFill="1" applyProtection="1">
      <protection locked="0"/>
    </xf>
    <xf numFmtId="0" fontId="28" fillId="10" borderId="0" xfId="0" applyFont="1" applyFill="1" applyAlignment="1">
      <alignment vertical="top" wrapText="1"/>
    </xf>
    <xf numFmtId="0" fontId="5" fillId="10" borderId="26" xfId="0" applyFont="1" applyFill="1" applyBorder="1" applyAlignment="1">
      <alignment horizontal="right" vertical="center"/>
    </xf>
    <xf numFmtId="0" fontId="5" fillId="10" borderId="0" xfId="0" applyFont="1" applyFill="1" applyAlignment="1">
      <alignment horizontal="right" vertical="center"/>
    </xf>
    <xf numFmtId="0" fontId="29" fillId="10" borderId="0" xfId="0" applyFont="1" applyFill="1" applyAlignment="1">
      <alignment vertical="center"/>
    </xf>
    <xf numFmtId="0" fontId="34" fillId="10" borderId="0" xfId="0" applyFont="1" applyFill="1" applyAlignment="1">
      <alignment vertical="center"/>
    </xf>
    <xf numFmtId="0" fontId="34" fillId="10" borderId="27" xfId="0" applyFont="1" applyFill="1" applyBorder="1" applyAlignment="1">
      <alignment vertical="center"/>
    </xf>
    <xf numFmtId="0" fontId="5" fillId="10" borderId="0" xfId="0" applyFont="1" applyFill="1" applyAlignment="1">
      <alignment vertical="center"/>
    </xf>
    <xf numFmtId="0" fontId="28" fillId="11" borderId="3" xfId="0" applyFont="1" applyFill="1" applyBorder="1" applyProtection="1">
      <protection locked="0"/>
    </xf>
    <xf numFmtId="0" fontId="28" fillId="11" borderId="2" xfId="0" applyFont="1" applyFill="1" applyBorder="1" applyProtection="1">
      <protection locked="0"/>
    </xf>
    <xf numFmtId="0" fontId="28" fillId="11" borderId="4" xfId="0" applyFont="1" applyFill="1" applyBorder="1" applyProtection="1">
      <protection locked="0"/>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27" xfId="0" applyFont="1" applyFill="1" applyBorder="1" applyAlignment="1">
      <alignment horizontal="right" vertical="center" wrapText="1"/>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5" fillId="10" borderId="26"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27" xfId="0" applyFont="1" applyFill="1" applyBorder="1" applyAlignment="1">
      <alignment horizontal="center" vertical="center" wrapText="1"/>
    </xf>
    <xf numFmtId="0" fontId="29" fillId="10" borderId="26" xfId="0" applyFont="1" applyFill="1" applyBorder="1" applyAlignment="1">
      <alignment vertical="center"/>
    </xf>
    <xf numFmtId="49" fontId="4" fillId="11" borderId="3" xfId="0" quotePrefix="1" applyNumberFormat="1" applyFont="1" applyFill="1" applyBorder="1" applyAlignment="1" applyProtection="1">
      <alignment horizontal="center" vertical="center"/>
      <protection locked="0"/>
    </xf>
    <xf numFmtId="0" fontId="28" fillId="10" borderId="26" xfId="0" applyFont="1" applyFill="1" applyBorder="1" applyAlignment="1">
      <alignment wrapText="1"/>
    </xf>
    <xf numFmtId="0" fontId="28" fillId="10" borderId="0" xfId="0" applyFont="1" applyFill="1" applyAlignment="1">
      <alignment wrapText="1"/>
    </xf>
    <xf numFmtId="0" fontId="24" fillId="10" borderId="17" xfId="0" applyFont="1" applyFill="1" applyBorder="1" applyAlignment="1">
      <alignment vertical="center"/>
    </xf>
    <xf numFmtId="0" fontId="24" fillId="10" borderId="1" xfId="0" applyFont="1" applyFill="1" applyBorder="1" applyAlignment="1">
      <alignment vertical="center"/>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28" fillId="10" borderId="0" xfId="0" applyFont="1" applyFill="1" applyAlignment="1">
      <alignment vertical="center" wrapText="1"/>
    </xf>
    <xf numFmtId="0" fontId="26" fillId="10" borderId="26" xfId="0" applyFont="1" applyFill="1" applyBorder="1" applyAlignment="1">
      <alignment horizontal="center" vertical="center" wrapText="1"/>
    </xf>
    <xf numFmtId="0" fontId="26" fillId="10" borderId="0" xfId="0" applyFont="1" applyFill="1" applyAlignment="1">
      <alignment horizontal="center" vertical="center" wrapText="1"/>
    </xf>
    <xf numFmtId="49" fontId="4" fillId="11" borderId="3" xfId="4" quotePrefix="1" applyNumberFormat="1" applyFont="1" applyFill="1" applyBorder="1" applyAlignment="1" applyProtection="1">
      <alignment horizontal="center" vertical="center"/>
      <protection locked="0"/>
    </xf>
    <xf numFmtId="49" fontId="4" fillId="11" borderId="4" xfId="4" applyNumberFormat="1" applyFont="1" applyFill="1" applyBorder="1" applyAlignment="1" applyProtection="1">
      <alignment horizontal="center" vertical="center"/>
      <protection locked="0"/>
    </xf>
    <xf numFmtId="0" fontId="3" fillId="10" borderId="0" xfId="0" applyFont="1" applyFill="1" applyAlignment="1">
      <alignment horizontal="right" vertical="center" wrapText="1"/>
    </xf>
    <xf numFmtId="0" fontId="3" fillId="10" borderId="27" xfId="0" applyFont="1" applyFill="1" applyBorder="1" applyAlignment="1">
      <alignment horizontal="right" vertical="center" wrapText="1"/>
    </xf>
    <xf numFmtId="0" fontId="28" fillId="11" borderId="3" xfId="0" applyFont="1" applyFill="1" applyBorder="1" applyAlignment="1" applyProtection="1">
      <alignment vertical="center"/>
      <protection locked="0"/>
    </xf>
    <xf numFmtId="0" fontId="28" fillId="11" borderId="2" xfId="0" applyFont="1" applyFill="1" applyBorder="1" applyAlignment="1" applyProtection="1">
      <alignment vertical="center"/>
      <protection locked="0"/>
    </xf>
    <xf numFmtId="0" fontId="28" fillId="11" borderId="4" xfId="0" applyFont="1" applyFill="1" applyBorder="1" applyAlignment="1" applyProtection="1">
      <alignment vertical="center"/>
      <protection locked="0"/>
    </xf>
    <xf numFmtId="0" fontId="40" fillId="11" borderId="3" xfId="0" applyFont="1" applyFill="1" applyBorder="1" applyAlignment="1" applyProtection="1">
      <alignment vertical="center"/>
      <protection locked="0"/>
    </xf>
    <xf numFmtId="0" fontId="40" fillId="11" borderId="2" xfId="0" applyFont="1" applyFill="1" applyBorder="1" applyAlignment="1" applyProtection="1">
      <alignment vertical="center"/>
      <protection locked="0"/>
    </xf>
    <xf numFmtId="0" fontId="40" fillId="11" borderId="4" xfId="0" applyFont="1" applyFill="1" applyBorder="1" applyAlignment="1" applyProtection="1">
      <alignment vertical="center"/>
      <protection locked="0"/>
    </xf>
    <xf numFmtId="0" fontId="5" fillId="10" borderId="6" xfId="0" applyFont="1" applyFill="1" applyBorder="1" applyAlignment="1">
      <alignment horizontal="left" vertical="center" wrapText="1"/>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27" xfId="0" applyFont="1" applyFill="1" applyBorder="1" applyAlignment="1">
      <alignment horizontal="center" vertical="center"/>
    </xf>
    <xf numFmtId="0" fontId="5" fillId="0" borderId="30" xfId="0" applyFont="1" applyBorder="1" applyAlignment="1">
      <alignment horizontal="left" vertical="center" wrapText="1"/>
    </xf>
    <xf numFmtId="0" fontId="17" fillId="9" borderId="30" xfId="0" applyFont="1" applyFill="1" applyBorder="1" applyAlignment="1">
      <alignment horizontal="left" vertical="center" wrapText="1"/>
    </xf>
    <xf numFmtId="0" fontId="15" fillId="9" borderId="30" xfId="0" applyFont="1" applyFill="1" applyBorder="1" applyAlignment="1">
      <alignment horizontal="left" vertical="center" wrapText="1"/>
    </xf>
    <xf numFmtId="0" fontId="17" fillId="0" borderId="30" xfId="0" applyFont="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5" fillId="0" borderId="30" xfId="0" applyFont="1" applyBorder="1" applyAlignment="1">
      <alignment horizontal="left" vertical="center" wrapText="1"/>
    </xf>
    <xf numFmtId="0" fontId="37" fillId="9" borderId="30" xfId="0" applyFont="1" applyFill="1" applyBorder="1" applyAlignment="1">
      <alignment horizontal="left" vertical="center" wrapText="1"/>
    </xf>
    <xf numFmtId="0" fontId="12" fillId="4" borderId="30" xfId="0" applyFont="1" applyFill="1" applyBorder="1" applyAlignment="1">
      <alignment horizontal="left" vertical="center" wrapText="1"/>
    </xf>
    <xf numFmtId="0" fontId="14" fillId="4" borderId="30" xfId="0" applyFont="1" applyFill="1" applyBorder="1" applyAlignment="1">
      <alignment vertical="center"/>
    </xf>
    <xf numFmtId="0" fontId="5" fillId="0" borderId="30" xfId="0" applyFont="1" applyBorder="1" applyAlignment="1">
      <alignment horizontal="left" vertical="center" wrapText="1" indent="1"/>
    </xf>
    <xf numFmtId="0" fontId="4"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8" fillId="3" borderId="30" xfId="3" applyFont="1" applyFill="1" applyBorder="1" applyAlignment="1">
      <alignment horizontal="center" vertical="center"/>
    </xf>
    <xf numFmtId="0" fontId="0" fillId="0" borderId="30" xfId="0"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21" fillId="0" borderId="30" xfId="0" applyFont="1" applyBorder="1" applyAlignment="1">
      <alignment horizontal="left" vertical="center" wrapText="1"/>
    </xf>
    <xf numFmtId="0" fontId="5" fillId="9" borderId="30" xfId="0" applyFont="1" applyFill="1" applyBorder="1" applyAlignment="1">
      <alignment horizontal="left" vertical="center" wrapText="1" indent="1"/>
    </xf>
    <xf numFmtId="0" fontId="12" fillId="4" borderId="30" xfId="0" applyFont="1" applyFill="1" applyBorder="1" applyAlignment="1">
      <alignment vertical="center" wrapText="1"/>
    </xf>
    <xf numFmtId="0" fontId="12" fillId="9" borderId="30" xfId="0" applyFont="1" applyFill="1" applyBorder="1" applyAlignment="1">
      <alignment horizontal="left" vertical="center" wrapText="1"/>
    </xf>
    <xf numFmtId="0" fontId="12" fillId="0" borderId="30" xfId="0" applyFont="1" applyBorder="1" applyAlignment="1">
      <alignment horizontal="left" vertical="center" wrapText="1" indent="1"/>
    </xf>
    <xf numFmtId="0" fontId="4" fillId="9" borderId="30" xfId="0" applyFont="1" applyFill="1" applyBorder="1" applyAlignment="1">
      <alignment horizontal="left" vertical="center" wrapText="1" indent="1"/>
    </xf>
    <xf numFmtId="0" fontId="5" fillId="9" borderId="30"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9" borderId="30"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0" xfId="0" applyFont="1" applyFill="1" applyBorder="1" applyAlignment="1">
      <alignment vertical="center" wrapText="1"/>
    </xf>
    <xf numFmtId="0" fontId="4" fillId="0" borderId="30" xfId="0" applyFont="1" applyBorder="1" applyAlignment="1">
      <alignment horizontal="left" vertical="center" wrapText="1"/>
    </xf>
    <xf numFmtId="0" fontId="5" fillId="10" borderId="30" xfId="0" applyFont="1" applyFill="1" applyBorder="1" applyAlignment="1">
      <alignment horizontal="left" vertical="center" wrapText="1" indent="1"/>
    </xf>
    <xf numFmtId="0" fontId="0" fillId="0" borderId="0" xfId="0" applyAlignment="1">
      <alignment horizontal="center" wrapText="1"/>
    </xf>
    <xf numFmtId="0" fontId="18" fillId="2" borderId="5" xfId="3" applyFont="1" applyFill="1" applyBorder="1" applyAlignment="1" applyProtection="1">
      <alignment vertical="center" wrapText="1"/>
      <protection locked="0"/>
    </xf>
    <xf numFmtId="0" fontId="21" fillId="0" borderId="30" xfId="0" applyFont="1" applyBorder="1" applyAlignment="1">
      <alignment horizontal="left" vertical="center" wrapText="1" indent="2"/>
    </xf>
    <xf numFmtId="0" fontId="0" fillId="0" borderId="2" xfId="0" applyBorder="1" applyAlignment="1">
      <alignment horizontal="right"/>
    </xf>
    <xf numFmtId="0" fontId="18" fillId="3" borderId="30" xfId="3" applyFont="1" applyFill="1" applyBorder="1" applyAlignment="1">
      <alignment horizontal="center" vertical="center" wrapText="1"/>
    </xf>
    <xf numFmtId="0" fontId="12" fillId="7" borderId="30" xfId="0" applyFont="1" applyFill="1" applyBorder="1" applyAlignment="1">
      <alignment horizontal="left" vertical="center" shrinkToFit="1"/>
    </xf>
    <xf numFmtId="0" fontId="12" fillId="0" borderId="30" xfId="0" applyFont="1" applyBorder="1" applyAlignment="1">
      <alignment horizontal="left" vertical="center" wrapText="1"/>
    </xf>
    <xf numFmtId="0" fontId="5" fillId="7" borderId="30" xfId="0" applyFont="1" applyFill="1" applyBorder="1" applyAlignment="1">
      <alignment horizontal="left" vertical="center" shrinkToFit="1"/>
    </xf>
    <xf numFmtId="0" fontId="2" fillId="0" borderId="2" xfId="0" applyFont="1" applyBorder="1" applyAlignment="1">
      <alignment horizontal="right"/>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23" xfId="0" applyFont="1" applyBorder="1" applyAlignment="1">
      <alignment horizontal="left" vertical="center" wrapText="1"/>
    </xf>
    <xf numFmtId="0" fontId="18" fillId="9" borderId="23" xfId="0" applyFont="1" applyFill="1" applyBorder="1" applyAlignment="1">
      <alignment horizontal="left" vertical="center" wrapText="1"/>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20" xfId="0" applyFont="1" applyBorder="1"/>
    <xf numFmtId="3" fontId="9" fillId="3" borderId="9" xfId="0" applyNumberFormat="1" applyFont="1" applyFill="1" applyBorder="1" applyAlignment="1">
      <alignment horizontal="center" vertical="center" wrapText="1"/>
    </xf>
    <xf numFmtId="3" fontId="3" fillId="0" borderId="20" xfId="0" applyNumberFormat="1" applyFont="1" applyBorder="1"/>
    <xf numFmtId="3" fontId="9" fillId="3" borderId="10" xfId="0" applyNumberFormat="1" applyFont="1" applyFill="1" applyBorder="1" applyAlignment="1">
      <alignment horizontal="center" vertical="center" wrapText="1"/>
    </xf>
    <xf numFmtId="3" fontId="3" fillId="0" borderId="21"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20" fillId="6" borderId="22" xfId="0" applyFont="1" applyFill="1" applyBorder="1" applyAlignment="1">
      <alignment horizontal="left" vertical="center"/>
    </xf>
    <xf numFmtId="0" fontId="22" fillId="6" borderId="22" xfId="0" applyFont="1" applyFill="1" applyBorder="1" applyAlignment="1">
      <alignment vertical="center"/>
    </xf>
    <xf numFmtId="0" fontId="3" fillId="0" borderId="22" xfId="0" applyFont="1" applyBorder="1" applyAlignment="1">
      <alignment vertical="center"/>
    </xf>
    <xf numFmtId="0" fontId="18" fillId="0" borderId="23" xfId="0" applyFont="1" applyBorder="1" applyAlignment="1">
      <alignment horizontal="left" vertical="center" wrapText="1"/>
    </xf>
    <xf numFmtId="0" fontId="18" fillId="9" borderId="24" xfId="0" applyFont="1" applyFill="1" applyBorder="1" applyAlignment="1">
      <alignment horizontal="left" vertical="center" wrapText="1"/>
    </xf>
    <xf numFmtId="0" fontId="20" fillId="6" borderId="25" xfId="0" applyFont="1" applyFill="1" applyBorder="1" applyAlignment="1">
      <alignment horizontal="left" vertical="center"/>
    </xf>
    <xf numFmtId="0" fontId="3" fillId="0" borderId="25" xfId="0" applyFont="1" applyBorder="1" applyAlignment="1">
      <alignment vertical="center"/>
    </xf>
    <xf numFmtId="0" fontId="20" fillId="9" borderId="23" xfId="0" applyFont="1" applyFill="1" applyBorder="1" applyAlignment="1">
      <alignment horizontal="left" vertical="center" wrapText="1"/>
    </xf>
    <xf numFmtId="0" fontId="20" fillId="9" borderId="24" xfId="0" applyFont="1" applyFill="1" applyBorder="1" applyAlignment="1">
      <alignment horizontal="left" vertical="center" wrapText="1"/>
    </xf>
    <xf numFmtId="0" fontId="3" fillId="0" borderId="25" xfId="0" applyFont="1" applyBorder="1"/>
    <xf numFmtId="3" fontId="2" fillId="16" borderId="32" xfId="0" applyNumberFormat="1" applyFont="1" applyFill="1" applyBorder="1" applyAlignment="1">
      <alignment horizontal="right" vertical="center"/>
    </xf>
    <xf numFmtId="3" fontId="2" fillId="16" borderId="2" xfId="0" applyNumberFormat="1" applyFont="1" applyFill="1" applyBorder="1" applyAlignment="1">
      <alignment horizontal="right" vertical="center"/>
    </xf>
    <xf numFmtId="0" fontId="2" fillId="0" borderId="32" xfId="0" applyFont="1" applyBorder="1" applyAlignment="1">
      <alignment horizontal="left" vertical="center"/>
    </xf>
    <xf numFmtId="0" fontId="2" fillId="0" borderId="0" xfId="0" applyFont="1" applyAlignment="1">
      <alignment horizontal="left" vertical="center"/>
    </xf>
    <xf numFmtId="0" fontId="2" fillId="0" borderId="32" xfId="0" applyFont="1" applyBorder="1" applyAlignment="1">
      <alignment horizontal="center" vertical="center"/>
    </xf>
    <xf numFmtId="0" fontId="2" fillId="0" borderId="0" xfId="0" applyFont="1" applyAlignment="1">
      <alignment horizontal="center" vertical="center"/>
    </xf>
    <xf numFmtId="3" fontId="2" fillId="0" borderId="32" xfId="0" applyNumberFormat="1" applyFont="1" applyBorder="1" applyAlignment="1">
      <alignment horizontal="right" vertical="center"/>
    </xf>
    <xf numFmtId="3" fontId="2" fillId="0" borderId="0" xfId="0" applyNumberFormat="1" applyFont="1" applyAlignment="1">
      <alignment horizontal="right" vertical="center"/>
    </xf>
    <xf numFmtId="0" fontId="2" fillId="0" borderId="0" xfId="0" applyFont="1" applyAlignment="1">
      <alignment horizontal="left" vertical="top" wrapText="1"/>
    </xf>
    <xf numFmtId="0" fontId="2" fillId="0" borderId="0" xfId="0" applyFont="1" applyAlignment="1">
      <alignment horizontal="left" vertical="top"/>
    </xf>
    <xf numFmtId="0" fontId="2" fillId="0" borderId="2" xfId="0" applyFont="1" applyBorder="1" applyAlignment="1">
      <alignment horizontal="left" vertical="center"/>
    </xf>
    <xf numFmtId="0" fontId="2" fillId="0" borderId="32" xfId="0" applyFont="1" applyBorder="1" applyAlignment="1">
      <alignment horizontal="left" vertical="center" wrapText="1"/>
    </xf>
    <xf numFmtId="0" fontId="2" fillId="0" borderId="2" xfId="0" applyFont="1" applyBorder="1" applyAlignment="1">
      <alignment horizontal="left" vertical="center" wrapText="1"/>
    </xf>
    <xf numFmtId="3" fontId="2" fillId="0" borderId="2" xfId="0" applyNumberFormat="1" applyFont="1" applyBorder="1" applyAlignment="1">
      <alignment horizontal="right" vertical="center"/>
    </xf>
    <xf numFmtId="0" fontId="2" fillId="16" borderId="32" xfId="0" applyFont="1" applyFill="1" applyBorder="1" applyAlignment="1">
      <alignment horizontal="left" vertical="center"/>
    </xf>
    <xf numFmtId="0" fontId="2" fillId="16" borderId="0" xfId="0" applyFont="1" applyFill="1" applyAlignment="1">
      <alignment horizontal="left" vertical="center"/>
    </xf>
    <xf numFmtId="0" fontId="2" fillId="16" borderId="2" xfId="0" applyFont="1" applyFill="1" applyBorder="1" applyAlignment="1">
      <alignment horizontal="left" vertical="center"/>
    </xf>
    <xf numFmtId="0" fontId="2" fillId="16" borderId="32" xfId="0" applyFont="1" applyFill="1" applyBorder="1" applyAlignment="1">
      <alignment horizontal="center" vertical="center"/>
    </xf>
    <xf numFmtId="0" fontId="2" fillId="16" borderId="0" xfId="0" applyFont="1" applyFill="1" applyAlignment="1">
      <alignment horizontal="center" vertical="center"/>
    </xf>
    <xf numFmtId="0" fontId="2" fillId="16" borderId="2" xfId="0" applyFont="1" applyFill="1" applyBorder="1" applyAlignment="1">
      <alignment horizontal="center" vertical="center"/>
    </xf>
    <xf numFmtId="3" fontId="2" fillId="16" borderId="0" xfId="0" applyNumberFormat="1" applyFont="1" applyFill="1" applyAlignment="1">
      <alignment horizontal="right" vertical="center"/>
    </xf>
    <xf numFmtId="0" fontId="2" fillId="16" borderId="32" xfId="0" applyFont="1" applyFill="1" applyBorder="1" applyAlignment="1">
      <alignment horizontal="left" vertical="center" wrapText="1"/>
    </xf>
    <xf numFmtId="0" fontId="2" fillId="16" borderId="2" xfId="0" applyFont="1" applyFill="1" applyBorder="1" applyAlignment="1">
      <alignment horizontal="left" vertical="center" wrapText="1"/>
    </xf>
  </cellXfs>
  <cellStyles count="5">
    <cellStyle name="Hyperlink 2" xfId="2" xr:uid="{00000000-0005-0000-0000-000000000000}"/>
    <cellStyle name="Normal 2" xfId="3" xr:uid="{00000000-0005-0000-0000-000002000000}"/>
    <cellStyle name="Normal 3" xfId="4" xr:uid="{063299A7-67DC-4421-A3B8-4631CDFA817B}"/>
    <cellStyle name="Normalno" xfId="0" builtinId="0"/>
    <cellStyle name="Style 1" xfId="1" xr:uid="{00000000-0005-0000-0000-000003000000}"/>
  </cellStyles>
  <dxfs count="0"/>
  <tableStyles count="1" defaultTableStyle="TableStyleMedium2" defaultPivotStyle="PivotStyleLight16">
    <tableStyle name="Invisible" pivot="0" table="0" count="0" xr9:uid="{7CBB8392-BD5A-4BEF-BD2E-5EFEF58A5E8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workbookViewId="0">
      <selection activeCell="AA20" sqref="AA20"/>
    </sheetView>
  </sheetViews>
  <sheetFormatPr defaultRowHeight="12.75" x14ac:dyDescent="0.2"/>
  <cols>
    <col min="9" max="9" width="13.42578125" customWidth="1"/>
  </cols>
  <sheetData>
    <row r="1" spans="1:10" ht="15.75" x14ac:dyDescent="0.2">
      <c r="A1" s="185"/>
      <c r="B1" s="186"/>
      <c r="C1" s="186"/>
      <c r="D1" s="15"/>
      <c r="E1" s="15"/>
      <c r="F1" s="15"/>
      <c r="G1" s="15"/>
      <c r="H1" s="15"/>
      <c r="I1" s="15"/>
      <c r="J1" s="16"/>
    </row>
    <row r="2" spans="1:10" ht="14.45" customHeight="1" x14ac:dyDescent="0.2">
      <c r="A2" s="187" t="s">
        <v>318</v>
      </c>
      <c r="B2" s="188"/>
      <c r="C2" s="188"/>
      <c r="D2" s="188"/>
      <c r="E2" s="188"/>
      <c r="F2" s="188"/>
      <c r="G2" s="188"/>
      <c r="H2" s="188"/>
      <c r="I2" s="188"/>
      <c r="J2" s="189"/>
    </row>
    <row r="3" spans="1:10" ht="15" x14ac:dyDescent="0.2">
      <c r="A3" s="51"/>
      <c r="B3" s="52"/>
      <c r="C3" s="52"/>
      <c r="D3" s="52"/>
      <c r="E3" s="52"/>
      <c r="F3" s="52"/>
      <c r="G3" s="52"/>
      <c r="H3" s="52"/>
      <c r="I3" s="52"/>
      <c r="J3" s="53"/>
    </row>
    <row r="4" spans="1:10" ht="33.6" customHeight="1" x14ac:dyDescent="0.2">
      <c r="A4" s="190" t="s">
        <v>303</v>
      </c>
      <c r="B4" s="191"/>
      <c r="C4" s="191"/>
      <c r="D4" s="191"/>
      <c r="E4" s="192" t="s">
        <v>520</v>
      </c>
      <c r="F4" s="193"/>
      <c r="G4" s="59" t="s">
        <v>0</v>
      </c>
      <c r="H4" s="192" t="s">
        <v>521</v>
      </c>
      <c r="I4" s="193"/>
      <c r="J4" s="17"/>
    </row>
    <row r="5" spans="1:10" s="64" customFormat="1" ht="10.15" customHeight="1" x14ac:dyDescent="0.25">
      <c r="A5" s="194"/>
      <c r="B5" s="195"/>
      <c r="C5" s="195"/>
      <c r="D5" s="195"/>
      <c r="E5" s="195"/>
      <c r="F5" s="195"/>
      <c r="G5" s="195"/>
      <c r="H5" s="195"/>
      <c r="I5" s="195"/>
      <c r="J5" s="196"/>
    </row>
    <row r="6" spans="1:10" ht="20.45" customHeight="1" x14ac:dyDescent="0.2">
      <c r="A6" s="54"/>
      <c r="B6" s="65" t="s">
        <v>323</v>
      </c>
      <c r="C6" s="55"/>
      <c r="D6" s="55"/>
      <c r="E6" s="77">
        <v>2024</v>
      </c>
      <c r="F6" s="66"/>
      <c r="G6" s="59"/>
      <c r="H6" s="66"/>
      <c r="I6" s="66"/>
      <c r="J6" s="26"/>
    </row>
    <row r="7" spans="1:10" s="68" customFormat="1" ht="10.9" customHeight="1" x14ac:dyDescent="0.2">
      <c r="A7" s="54"/>
      <c r="B7" s="55"/>
      <c r="C7" s="55"/>
      <c r="D7" s="55"/>
      <c r="E7" s="67"/>
      <c r="F7" s="67"/>
      <c r="G7" s="59"/>
      <c r="H7" s="67"/>
      <c r="I7" s="67"/>
      <c r="J7" s="26"/>
    </row>
    <row r="8" spans="1:10" ht="37.9" customHeight="1" x14ac:dyDescent="0.2">
      <c r="A8" s="198" t="s">
        <v>324</v>
      </c>
      <c r="B8" s="199"/>
      <c r="C8" s="199"/>
      <c r="D8" s="199"/>
      <c r="E8" s="199"/>
      <c r="F8" s="199"/>
      <c r="G8" s="199"/>
      <c r="H8" s="199"/>
      <c r="I8" s="199"/>
      <c r="J8" s="18"/>
    </row>
    <row r="9" spans="1:10" ht="14.25" x14ac:dyDescent="0.2">
      <c r="A9" s="19"/>
      <c r="B9" s="47"/>
      <c r="C9" s="47"/>
      <c r="D9" s="47"/>
      <c r="E9" s="197"/>
      <c r="F9" s="197"/>
      <c r="G9" s="146"/>
      <c r="H9" s="146"/>
      <c r="I9" s="57"/>
      <c r="J9" s="58"/>
    </row>
    <row r="10" spans="1:10" ht="25.9" customHeight="1" x14ac:dyDescent="0.2">
      <c r="A10" s="164" t="s">
        <v>304</v>
      </c>
      <c r="B10" s="165"/>
      <c r="C10" s="200" t="s">
        <v>446</v>
      </c>
      <c r="D10" s="201"/>
      <c r="E10" s="49"/>
      <c r="F10" s="202" t="s">
        <v>325</v>
      </c>
      <c r="G10" s="203"/>
      <c r="H10" s="158" t="s">
        <v>447</v>
      </c>
      <c r="I10" s="159"/>
      <c r="J10" s="20"/>
    </row>
    <row r="11" spans="1:10" ht="15.6" customHeight="1" x14ac:dyDescent="0.2">
      <c r="A11" s="19"/>
      <c r="B11" s="47"/>
      <c r="C11" s="47"/>
      <c r="D11" s="47"/>
      <c r="E11" s="184"/>
      <c r="F11" s="184"/>
      <c r="G11" s="184"/>
      <c r="H11" s="184"/>
      <c r="I11" s="50"/>
      <c r="J11" s="20"/>
    </row>
    <row r="12" spans="1:10" ht="21" customHeight="1" x14ac:dyDescent="0.2">
      <c r="A12" s="148" t="s">
        <v>319</v>
      </c>
      <c r="B12" s="165"/>
      <c r="C12" s="182" t="s">
        <v>449</v>
      </c>
      <c r="D12" s="177"/>
      <c r="E12" s="183"/>
      <c r="F12" s="184"/>
      <c r="G12" s="184"/>
      <c r="H12" s="184"/>
      <c r="I12" s="50"/>
      <c r="J12" s="20"/>
    </row>
    <row r="13" spans="1:10" ht="10.9" customHeight="1" x14ac:dyDescent="0.2">
      <c r="A13" s="49"/>
      <c r="B13" s="50"/>
      <c r="C13" s="47"/>
      <c r="D13" s="47"/>
      <c r="E13" s="146"/>
      <c r="F13" s="146"/>
      <c r="G13" s="146"/>
      <c r="H13" s="146"/>
      <c r="I13" s="47"/>
      <c r="J13" s="21"/>
    </row>
    <row r="14" spans="1:10" ht="22.9" customHeight="1" x14ac:dyDescent="0.2">
      <c r="A14" s="148" t="s">
        <v>305</v>
      </c>
      <c r="B14" s="175"/>
      <c r="C14" s="176" t="s">
        <v>448</v>
      </c>
      <c r="D14" s="177"/>
      <c r="E14" s="181"/>
      <c r="F14" s="166"/>
      <c r="G14" s="63" t="s">
        <v>326</v>
      </c>
      <c r="H14" s="158" t="s">
        <v>450</v>
      </c>
      <c r="I14" s="159"/>
      <c r="J14" s="60"/>
    </row>
    <row r="15" spans="1:10" ht="14.45" customHeight="1" x14ac:dyDescent="0.2">
      <c r="A15" s="49"/>
      <c r="B15" s="50"/>
      <c r="C15" s="47"/>
      <c r="D15" s="47"/>
      <c r="E15" s="146"/>
      <c r="F15" s="146"/>
      <c r="G15" s="146"/>
      <c r="H15" s="146"/>
      <c r="I15" s="47"/>
      <c r="J15" s="21"/>
    </row>
    <row r="16" spans="1:10" ht="13.15" customHeight="1" x14ac:dyDescent="0.2">
      <c r="A16" s="148" t="s">
        <v>327</v>
      </c>
      <c r="B16" s="175"/>
      <c r="C16" s="176" t="s">
        <v>451</v>
      </c>
      <c r="D16" s="177"/>
      <c r="E16" s="56"/>
      <c r="F16" s="56"/>
      <c r="G16" s="56"/>
      <c r="H16" s="56"/>
      <c r="I16" s="56"/>
      <c r="J16" s="60"/>
    </row>
    <row r="17" spans="1:10" ht="14.45" customHeight="1" x14ac:dyDescent="0.2">
      <c r="A17" s="178"/>
      <c r="B17" s="179"/>
      <c r="C17" s="179"/>
      <c r="D17" s="179"/>
      <c r="E17" s="179"/>
      <c r="F17" s="179"/>
      <c r="G17" s="179"/>
      <c r="H17" s="179"/>
      <c r="I17" s="179"/>
      <c r="J17" s="180"/>
    </row>
    <row r="18" spans="1:10" x14ac:dyDescent="0.2">
      <c r="A18" s="164" t="s">
        <v>306</v>
      </c>
      <c r="B18" s="165"/>
      <c r="C18" s="150" t="s">
        <v>452</v>
      </c>
      <c r="D18" s="151"/>
      <c r="E18" s="151"/>
      <c r="F18" s="151"/>
      <c r="G18" s="151"/>
      <c r="H18" s="151"/>
      <c r="I18" s="151"/>
      <c r="J18" s="152"/>
    </row>
    <row r="19" spans="1:10" ht="14.25" x14ac:dyDescent="0.2">
      <c r="A19" s="19"/>
      <c r="B19" s="47"/>
      <c r="C19" s="62"/>
      <c r="D19" s="47"/>
      <c r="E19" s="146"/>
      <c r="F19" s="146"/>
      <c r="G19" s="146"/>
      <c r="H19" s="146"/>
      <c r="I19" s="47"/>
      <c r="J19" s="21"/>
    </row>
    <row r="20" spans="1:10" ht="14.25" x14ac:dyDescent="0.2">
      <c r="A20" s="164" t="s">
        <v>307</v>
      </c>
      <c r="B20" s="165"/>
      <c r="C20" s="158">
        <v>51000</v>
      </c>
      <c r="D20" s="159"/>
      <c r="E20" s="146"/>
      <c r="F20" s="146"/>
      <c r="G20" s="150" t="s">
        <v>453</v>
      </c>
      <c r="H20" s="151"/>
      <c r="I20" s="151"/>
      <c r="J20" s="152"/>
    </row>
    <row r="21" spans="1:10" ht="14.25" x14ac:dyDescent="0.2">
      <c r="A21" s="19"/>
      <c r="B21" s="47"/>
      <c r="C21" s="47"/>
      <c r="D21" s="47"/>
      <c r="E21" s="146"/>
      <c r="F21" s="146"/>
      <c r="G21" s="146"/>
      <c r="H21" s="146"/>
      <c r="I21" s="47"/>
      <c r="J21" s="21"/>
    </row>
    <row r="22" spans="1:10" x14ac:dyDescent="0.2">
      <c r="A22" s="164" t="s">
        <v>308</v>
      </c>
      <c r="B22" s="165"/>
      <c r="C22" s="150" t="s">
        <v>454</v>
      </c>
      <c r="D22" s="151"/>
      <c r="E22" s="151"/>
      <c r="F22" s="151"/>
      <c r="G22" s="151"/>
      <c r="H22" s="151"/>
      <c r="I22" s="151"/>
      <c r="J22" s="152"/>
    </row>
    <row r="23" spans="1:10" ht="14.25" x14ac:dyDescent="0.2">
      <c r="A23" s="19"/>
      <c r="B23" s="47"/>
      <c r="C23" s="47"/>
      <c r="D23" s="47"/>
      <c r="E23" s="146"/>
      <c r="F23" s="146"/>
      <c r="G23" s="146"/>
      <c r="H23" s="146"/>
      <c r="I23" s="47"/>
      <c r="J23" s="21"/>
    </row>
    <row r="24" spans="1:10" ht="14.25" x14ac:dyDescent="0.2">
      <c r="A24" s="164" t="s">
        <v>309</v>
      </c>
      <c r="B24" s="165"/>
      <c r="C24" s="170" t="s">
        <v>517</v>
      </c>
      <c r="D24" s="171"/>
      <c r="E24" s="171"/>
      <c r="F24" s="171"/>
      <c r="G24" s="171"/>
      <c r="H24" s="171"/>
      <c r="I24" s="171"/>
      <c r="J24" s="172"/>
    </row>
    <row r="25" spans="1:10" ht="14.25" x14ac:dyDescent="0.2">
      <c r="A25" s="19"/>
      <c r="B25" s="47"/>
      <c r="C25" s="62"/>
      <c r="D25" s="47"/>
      <c r="E25" s="146"/>
      <c r="F25" s="146"/>
      <c r="G25" s="146"/>
      <c r="H25" s="146"/>
      <c r="I25" s="47"/>
      <c r="J25" s="21"/>
    </row>
    <row r="26" spans="1:10" ht="14.25" x14ac:dyDescent="0.2">
      <c r="A26" s="164" t="s">
        <v>310</v>
      </c>
      <c r="B26" s="165"/>
      <c r="C26" s="170" t="s">
        <v>455</v>
      </c>
      <c r="D26" s="171"/>
      <c r="E26" s="171"/>
      <c r="F26" s="171"/>
      <c r="G26" s="171"/>
      <c r="H26" s="171"/>
      <c r="I26" s="171"/>
      <c r="J26" s="172"/>
    </row>
    <row r="27" spans="1:10" ht="13.9" customHeight="1" x14ac:dyDescent="0.2">
      <c r="A27" s="19"/>
      <c r="B27" s="47"/>
      <c r="C27" s="62"/>
      <c r="D27" s="47"/>
      <c r="E27" s="146"/>
      <c r="F27" s="146"/>
      <c r="G27" s="146"/>
      <c r="H27" s="146"/>
      <c r="I27" s="47"/>
      <c r="J27" s="21"/>
    </row>
    <row r="28" spans="1:10" ht="22.9" customHeight="1" x14ac:dyDescent="0.2">
      <c r="A28" s="148" t="s">
        <v>320</v>
      </c>
      <c r="B28" s="165"/>
      <c r="C28" s="34">
        <v>352</v>
      </c>
      <c r="D28" s="22"/>
      <c r="E28" s="169"/>
      <c r="F28" s="169"/>
      <c r="G28" s="169"/>
      <c r="H28" s="169"/>
      <c r="I28" s="173"/>
      <c r="J28" s="174"/>
    </row>
    <row r="29" spans="1:10" ht="14.25" x14ac:dyDescent="0.2">
      <c r="A29" s="19"/>
      <c r="B29" s="47"/>
      <c r="C29" s="47"/>
      <c r="D29" s="47"/>
      <c r="E29" s="146"/>
      <c r="F29" s="146"/>
      <c r="G29" s="146"/>
      <c r="H29" s="146"/>
      <c r="I29" s="47"/>
      <c r="J29" s="21"/>
    </row>
    <row r="30" spans="1:10" ht="15" x14ac:dyDescent="0.2">
      <c r="A30" s="164" t="s">
        <v>311</v>
      </c>
      <c r="B30" s="165"/>
      <c r="C30" s="76" t="s">
        <v>329</v>
      </c>
      <c r="D30" s="160" t="s">
        <v>328</v>
      </c>
      <c r="E30" s="161"/>
      <c r="F30" s="161"/>
      <c r="G30" s="161"/>
      <c r="H30" s="69" t="s">
        <v>329</v>
      </c>
      <c r="I30" s="70" t="s">
        <v>330</v>
      </c>
      <c r="J30" s="71"/>
    </row>
    <row r="31" spans="1:10" x14ac:dyDescent="0.2">
      <c r="A31" s="164"/>
      <c r="B31" s="165"/>
      <c r="C31" s="23"/>
      <c r="D31" s="59"/>
      <c r="E31" s="166"/>
      <c r="F31" s="166"/>
      <c r="G31" s="166"/>
      <c r="H31" s="166"/>
      <c r="I31" s="167"/>
      <c r="J31" s="168"/>
    </row>
    <row r="32" spans="1:10" x14ac:dyDescent="0.2">
      <c r="A32" s="164" t="s">
        <v>321</v>
      </c>
      <c r="B32" s="165"/>
      <c r="C32" s="34" t="s">
        <v>333</v>
      </c>
      <c r="D32" s="160" t="s">
        <v>331</v>
      </c>
      <c r="E32" s="161"/>
      <c r="F32" s="161"/>
      <c r="G32" s="161"/>
      <c r="H32" s="72" t="s">
        <v>332</v>
      </c>
      <c r="I32" s="73" t="s">
        <v>333</v>
      </c>
      <c r="J32" s="74"/>
    </row>
    <row r="33" spans="1:10" ht="14.25" x14ac:dyDescent="0.2">
      <c r="A33" s="19"/>
      <c r="B33" s="47"/>
      <c r="C33" s="47"/>
      <c r="D33" s="47"/>
      <c r="E33" s="146"/>
      <c r="F33" s="146"/>
      <c r="G33" s="146"/>
      <c r="H33" s="146"/>
      <c r="I33" s="47"/>
      <c r="J33" s="21"/>
    </row>
    <row r="34" spans="1:10" x14ac:dyDescent="0.2">
      <c r="A34" s="160" t="s">
        <v>322</v>
      </c>
      <c r="B34" s="161"/>
      <c r="C34" s="161"/>
      <c r="D34" s="161"/>
      <c r="E34" s="161" t="s">
        <v>312</v>
      </c>
      <c r="F34" s="161"/>
      <c r="G34" s="161"/>
      <c r="H34" s="161"/>
      <c r="I34" s="161"/>
      <c r="J34" s="24" t="s">
        <v>313</v>
      </c>
    </row>
    <row r="35" spans="1:10" ht="14.25" x14ac:dyDescent="0.2">
      <c r="A35" s="19"/>
      <c r="B35" s="47"/>
      <c r="C35" s="47"/>
      <c r="D35" s="47"/>
      <c r="E35" s="146"/>
      <c r="F35" s="146"/>
      <c r="G35" s="146"/>
      <c r="H35" s="146"/>
      <c r="I35" s="47"/>
      <c r="J35" s="58"/>
    </row>
    <row r="36" spans="1:10" x14ac:dyDescent="0.2">
      <c r="A36" s="153"/>
      <c r="B36" s="154"/>
      <c r="C36" s="154"/>
      <c r="D36" s="154"/>
      <c r="E36" s="153"/>
      <c r="F36" s="154"/>
      <c r="G36" s="154"/>
      <c r="H36" s="154"/>
      <c r="I36" s="155"/>
      <c r="J36" s="48"/>
    </row>
    <row r="37" spans="1:10" ht="14.25" x14ac:dyDescent="0.2">
      <c r="A37" s="19"/>
      <c r="B37" s="47"/>
      <c r="C37" s="62"/>
      <c r="D37" s="163"/>
      <c r="E37" s="163"/>
      <c r="F37" s="163"/>
      <c r="G37" s="163"/>
      <c r="H37" s="163"/>
      <c r="I37" s="163"/>
      <c r="J37" s="21"/>
    </row>
    <row r="38" spans="1:10" x14ac:dyDescent="0.2">
      <c r="A38" s="153"/>
      <c r="B38" s="154"/>
      <c r="C38" s="154"/>
      <c r="D38" s="155"/>
      <c r="E38" s="153"/>
      <c r="F38" s="154"/>
      <c r="G38" s="154"/>
      <c r="H38" s="154"/>
      <c r="I38" s="155"/>
      <c r="J38" s="34"/>
    </row>
    <row r="39" spans="1:10" ht="14.25" x14ac:dyDescent="0.2">
      <c r="A39" s="19"/>
      <c r="B39" s="47"/>
      <c r="C39" s="62"/>
      <c r="D39" s="61"/>
      <c r="E39" s="163"/>
      <c r="F39" s="163"/>
      <c r="G39" s="163"/>
      <c r="H39" s="163"/>
      <c r="I39" s="50"/>
      <c r="J39" s="21"/>
    </row>
    <row r="40" spans="1:10" x14ac:dyDescent="0.2">
      <c r="A40" s="153"/>
      <c r="B40" s="154"/>
      <c r="C40" s="154"/>
      <c r="D40" s="155"/>
      <c r="E40" s="153"/>
      <c r="F40" s="154"/>
      <c r="G40" s="154"/>
      <c r="H40" s="154"/>
      <c r="I40" s="155"/>
      <c r="J40" s="34"/>
    </row>
    <row r="41" spans="1:10" ht="14.25" x14ac:dyDescent="0.2">
      <c r="A41" s="19"/>
      <c r="B41" s="47"/>
      <c r="C41" s="62"/>
      <c r="D41" s="61"/>
      <c r="E41" s="61"/>
      <c r="F41" s="61"/>
      <c r="G41" s="61"/>
      <c r="H41" s="61"/>
      <c r="I41" s="50"/>
      <c r="J41" s="21"/>
    </row>
    <row r="42" spans="1:10" x14ac:dyDescent="0.2">
      <c r="A42" s="153"/>
      <c r="B42" s="154"/>
      <c r="C42" s="154"/>
      <c r="D42" s="155"/>
      <c r="E42" s="153"/>
      <c r="F42" s="154"/>
      <c r="G42" s="154"/>
      <c r="H42" s="154"/>
      <c r="I42" s="155"/>
      <c r="J42" s="34"/>
    </row>
    <row r="43" spans="1:10" ht="14.25" x14ac:dyDescent="0.2">
      <c r="A43" s="25"/>
      <c r="B43" s="62"/>
      <c r="C43" s="145"/>
      <c r="D43" s="145"/>
      <c r="E43" s="146"/>
      <c r="F43" s="146"/>
      <c r="G43" s="145"/>
      <c r="H43" s="145"/>
      <c r="I43" s="145"/>
      <c r="J43" s="21"/>
    </row>
    <row r="44" spans="1:10" x14ac:dyDescent="0.2">
      <c r="A44" s="153"/>
      <c r="B44" s="154"/>
      <c r="C44" s="154"/>
      <c r="D44" s="155"/>
      <c r="E44" s="153"/>
      <c r="F44" s="154"/>
      <c r="G44" s="154"/>
      <c r="H44" s="154"/>
      <c r="I44" s="155"/>
      <c r="J44" s="34"/>
    </row>
    <row r="45" spans="1:10" ht="14.25" x14ac:dyDescent="0.2">
      <c r="A45" s="25"/>
      <c r="B45" s="62"/>
      <c r="C45" s="62"/>
      <c r="D45" s="47"/>
      <c r="E45" s="162"/>
      <c r="F45" s="162"/>
      <c r="G45" s="145"/>
      <c r="H45" s="145"/>
      <c r="I45" s="47"/>
      <c r="J45" s="21"/>
    </row>
    <row r="46" spans="1:10" x14ac:dyDescent="0.2">
      <c r="A46" s="153"/>
      <c r="B46" s="154"/>
      <c r="C46" s="154"/>
      <c r="D46" s="155"/>
      <c r="E46" s="153"/>
      <c r="F46" s="154"/>
      <c r="G46" s="154"/>
      <c r="H46" s="154"/>
      <c r="I46" s="155"/>
      <c r="J46" s="34"/>
    </row>
    <row r="47" spans="1:10" ht="14.25" x14ac:dyDescent="0.2">
      <c r="A47" s="25"/>
      <c r="B47" s="62"/>
      <c r="C47" s="62"/>
      <c r="D47" s="47"/>
      <c r="E47" s="146"/>
      <c r="F47" s="146"/>
      <c r="G47" s="145"/>
      <c r="H47" s="145"/>
      <c r="I47" s="47"/>
      <c r="J47" s="75" t="s">
        <v>334</v>
      </c>
    </row>
    <row r="48" spans="1:10" ht="14.25" x14ac:dyDescent="0.2">
      <c r="A48" s="25"/>
      <c r="B48" s="62"/>
      <c r="C48" s="62"/>
      <c r="D48" s="47"/>
      <c r="E48" s="146"/>
      <c r="F48" s="146"/>
      <c r="G48" s="145"/>
      <c r="H48" s="145"/>
      <c r="I48" s="47"/>
      <c r="J48" s="75" t="s">
        <v>335</v>
      </c>
    </row>
    <row r="49" spans="1:10" ht="14.45" customHeight="1" x14ac:dyDescent="0.2">
      <c r="A49" s="148" t="s">
        <v>314</v>
      </c>
      <c r="B49" s="149"/>
      <c r="C49" s="158" t="s">
        <v>335</v>
      </c>
      <c r="D49" s="159"/>
      <c r="E49" s="156" t="s">
        <v>336</v>
      </c>
      <c r="F49" s="157"/>
      <c r="G49" s="150"/>
      <c r="H49" s="151"/>
      <c r="I49" s="151"/>
      <c r="J49" s="152"/>
    </row>
    <row r="50" spans="1:10" ht="14.25" x14ac:dyDescent="0.2">
      <c r="A50" s="25"/>
      <c r="B50" s="62"/>
      <c r="C50" s="145"/>
      <c r="D50" s="145"/>
      <c r="E50" s="146"/>
      <c r="F50" s="146"/>
      <c r="G50" s="147" t="s">
        <v>337</v>
      </c>
      <c r="H50" s="147"/>
      <c r="I50" s="147"/>
      <c r="J50" s="26"/>
    </row>
    <row r="51" spans="1:10" ht="13.9" customHeight="1" x14ac:dyDescent="0.2">
      <c r="A51" s="148" t="s">
        <v>315</v>
      </c>
      <c r="B51" s="149"/>
      <c r="C51" s="150" t="s">
        <v>518</v>
      </c>
      <c r="D51" s="151"/>
      <c r="E51" s="151"/>
      <c r="F51" s="151"/>
      <c r="G51" s="151"/>
      <c r="H51" s="151"/>
      <c r="I51" s="151"/>
      <c r="J51" s="152"/>
    </row>
    <row r="52" spans="1:10" ht="14.25" x14ac:dyDescent="0.2">
      <c r="A52" s="19"/>
      <c r="B52" s="47"/>
      <c r="C52" s="169" t="s">
        <v>316</v>
      </c>
      <c r="D52" s="169"/>
      <c r="E52" s="169"/>
      <c r="F52" s="169"/>
      <c r="G52" s="169"/>
      <c r="H52" s="169"/>
      <c r="I52" s="169"/>
      <c r="J52" s="21"/>
    </row>
    <row r="53" spans="1:10" ht="14.25" x14ac:dyDescent="0.2">
      <c r="A53" s="148" t="s">
        <v>317</v>
      </c>
      <c r="B53" s="149"/>
      <c r="C53" s="211" t="s">
        <v>456</v>
      </c>
      <c r="D53" s="212"/>
      <c r="E53" s="213"/>
      <c r="F53" s="146"/>
      <c r="G53" s="146"/>
      <c r="H53" s="161"/>
      <c r="I53" s="161"/>
      <c r="J53" s="214"/>
    </row>
    <row r="54" spans="1:10" ht="14.25" x14ac:dyDescent="0.2">
      <c r="A54" s="19"/>
      <c r="B54" s="47"/>
      <c r="C54" s="62"/>
      <c r="D54" s="47"/>
      <c r="E54" s="146"/>
      <c r="F54" s="146"/>
      <c r="G54" s="146"/>
      <c r="H54" s="146"/>
      <c r="I54" s="47"/>
      <c r="J54" s="21"/>
    </row>
    <row r="55" spans="1:10" ht="14.45" customHeight="1" x14ac:dyDescent="0.2">
      <c r="A55" s="148" t="s">
        <v>309</v>
      </c>
      <c r="B55" s="149"/>
      <c r="C55" s="204" t="s">
        <v>519</v>
      </c>
      <c r="D55" s="205"/>
      <c r="E55" s="205"/>
      <c r="F55" s="205"/>
      <c r="G55" s="205"/>
      <c r="H55" s="205"/>
      <c r="I55" s="205"/>
      <c r="J55" s="206"/>
    </row>
    <row r="56" spans="1:10" ht="14.25" x14ac:dyDescent="0.2">
      <c r="A56" s="19"/>
      <c r="B56" s="47"/>
      <c r="C56" s="47"/>
      <c r="D56" s="47"/>
      <c r="E56" s="146"/>
      <c r="F56" s="146"/>
      <c r="G56" s="146"/>
      <c r="H56" s="146"/>
      <c r="I56" s="47"/>
      <c r="J56" s="21"/>
    </row>
    <row r="57" spans="1:10" ht="14.25" x14ac:dyDescent="0.2">
      <c r="A57" s="148" t="s">
        <v>338</v>
      </c>
      <c r="B57" s="149"/>
      <c r="C57" s="204" t="s">
        <v>457</v>
      </c>
      <c r="D57" s="205"/>
      <c r="E57" s="205"/>
      <c r="F57" s="205"/>
      <c r="G57" s="205"/>
      <c r="H57" s="205"/>
      <c r="I57" s="205"/>
      <c r="J57" s="206"/>
    </row>
    <row r="58" spans="1:10" ht="14.45" customHeight="1" x14ac:dyDescent="0.2">
      <c r="A58" s="19"/>
      <c r="B58" s="47"/>
      <c r="C58" s="147" t="s">
        <v>339</v>
      </c>
      <c r="D58" s="147"/>
      <c r="E58" s="147"/>
      <c r="F58" s="147"/>
      <c r="G58" s="47"/>
      <c r="H58" s="47"/>
      <c r="I58" s="47"/>
      <c r="J58" s="21"/>
    </row>
    <row r="59" spans="1:10" ht="14.25" x14ac:dyDescent="0.2">
      <c r="A59" s="148" t="s">
        <v>340</v>
      </c>
      <c r="B59" s="149"/>
      <c r="C59" s="207" t="s">
        <v>458</v>
      </c>
      <c r="D59" s="208"/>
      <c r="E59" s="208"/>
      <c r="F59" s="208"/>
      <c r="G59" s="208"/>
      <c r="H59" s="208"/>
      <c r="I59" s="208"/>
      <c r="J59" s="209"/>
    </row>
    <row r="60" spans="1:10" ht="14.45" customHeight="1" x14ac:dyDescent="0.2">
      <c r="A60" s="27"/>
      <c r="B60" s="28"/>
      <c r="C60" s="210" t="s">
        <v>341</v>
      </c>
      <c r="D60" s="210"/>
      <c r="E60" s="210"/>
      <c r="F60" s="210"/>
      <c r="G60" s="210"/>
      <c r="H60" s="28"/>
      <c r="I60" s="28"/>
      <c r="J60" s="29"/>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54" zoomScale="110" zoomScaleNormal="160" zoomScaleSheetLayoutView="110" workbookViewId="0">
      <selection activeCell="R28" sqref="R28"/>
    </sheetView>
  </sheetViews>
  <sheetFormatPr defaultColWidth="8.85546875" defaultRowHeight="12.75" x14ac:dyDescent="0.2"/>
  <cols>
    <col min="8" max="9" width="15.7109375" style="33" customWidth="1"/>
    <col min="10" max="10" width="10.28515625" bestFit="1" customWidth="1"/>
  </cols>
  <sheetData>
    <row r="1" spans="1:9" x14ac:dyDescent="0.2">
      <c r="A1" s="219" t="s">
        <v>1</v>
      </c>
      <c r="B1" s="220"/>
      <c r="C1" s="220"/>
      <c r="D1" s="220"/>
      <c r="E1" s="220"/>
      <c r="F1" s="220"/>
      <c r="G1" s="220"/>
      <c r="H1" s="220"/>
      <c r="I1" s="220"/>
    </row>
    <row r="2" spans="1:9" x14ac:dyDescent="0.2">
      <c r="A2" s="221" t="s">
        <v>522</v>
      </c>
      <c r="B2" s="222"/>
      <c r="C2" s="222"/>
      <c r="D2" s="222"/>
      <c r="E2" s="222"/>
      <c r="F2" s="222"/>
      <c r="G2" s="222"/>
      <c r="H2" s="222"/>
      <c r="I2" s="222"/>
    </row>
    <row r="3" spans="1:9" x14ac:dyDescent="0.2">
      <c r="A3" s="223" t="s">
        <v>445</v>
      </c>
      <c r="B3" s="223"/>
      <c r="C3" s="223"/>
      <c r="D3" s="223"/>
      <c r="E3" s="223"/>
      <c r="F3" s="223"/>
      <c r="G3" s="223"/>
      <c r="H3" s="223"/>
      <c r="I3" s="223"/>
    </row>
    <row r="4" spans="1:9" x14ac:dyDescent="0.2">
      <c r="A4" s="224" t="s">
        <v>459</v>
      </c>
      <c r="B4" s="225"/>
      <c r="C4" s="225"/>
      <c r="D4" s="225"/>
      <c r="E4" s="225"/>
      <c r="F4" s="225"/>
      <c r="G4" s="225"/>
      <c r="H4" s="225"/>
      <c r="I4" s="226"/>
    </row>
    <row r="5" spans="1:9" ht="34.5" thickBot="1" x14ac:dyDescent="0.25">
      <c r="A5" s="230" t="s">
        <v>2</v>
      </c>
      <c r="B5" s="231"/>
      <c r="C5" s="231"/>
      <c r="D5" s="231"/>
      <c r="E5" s="231"/>
      <c r="F5" s="232"/>
      <c r="G5" s="12" t="s">
        <v>104</v>
      </c>
      <c r="H5" s="31" t="s">
        <v>293</v>
      </c>
      <c r="I5" s="32" t="s">
        <v>298</v>
      </c>
    </row>
    <row r="6" spans="1:9" x14ac:dyDescent="0.2">
      <c r="A6" s="227">
        <v>1</v>
      </c>
      <c r="B6" s="228"/>
      <c r="C6" s="228"/>
      <c r="D6" s="228"/>
      <c r="E6" s="228"/>
      <c r="F6" s="229"/>
      <c r="G6" s="13">
        <v>2</v>
      </c>
      <c r="H6" s="14">
        <v>3</v>
      </c>
      <c r="I6" s="14">
        <v>4</v>
      </c>
    </row>
    <row r="7" spans="1:9" x14ac:dyDescent="0.2">
      <c r="A7" s="233"/>
      <c r="B7" s="233"/>
      <c r="C7" s="233"/>
      <c r="D7" s="233"/>
      <c r="E7" s="233"/>
      <c r="F7" s="233"/>
      <c r="G7" s="233"/>
      <c r="H7" s="233"/>
      <c r="I7" s="234"/>
    </row>
    <row r="8" spans="1:9" ht="12.75" customHeight="1" x14ac:dyDescent="0.2">
      <c r="A8" s="235" t="s">
        <v>4</v>
      </c>
      <c r="B8" s="235"/>
      <c r="C8" s="235"/>
      <c r="D8" s="235"/>
      <c r="E8" s="235"/>
      <c r="F8" s="235"/>
      <c r="G8" s="78">
        <v>1</v>
      </c>
      <c r="H8" s="79">
        <v>0</v>
      </c>
      <c r="I8" s="79">
        <v>0</v>
      </c>
    </row>
    <row r="9" spans="1:9" ht="12.75" customHeight="1" x14ac:dyDescent="0.2">
      <c r="A9" s="217" t="s">
        <v>5</v>
      </c>
      <c r="B9" s="217"/>
      <c r="C9" s="217"/>
      <c r="D9" s="217"/>
      <c r="E9" s="217"/>
      <c r="F9" s="217"/>
      <c r="G9" s="80">
        <v>2</v>
      </c>
      <c r="H9" s="81">
        <f>H10+H17+H27+H38+H43</f>
        <v>55352129</v>
      </c>
      <c r="I9" s="81">
        <f>I10+I17+I27+I38+I43</f>
        <v>49869045</v>
      </c>
    </row>
    <row r="10" spans="1:9" ht="12.75" customHeight="1" x14ac:dyDescent="0.2">
      <c r="A10" s="216" t="s">
        <v>6</v>
      </c>
      <c r="B10" s="216"/>
      <c r="C10" s="216"/>
      <c r="D10" s="216"/>
      <c r="E10" s="216"/>
      <c r="F10" s="216"/>
      <c r="G10" s="80">
        <v>3</v>
      </c>
      <c r="H10" s="81">
        <f>H11+H12+H13+H14+H15+H16</f>
        <v>3037410</v>
      </c>
      <c r="I10" s="81">
        <f>I11+I12+I13+I14+I15+I16</f>
        <v>2736145</v>
      </c>
    </row>
    <row r="11" spans="1:9" ht="12.75" customHeight="1" x14ac:dyDescent="0.2">
      <c r="A11" s="215" t="s">
        <v>7</v>
      </c>
      <c r="B11" s="215"/>
      <c r="C11" s="215"/>
      <c r="D11" s="215"/>
      <c r="E11" s="215"/>
      <c r="F11" s="215"/>
      <c r="G11" s="78">
        <v>4</v>
      </c>
      <c r="H11" s="79">
        <v>0</v>
      </c>
      <c r="I11" s="79">
        <v>0</v>
      </c>
    </row>
    <row r="12" spans="1:9" ht="23.45" customHeight="1" x14ac:dyDescent="0.2">
      <c r="A12" s="215" t="s">
        <v>8</v>
      </c>
      <c r="B12" s="215"/>
      <c r="C12" s="215"/>
      <c r="D12" s="215"/>
      <c r="E12" s="215"/>
      <c r="F12" s="215"/>
      <c r="G12" s="78">
        <v>5</v>
      </c>
      <c r="H12" s="79">
        <v>2913951</v>
      </c>
      <c r="I12" s="79">
        <v>2647818</v>
      </c>
    </row>
    <row r="13" spans="1:9" ht="12.75" customHeight="1" x14ac:dyDescent="0.2">
      <c r="A13" s="215" t="s">
        <v>9</v>
      </c>
      <c r="B13" s="215"/>
      <c r="C13" s="215"/>
      <c r="D13" s="215"/>
      <c r="E13" s="215"/>
      <c r="F13" s="215"/>
      <c r="G13" s="78">
        <v>6</v>
      </c>
      <c r="H13" s="79">
        <v>0</v>
      </c>
      <c r="I13" s="79">
        <v>0</v>
      </c>
    </row>
    <row r="14" spans="1:9" ht="12.75" customHeight="1" x14ac:dyDescent="0.2">
      <c r="A14" s="215" t="s">
        <v>10</v>
      </c>
      <c r="B14" s="215"/>
      <c r="C14" s="215"/>
      <c r="D14" s="215"/>
      <c r="E14" s="215"/>
      <c r="F14" s="215"/>
      <c r="G14" s="78">
        <v>7</v>
      </c>
      <c r="H14" s="79">
        <v>0</v>
      </c>
      <c r="I14" s="79">
        <v>0</v>
      </c>
    </row>
    <row r="15" spans="1:9" ht="12.75" customHeight="1" x14ac:dyDescent="0.2">
      <c r="A15" s="215" t="s">
        <v>11</v>
      </c>
      <c r="B15" s="215"/>
      <c r="C15" s="215"/>
      <c r="D15" s="215"/>
      <c r="E15" s="215"/>
      <c r="F15" s="215"/>
      <c r="G15" s="78">
        <v>8</v>
      </c>
      <c r="H15" s="79">
        <v>123459</v>
      </c>
      <c r="I15" s="79">
        <v>88327</v>
      </c>
    </row>
    <row r="16" spans="1:9" ht="12.75" customHeight="1" x14ac:dyDescent="0.2">
      <c r="A16" s="215" t="s">
        <v>12</v>
      </c>
      <c r="B16" s="215"/>
      <c r="C16" s="215"/>
      <c r="D16" s="215"/>
      <c r="E16" s="215"/>
      <c r="F16" s="215"/>
      <c r="G16" s="78">
        <v>9</v>
      </c>
      <c r="H16" s="79">
        <v>0</v>
      </c>
      <c r="I16" s="79">
        <v>0</v>
      </c>
    </row>
    <row r="17" spans="1:9" ht="12.75" customHeight="1" x14ac:dyDescent="0.2">
      <c r="A17" s="216" t="s">
        <v>13</v>
      </c>
      <c r="B17" s="216"/>
      <c r="C17" s="216"/>
      <c r="D17" s="216"/>
      <c r="E17" s="216"/>
      <c r="F17" s="216"/>
      <c r="G17" s="80">
        <v>10</v>
      </c>
      <c r="H17" s="81">
        <f>H18+H19+H20+H21+H22+H23+H24+H25+H26</f>
        <v>51197431</v>
      </c>
      <c r="I17" s="81">
        <f>I18+I19+I20+I21+I22+I23+I24+I25+I26</f>
        <v>45086524</v>
      </c>
    </row>
    <row r="18" spans="1:9" ht="12.75" customHeight="1" x14ac:dyDescent="0.2">
      <c r="A18" s="215" t="s">
        <v>14</v>
      </c>
      <c r="B18" s="215"/>
      <c r="C18" s="215"/>
      <c r="D18" s="215"/>
      <c r="E18" s="215"/>
      <c r="F18" s="215"/>
      <c r="G18" s="78">
        <v>11</v>
      </c>
      <c r="H18" s="79">
        <v>3041128</v>
      </c>
      <c r="I18" s="79">
        <v>3041128</v>
      </c>
    </row>
    <row r="19" spans="1:9" ht="12.75" customHeight="1" x14ac:dyDescent="0.2">
      <c r="A19" s="215" t="s">
        <v>15</v>
      </c>
      <c r="B19" s="215"/>
      <c r="C19" s="215"/>
      <c r="D19" s="215"/>
      <c r="E19" s="215"/>
      <c r="F19" s="215"/>
      <c r="G19" s="78">
        <v>12</v>
      </c>
      <c r="H19" s="79">
        <v>30319895</v>
      </c>
      <c r="I19" s="79">
        <v>25204700</v>
      </c>
    </row>
    <row r="20" spans="1:9" ht="12.75" customHeight="1" x14ac:dyDescent="0.2">
      <c r="A20" s="215" t="s">
        <v>16</v>
      </c>
      <c r="B20" s="215"/>
      <c r="C20" s="215"/>
      <c r="D20" s="215"/>
      <c r="E20" s="215"/>
      <c r="F20" s="215"/>
      <c r="G20" s="78">
        <v>13</v>
      </c>
      <c r="H20" s="79">
        <v>7139369</v>
      </c>
      <c r="I20" s="79">
        <v>6776582</v>
      </c>
    </row>
    <row r="21" spans="1:9" ht="12.75" customHeight="1" x14ac:dyDescent="0.2">
      <c r="A21" s="215" t="s">
        <v>17</v>
      </c>
      <c r="B21" s="215"/>
      <c r="C21" s="215"/>
      <c r="D21" s="215"/>
      <c r="E21" s="215"/>
      <c r="F21" s="215"/>
      <c r="G21" s="78">
        <v>14</v>
      </c>
      <c r="H21" s="79">
        <v>3242122</v>
      </c>
      <c r="I21" s="79">
        <v>3681550</v>
      </c>
    </row>
    <row r="22" spans="1:9" ht="12.75" customHeight="1" x14ac:dyDescent="0.2">
      <c r="A22" s="215" t="s">
        <v>18</v>
      </c>
      <c r="B22" s="215"/>
      <c r="C22" s="215"/>
      <c r="D22" s="215"/>
      <c r="E22" s="215"/>
      <c r="F22" s="215"/>
      <c r="G22" s="78">
        <v>15</v>
      </c>
      <c r="H22" s="79">
        <v>0</v>
      </c>
      <c r="I22" s="79">
        <v>0</v>
      </c>
    </row>
    <row r="23" spans="1:9" ht="12.75" customHeight="1" x14ac:dyDescent="0.2">
      <c r="A23" s="215" t="s">
        <v>19</v>
      </c>
      <c r="B23" s="215"/>
      <c r="C23" s="215"/>
      <c r="D23" s="215"/>
      <c r="E23" s="215"/>
      <c r="F23" s="215"/>
      <c r="G23" s="78">
        <v>16</v>
      </c>
      <c r="H23" s="79">
        <v>215458</v>
      </c>
      <c r="I23" s="79">
        <v>217882</v>
      </c>
    </row>
    <row r="24" spans="1:9" ht="12.75" customHeight="1" x14ac:dyDescent="0.2">
      <c r="A24" s="215" t="s">
        <v>20</v>
      </c>
      <c r="B24" s="215"/>
      <c r="C24" s="215"/>
      <c r="D24" s="215"/>
      <c r="E24" s="215"/>
      <c r="F24" s="215"/>
      <c r="G24" s="78">
        <v>17</v>
      </c>
      <c r="H24" s="79">
        <v>1485115</v>
      </c>
      <c r="I24" s="79">
        <v>1342898</v>
      </c>
    </row>
    <row r="25" spans="1:9" ht="12.75" customHeight="1" x14ac:dyDescent="0.2">
      <c r="A25" s="215" t="s">
        <v>21</v>
      </c>
      <c r="B25" s="215"/>
      <c r="C25" s="215"/>
      <c r="D25" s="215"/>
      <c r="E25" s="215"/>
      <c r="F25" s="215"/>
      <c r="G25" s="78">
        <v>18</v>
      </c>
      <c r="H25" s="79">
        <v>88032</v>
      </c>
      <c r="I25" s="79">
        <v>74866</v>
      </c>
    </row>
    <row r="26" spans="1:9" ht="12.75" customHeight="1" x14ac:dyDescent="0.2">
      <c r="A26" s="215" t="s">
        <v>22</v>
      </c>
      <c r="B26" s="215"/>
      <c r="C26" s="215"/>
      <c r="D26" s="215"/>
      <c r="E26" s="215"/>
      <c r="F26" s="215"/>
      <c r="G26" s="78">
        <v>19</v>
      </c>
      <c r="H26" s="79">
        <v>5666312</v>
      </c>
      <c r="I26" s="79">
        <v>4746918</v>
      </c>
    </row>
    <row r="27" spans="1:9" ht="12.75" customHeight="1" x14ac:dyDescent="0.2">
      <c r="A27" s="216" t="s">
        <v>23</v>
      </c>
      <c r="B27" s="216"/>
      <c r="C27" s="216"/>
      <c r="D27" s="216"/>
      <c r="E27" s="216"/>
      <c r="F27" s="216"/>
      <c r="G27" s="80">
        <v>20</v>
      </c>
      <c r="H27" s="81">
        <f>SUM(H28:H37)</f>
        <v>978431</v>
      </c>
      <c r="I27" s="81">
        <f>SUM(I28:I37)</f>
        <v>1855797</v>
      </c>
    </row>
    <row r="28" spans="1:9" ht="12.75" customHeight="1" x14ac:dyDescent="0.2">
      <c r="A28" s="215" t="s">
        <v>24</v>
      </c>
      <c r="B28" s="215"/>
      <c r="C28" s="215"/>
      <c r="D28" s="215"/>
      <c r="E28" s="215"/>
      <c r="F28" s="215"/>
      <c r="G28" s="78">
        <v>21</v>
      </c>
      <c r="H28" s="79">
        <v>0</v>
      </c>
      <c r="I28" s="79">
        <v>0</v>
      </c>
    </row>
    <row r="29" spans="1:9" ht="12.75" customHeight="1" x14ac:dyDescent="0.2">
      <c r="A29" s="215" t="s">
        <v>25</v>
      </c>
      <c r="B29" s="215"/>
      <c r="C29" s="215"/>
      <c r="D29" s="215"/>
      <c r="E29" s="215"/>
      <c r="F29" s="215"/>
      <c r="G29" s="78">
        <v>22</v>
      </c>
      <c r="H29" s="79">
        <v>0</v>
      </c>
      <c r="I29" s="79">
        <v>0</v>
      </c>
    </row>
    <row r="30" spans="1:9" ht="12.75" customHeight="1" x14ac:dyDescent="0.2">
      <c r="A30" s="215" t="s">
        <v>26</v>
      </c>
      <c r="B30" s="215"/>
      <c r="C30" s="215"/>
      <c r="D30" s="215"/>
      <c r="E30" s="215"/>
      <c r="F30" s="215"/>
      <c r="G30" s="78">
        <v>23</v>
      </c>
      <c r="H30" s="79">
        <v>0</v>
      </c>
      <c r="I30" s="79">
        <v>0</v>
      </c>
    </row>
    <row r="31" spans="1:9" ht="24.6" customHeight="1" x14ac:dyDescent="0.2">
      <c r="A31" s="215" t="s">
        <v>27</v>
      </c>
      <c r="B31" s="215"/>
      <c r="C31" s="215"/>
      <c r="D31" s="215"/>
      <c r="E31" s="215"/>
      <c r="F31" s="215"/>
      <c r="G31" s="78">
        <v>24</v>
      </c>
      <c r="H31" s="79">
        <v>978431</v>
      </c>
      <c r="I31" s="79">
        <v>1855797</v>
      </c>
    </row>
    <row r="32" spans="1:9" ht="24" customHeight="1" x14ac:dyDescent="0.2">
      <c r="A32" s="215" t="s">
        <v>28</v>
      </c>
      <c r="B32" s="215"/>
      <c r="C32" s="215"/>
      <c r="D32" s="215"/>
      <c r="E32" s="215"/>
      <c r="F32" s="215"/>
      <c r="G32" s="78">
        <v>25</v>
      </c>
      <c r="H32" s="79">
        <v>0</v>
      </c>
      <c r="I32" s="79">
        <v>0</v>
      </c>
    </row>
    <row r="33" spans="1:9" ht="26.45" customHeight="1" x14ac:dyDescent="0.2">
      <c r="A33" s="215" t="s">
        <v>29</v>
      </c>
      <c r="B33" s="215"/>
      <c r="C33" s="215"/>
      <c r="D33" s="215"/>
      <c r="E33" s="215"/>
      <c r="F33" s="215"/>
      <c r="G33" s="78">
        <v>26</v>
      </c>
      <c r="H33" s="79">
        <v>0</v>
      </c>
      <c r="I33" s="79">
        <v>0</v>
      </c>
    </row>
    <row r="34" spans="1:9" ht="12.75" customHeight="1" x14ac:dyDescent="0.2">
      <c r="A34" s="215" t="s">
        <v>30</v>
      </c>
      <c r="B34" s="215"/>
      <c r="C34" s="215"/>
      <c r="D34" s="215"/>
      <c r="E34" s="215"/>
      <c r="F34" s="215"/>
      <c r="G34" s="78">
        <v>27</v>
      </c>
      <c r="H34" s="79">
        <v>0</v>
      </c>
      <c r="I34" s="79">
        <v>0</v>
      </c>
    </row>
    <row r="35" spans="1:9" ht="12.75" customHeight="1" x14ac:dyDescent="0.2">
      <c r="A35" s="215" t="s">
        <v>31</v>
      </c>
      <c r="B35" s="215"/>
      <c r="C35" s="215"/>
      <c r="D35" s="215"/>
      <c r="E35" s="215"/>
      <c r="F35" s="215"/>
      <c r="G35" s="78">
        <v>28</v>
      </c>
      <c r="H35" s="79">
        <v>0</v>
      </c>
      <c r="I35" s="79">
        <v>0</v>
      </c>
    </row>
    <row r="36" spans="1:9" ht="12.75" customHeight="1" x14ac:dyDescent="0.2">
      <c r="A36" s="215" t="s">
        <v>32</v>
      </c>
      <c r="B36" s="215"/>
      <c r="C36" s="215"/>
      <c r="D36" s="215"/>
      <c r="E36" s="215"/>
      <c r="F36" s="215"/>
      <c r="G36" s="78">
        <v>29</v>
      </c>
      <c r="H36" s="79">
        <v>0</v>
      </c>
      <c r="I36" s="79">
        <v>0</v>
      </c>
    </row>
    <row r="37" spans="1:9" ht="12.75" customHeight="1" x14ac:dyDescent="0.2">
      <c r="A37" s="215" t="s">
        <v>33</v>
      </c>
      <c r="B37" s="215"/>
      <c r="C37" s="215"/>
      <c r="D37" s="215"/>
      <c r="E37" s="215"/>
      <c r="F37" s="215"/>
      <c r="G37" s="78">
        <v>30</v>
      </c>
      <c r="H37" s="79">
        <v>0</v>
      </c>
      <c r="I37" s="79">
        <v>0</v>
      </c>
    </row>
    <row r="38" spans="1:9" ht="12.75" customHeight="1" x14ac:dyDescent="0.2">
      <c r="A38" s="216" t="s">
        <v>34</v>
      </c>
      <c r="B38" s="216"/>
      <c r="C38" s="216"/>
      <c r="D38" s="216"/>
      <c r="E38" s="216"/>
      <c r="F38" s="216"/>
      <c r="G38" s="80">
        <v>31</v>
      </c>
      <c r="H38" s="81">
        <f>H39+H40+H41+H42</f>
        <v>0</v>
      </c>
      <c r="I38" s="81">
        <f>I39+I40+I41+I42</f>
        <v>0</v>
      </c>
    </row>
    <row r="39" spans="1:9" ht="12.75" customHeight="1" x14ac:dyDescent="0.2">
      <c r="A39" s="215" t="s">
        <v>35</v>
      </c>
      <c r="B39" s="215"/>
      <c r="C39" s="215"/>
      <c r="D39" s="215"/>
      <c r="E39" s="215"/>
      <c r="F39" s="215"/>
      <c r="G39" s="78">
        <v>32</v>
      </c>
      <c r="H39" s="79">
        <v>0</v>
      </c>
      <c r="I39" s="79">
        <v>0</v>
      </c>
    </row>
    <row r="40" spans="1:9" ht="12.75" customHeight="1" x14ac:dyDescent="0.2">
      <c r="A40" s="215" t="s">
        <v>36</v>
      </c>
      <c r="B40" s="215"/>
      <c r="C40" s="215"/>
      <c r="D40" s="215"/>
      <c r="E40" s="215"/>
      <c r="F40" s="215"/>
      <c r="G40" s="78">
        <v>33</v>
      </c>
      <c r="H40" s="79">
        <v>0</v>
      </c>
      <c r="I40" s="79">
        <v>0</v>
      </c>
    </row>
    <row r="41" spans="1:9" ht="12.75" customHeight="1" x14ac:dyDescent="0.2">
      <c r="A41" s="215" t="s">
        <v>37</v>
      </c>
      <c r="B41" s="215"/>
      <c r="C41" s="215"/>
      <c r="D41" s="215"/>
      <c r="E41" s="215"/>
      <c r="F41" s="215"/>
      <c r="G41" s="78">
        <v>34</v>
      </c>
      <c r="H41" s="79">
        <v>0</v>
      </c>
      <c r="I41" s="79">
        <v>0</v>
      </c>
    </row>
    <row r="42" spans="1:9" ht="12.75" customHeight="1" x14ac:dyDescent="0.2">
      <c r="A42" s="215" t="s">
        <v>38</v>
      </c>
      <c r="B42" s="215"/>
      <c r="C42" s="215"/>
      <c r="D42" s="215"/>
      <c r="E42" s="215"/>
      <c r="F42" s="215"/>
      <c r="G42" s="78">
        <v>35</v>
      </c>
      <c r="H42" s="79">
        <v>0</v>
      </c>
      <c r="I42" s="79">
        <v>0</v>
      </c>
    </row>
    <row r="43" spans="1:9" ht="12.75" customHeight="1" x14ac:dyDescent="0.2">
      <c r="A43" s="218" t="s">
        <v>39</v>
      </c>
      <c r="B43" s="218"/>
      <c r="C43" s="218"/>
      <c r="D43" s="218"/>
      <c r="E43" s="218"/>
      <c r="F43" s="218"/>
      <c r="G43" s="78">
        <v>36</v>
      </c>
      <c r="H43" s="79">
        <v>138857</v>
      </c>
      <c r="I43" s="79">
        <v>190579</v>
      </c>
    </row>
    <row r="44" spans="1:9" ht="12.75" customHeight="1" x14ac:dyDescent="0.2">
      <c r="A44" s="217" t="s">
        <v>40</v>
      </c>
      <c r="B44" s="217"/>
      <c r="C44" s="217"/>
      <c r="D44" s="217"/>
      <c r="E44" s="217"/>
      <c r="F44" s="217"/>
      <c r="G44" s="80">
        <v>37</v>
      </c>
      <c r="H44" s="81">
        <f>H45+H53+H60+H70</f>
        <v>39727739</v>
      </c>
      <c r="I44" s="81">
        <f>I45+I53+I60+I70</f>
        <v>42988792</v>
      </c>
    </row>
    <row r="45" spans="1:9" ht="12.75" customHeight="1" x14ac:dyDescent="0.2">
      <c r="A45" s="216" t="s">
        <v>41</v>
      </c>
      <c r="B45" s="216"/>
      <c r="C45" s="216"/>
      <c r="D45" s="216"/>
      <c r="E45" s="216"/>
      <c r="F45" s="216"/>
      <c r="G45" s="80">
        <v>38</v>
      </c>
      <c r="H45" s="81">
        <f>SUM(H46:H52)</f>
        <v>266312</v>
      </c>
      <c r="I45" s="81">
        <f>SUM(I46:I52)</f>
        <v>307590</v>
      </c>
    </row>
    <row r="46" spans="1:9" ht="12.75" customHeight="1" x14ac:dyDescent="0.2">
      <c r="A46" s="215" t="s">
        <v>42</v>
      </c>
      <c r="B46" s="215"/>
      <c r="C46" s="215"/>
      <c r="D46" s="215"/>
      <c r="E46" s="215"/>
      <c r="F46" s="215"/>
      <c r="G46" s="78">
        <v>39</v>
      </c>
      <c r="H46" s="79">
        <v>0</v>
      </c>
      <c r="I46" s="79">
        <v>0</v>
      </c>
    </row>
    <row r="47" spans="1:9" ht="12.75" customHeight="1" x14ac:dyDescent="0.2">
      <c r="A47" s="215" t="s">
        <v>43</v>
      </c>
      <c r="B47" s="215"/>
      <c r="C47" s="215"/>
      <c r="D47" s="215"/>
      <c r="E47" s="215"/>
      <c r="F47" s="215"/>
      <c r="G47" s="78">
        <v>40</v>
      </c>
      <c r="H47" s="79">
        <v>0</v>
      </c>
      <c r="I47" s="79">
        <v>0</v>
      </c>
    </row>
    <row r="48" spans="1:9" ht="12.75" customHeight="1" x14ac:dyDescent="0.2">
      <c r="A48" s="215" t="s">
        <v>44</v>
      </c>
      <c r="B48" s="215"/>
      <c r="C48" s="215"/>
      <c r="D48" s="215"/>
      <c r="E48" s="215"/>
      <c r="F48" s="215"/>
      <c r="G48" s="78">
        <v>41</v>
      </c>
      <c r="H48" s="79">
        <v>0</v>
      </c>
      <c r="I48" s="79">
        <v>0</v>
      </c>
    </row>
    <row r="49" spans="1:9" ht="12.75" customHeight="1" x14ac:dyDescent="0.2">
      <c r="A49" s="215" t="s">
        <v>45</v>
      </c>
      <c r="B49" s="215"/>
      <c r="C49" s="215"/>
      <c r="D49" s="215"/>
      <c r="E49" s="215"/>
      <c r="F49" s="215"/>
      <c r="G49" s="78">
        <v>42</v>
      </c>
      <c r="H49" s="79">
        <v>266312</v>
      </c>
      <c r="I49" s="79">
        <v>307590</v>
      </c>
    </row>
    <row r="50" spans="1:9" ht="12.75" customHeight="1" x14ac:dyDescent="0.2">
      <c r="A50" s="215" t="s">
        <v>46</v>
      </c>
      <c r="B50" s="215"/>
      <c r="C50" s="215"/>
      <c r="D50" s="215"/>
      <c r="E50" s="215"/>
      <c r="F50" s="215"/>
      <c r="G50" s="78">
        <v>43</v>
      </c>
      <c r="H50" s="79">
        <v>0</v>
      </c>
      <c r="I50" s="79">
        <v>0</v>
      </c>
    </row>
    <row r="51" spans="1:9" ht="12.75" customHeight="1" x14ac:dyDescent="0.2">
      <c r="A51" s="215" t="s">
        <v>47</v>
      </c>
      <c r="B51" s="215"/>
      <c r="C51" s="215"/>
      <c r="D51" s="215"/>
      <c r="E51" s="215"/>
      <c r="F51" s="215"/>
      <c r="G51" s="78">
        <v>44</v>
      </c>
      <c r="H51" s="79">
        <v>0</v>
      </c>
      <c r="I51" s="79">
        <v>0</v>
      </c>
    </row>
    <row r="52" spans="1:9" ht="12.75" customHeight="1" x14ac:dyDescent="0.2">
      <c r="A52" s="215" t="s">
        <v>48</v>
      </c>
      <c r="B52" s="215"/>
      <c r="C52" s="215"/>
      <c r="D52" s="215"/>
      <c r="E52" s="215"/>
      <c r="F52" s="215"/>
      <c r="G52" s="78">
        <v>45</v>
      </c>
      <c r="H52" s="79">
        <v>0</v>
      </c>
      <c r="I52" s="79">
        <v>0</v>
      </c>
    </row>
    <row r="53" spans="1:9" ht="12.75" customHeight="1" x14ac:dyDescent="0.2">
      <c r="A53" s="216" t="s">
        <v>49</v>
      </c>
      <c r="B53" s="216"/>
      <c r="C53" s="216"/>
      <c r="D53" s="216"/>
      <c r="E53" s="216"/>
      <c r="F53" s="216"/>
      <c r="G53" s="80">
        <v>46</v>
      </c>
      <c r="H53" s="81">
        <f>SUM(H54:H59)</f>
        <v>3393525</v>
      </c>
      <c r="I53" s="81">
        <f>SUM(I54:I59)</f>
        <v>4019613</v>
      </c>
    </row>
    <row r="54" spans="1:9" ht="12.75" customHeight="1" x14ac:dyDescent="0.2">
      <c r="A54" s="215" t="s">
        <v>50</v>
      </c>
      <c r="B54" s="215"/>
      <c r="C54" s="215"/>
      <c r="D54" s="215"/>
      <c r="E54" s="215"/>
      <c r="F54" s="215"/>
      <c r="G54" s="78">
        <v>47</v>
      </c>
      <c r="H54" s="79">
        <v>0</v>
      </c>
      <c r="I54" s="79">
        <v>0</v>
      </c>
    </row>
    <row r="55" spans="1:9" ht="12.75" customHeight="1" x14ac:dyDescent="0.2">
      <c r="A55" s="215" t="s">
        <v>51</v>
      </c>
      <c r="B55" s="215"/>
      <c r="C55" s="215"/>
      <c r="D55" s="215"/>
      <c r="E55" s="215"/>
      <c r="F55" s="215"/>
      <c r="G55" s="78">
        <v>48</v>
      </c>
      <c r="H55" s="79">
        <v>44</v>
      </c>
      <c r="I55" s="79">
        <v>500</v>
      </c>
    </row>
    <row r="56" spans="1:9" ht="12.75" customHeight="1" x14ac:dyDescent="0.2">
      <c r="A56" s="215" t="s">
        <v>52</v>
      </c>
      <c r="B56" s="215"/>
      <c r="C56" s="215"/>
      <c r="D56" s="215"/>
      <c r="E56" s="215"/>
      <c r="F56" s="215"/>
      <c r="G56" s="78">
        <v>49</v>
      </c>
      <c r="H56" s="79">
        <v>1097740</v>
      </c>
      <c r="I56" s="79">
        <v>1306766</v>
      </c>
    </row>
    <row r="57" spans="1:9" ht="12.75" customHeight="1" x14ac:dyDescent="0.2">
      <c r="A57" s="215" t="s">
        <v>53</v>
      </c>
      <c r="B57" s="215"/>
      <c r="C57" s="215"/>
      <c r="D57" s="215"/>
      <c r="E57" s="215"/>
      <c r="F57" s="215"/>
      <c r="G57" s="78">
        <v>50</v>
      </c>
      <c r="H57" s="79">
        <v>5192</v>
      </c>
      <c r="I57" s="79">
        <v>938</v>
      </c>
    </row>
    <row r="58" spans="1:9" ht="12.75" customHeight="1" x14ac:dyDescent="0.2">
      <c r="A58" s="215" t="s">
        <v>54</v>
      </c>
      <c r="B58" s="215"/>
      <c r="C58" s="215"/>
      <c r="D58" s="215"/>
      <c r="E58" s="215"/>
      <c r="F58" s="215"/>
      <c r="G58" s="78">
        <v>51</v>
      </c>
      <c r="H58" s="79">
        <v>20242</v>
      </c>
      <c r="I58" s="79">
        <v>558059</v>
      </c>
    </row>
    <row r="59" spans="1:9" ht="12.75" customHeight="1" x14ac:dyDescent="0.2">
      <c r="A59" s="215" t="s">
        <v>55</v>
      </c>
      <c r="B59" s="215"/>
      <c r="C59" s="215"/>
      <c r="D59" s="215"/>
      <c r="E59" s="215"/>
      <c r="F59" s="215"/>
      <c r="G59" s="78">
        <v>52</v>
      </c>
      <c r="H59" s="79">
        <v>2270307</v>
      </c>
      <c r="I59" s="79">
        <v>2153350</v>
      </c>
    </row>
    <row r="60" spans="1:9" ht="12.75" customHeight="1" x14ac:dyDescent="0.2">
      <c r="A60" s="216" t="s">
        <v>56</v>
      </c>
      <c r="B60" s="216"/>
      <c r="C60" s="216"/>
      <c r="D60" s="216"/>
      <c r="E60" s="216"/>
      <c r="F60" s="216"/>
      <c r="G60" s="80">
        <v>53</v>
      </c>
      <c r="H60" s="81">
        <f>SUM(H61:H69)</f>
        <v>30036291</v>
      </c>
      <c r="I60" s="81">
        <f>SUM(I61:I69)</f>
        <v>31553426</v>
      </c>
    </row>
    <row r="61" spans="1:9" ht="12.75" customHeight="1" x14ac:dyDescent="0.2">
      <c r="A61" s="215" t="s">
        <v>24</v>
      </c>
      <c r="B61" s="215"/>
      <c r="C61" s="215"/>
      <c r="D61" s="215"/>
      <c r="E61" s="215"/>
      <c r="F61" s="215"/>
      <c r="G61" s="78">
        <v>54</v>
      </c>
      <c r="H61" s="79">
        <v>0</v>
      </c>
      <c r="I61" s="79">
        <v>0</v>
      </c>
    </row>
    <row r="62" spans="1:9" ht="12.75" customHeight="1" x14ac:dyDescent="0.2">
      <c r="A62" s="215" t="s">
        <v>25</v>
      </c>
      <c r="B62" s="215"/>
      <c r="C62" s="215"/>
      <c r="D62" s="215"/>
      <c r="E62" s="215"/>
      <c r="F62" s="215"/>
      <c r="G62" s="78">
        <v>55</v>
      </c>
      <c r="H62" s="79">
        <v>0</v>
      </c>
      <c r="I62" s="79">
        <v>0</v>
      </c>
    </row>
    <row r="63" spans="1:9" ht="12.75" customHeight="1" x14ac:dyDescent="0.2">
      <c r="A63" s="215" t="s">
        <v>26</v>
      </c>
      <c r="B63" s="215"/>
      <c r="C63" s="215"/>
      <c r="D63" s="215"/>
      <c r="E63" s="215"/>
      <c r="F63" s="215"/>
      <c r="G63" s="78">
        <v>56</v>
      </c>
      <c r="H63" s="79">
        <v>0</v>
      </c>
      <c r="I63" s="79">
        <v>0</v>
      </c>
    </row>
    <row r="64" spans="1:9" ht="23.45" customHeight="1" x14ac:dyDescent="0.2">
      <c r="A64" s="215" t="s">
        <v>57</v>
      </c>
      <c r="B64" s="215"/>
      <c r="C64" s="215"/>
      <c r="D64" s="215"/>
      <c r="E64" s="215"/>
      <c r="F64" s="215"/>
      <c r="G64" s="78">
        <v>57</v>
      </c>
      <c r="H64" s="79">
        <v>0</v>
      </c>
      <c r="I64" s="79">
        <v>0</v>
      </c>
    </row>
    <row r="65" spans="1:9" ht="21" customHeight="1" x14ac:dyDescent="0.2">
      <c r="A65" s="215" t="s">
        <v>28</v>
      </c>
      <c r="B65" s="215"/>
      <c r="C65" s="215"/>
      <c r="D65" s="215"/>
      <c r="E65" s="215"/>
      <c r="F65" s="215"/>
      <c r="G65" s="78">
        <v>58</v>
      </c>
      <c r="H65" s="79">
        <v>0</v>
      </c>
      <c r="I65" s="79">
        <v>0</v>
      </c>
    </row>
    <row r="66" spans="1:9" ht="22.9" customHeight="1" x14ac:dyDescent="0.2">
      <c r="A66" s="215" t="s">
        <v>29</v>
      </c>
      <c r="B66" s="215"/>
      <c r="C66" s="215"/>
      <c r="D66" s="215"/>
      <c r="E66" s="215"/>
      <c r="F66" s="215"/>
      <c r="G66" s="78">
        <v>59</v>
      </c>
      <c r="H66" s="79">
        <v>0</v>
      </c>
      <c r="I66" s="79">
        <v>0</v>
      </c>
    </row>
    <row r="67" spans="1:9" ht="12.75" customHeight="1" x14ac:dyDescent="0.2">
      <c r="A67" s="215" t="s">
        <v>30</v>
      </c>
      <c r="B67" s="215"/>
      <c r="C67" s="215"/>
      <c r="D67" s="215"/>
      <c r="E67" s="215"/>
      <c r="F67" s="215"/>
      <c r="G67" s="78">
        <v>60</v>
      </c>
      <c r="H67" s="79">
        <v>21792</v>
      </c>
      <c r="I67" s="79">
        <v>38927</v>
      </c>
    </row>
    <row r="68" spans="1:9" ht="12.75" customHeight="1" x14ac:dyDescent="0.2">
      <c r="A68" s="215" t="s">
        <v>31</v>
      </c>
      <c r="B68" s="215"/>
      <c r="C68" s="215"/>
      <c r="D68" s="215"/>
      <c r="E68" s="215"/>
      <c r="F68" s="215"/>
      <c r="G68" s="78">
        <v>61</v>
      </c>
      <c r="H68" s="79">
        <v>30014499</v>
      </c>
      <c r="I68" s="79">
        <v>31514499</v>
      </c>
    </row>
    <row r="69" spans="1:9" ht="12.75" customHeight="1" x14ac:dyDescent="0.2">
      <c r="A69" s="215" t="s">
        <v>58</v>
      </c>
      <c r="B69" s="215"/>
      <c r="C69" s="215"/>
      <c r="D69" s="215"/>
      <c r="E69" s="215"/>
      <c r="F69" s="215"/>
      <c r="G69" s="78">
        <v>62</v>
      </c>
      <c r="H69" s="79">
        <v>0</v>
      </c>
      <c r="I69" s="79">
        <v>0</v>
      </c>
    </row>
    <row r="70" spans="1:9" ht="12.75" customHeight="1" x14ac:dyDescent="0.2">
      <c r="A70" s="218" t="s">
        <v>59</v>
      </c>
      <c r="B70" s="218"/>
      <c r="C70" s="218"/>
      <c r="D70" s="218"/>
      <c r="E70" s="218"/>
      <c r="F70" s="218"/>
      <c r="G70" s="78">
        <v>63</v>
      </c>
      <c r="H70" s="79">
        <v>6031611</v>
      </c>
      <c r="I70" s="79">
        <v>7108163</v>
      </c>
    </row>
    <row r="71" spans="1:9" ht="12.75" customHeight="1" x14ac:dyDescent="0.2">
      <c r="A71" s="235" t="s">
        <v>60</v>
      </c>
      <c r="B71" s="235"/>
      <c r="C71" s="235"/>
      <c r="D71" s="235"/>
      <c r="E71" s="235"/>
      <c r="F71" s="235"/>
      <c r="G71" s="78">
        <v>64</v>
      </c>
      <c r="H71" s="79">
        <v>447067</v>
      </c>
      <c r="I71" s="79">
        <v>517757</v>
      </c>
    </row>
    <row r="72" spans="1:9" ht="12.75" customHeight="1" x14ac:dyDescent="0.2">
      <c r="A72" s="217" t="s">
        <v>61</v>
      </c>
      <c r="B72" s="217"/>
      <c r="C72" s="217"/>
      <c r="D72" s="217"/>
      <c r="E72" s="217"/>
      <c r="F72" s="217"/>
      <c r="G72" s="80">
        <v>65</v>
      </c>
      <c r="H72" s="81">
        <f>H8+H9+H44+H71</f>
        <v>95526935</v>
      </c>
      <c r="I72" s="81">
        <f>I8+I9+I44+I71</f>
        <v>93375594</v>
      </c>
    </row>
    <row r="73" spans="1:9" ht="12.75" customHeight="1" x14ac:dyDescent="0.2">
      <c r="A73" s="235" t="s">
        <v>62</v>
      </c>
      <c r="B73" s="235"/>
      <c r="C73" s="235"/>
      <c r="D73" s="235"/>
      <c r="E73" s="235"/>
      <c r="F73" s="235"/>
      <c r="G73" s="78">
        <v>66</v>
      </c>
      <c r="H73" s="79">
        <v>0</v>
      </c>
      <c r="I73" s="79">
        <v>0</v>
      </c>
    </row>
    <row r="74" spans="1:9" x14ac:dyDescent="0.2">
      <c r="A74" s="237" t="s">
        <v>63</v>
      </c>
      <c r="B74" s="238"/>
      <c r="C74" s="238"/>
      <c r="D74" s="238"/>
      <c r="E74" s="238"/>
      <c r="F74" s="238"/>
      <c r="G74" s="238"/>
      <c r="H74" s="238"/>
      <c r="I74" s="238"/>
    </row>
    <row r="75" spans="1:9" ht="12.75" customHeight="1" x14ac:dyDescent="0.2">
      <c r="A75" s="217" t="s">
        <v>350</v>
      </c>
      <c r="B75" s="217"/>
      <c r="C75" s="217"/>
      <c r="D75" s="217"/>
      <c r="E75" s="217"/>
      <c r="F75" s="217"/>
      <c r="G75" s="80">
        <v>67</v>
      </c>
      <c r="H75" s="81">
        <f>H76+H77+H78+H84+H85+H91+H94+H97</f>
        <v>71644292</v>
      </c>
      <c r="I75" s="81">
        <f>I76+I77+I78+I84+I85+I91+I94+I97</f>
        <v>70493183</v>
      </c>
    </row>
    <row r="76" spans="1:9" ht="12.75" customHeight="1" x14ac:dyDescent="0.2">
      <c r="A76" s="218" t="s">
        <v>64</v>
      </c>
      <c r="B76" s="218"/>
      <c r="C76" s="218"/>
      <c r="D76" s="218"/>
      <c r="E76" s="218"/>
      <c r="F76" s="218"/>
      <c r="G76" s="78">
        <v>68</v>
      </c>
      <c r="H76" s="82">
        <v>53064702</v>
      </c>
      <c r="I76" s="82">
        <v>53064702</v>
      </c>
    </row>
    <row r="77" spans="1:9" ht="12.75" customHeight="1" x14ac:dyDescent="0.2">
      <c r="A77" s="218" t="s">
        <v>65</v>
      </c>
      <c r="B77" s="218"/>
      <c r="C77" s="218"/>
      <c r="D77" s="218"/>
      <c r="E77" s="218"/>
      <c r="F77" s="218"/>
      <c r="G77" s="78">
        <v>69</v>
      </c>
      <c r="H77" s="82">
        <v>0</v>
      </c>
      <c r="I77" s="82">
        <v>0</v>
      </c>
    </row>
    <row r="78" spans="1:9" ht="12.75" customHeight="1" x14ac:dyDescent="0.2">
      <c r="A78" s="216" t="s">
        <v>66</v>
      </c>
      <c r="B78" s="216"/>
      <c r="C78" s="216"/>
      <c r="D78" s="216"/>
      <c r="E78" s="216"/>
      <c r="F78" s="216"/>
      <c r="G78" s="80">
        <v>70</v>
      </c>
      <c r="H78" s="81">
        <f>SUM(H79:H83)</f>
        <v>2653235</v>
      </c>
      <c r="I78" s="81">
        <f>SUM(I79:I83)</f>
        <v>2653235</v>
      </c>
    </row>
    <row r="79" spans="1:9" ht="12.75" customHeight="1" x14ac:dyDescent="0.2">
      <c r="A79" s="215" t="s">
        <v>67</v>
      </c>
      <c r="B79" s="215"/>
      <c r="C79" s="215"/>
      <c r="D79" s="215"/>
      <c r="E79" s="215"/>
      <c r="F79" s="215"/>
      <c r="G79" s="78">
        <v>71</v>
      </c>
      <c r="H79" s="82">
        <v>2653235</v>
      </c>
      <c r="I79" s="82">
        <v>2653235</v>
      </c>
    </row>
    <row r="80" spans="1:9" ht="12.75" customHeight="1" x14ac:dyDescent="0.2">
      <c r="A80" s="215" t="s">
        <v>68</v>
      </c>
      <c r="B80" s="215"/>
      <c r="C80" s="215"/>
      <c r="D80" s="215"/>
      <c r="E80" s="215"/>
      <c r="F80" s="215"/>
      <c r="G80" s="78">
        <v>72</v>
      </c>
      <c r="H80" s="82">
        <v>0</v>
      </c>
      <c r="I80" s="82">
        <v>0</v>
      </c>
    </row>
    <row r="81" spans="1:9" ht="12.75" customHeight="1" x14ac:dyDescent="0.2">
      <c r="A81" s="215" t="s">
        <v>69</v>
      </c>
      <c r="B81" s="215"/>
      <c r="C81" s="215"/>
      <c r="D81" s="215"/>
      <c r="E81" s="215"/>
      <c r="F81" s="215"/>
      <c r="G81" s="78">
        <v>73</v>
      </c>
      <c r="H81" s="82">
        <v>0</v>
      </c>
      <c r="I81" s="82">
        <v>0</v>
      </c>
    </row>
    <row r="82" spans="1:9" ht="12.75" customHeight="1" x14ac:dyDescent="0.2">
      <c r="A82" s="215" t="s">
        <v>70</v>
      </c>
      <c r="B82" s="215"/>
      <c r="C82" s="215"/>
      <c r="D82" s="215"/>
      <c r="E82" s="215"/>
      <c r="F82" s="215"/>
      <c r="G82" s="78">
        <v>74</v>
      </c>
      <c r="H82" s="82">
        <v>0</v>
      </c>
      <c r="I82" s="82">
        <v>0</v>
      </c>
    </row>
    <row r="83" spans="1:9" ht="12.75" customHeight="1" x14ac:dyDescent="0.2">
      <c r="A83" s="215" t="s">
        <v>71</v>
      </c>
      <c r="B83" s="215"/>
      <c r="C83" s="215"/>
      <c r="D83" s="215"/>
      <c r="E83" s="215"/>
      <c r="F83" s="215"/>
      <c r="G83" s="78">
        <v>75</v>
      </c>
      <c r="H83" s="82">
        <v>0</v>
      </c>
      <c r="I83" s="82">
        <v>0</v>
      </c>
    </row>
    <row r="84" spans="1:9" ht="12.75" customHeight="1" x14ac:dyDescent="0.2">
      <c r="A84" s="218" t="s">
        <v>72</v>
      </c>
      <c r="B84" s="218"/>
      <c r="C84" s="218"/>
      <c r="D84" s="218"/>
      <c r="E84" s="218"/>
      <c r="F84" s="218"/>
      <c r="G84" s="78">
        <v>76</v>
      </c>
      <c r="H84" s="82">
        <v>0</v>
      </c>
      <c r="I84" s="82">
        <v>0</v>
      </c>
    </row>
    <row r="85" spans="1:9" ht="12.75" customHeight="1" x14ac:dyDescent="0.2">
      <c r="A85" s="236" t="s">
        <v>444</v>
      </c>
      <c r="B85" s="236"/>
      <c r="C85" s="236"/>
      <c r="D85" s="236"/>
      <c r="E85" s="236"/>
      <c r="F85" s="236"/>
      <c r="G85" s="80">
        <v>77</v>
      </c>
      <c r="H85" s="81">
        <f>H86+H87+H88+H89+H90</f>
        <v>0</v>
      </c>
      <c r="I85" s="81">
        <f>I86+I87+I88+I89+I90</f>
        <v>0</v>
      </c>
    </row>
    <row r="86" spans="1:9" ht="25.5" customHeight="1" x14ac:dyDescent="0.2">
      <c r="A86" s="215" t="s">
        <v>443</v>
      </c>
      <c r="B86" s="215"/>
      <c r="C86" s="215"/>
      <c r="D86" s="215"/>
      <c r="E86" s="215"/>
      <c r="F86" s="215"/>
      <c r="G86" s="78">
        <v>78</v>
      </c>
      <c r="H86" s="79">
        <v>0</v>
      </c>
      <c r="I86" s="79">
        <v>0</v>
      </c>
    </row>
    <row r="87" spans="1:9" ht="12.75" customHeight="1" x14ac:dyDescent="0.2">
      <c r="A87" s="215" t="s">
        <v>73</v>
      </c>
      <c r="B87" s="215"/>
      <c r="C87" s="215"/>
      <c r="D87" s="215"/>
      <c r="E87" s="215"/>
      <c r="F87" s="215"/>
      <c r="G87" s="78">
        <v>79</v>
      </c>
      <c r="H87" s="79">
        <v>0</v>
      </c>
      <c r="I87" s="79">
        <v>0</v>
      </c>
    </row>
    <row r="88" spans="1:9" ht="12.75" customHeight="1" x14ac:dyDescent="0.2">
      <c r="A88" s="215" t="s">
        <v>74</v>
      </c>
      <c r="B88" s="215"/>
      <c r="C88" s="215"/>
      <c r="D88" s="215"/>
      <c r="E88" s="215"/>
      <c r="F88" s="215"/>
      <c r="G88" s="78">
        <v>80</v>
      </c>
      <c r="H88" s="79">
        <v>0</v>
      </c>
      <c r="I88" s="79">
        <v>0</v>
      </c>
    </row>
    <row r="89" spans="1:9" ht="12.75" customHeight="1" x14ac:dyDescent="0.2">
      <c r="A89" s="215" t="s">
        <v>342</v>
      </c>
      <c r="B89" s="215"/>
      <c r="C89" s="215"/>
      <c r="D89" s="215"/>
      <c r="E89" s="215"/>
      <c r="F89" s="215"/>
      <c r="G89" s="78">
        <v>81</v>
      </c>
      <c r="H89" s="79">
        <v>0</v>
      </c>
      <c r="I89" s="79">
        <v>0</v>
      </c>
    </row>
    <row r="90" spans="1:9" ht="24" customHeight="1" x14ac:dyDescent="0.2">
      <c r="A90" s="215" t="s">
        <v>343</v>
      </c>
      <c r="B90" s="215"/>
      <c r="C90" s="215"/>
      <c r="D90" s="215"/>
      <c r="E90" s="215"/>
      <c r="F90" s="215"/>
      <c r="G90" s="78">
        <v>82</v>
      </c>
      <c r="H90" s="79">
        <v>0</v>
      </c>
      <c r="I90" s="79">
        <v>0</v>
      </c>
    </row>
    <row r="91" spans="1:9" ht="12.75" customHeight="1" x14ac:dyDescent="0.2">
      <c r="A91" s="216" t="s">
        <v>344</v>
      </c>
      <c r="B91" s="216"/>
      <c r="C91" s="216"/>
      <c r="D91" s="216"/>
      <c r="E91" s="216"/>
      <c r="F91" s="216"/>
      <c r="G91" s="80">
        <v>83</v>
      </c>
      <c r="H91" s="81">
        <f>H92-H93</f>
        <v>12947676</v>
      </c>
      <c r="I91" s="81">
        <f>I92-I93</f>
        <v>13883962</v>
      </c>
    </row>
    <row r="92" spans="1:9" ht="12.75" customHeight="1" x14ac:dyDescent="0.2">
      <c r="A92" s="215" t="s">
        <v>75</v>
      </c>
      <c r="B92" s="215"/>
      <c r="C92" s="215"/>
      <c r="D92" s="215"/>
      <c r="E92" s="215"/>
      <c r="F92" s="215"/>
      <c r="G92" s="78">
        <v>84</v>
      </c>
      <c r="H92" s="82">
        <v>12947676</v>
      </c>
      <c r="I92" s="82">
        <v>13883962</v>
      </c>
    </row>
    <row r="93" spans="1:9" ht="12.75" customHeight="1" x14ac:dyDescent="0.2">
      <c r="A93" s="215" t="s">
        <v>76</v>
      </c>
      <c r="B93" s="215"/>
      <c r="C93" s="215"/>
      <c r="D93" s="215"/>
      <c r="E93" s="215"/>
      <c r="F93" s="215"/>
      <c r="G93" s="78">
        <v>85</v>
      </c>
      <c r="H93" s="82">
        <v>0</v>
      </c>
      <c r="I93" s="82">
        <v>0</v>
      </c>
    </row>
    <row r="94" spans="1:9" ht="12.75" customHeight="1" x14ac:dyDescent="0.2">
      <c r="A94" s="216" t="s">
        <v>345</v>
      </c>
      <c r="B94" s="216"/>
      <c r="C94" s="216"/>
      <c r="D94" s="216"/>
      <c r="E94" s="216"/>
      <c r="F94" s="216"/>
      <c r="G94" s="80">
        <v>86</v>
      </c>
      <c r="H94" s="81">
        <f>H95-H96</f>
        <v>2978679</v>
      </c>
      <c r="I94" s="81">
        <f>I95-I96</f>
        <v>891284</v>
      </c>
    </row>
    <row r="95" spans="1:9" ht="12.75" customHeight="1" x14ac:dyDescent="0.2">
      <c r="A95" s="215" t="s">
        <v>77</v>
      </c>
      <c r="B95" s="215"/>
      <c r="C95" s="215"/>
      <c r="D95" s="215"/>
      <c r="E95" s="215"/>
      <c r="F95" s="215"/>
      <c r="G95" s="78">
        <v>87</v>
      </c>
      <c r="H95" s="82">
        <v>2978679</v>
      </c>
      <c r="I95" s="82">
        <v>891284</v>
      </c>
    </row>
    <row r="96" spans="1:9" ht="12.75" customHeight="1" x14ac:dyDescent="0.2">
      <c r="A96" s="215" t="s">
        <v>78</v>
      </c>
      <c r="B96" s="215"/>
      <c r="C96" s="215"/>
      <c r="D96" s="215"/>
      <c r="E96" s="215"/>
      <c r="F96" s="215"/>
      <c r="G96" s="78">
        <v>88</v>
      </c>
      <c r="H96" s="82">
        <v>0</v>
      </c>
      <c r="I96" s="82">
        <v>0</v>
      </c>
    </row>
    <row r="97" spans="1:9" ht="12.75" customHeight="1" x14ac:dyDescent="0.2">
      <c r="A97" s="218" t="s">
        <v>79</v>
      </c>
      <c r="B97" s="218"/>
      <c r="C97" s="218"/>
      <c r="D97" s="218"/>
      <c r="E97" s="218"/>
      <c r="F97" s="218"/>
      <c r="G97" s="78">
        <v>89</v>
      </c>
      <c r="H97" s="82">
        <v>0</v>
      </c>
      <c r="I97" s="82">
        <v>0</v>
      </c>
    </row>
    <row r="98" spans="1:9" ht="12.75" customHeight="1" x14ac:dyDescent="0.2">
      <c r="A98" s="217" t="s">
        <v>346</v>
      </c>
      <c r="B98" s="217"/>
      <c r="C98" s="217"/>
      <c r="D98" s="217"/>
      <c r="E98" s="217"/>
      <c r="F98" s="217"/>
      <c r="G98" s="80">
        <v>90</v>
      </c>
      <c r="H98" s="81">
        <f>SUM(H99:H104)</f>
        <v>306482</v>
      </c>
      <c r="I98" s="81">
        <f>SUM(I99:I104)</f>
        <v>316729</v>
      </c>
    </row>
    <row r="99" spans="1:9" ht="12.75" customHeight="1" x14ac:dyDescent="0.2">
      <c r="A99" s="215" t="s">
        <v>80</v>
      </c>
      <c r="B99" s="215"/>
      <c r="C99" s="215"/>
      <c r="D99" s="215"/>
      <c r="E99" s="215"/>
      <c r="F99" s="215"/>
      <c r="G99" s="78">
        <v>91</v>
      </c>
      <c r="H99" s="82">
        <v>105708</v>
      </c>
      <c r="I99" s="82">
        <v>112488</v>
      </c>
    </row>
    <row r="100" spans="1:9" ht="12.75" customHeight="1" x14ac:dyDescent="0.2">
      <c r="A100" s="215" t="s">
        <v>81</v>
      </c>
      <c r="B100" s="215"/>
      <c r="C100" s="215"/>
      <c r="D100" s="215"/>
      <c r="E100" s="215"/>
      <c r="F100" s="215"/>
      <c r="G100" s="78">
        <v>92</v>
      </c>
      <c r="H100" s="82">
        <v>0</v>
      </c>
      <c r="I100" s="82">
        <v>0</v>
      </c>
    </row>
    <row r="101" spans="1:9" ht="12.75" customHeight="1" x14ac:dyDescent="0.2">
      <c r="A101" s="215" t="s">
        <v>82</v>
      </c>
      <c r="B101" s="215"/>
      <c r="C101" s="215"/>
      <c r="D101" s="215"/>
      <c r="E101" s="215"/>
      <c r="F101" s="215"/>
      <c r="G101" s="78">
        <v>93</v>
      </c>
      <c r="H101" s="82">
        <v>94897</v>
      </c>
      <c r="I101" s="82">
        <v>94897</v>
      </c>
    </row>
    <row r="102" spans="1:9" ht="12.75" customHeight="1" x14ac:dyDescent="0.2">
      <c r="A102" s="215" t="s">
        <v>83</v>
      </c>
      <c r="B102" s="215"/>
      <c r="C102" s="215"/>
      <c r="D102" s="215"/>
      <c r="E102" s="215"/>
      <c r="F102" s="215"/>
      <c r="G102" s="78">
        <v>94</v>
      </c>
      <c r="H102" s="79">
        <v>0</v>
      </c>
      <c r="I102" s="79">
        <v>0</v>
      </c>
    </row>
    <row r="103" spans="1:9" ht="12.75" customHeight="1" x14ac:dyDescent="0.2">
      <c r="A103" s="215" t="s">
        <v>84</v>
      </c>
      <c r="B103" s="215"/>
      <c r="C103" s="215"/>
      <c r="D103" s="215"/>
      <c r="E103" s="215"/>
      <c r="F103" s="215"/>
      <c r="G103" s="78">
        <v>95</v>
      </c>
      <c r="H103" s="79">
        <v>0</v>
      </c>
      <c r="I103" s="79">
        <v>0</v>
      </c>
    </row>
    <row r="104" spans="1:9" ht="12.75" customHeight="1" x14ac:dyDescent="0.2">
      <c r="A104" s="215" t="s">
        <v>85</v>
      </c>
      <c r="B104" s="215"/>
      <c r="C104" s="215"/>
      <c r="D104" s="215"/>
      <c r="E104" s="215"/>
      <c r="F104" s="215"/>
      <c r="G104" s="78">
        <v>96</v>
      </c>
      <c r="H104" s="79">
        <v>105877</v>
      </c>
      <c r="I104" s="79">
        <v>109344</v>
      </c>
    </row>
    <row r="105" spans="1:9" ht="12.75" customHeight="1" x14ac:dyDescent="0.2">
      <c r="A105" s="217" t="s">
        <v>347</v>
      </c>
      <c r="B105" s="217"/>
      <c r="C105" s="217"/>
      <c r="D105" s="217"/>
      <c r="E105" s="217"/>
      <c r="F105" s="217"/>
      <c r="G105" s="80">
        <v>97</v>
      </c>
      <c r="H105" s="81">
        <f>SUM(H106:H116)</f>
        <v>7052704</v>
      </c>
      <c r="I105" s="81">
        <f>SUM(I106:I116)</f>
        <v>5757184</v>
      </c>
    </row>
    <row r="106" spans="1:9" ht="12.75" customHeight="1" x14ac:dyDescent="0.2">
      <c r="A106" s="215" t="s">
        <v>86</v>
      </c>
      <c r="B106" s="215"/>
      <c r="C106" s="215"/>
      <c r="D106" s="215"/>
      <c r="E106" s="215"/>
      <c r="F106" s="215"/>
      <c r="G106" s="78">
        <v>98</v>
      </c>
      <c r="H106" s="83">
        <v>0</v>
      </c>
      <c r="I106" s="83">
        <v>0</v>
      </c>
    </row>
    <row r="107" spans="1:9" ht="12.75" customHeight="1" x14ac:dyDescent="0.2">
      <c r="A107" s="215" t="s">
        <v>87</v>
      </c>
      <c r="B107" s="215"/>
      <c r="C107" s="215"/>
      <c r="D107" s="215"/>
      <c r="E107" s="215"/>
      <c r="F107" s="215"/>
      <c r="G107" s="78">
        <v>99</v>
      </c>
      <c r="H107" s="82">
        <v>0</v>
      </c>
      <c r="I107" s="82">
        <v>0</v>
      </c>
    </row>
    <row r="108" spans="1:9" ht="12.75" customHeight="1" x14ac:dyDescent="0.2">
      <c r="A108" s="215" t="s">
        <v>88</v>
      </c>
      <c r="B108" s="215"/>
      <c r="C108" s="215"/>
      <c r="D108" s="215"/>
      <c r="E108" s="215"/>
      <c r="F108" s="215"/>
      <c r="G108" s="78">
        <v>100</v>
      </c>
      <c r="H108" s="82">
        <v>0</v>
      </c>
      <c r="I108" s="82">
        <v>0</v>
      </c>
    </row>
    <row r="109" spans="1:9" ht="22.15" customHeight="1" x14ac:dyDescent="0.2">
      <c r="A109" s="215" t="s">
        <v>89</v>
      </c>
      <c r="B109" s="215"/>
      <c r="C109" s="215"/>
      <c r="D109" s="215"/>
      <c r="E109" s="215"/>
      <c r="F109" s="215"/>
      <c r="G109" s="78">
        <v>101</v>
      </c>
      <c r="H109" s="82">
        <v>0</v>
      </c>
      <c r="I109" s="82">
        <v>0</v>
      </c>
    </row>
    <row r="110" spans="1:9" ht="12.75" customHeight="1" x14ac:dyDescent="0.2">
      <c r="A110" s="215" t="s">
        <v>90</v>
      </c>
      <c r="B110" s="215"/>
      <c r="C110" s="215"/>
      <c r="D110" s="215"/>
      <c r="E110" s="215"/>
      <c r="F110" s="215"/>
      <c r="G110" s="78">
        <v>102</v>
      </c>
      <c r="H110" s="82">
        <v>0</v>
      </c>
      <c r="I110" s="82">
        <v>0</v>
      </c>
    </row>
    <row r="111" spans="1:9" ht="12.75" customHeight="1" x14ac:dyDescent="0.2">
      <c r="A111" s="215" t="s">
        <v>91</v>
      </c>
      <c r="B111" s="215"/>
      <c r="C111" s="215"/>
      <c r="D111" s="215"/>
      <c r="E111" s="215"/>
      <c r="F111" s="215"/>
      <c r="G111" s="78">
        <v>103</v>
      </c>
      <c r="H111" s="82">
        <v>4973684</v>
      </c>
      <c r="I111" s="82">
        <v>3552632</v>
      </c>
    </row>
    <row r="112" spans="1:9" ht="12.75" customHeight="1" x14ac:dyDescent="0.2">
      <c r="A112" s="215" t="s">
        <v>92</v>
      </c>
      <c r="B112" s="215"/>
      <c r="C112" s="215"/>
      <c r="D112" s="215"/>
      <c r="E112" s="215"/>
      <c r="F112" s="215"/>
      <c r="G112" s="78">
        <v>104</v>
      </c>
      <c r="H112" s="82">
        <v>0</v>
      </c>
      <c r="I112" s="82">
        <v>0</v>
      </c>
    </row>
    <row r="113" spans="1:9" ht="12.75" customHeight="1" x14ac:dyDescent="0.2">
      <c r="A113" s="215" t="s">
        <v>93</v>
      </c>
      <c r="B113" s="215"/>
      <c r="C113" s="215"/>
      <c r="D113" s="215"/>
      <c r="E113" s="215"/>
      <c r="F113" s="215"/>
      <c r="G113" s="78">
        <v>105</v>
      </c>
      <c r="H113" s="83">
        <v>0</v>
      </c>
      <c r="I113" s="83">
        <v>0</v>
      </c>
    </row>
    <row r="114" spans="1:9" ht="12.75" customHeight="1" x14ac:dyDescent="0.2">
      <c r="A114" s="215" t="s">
        <v>94</v>
      </c>
      <c r="B114" s="215"/>
      <c r="C114" s="215"/>
      <c r="D114" s="215"/>
      <c r="E114" s="215"/>
      <c r="F114" s="215"/>
      <c r="G114" s="78">
        <v>106</v>
      </c>
      <c r="H114" s="82">
        <v>0</v>
      </c>
      <c r="I114" s="82">
        <v>0</v>
      </c>
    </row>
    <row r="115" spans="1:9" ht="12.75" customHeight="1" x14ac:dyDescent="0.2">
      <c r="A115" s="215" t="s">
        <v>95</v>
      </c>
      <c r="B115" s="215"/>
      <c r="C115" s="215"/>
      <c r="D115" s="215"/>
      <c r="E115" s="215"/>
      <c r="F115" s="215"/>
      <c r="G115" s="78">
        <v>107</v>
      </c>
      <c r="H115" s="79">
        <v>2079020</v>
      </c>
      <c r="I115" s="79">
        <v>2204552</v>
      </c>
    </row>
    <row r="116" spans="1:9" ht="12.75" customHeight="1" x14ac:dyDescent="0.2">
      <c r="A116" s="215" t="s">
        <v>96</v>
      </c>
      <c r="B116" s="215"/>
      <c r="C116" s="215"/>
      <c r="D116" s="215"/>
      <c r="E116" s="215"/>
      <c r="F116" s="215"/>
      <c r="G116" s="78">
        <v>108</v>
      </c>
      <c r="H116" s="79">
        <v>0</v>
      </c>
      <c r="I116" s="79">
        <v>0</v>
      </c>
    </row>
    <row r="117" spans="1:9" ht="12.75" customHeight="1" x14ac:dyDescent="0.2">
      <c r="A117" s="217" t="s">
        <v>348</v>
      </c>
      <c r="B117" s="217"/>
      <c r="C117" s="217"/>
      <c r="D117" s="217"/>
      <c r="E117" s="217"/>
      <c r="F117" s="217"/>
      <c r="G117" s="80">
        <v>109</v>
      </c>
      <c r="H117" s="81">
        <f>SUM(H118:H131)</f>
        <v>5445388</v>
      </c>
      <c r="I117" s="81">
        <f>SUM(I118:I131)</f>
        <v>7394214</v>
      </c>
    </row>
    <row r="118" spans="1:9" ht="12.75" customHeight="1" x14ac:dyDescent="0.2">
      <c r="A118" s="215" t="s">
        <v>86</v>
      </c>
      <c r="B118" s="215"/>
      <c r="C118" s="215"/>
      <c r="D118" s="215"/>
      <c r="E118" s="215"/>
      <c r="F118" s="215"/>
      <c r="G118" s="78">
        <v>110</v>
      </c>
      <c r="H118" s="82">
        <v>0</v>
      </c>
      <c r="I118" s="82">
        <v>0</v>
      </c>
    </row>
    <row r="119" spans="1:9" ht="12.75" customHeight="1" x14ac:dyDescent="0.2">
      <c r="A119" s="215" t="s">
        <v>87</v>
      </c>
      <c r="B119" s="215"/>
      <c r="C119" s="215"/>
      <c r="D119" s="215"/>
      <c r="E119" s="215"/>
      <c r="F119" s="215"/>
      <c r="G119" s="78">
        <v>111</v>
      </c>
      <c r="H119" s="82">
        <v>0</v>
      </c>
      <c r="I119" s="82">
        <v>0</v>
      </c>
    </row>
    <row r="120" spans="1:9" ht="12.75" customHeight="1" x14ac:dyDescent="0.2">
      <c r="A120" s="215" t="s">
        <v>88</v>
      </c>
      <c r="B120" s="215"/>
      <c r="C120" s="215"/>
      <c r="D120" s="215"/>
      <c r="E120" s="215"/>
      <c r="F120" s="215"/>
      <c r="G120" s="78">
        <v>112</v>
      </c>
      <c r="H120" s="82">
        <v>0</v>
      </c>
      <c r="I120" s="82">
        <v>0</v>
      </c>
    </row>
    <row r="121" spans="1:9" ht="25.9" customHeight="1" x14ac:dyDescent="0.2">
      <c r="A121" s="215" t="s">
        <v>89</v>
      </c>
      <c r="B121" s="215"/>
      <c r="C121" s="215"/>
      <c r="D121" s="215"/>
      <c r="E121" s="215"/>
      <c r="F121" s="215"/>
      <c r="G121" s="78">
        <v>113</v>
      </c>
      <c r="H121" s="82">
        <v>0</v>
      </c>
      <c r="I121" s="82">
        <v>0</v>
      </c>
    </row>
    <row r="122" spans="1:9" ht="12.75" customHeight="1" x14ac:dyDescent="0.2">
      <c r="A122" s="215" t="s">
        <v>90</v>
      </c>
      <c r="B122" s="215"/>
      <c r="C122" s="215"/>
      <c r="D122" s="215"/>
      <c r="E122" s="215"/>
      <c r="F122" s="215"/>
      <c r="G122" s="78">
        <v>114</v>
      </c>
      <c r="H122" s="82">
        <v>0</v>
      </c>
      <c r="I122" s="82">
        <v>0</v>
      </c>
    </row>
    <row r="123" spans="1:9" ht="12.75" customHeight="1" x14ac:dyDescent="0.2">
      <c r="A123" s="215" t="s">
        <v>91</v>
      </c>
      <c r="B123" s="215"/>
      <c r="C123" s="215"/>
      <c r="D123" s="215"/>
      <c r="E123" s="215"/>
      <c r="F123" s="215"/>
      <c r="G123" s="78">
        <v>115</v>
      </c>
      <c r="H123" s="82">
        <v>1421052</v>
      </c>
      <c r="I123" s="82">
        <v>1421052</v>
      </c>
    </row>
    <row r="124" spans="1:9" ht="12.75" customHeight="1" x14ac:dyDescent="0.2">
      <c r="A124" s="215" t="s">
        <v>92</v>
      </c>
      <c r="B124" s="215"/>
      <c r="C124" s="215"/>
      <c r="D124" s="215"/>
      <c r="E124" s="215"/>
      <c r="F124" s="215"/>
      <c r="G124" s="78">
        <v>116</v>
      </c>
      <c r="H124" s="82">
        <v>0</v>
      </c>
      <c r="I124" s="82">
        <v>0</v>
      </c>
    </row>
    <row r="125" spans="1:9" ht="12.75" customHeight="1" x14ac:dyDescent="0.2">
      <c r="A125" s="215" t="s">
        <v>93</v>
      </c>
      <c r="B125" s="215"/>
      <c r="C125" s="215"/>
      <c r="D125" s="215"/>
      <c r="E125" s="215"/>
      <c r="F125" s="215"/>
      <c r="G125" s="78">
        <v>117</v>
      </c>
      <c r="H125" s="82">
        <v>1547003</v>
      </c>
      <c r="I125" s="82">
        <v>1491035</v>
      </c>
    </row>
    <row r="126" spans="1:9" x14ac:dyDescent="0.2">
      <c r="A126" s="215" t="s">
        <v>94</v>
      </c>
      <c r="B126" s="215"/>
      <c r="C126" s="215"/>
      <c r="D126" s="215"/>
      <c r="E126" s="215"/>
      <c r="F126" s="215"/>
      <c r="G126" s="78">
        <v>118</v>
      </c>
      <c r="H126" s="82">
        <v>0</v>
      </c>
      <c r="I126" s="82">
        <v>0</v>
      </c>
    </row>
    <row r="127" spans="1:9" x14ac:dyDescent="0.2">
      <c r="A127" s="215" t="s">
        <v>97</v>
      </c>
      <c r="B127" s="215"/>
      <c r="C127" s="215"/>
      <c r="D127" s="215"/>
      <c r="E127" s="215"/>
      <c r="F127" s="215"/>
      <c r="G127" s="78">
        <v>119</v>
      </c>
      <c r="H127" s="82">
        <v>538077</v>
      </c>
      <c r="I127" s="82">
        <v>673870</v>
      </c>
    </row>
    <row r="128" spans="1:9" x14ac:dyDescent="0.2">
      <c r="A128" s="215" t="s">
        <v>98</v>
      </c>
      <c r="B128" s="215"/>
      <c r="C128" s="215"/>
      <c r="D128" s="215"/>
      <c r="E128" s="215"/>
      <c r="F128" s="215"/>
      <c r="G128" s="78">
        <v>120</v>
      </c>
      <c r="H128" s="82">
        <v>23492</v>
      </c>
      <c r="I128" s="82">
        <v>1857572</v>
      </c>
    </row>
    <row r="129" spans="1:9" x14ac:dyDescent="0.2">
      <c r="A129" s="215" t="s">
        <v>99</v>
      </c>
      <c r="B129" s="215"/>
      <c r="C129" s="215"/>
      <c r="D129" s="215"/>
      <c r="E129" s="215"/>
      <c r="F129" s="215"/>
      <c r="G129" s="78">
        <v>121</v>
      </c>
      <c r="H129" s="82">
        <v>71820</v>
      </c>
      <c r="I129" s="82">
        <v>76860</v>
      </c>
    </row>
    <row r="130" spans="1:9" x14ac:dyDescent="0.2">
      <c r="A130" s="215" t="s">
        <v>100</v>
      </c>
      <c r="B130" s="215"/>
      <c r="C130" s="215"/>
      <c r="D130" s="215"/>
      <c r="E130" s="215"/>
      <c r="F130" s="215"/>
      <c r="G130" s="78">
        <v>122</v>
      </c>
      <c r="H130" s="79">
        <v>0</v>
      </c>
      <c r="I130" s="79">
        <v>0</v>
      </c>
    </row>
    <row r="131" spans="1:9" x14ac:dyDescent="0.2">
      <c r="A131" s="215" t="s">
        <v>101</v>
      </c>
      <c r="B131" s="215"/>
      <c r="C131" s="215"/>
      <c r="D131" s="215"/>
      <c r="E131" s="215"/>
      <c r="F131" s="215"/>
      <c r="G131" s="78">
        <v>123</v>
      </c>
      <c r="H131" s="79">
        <v>1843944</v>
      </c>
      <c r="I131" s="79">
        <v>1873825</v>
      </c>
    </row>
    <row r="132" spans="1:9" ht="22.15" customHeight="1" x14ac:dyDescent="0.2">
      <c r="A132" s="235" t="s">
        <v>102</v>
      </c>
      <c r="B132" s="235"/>
      <c r="C132" s="235"/>
      <c r="D132" s="235"/>
      <c r="E132" s="235"/>
      <c r="F132" s="235"/>
      <c r="G132" s="78">
        <v>124</v>
      </c>
      <c r="H132" s="79">
        <v>11078069</v>
      </c>
      <c r="I132" s="79">
        <v>9414284</v>
      </c>
    </row>
    <row r="133" spans="1:9" x14ac:dyDescent="0.2">
      <c r="A133" s="217" t="s">
        <v>349</v>
      </c>
      <c r="B133" s="217"/>
      <c r="C133" s="217"/>
      <c r="D133" s="217"/>
      <c r="E133" s="217"/>
      <c r="F133" s="217"/>
      <c r="G133" s="80">
        <v>125</v>
      </c>
      <c r="H133" s="81">
        <f>H75+H98+H105+H117+H132</f>
        <v>95526935</v>
      </c>
      <c r="I133" s="81">
        <f>I75+I98+I105+I117+I132</f>
        <v>93375594</v>
      </c>
    </row>
    <row r="134" spans="1:9" x14ac:dyDescent="0.2">
      <c r="A134" s="235" t="s">
        <v>103</v>
      </c>
      <c r="B134" s="235"/>
      <c r="C134" s="235"/>
      <c r="D134" s="235"/>
      <c r="E134" s="235"/>
      <c r="F134" s="235"/>
      <c r="G134" s="78">
        <v>126</v>
      </c>
      <c r="H134" s="79">
        <v>0</v>
      </c>
      <c r="I134" s="79">
        <v>0</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rintOptions horizontalCentered="1"/>
  <pageMargins left="0.74803149606299213" right="0.74803149606299213" top="0.98425196850393704" bottom="0.78740157480314965" header="0.51181102362204722" footer="0.51181102362204722"/>
  <pageSetup paperSize="9" scale="69" fitToHeight="0"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topLeftCell="A67" zoomScaleNormal="100" zoomScaleSheetLayoutView="110" workbookViewId="0">
      <selection activeCell="R28" sqref="R28"/>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46" t="s">
        <v>105</v>
      </c>
      <c r="B1" s="220"/>
      <c r="C1" s="220"/>
      <c r="D1" s="220"/>
      <c r="E1" s="220"/>
      <c r="F1" s="220"/>
      <c r="G1" s="220"/>
      <c r="H1" s="220"/>
      <c r="I1" s="220"/>
    </row>
    <row r="2" spans="1:9" x14ac:dyDescent="0.2">
      <c r="A2" s="245" t="s">
        <v>523</v>
      </c>
      <c r="B2" s="222"/>
      <c r="C2" s="222"/>
      <c r="D2" s="222"/>
      <c r="E2" s="222"/>
      <c r="F2" s="222"/>
      <c r="G2" s="222"/>
      <c r="H2" s="222"/>
      <c r="I2" s="222"/>
    </row>
    <row r="3" spans="1:9" x14ac:dyDescent="0.2">
      <c r="A3" s="254" t="s">
        <v>445</v>
      </c>
      <c r="B3" s="255"/>
      <c r="C3" s="255"/>
      <c r="D3" s="255"/>
      <c r="E3" s="255"/>
      <c r="F3" s="255"/>
      <c r="G3" s="255"/>
      <c r="H3" s="255"/>
      <c r="I3" s="255"/>
    </row>
    <row r="4" spans="1:9" x14ac:dyDescent="0.2">
      <c r="A4" s="244" t="s">
        <v>459</v>
      </c>
      <c r="B4" s="225"/>
      <c r="C4" s="225"/>
      <c r="D4" s="225"/>
      <c r="E4" s="225"/>
      <c r="F4" s="225"/>
      <c r="G4" s="225"/>
      <c r="H4" s="225"/>
      <c r="I4" s="226"/>
    </row>
    <row r="5" spans="1:9" ht="23.25" x14ac:dyDescent="0.2">
      <c r="A5" s="240" t="s">
        <v>2</v>
      </c>
      <c r="B5" s="241"/>
      <c r="C5" s="241"/>
      <c r="D5" s="241"/>
      <c r="E5" s="241"/>
      <c r="F5" s="241"/>
      <c r="G5" s="84" t="s">
        <v>106</v>
      </c>
      <c r="H5" s="85" t="s">
        <v>294</v>
      </c>
      <c r="I5" s="85" t="s">
        <v>278</v>
      </c>
    </row>
    <row r="6" spans="1:9" x14ac:dyDescent="0.2">
      <c r="A6" s="242">
        <v>1</v>
      </c>
      <c r="B6" s="243"/>
      <c r="C6" s="243"/>
      <c r="D6" s="243"/>
      <c r="E6" s="243"/>
      <c r="F6" s="243"/>
      <c r="G6" s="86">
        <v>2</v>
      </c>
      <c r="H6" s="85">
        <v>3</v>
      </c>
      <c r="I6" s="85">
        <v>4</v>
      </c>
    </row>
    <row r="7" spans="1:9" x14ac:dyDescent="0.2">
      <c r="A7" s="217" t="s">
        <v>365</v>
      </c>
      <c r="B7" s="217"/>
      <c r="C7" s="217"/>
      <c r="D7" s="217"/>
      <c r="E7" s="217"/>
      <c r="F7" s="217"/>
      <c r="G7" s="80">
        <v>1</v>
      </c>
      <c r="H7" s="81">
        <f>SUM(H8:H12)</f>
        <v>35921149</v>
      </c>
      <c r="I7" s="81">
        <f>SUM(I8:I12)</f>
        <v>38135427</v>
      </c>
    </row>
    <row r="8" spans="1:9" x14ac:dyDescent="0.2">
      <c r="A8" s="215" t="s">
        <v>118</v>
      </c>
      <c r="B8" s="215"/>
      <c r="C8" s="215"/>
      <c r="D8" s="215"/>
      <c r="E8" s="215"/>
      <c r="F8" s="215"/>
      <c r="G8" s="78">
        <v>2</v>
      </c>
      <c r="H8" s="79">
        <v>0</v>
      </c>
      <c r="I8" s="79">
        <v>0</v>
      </c>
    </row>
    <row r="9" spans="1:9" x14ac:dyDescent="0.2">
      <c r="A9" s="215" t="s">
        <v>119</v>
      </c>
      <c r="B9" s="215"/>
      <c r="C9" s="215"/>
      <c r="D9" s="215"/>
      <c r="E9" s="215"/>
      <c r="F9" s="215"/>
      <c r="G9" s="78">
        <v>3</v>
      </c>
      <c r="H9" s="79">
        <v>34572872</v>
      </c>
      <c r="I9" s="79">
        <v>37086453</v>
      </c>
    </row>
    <row r="10" spans="1:9" x14ac:dyDescent="0.2">
      <c r="A10" s="215" t="s">
        <v>120</v>
      </c>
      <c r="B10" s="215"/>
      <c r="C10" s="215"/>
      <c r="D10" s="215"/>
      <c r="E10" s="215"/>
      <c r="F10" s="215"/>
      <c r="G10" s="78">
        <v>4</v>
      </c>
      <c r="H10" s="79">
        <v>0</v>
      </c>
      <c r="I10" s="79">
        <v>0</v>
      </c>
    </row>
    <row r="11" spans="1:9" x14ac:dyDescent="0.2">
      <c r="A11" s="215" t="s">
        <v>121</v>
      </c>
      <c r="B11" s="215"/>
      <c r="C11" s="215"/>
      <c r="D11" s="215"/>
      <c r="E11" s="215"/>
      <c r="F11" s="215"/>
      <c r="G11" s="78">
        <v>5</v>
      </c>
      <c r="H11" s="79">
        <v>0</v>
      </c>
      <c r="I11" s="79">
        <v>0</v>
      </c>
    </row>
    <row r="12" spans="1:9" x14ac:dyDescent="0.2">
      <c r="A12" s="215" t="s">
        <v>122</v>
      </c>
      <c r="B12" s="215"/>
      <c r="C12" s="215"/>
      <c r="D12" s="215"/>
      <c r="E12" s="215"/>
      <c r="F12" s="215"/>
      <c r="G12" s="78">
        <v>6</v>
      </c>
      <c r="H12" s="79">
        <v>1348277</v>
      </c>
      <c r="I12" s="79">
        <v>1048974</v>
      </c>
    </row>
    <row r="13" spans="1:9" ht="16.5" customHeight="1" x14ac:dyDescent="0.2">
      <c r="A13" s="217" t="s">
        <v>366</v>
      </c>
      <c r="B13" s="217"/>
      <c r="C13" s="217"/>
      <c r="D13" s="217"/>
      <c r="E13" s="217"/>
      <c r="F13" s="217"/>
      <c r="G13" s="80">
        <v>7</v>
      </c>
      <c r="H13" s="81">
        <f>H14+H15+H19+H23+H24+H25+H28+H35</f>
        <v>32444836</v>
      </c>
      <c r="I13" s="81">
        <f>I14+I15+I19+I23+I24+I25+I28+I35</f>
        <v>37509951</v>
      </c>
    </row>
    <row r="14" spans="1:9" x14ac:dyDescent="0.2">
      <c r="A14" s="215" t="s">
        <v>107</v>
      </c>
      <c r="B14" s="215"/>
      <c r="C14" s="215"/>
      <c r="D14" s="215"/>
      <c r="E14" s="215"/>
      <c r="F14" s="215"/>
      <c r="G14" s="78">
        <v>8</v>
      </c>
      <c r="H14" s="79">
        <v>0</v>
      </c>
      <c r="I14" s="79">
        <v>0</v>
      </c>
    </row>
    <row r="15" spans="1:9" x14ac:dyDescent="0.2">
      <c r="A15" s="253" t="s">
        <v>437</v>
      </c>
      <c r="B15" s="253"/>
      <c r="C15" s="253"/>
      <c r="D15" s="253"/>
      <c r="E15" s="253"/>
      <c r="F15" s="253"/>
      <c r="G15" s="80">
        <v>9</v>
      </c>
      <c r="H15" s="81">
        <f>SUM(H16:H18)</f>
        <v>9530896</v>
      </c>
      <c r="I15" s="81">
        <f>SUM(I16:I18)</f>
        <v>10759956</v>
      </c>
    </row>
    <row r="16" spans="1:9" x14ac:dyDescent="0.2">
      <c r="A16" s="247" t="s">
        <v>123</v>
      </c>
      <c r="B16" s="247"/>
      <c r="C16" s="247"/>
      <c r="D16" s="247"/>
      <c r="E16" s="247"/>
      <c r="F16" s="247"/>
      <c r="G16" s="78">
        <v>10</v>
      </c>
      <c r="H16" s="79">
        <v>2597891</v>
      </c>
      <c r="I16" s="79">
        <v>2681413</v>
      </c>
    </row>
    <row r="17" spans="1:9" x14ac:dyDescent="0.2">
      <c r="A17" s="247" t="s">
        <v>124</v>
      </c>
      <c r="B17" s="247"/>
      <c r="C17" s="247"/>
      <c r="D17" s="247"/>
      <c r="E17" s="247"/>
      <c r="F17" s="247"/>
      <c r="G17" s="78">
        <v>11</v>
      </c>
      <c r="H17" s="79">
        <v>50389</v>
      </c>
      <c r="I17" s="79">
        <v>47264</v>
      </c>
    </row>
    <row r="18" spans="1:9" x14ac:dyDescent="0.2">
      <c r="A18" s="247" t="s">
        <v>125</v>
      </c>
      <c r="B18" s="247"/>
      <c r="C18" s="247"/>
      <c r="D18" s="247"/>
      <c r="E18" s="247"/>
      <c r="F18" s="247"/>
      <c r="G18" s="78">
        <v>12</v>
      </c>
      <c r="H18" s="79">
        <v>6882616</v>
      </c>
      <c r="I18" s="79">
        <v>8031279</v>
      </c>
    </row>
    <row r="19" spans="1:9" x14ac:dyDescent="0.2">
      <c r="A19" s="253" t="s">
        <v>438</v>
      </c>
      <c r="B19" s="253"/>
      <c r="C19" s="253"/>
      <c r="D19" s="253"/>
      <c r="E19" s="253"/>
      <c r="F19" s="253"/>
      <c r="G19" s="80">
        <v>13</v>
      </c>
      <c r="H19" s="81">
        <f>SUM(H20:H22)</f>
        <v>9789337</v>
      </c>
      <c r="I19" s="81">
        <f>SUM(I20:I22)</f>
        <v>12472365</v>
      </c>
    </row>
    <row r="20" spans="1:9" x14ac:dyDescent="0.2">
      <c r="A20" s="247" t="s">
        <v>108</v>
      </c>
      <c r="B20" s="247"/>
      <c r="C20" s="247"/>
      <c r="D20" s="247"/>
      <c r="E20" s="247"/>
      <c r="F20" s="247"/>
      <c r="G20" s="78">
        <v>14</v>
      </c>
      <c r="H20" s="79">
        <v>5959100</v>
      </c>
      <c r="I20" s="79">
        <v>7506339</v>
      </c>
    </row>
    <row r="21" spans="1:9" x14ac:dyDescent="0.2">
      <c r="A21" s="247" t="s">
        <v>109</v>
      </c>
      <c r="B21" s="247"/>
      <c r="C21" s="247"/>
      <c r="D21" s="247"/>
      <c r="E21" s="247"/>
      <c r="F21" s="247"/>
      <c r="G21" s="78">
        <v>15</v>
      </c>
      <c r="H21" s="79">
        <v>2479730</v>
      </c>
      <c r="I21" s="79">
        <v>3259920</v>
      </c>
    </row>
    <row r="22" spans="1:9" x14ac:dyDescent="0.2">
      <c r="A22" s="247" t="s">
        <v>110</v>
      </c>
      <c r="B22" s="247"/>
      <c r="C22" s="247"/>
      <c r="D22" s="247"/>
      <c r="E22" s="247"/>
      <c r="F22" s="247"/>
      <c r="G22" s="78">
        <v>16</v>
      </c>
      <c r="H22" s="79">
        <v>1350507</v>
      </c>
      <c r="I22" s="79">
        <v>1706106</v>
      </c>
    </row>
    <row r="23" spans="1:9" x14ac:dyDescent="0.2">
      <c r="A23" s="215" t="s">
        <v>111</v>
      </c>
      <c r="B23" s="215"/>
      <c r="C23" s="215"/>
      <c r="D23" s="215"/>
      <c r="E23" s="215"/>
      <c r="F23" s="215"/>
      <c r="G23" s="78">
        <v>17</v>
      </c>
      <c r="H23" s="79">
        <v>9367654</v>
      </c>
      <c r="I23" s="79">
        <v>9271158</v>
      </c>
    </row>
    <row r="24" spans="1:9" x14ac:dyDescent="0.2">
      <c r="A24" s="215" t="s">
        <v>112</v>
      </c>
      <c r="B24" s="215"/>
      <c r="C24" s="215"/>
      <c r="D24" s="215"/>
      <c r="E24" s="215"/>
      <c r="F24" s="215"/>
      <c r="G24" s="78">
        <v>18</v>
      </c>
      <c r="H24" s="79">
        <v>2841213</v>
      </c>
      <c r="I24" s="79">
        <v>3207935</v>
      </c>
    </row>
    <row r="25" spans="1:9" x14ac:dyDescent="0.2">
      <c r="A25" s="253" t="s">
        <v>439</v>
      </c>
      <c r="B25" s="253"/>
      <c r="C25" s="253"/>
      <c r="D25" s="253"/>
      <c r="E25" s="253"/>
      <c r="F25" s="253"/>
      <c r="G25" s="80">
        <v>19</v>
      </c>
      <c r="H25" s="81">
        <f>H26+H27</f>
        <v>124400</v>
      </c>
      <c r="I25" s="81">
        <f>I26+I27</f>
        <v>568956</v>
      </c>
    </row>
    <row r="26" spans="1:9" x14ac:dyDescent="0.2">
      <c r="A26" s="247" t="s">
        <v>126</v>
      </c>
      <c r="B26" s="247"/>
      <c r="C26" s="247"/>
      <c r="D26" s="247"/>
      <c r="E26" s="247"/>
      <c r="F26" s="247"/>
      <c r="G26" s="78">
        <v>20</v>
      </c>
      <c r="H26" s="79">
        <v>6570</v>
      </c>
      <c r="I26" s="79">
        <v>211731</v>
      </c>
    </row>
    <row r="27" spans="1:9" x14ac:dyDescent="0.2">
      <c r="A27" s="247" t="s">
        <v>127</v>
      </c>
      <c r="B27" s="247"/>
      <c r="C27" s="247"/>
      <c r="D27" s="247"/>
      <c r="E27" s="247"/>
      <c r="F27" s="247"/>
      <c r="G27" s="78">
        <v>21</v>
      </c>
      <c r="H27" s="79">
        <v>117830</v>
      </c>
      <c r="I27" s="79">
        <v>357225</v>
      </c>
    </row>
    <row r="28" spans="1:9" x14ac:dyDescent="0.2">
      <c r="A28" s="253" t="s">
        <v>440</v>
      </c>
      <c r="B28" s="253"/>
      <c r="C28" s="253"/>
      <c r="D28" s="253"/>
      <c r="E28" s="253"/>
      <c r="F28" s="253"/>
      <c r="G28" s="80">
        <v>22</v>
      </c>
      <c r="H28" s="81">
        <f>SUM(H29:H34)</f>
        <v>435841</v>
      </c>
      <c r="I28" s="81">
        <f>SUM(I29:I34)</f>
        <v>561932</v>
      </c>
    </row>
    <row r="29" spans="1:9" x14ac:dyDescent="0.2">
      <c r="A29" s="247" t="s">
        <v>128</v>
      </c>
      <c r="B29" s="247"/>
      <c r="C29" s="247"/>
      <c r="D29" s="247"/>
      <c r="E29" s="247"/>
      <c r="F29" s="247"/>
      <c r="G29" s="78">
        <v>23</v>
      </c>
      <c r="H29" s="79">
        <v>22154</v>
      </c>
      <c r="I29" s="79">
        <v>23672</v>
      </c>
    </row>
    <row r="30" spans="1:9" x14ac:dyDescent="0.2">
      <c r="A30" s="247" t="s">
        <v>129</v>
      </c>
      <c r="B30" s="247"/>
      <c r="C30" s="247"/>
      <c r="D30" s="247"/>
      <c r="E30" s="247"/>
      <c r="F30" s="247"/>
      <c r="G30" s="78">
        <v>24</v>
      </c>
      <c r="H30" s="79">
        <v>0</v>
      </c>
      <c r="I30" s="79">
        <v>0</v>
      </c>
    </row>
    <row r="31" spans="1:9" x14ac:dyDescent="0.2">
      <c r="A31" s="247" t="s">
        <v>130</v>
      </c>
      <c r="B31" s="247"/>
      <c r="C31" s="247"/>
      <c r="D31" s="247"/>
      <c r="E31" s="247"/>
      <c r="F31" s="247"/>
      <c r="G31" s="78">
        <v>25</v>
      </c>
      <c r="H31" s="79">
        <v>6683</v>
      </c>
      <c r="I31" s="79">
        <v>31639</v>
      </c>
    </row>
    <row r="32" spans="1:9" x14ac:dyDescent="0.2">
      <c r="A32" s="247" t="s">
        <v>131</v>
      </c>
      <c r="B32" s="247"/>
      <c r="C32" s="247"/>
      <c r="D32" s="247"/>
      <c r="E32" s="247"/>
      <c r="F32" s="247"/>
      <c r="G32" s="78">
        <v>26</v>
      </c>
      <c r="H32" s="79">
        <v>0</v>
      </c>
      <c r="I32" s="79">
        <v>0</v>
      </c>
    </row>
    <row r="33" spans="1:9" x14ac:dyDescent="0.2">
      <c r="A33" s="247" t="s">
        <v>132</v>
      </c>
      <c r="B33" s="247"/>
      <c r="C33" s="247"/>
      <c r="D33" s="247"/>
      <c r="E33" s="247"/>
      <c r="F33" s="247"/>
      <c r="G33" s="78">
        <v>27</v>
      </c>
      <c r="H33" s="79">
        <v>0</v>
      </c>
      <c r="I33" s="79">
        <v>0</v>
      </c>
    </row>
    <row r="34" spans="1:9" x14ac:dyDescent="0.2">
      <c r="A34" s="247" t="s">
        <v>133</v>
      </c>
      <c r="B34" s="247"/>
      <c r="C34" s="247"/>
      <c r="D34" s="247"/>
      <c r="E34" s="247"/>
      <c r="F34" s="247"/>
      <c r="G34" s="78">
        <v>28</v>
      </c>
      <c r="H34" s="79">
        <v>407004</v>
      </c>
      <c r="I34" s="79">
        <v>506621</v>
      </c>
    </row>
    <row r="35" spans="1:9" x14ac:dyDescent="0.2">
      <c r="A35" s="215" t="s">
        <v>113</v>
      </c>
      <c r="B35" s="215"/>
      <c r="C35" s="215"/>
      <c r="D35" s="215"/>
      <c r="E35" s="215"/>
      <c r="F35" s="215"/>
      <c r="G35" s="78">
        <v>29</v>
      </c>
      <c r="H35" s="79">
        <v>355495</v>
      </c>
      <c r="I35" s="79">
        <v>667649</v>
      </c>
    </row>
    <row r="36" spans="1:9" x14ac:dyDescent="0.2">
      <c r="A36" s="217" t="s">
        <v>367</v>
      </c>
      <c r="B36" s="217"/>
      <c r="C36" s="217"/>
      <c r="D36" s="217"/>
      <c r="E36" s="217"/>
      <c r="F36" s="217"/>
      <c r="G36" s="80">
        <v>30</v>
      </c>
      <c r="H36" s="81">
        <f>SUM(H37:H46)</f>
        <v>534904</v>
      </c>
      <c r="I36" s="81">
        <f>SUM(I37:I46)</f>
        <v>952161</v>
      </c>
    </row>
    <row r="37" spans="1:9" x14ac:dyDescent="0.2">
      <c r="A37" s="215" t="s">
        <v>134</v>
      </c>
      <c r="B37" s="215"/>
      <c r="C37" s="215"/>
      <c r="D37" s="215"/>
      <c r="E37" s="215"/>
      <c r="F37" s="215"/>
      <c r="G37" s="78">
        <v>31</v>
      </c>
      <c r="H37" s="79">
        <v>0</v>
      </c>
      <c r="I37" s="79">
        <v>0</v>
      </c>
    </row>
    <row r="38" spans="1:9" ht="25.15" customHeight="1" x14ac:dyDescent="0.2">
      <c r="A38" s="215" t="s">
        <v>135</v>
      </c>
      <c r="B38" s="215"/>
      <c r="C38" s="215"/>
      <c r="D38" s="215"/>
      <c r="E38" s="215"/>
      <c r="F38" s="215"/>
      <c r="G38" s="78">
        <v>32</v>
      </c>
      <c r="H38" s="79">
        <v>2408</v>
      </c>
      <c r="I38" s="79">
        <v>1995</v>
      </c>
    </row>
    <row r="39" spans="1:9" ht="28.15" customHeight="1" x14ac:dyDescent="0.2">
      <c r="A39" s="215" t="s">
        <v>136</v>
      </c>
      <c r="B39" s="215"/>
      <c r="C39" s="215"/>
      <c r="D39" s="215"/>
      <c r="E39" s="215"/>
      <c r="F39" s="215"/>
      <c r="G39" s="78">
        <v>33</v>
      </c>
      <c r="H39" s="79">
        <v>0</v>
      </c>
      <c r="I39" s="79">
        <v>0</v>
      </c>
    </row>
    <row r="40" spans="1:9" ht="28.15" customHeight="1" x14ac:dyDescent="0.2">
      <c r="A40" s="215" t="s">
        <v>137</v>
      </c>
      <c r="B40" s="215"/>
      <c r="C40" s="215"/>
      <c r="D40" s="215"/>
      <c r="E40" s="215"/>
      <c r="F40" s="215"/>
      <c r="G40" s="78">
        <v>34</v>
      </c>
      <c r="H40" s="79">
        <v>0</v>
      </c>
      <c r="I40" s="79">
        <v>0</v>
      </c>
    </row>
    <row r="41" spans="1:9" ht="22.9" customHeight="1" x14ac:dyDescent="0.2">
      <c r="A41" s="215" t="s">
        <v>138</v>
      </c>
      <c r="B41" s="215"/>
      <c r="C41" s="215"/>
      <c r="D41" s="215"/>
      <c r="E41" s="215"/>
      <c r="F41" s="215"/>
      <c r="G41" s="78">
        <v>35</v>
      </c>
      <c r="H41" s="79">
        <v>0</v>
      </c>
      <c r="I41" s="79">
        <v>0</v>
      </c>
    </row>
    <row r="42" spans="1:9" x14ac:dyDescent="0.2">
      <c r="A42" s="215" t="s">
        <v>139</v>
      </c>
      <c r="B42" s="215"/>
      <c r="C42" s="215"/>
      <c r="D42" s="215"/>
      <c r="E42" s="215"/>
      <c r="F42" s="215"/>
      <c r="G42" s="78">
        <v>36</v>
      </c>
      <c r="H42" s="79">
        <v>0</v>
      </c>
      <c r="I42" s="79">
        <v>0</v>
      </c>
    </row>
    <row r="43" spans="1:9" x14ac:dyDescent="0.2">
      <c r="A43" s="215" t="s">
        <v>140</v>
      </c>
      <c r="B43" s="215"/>
      <c r="C43" s="215"/>
      <c r="D43" s="215"/>
      <c r="E43" s="215"/>
      <c r="F43" s="215"/>
      <c r="G43" s="78">
        <v>37</v>
      </c>
      <c r="H43" s="79">
        <v>507067</v>
      </c>
      <c r="I43" s="79">
        <v>911271</v>
      </c>
    </row>
    <row r="44" spans="1:9" x14ac:dyDescent="0.2">
      <c r="A44" s="215" t="s">
        <v>141</v>
      </c>
      <c r="B44" s="215"/>
      <c r="C44" s="215"/>
      <c r="D44" s="215"/>
      <c r="E44" s="215"/>
      <c r="F44" s="215"/>
      <c r="G44" s="78">
        <v>38</v>
      </c>
      <c r="H44" s="79">
        <v>16234</v>
      </c>
      <c r="I44" s="79">
        <v>21760</v>
      </c>
    </row>
    <row r="45" spans="1:9" x14ac:dyDescent="0.2">
      <c r="A45" s="215" t="s">
        <v>142</v>
      </c>
      <c r="B45" s="215"/>
      <c r="C45" s="215"/>
      <c r="D45" s="215"/>
      <c r="E45" s="215"/>
      <c r="F45" s="215"/>
      <c r="G45" s="78">
        <v>39</v>
      </c>
      <c r="H45" s="79">
        <v>9195</v>
      </c>
      <c r="I45" s="79">
        <v>17135</v>
      </c>
    </row>
    <row r="46" spans="1:9" x14ac:dyDescent="0.2">
      <c r="A46" s="215" t="s">
        <v>143</v>
      </c>
      <c r="B46" s="215"/>
      <c r="C46" s="215"/>
      <c r="D46" s="215"/>
      <c r="E46" s="215"/>
      <c r="F46" s="215"/>
      <c r="G46" s="78">
        <v>40</v>
      </c>
      <c r="H46" s="79">
        <v>0</v>
      </c>
      <c r="I46" s="79">
        <v>0</v>
      </c>
    </row>
    <row r="47" spans="1:9" x14ac:dyDescent="0.2">
      <c r="A47" s="217" t="s">
        <v>368</v>
      </c>
      <c r="B47" s="217"/>
      <c r="C47" s="217"/>
      <c r="D47" s="217"/>
      <c r="E47" s="217"/>
      <c r="F47" s="217"/>
      <c r="G47" s="80">
        <v>41</v>
      </c>
      <c r="H47" s="81">
        <f>SUM(H48:H54)</f>
        <v>99218</v>
      </c>
      <c r="I47" s="81">
        <f>SUM(I48:I54)</f>
        <v>204825</v>
      </c>
    </row>
    <row r="48" spans="1:9" ht="23.45" customHeight="1" x14ac:dyDescent="0.2">
      <c r="A48" s="215" t="s">
        <v>144</v>
      </c>
      <c r="B48" s="215"/>
      <c r="C48" s="215"/>
      <c r="D48" s="215"/>
      <c r="E48" s="215"/>
      <c r="F48" s="215"/>
      <c r="G48" s="78">
        <v>42</v>
      </c>
      <c r="H48" s="79">
        <v>0</v>
      </c>
      <c r="I48" s="79">
        <v>0</v>
      </c>
    </row>
    <row r="49" spans="1:9" x14ac:dyDescent="0.2">
      <c r="A49" s="239" t="s">
        <v>145</v>
      </c>
      <c r="B49" s="239"/>
      <c r="C49" s="239"/>
      <c r="D49" s="239"/>
      <c r="E49" s="239"/>
      <c r="F49" s="239"/>
      <c r="G49" s="78">
        <v>43</v>
      </c>
      <c r="H49" s="79">
        <v>0</v>
      </c>
      <c r="I49" s="79">
        <v>0</v>
      </c>
    </row>
    <row r="50" spans="1:9" x14ac:dyDescent="0.2">
      <c r="A50" s="239" t="s">
        <v>146</v>
      </c>
      <c r="B50" s="239"/>
      <c r="C50" s="239"/>
      <c r="D50" s="239"/>
      <c r="E50" s="239"/>
      <c r="F50" s="239"/>
      <c r="G50" s="78">
        <v>44</v>
      </c>
      <c r="H50" s="79">
        <v>78594</v>
      </c>
      <c r="I50" s="79">
        <v>188400</v>
      </c>
    </row>
    <row r="51" spans="1:9" x14ac:dyDescent="0.2">
      <c r="A51" s="239" t="s">
        <v>147</v>
      </c>
      <c r="B51" s="239"/>
      <c r="C51" s="239"/>
      <c r="D51" s="239"/>
      <c r="E51" s="239"/>
      <c r="F51" s="239"/>
      <c r="G51" s="78">
        <v>45</v>
      </c>
      <c r="H51" s="79">
        <v>19085</v>
      </c>
      <c r="I51" s="79">
        <v>14919</v>
      </c>
    </row>
    <row r="52" spans="1:9" x14ac:dyDescent="0.2">
      <c r="A52" s="239" t="s">
        <v>148</v>
      </c>
      <c r="B52" s="239"/>
      <c r="C52" s="239"/>
      <c r="D52" s="239"/>
      <c r="E52" s="239"/>
      <c r="F52" s="239"/>
      <c r="G52" s="78">
        <v>46</v>
      </c>
      <c r="H52" s="79">
        <v>33</v>
      </c>
      <c r="I52" s="79">
        <v>0</v>
      </c>
    </row>
    <row r="53" spans="1:9" x14ac:dyDescent="0.2">
      <c r="A53" s="239" t="s">
        <v>149</v>
      </c>
      <c r="B53" s="239"/>
      <c r="C53" s="239"/>
      <c r="D53" s="239"/>
      <c r="E53" s="239"/>
      <c r="F53" s="239"/>
      <c r="G53" s="78">
        <v>47</v>
      </c>
      <c r="H53" s="79">
        <v>0</v>
      </c>
      <c r="I53" s="79">
        <v>0</v>
      </c>
    </row>
    <row r="54" spans="1:9" x14ac:dyDescent="0.2">
      <c r="A54" s="239" t="s">
        <v>150</v>
      </c>
      <c r="B54" s="239"/>
      <c r="C54" s="239"/>
      <c r="D54" s="239"/>
      <c r="E54" s="239"/>
      <c r="F54" s="239"/>
      <c r="G54" s="78">
        <v>48</v>
      </c>
      <c r="H54" s="79">
        <v>1506</v>
      </c>
      <c r="I54" s="79">
        <v>1506</v>
      </c>
    </row>
    <row r="55" spans="1:9" ht="30.6" customHeight="1" x14ac:dyDescent="0.2">
      <c r="A55" s="235" t="s">
        <v>151</v>
      </c>
      <c r="B55" s="235"/>
      <c r="C55" s="235"/>
      <c r="D55" s="235"/>
      <c r="E55" s="235"/>
      <c r="F55" s="235"/>
      <c r="G55" s="78">
        <v>49</v>
      </c>
      <c r="H55" s="79">
        <v>0</v>
      </c>
      <c r="I55" s="79">
        <v>0</v>
      </c>
    </row>
    <row r="56" spans="1:9" x14ac:dyDescent="0.2">
      <c r="A56" s="235" t="s">
        <v>152</v>
      </c>
      <c r="B56" s="235"/>
      <c r="C56" s="235"/>
      <c r="D56" s="235"/>
      <c r="E56" s="235"/>
      <c r="F56" s="235"/>
      <c r="G56" s="78">
        <v>50</v>
      </c>
      <c r="H56" s="79">
        <v>0</v>
      </c>
      <c r="I56" s="79">
        <v>0</v>
      </c>
    </row>
    <row r="57" spans="1:9" ht="28.9" customHeight="1" x14ac:dyDescent="0.2">
      <c r="A57" s="235" t="s">
        <v>153</v>
      </c>
      <c r="B57" s="235"/>
      <c r="C57" s="235"/>
      <c r="D57" s="235"/>
      <c r="E57" s="235"/>
      <c r="F57" s="235"/>
      <c r="G57" s="78">
        <v>51</v>
      </c>
      <c r="H57" s="79">
        <v>0</v>
      </c>
      <c r="I57" s="79">
        <v>0</v>
      </c>
    </row>
    <row r="58" spans="1:9" x14ac:dyDescent="0.2">
      <c r="A58" s="235" t="s">
        <v>154</v>
      </c>
      <c r="B58" s="235"/>
      <c r="C58" s="235"/>
      <c r="D58" s="235"/>
      <c r="E58" s="235"/>
      <c r="F58" s="235"/>
      <c r="G58" s="78">
        <v>52</v>
      </c>
      <c r="H58" s="79">
        <v>190160</v>
      </c>
      <c r="I58" s="79">
        <v>122634</v>
      </c>
    </row>
    <row r="59" spans="1:9" x14ac:dyDescent="0.2">
      <c r="A59" s="217" t="s">
        <v>369</v>
      </c>
      <c r="B59" s="217"/>
      <c r="C59" s="217"/>
      <c r="D59" s="217"/>
      <c r="E59" s="217"/>
      <c r="F59" s="217"/>
      <c r="G59" s="80">
        <v>53</v>
      </c>
      <c r="H59" s="81">
        <f>H7+H36+H55+H56</f>
        <v>36456053</v>
      </c>
      <c r="I59" s="81">
        <f>I7+I36+I55+I56</f>
        <v>39087588</v>
      </c>
    </row>
    <row r="60" spans="1:9" x14ac:dyDescent="0.2">
      <c r="A60" s="217" t="s">
        <v>370</v>
      </c>
      <c r="B60" s="217"/>
      <c r="C60" s="217"/>
      <c r="D60" s="217"/>
      <c r="E60" s="217"/>
      <c r="F60" s="217"/>
      <c r="G60" s="80">
        <v>54</v>
      </c>
      <c r="H60" s="81">
        <f>H13+H47+H57+H58</f>
        <v>32734214</v>
      </c>
      <c r="I60" s="81">
        <f>I13+I47+I57+I58</f>
        <v>37837410</v>
      </c>
    </row>
    <row r="61" spans="1:9" x14ac:dyDescent="0.2">
      <c r="A61" s="217" t="s">
        <v>372</v>
      </c>
      <c r="B61" s="217"/>
      <c r="C61" s="217"/>
      <c r="D61" s="217"/>
      <c r="E61" s="217"/>
      <c r="F61" s="217"/>
      <c r="G61" s="80">
        <v>55</v>
      </c>
      <c r="H61" s="81">
        <f>H59-H60</f>
        <v>3721839</v>
      </c>
      <c r="I61" s="81">
        <f>I59-I60</f>
        <v>1250178</v>
      </c>
    </row>
    <row r="62" spans="1:9" x14ac:dyDescent="0.2">
      <c r="A62" s="248" t="s">
        <v>373</v>
      </c>
      <c r="B62" s="248"/>
      <c r="C62" s="248"/>
      <c r="D62" s="248"/>
      <c r="E62" s="248"/>
      <c r="F62" s="248"/>
      <c r="G62" s="80">
        <v>56</v>
      </c>
      <c r="H62" s="81">
        <f>+IF((H59-H60)&gt;0,(H59-H60),0)</f>
        <v>3721839</v>
      </c>
      <c r="I62" s="81">
        <f>+IF((I59-I60)&gt;0,(I59-I60),0)</f>
        <v>1250178</v>
      </c>
    </row>
    <row r="63" spans="1:9" x14ac:dyDescent="0.2">
      <c r="A63" s="248" t="s">
        <v>374</v>
      </c>
      <c r="B63" s="248"/>
      <c r="C63" s="248"/>
      <c r="D63" s="248"/>
      <c r="E63" s="248"/>
      <c r="F63" s="248"/>
      <c r="G63" s="80">
        <v>57</v>
      </c>
      <c r="H63" s="81">
        <f>+IF((H59-H60)&lt;0,(H59-H60),0)</f>
        <v>0</v>
      </c>
      <c r="I63" s="81">
        <f>+IF((I59-I60)&lt;0,(I59-I60),0)</f>
        <v>0</v>
      </c>
    </row>
    <row r="64" spans="1:9" x14ac:dyDescent="0.2">
      <c r="A64" s="235" t="s">
        <v>114</v>
      </c>
      <c r="B64" s="235"/>
      <c r="C64" s="235"/>
      <c r="D64" s="235"/>
      <c r="E64" s="235"/>
      <c r="F64" s="235"/>
      <c r="G64" s="78">
        <v>58</v>
      </c>
      <c r="H64" s="79">
        <v>743160</v>
      </c>
      <c r="I64" s="79">
        <v>358894</v>
      </c>
    </row>
    <row r="65" spans="1:9" x14ac:dyDescent="0.2">
      <c r="A65" s="217" t="s">
        <v>375</v>
      </c>
      <c r="B65" s="217"/>
      <c r="C65" s="217"/>
      <c r="D65" s="217"/>
      <c r="E65" s="217"/>
      <c r="F65" s="217"/>
      <c r="G65" s="80">
        <v>59</v>
      </c>
      <c r="H65" s="81">
        <f>H61-H64</f>
        <v>2978679</v>
      </c>
      <c r="I65" s="81">
        <f>I61-I64</f>
        <v>891284</v>
      </c>
    </row>
    <row r="66" spans="1:9" x14ac:dyDescent="0.2">
      <c r="A66" s="248" t="s">
        <v>376</v>
      </c>
      <c r="B66" s="248"/>
      <c r="C66" s="248"/>
      <c r="D66" s="248"/>
      <c r="E66" s="248"/>
      <c r="F66" s="248"/>
      <c r="G66" s="80">
        <v>60</v>
      </c>
      <c r="H66" s="81">
        <f>+IF((H61-H64)&gt;0,(H61-H64),0)</f>
        <v>2978679</v>
      </c>
      <c r="I66" s="81">
        <f>+IF((I61-I64)&gt;0,(I61-I64),0)</f>
        <v>891284</v>
      </c>
    </row>
    <row r="67" spans="1:9" x14ac:dyDescent="0.2">
      <c r="A67" s="248" t="s">
        <v>377</v>
      </c>
      <c r="B67" s="248"/>
      <c r="C67" s="248"/>
      <c r="D67" s="248"/>
      <c r="E67" s="248"/>
      <c r="F67" s="248"/>
      <c r="G67" s="80">
        <v>61</v>
      </c>
      <c r="H67" s="81">
        <f>+IF((H61-H64)&lt;0,(H61-H64),0)</f>
        <v>0</v>
      </c>
      <c r="I67" s="81">
        <f>+IF((I61-I64)&lt;0,(I61-I64),0)</f>
        <v>0</v>
      </c>
    </row>
    <row r="68" spans="1:9" x14ac:dyDescent="0.2">
      <c r="A68" s="237" t="s">
        <v>155</v>
      </c>
      <c r="B68" s="237"/>
      <c r="C68" s="237"/>
      <c r="D68" s="237"/>
      <c r="E68" s="237"/>
      <c r="F68" s="237"/>
      <c r="G68" s="249"/>
      <c r="H68" s="249"/>
      <c r="I68" s="249"/>
    </row>
    <row r="69" spans="1:9" ht="25.9" customHeight="1" x14ac:dyDescent="0.2">
      <c r="A69" s="217" t="s">
        <v>378</v>
      </c>
      <c r="B69" s="217"/>
      <c r="C69" s="217"/>
      <c r="D69" s="217"/>
      <c r="E69" s="217"/>
      <c r="F69" s="217"/>
      <c r="G69" s="80">
        <v>62</v>
      </c>
      <c r="H69" s="81">
        <f>H70-H71</f>
        <v>0</v>
      </c>
      <c r="I69" s="81">
        <f>I70-I71</f>
        <v>0</v>
      </c>
    </row>
    <row r="70" spans="1:9" x14ac:dyDescent="0.2">
      <c r="A70" s="239" t="s">
        <v>156</v>
      </c>
      <c r="B70" s="239"/>
      <c r="C70" s="239"/>
      <c r="D70" s="239"/>
      <c r="E70" s="239"/>
      <c r="F70" s="239"/>
      <c r="G70" s="78">
        <v>63</v>
      </c>
      <c r="H70" s="79">
        <v>0</v>
      </c>
      <c r="I70" s="79">
        <v>0</v>
      </c>
    </row>
    <row r="71" spans="1:9" x14ac:dyDescent="0.2">
      <c r="A71" s="239" t="s">
        <v>157</v>
      </c>
      <c r="B71" s="239"/>
      <c r="C71" s="239"/>
      <c r="D71" s="239"/>
      <c r="E71" s="239"/>
      <c r="F71" s="239"/>
      <c r="G71" s="78">
        <v>64</v>
      </c>
      <c r="H71" s="79">
        <v>0</v>
      </c>
      <c r="I71" s="79">
        <v>0</v>
      </c>
    </row>
    <row r="72" spans="1:9" x14ac:dyDescent="0.2">
      <c r="A72" s="235" t="s">
        <v>158</v>
      </c>
      <c r="B72" s="235"/>
      <c r="C72" s="235"/>
      <c r="D72" s="235"/>
      <c r="E72" s="235"/>
      <c r="F72" s="235"/>
      <c r="G72" s="78">
        <v>65</v>
      </c>
      <c r="H72" s="79">
        <v>0</v>
      </c>
      <c r="I72" s="79">
        <v>0</v>
      </c>
    </row>
    <row r="73" spans="1:9" x14ac:dyDescent="0.2">
      <c r="A73" s="248" t="s">
        <v>379</v>
      </c>
      <c r="B73" s="248"/>
      <c r="C73" s="248"/>
      <c r="D73" s="248"/>
      <c r="E73" s="248"/>
      <c r="F73" s="248"/>
      <c r="G73" s="80">
        <v>66</v>
      </c>
      <c r="H73" s="87">
        <v>0</v>
      </c>
      <c r="I73" s="87">
        <v>0</v>
      </c>
    </row>
    <row r="74" spans="1:9" x14ac:dyDescent="0.2">
      <c r="A74" s="248" t="s">
        <v>380</v>
      </c>
      <c r="B74" s="248"/>
      <c r="C74" s="248"/>
      <c r="D74" s="248"/>
      <c r="E74" s="248"/>
      <c r="F74" s="248"/>
      <c r="G74" s="80">
        <v>67</v>
      </c>
      <c r="H74" s="87">
        <v>0</v>
      </c>
      <c r="I74" s="87">
        <v>0</v>
      </c>
    </row>
    <row r="75" spans="1:9" x14ac:dyDescent="0.2">
      <c r="A75" s="237" t="s">
        <v>159</v>
      </c>
      <c r="B75" s="237"/>
      <c r="C75" s="237"/>
      <c r="D75" s="237"/>
      <c r="E75" s="237"/>
      <c r="F75" s="237"/>
      <c r="G75" s="249"/>
      <c r="H75" s="249"/>
      <c r="I75" s="249"/>
    </row>
    <row r="76" spans="1:9" x14ac:dyDescent="0.2">
      <c r="A76" s="217" t="s">
        <v>381</v>
      </c>
      <c r="B76" s="217"/>
      <c r="C76" s="217"/>
      <c r="D76" s="217"/>
      <c r="E76" s="217"/>
      <c r="F76" s="217"/>
      <c r="G76" s="80">
        <v>68</v>
      </c>
      <c r="H76" s="87">
        <v>0</v>
      </c>
      <c r="I76" s="87">
        <v>0</v>
      </c>
    </row>
    <row r="77" spans="1:9" x14ac:dyDescent="0.2">
      <c r="A77" s="260" t="s">
        <v>382</v>
      </c>
      <c r="B77" s="260"/>
      <c r="C77" s="260"/>
      <c r="D77" s="260"/>
      <c r="E77" s="260"/>
      <c r="F77" s="260"/>
      <c r="G77" s="88">
        <v>69</v>
      </c>
      <c r="H77" s="89">
        <v>0</v>
      </c>
      <c r="I77" s="89">
        <v>0</v>
      </c>
    </row>
    <row r="78" spans="1:9" x14ac:dyDescent="0.2">
      <c r="A78" s="260" t="s">
        <v>383</v>
      </c>
      <c r="B78" s="260"/>
      <c r="C78" s="260"/>
      <c r="D78" s="260"/>
      <c r="E78" s="260"/>
      <c r="F78" s="260"/>
      <c r="G78" s="88">
        <v>70</v>
      </c>
      <c r="H78" s="89">
        <v>0</v>
      </c>
      <c r="I78" s="89">
        <v>0</v>
      </c>
    </row>
    <row r="79" spans="1:9" x14ac:dyDescent="0.2">
      <c r="A79" s="217" t="s">
        <v>384</v>
      </c>
      <c r="B79" s="217"/>
      <c r="C79" s="217"/>
      <c r="D79" s="217"/>
      <c r="E79" s="217"/>
      <c r="F79" s="217"/>
      <c r="G79" s="80">
        <v>71</v>
      </c>
      <c r="H79" s="87">
        <v>0</v>
      </c>
      <c r="I79" s="87">
        <v>0</v>
      </c>
    </row>
    <row r="80" spans="1:9" x14ac:dyDescent="0.2">
      <c r="A80" s="217" t="s">
        <v>385</v>
      </c>
      <c r="B80" s="217"/>
      <c r="C80" s="217"/>
      <c r="D80" s="217"/>
      <c r="E80" s="217"/>
      <c r="F80" s="217"/>
      <c r="G80" s="80">
        <v>72</v>
      </c>
      <c r="H80" s="87">
        <v>0</v>
      </c>
      <c r="I80" s="87">
        <v>0</v>
      </c>
    </row>
    <row r="81" spans="1:9" x14ac:dyDescent="0.2">
      <c r="A81" s="248" t="s">
        <v>386</v>
      </c>
      <c r="B81" s="248"/>
      <c r="C81" s="248"/>
      <c r="D81" s="248"/>
      <c r="E81" s="248"/>
      <c r="F81" s="248"/>
      <c r="G81" s="80">
        <v>73</v>
      </c>
      <c r="H81" s="87">
        <v>0</v>
      </c>
      <c r="I81" s="87">
        <v>0</v>
      </c>
    </row>
    <row r="82" spans="1:9" x14ac:dyDescent="0.2">
      <c r="A82" s="248" t="s">
        <v>387</v>
      </c>
      <c r="B82" s="248"/>
      <c r="C82" s="248"/>
      <c r="D82" s="248"/>
      <c r="E82" s="248"/>
      <c r="F82" s="248"/>
      <c r="G82" s="80">
        <v>74</v>
      </c>
      <c r="H82" s="87">
        <v>0</v>
      </c>
      <c r="I82" s="87">
        <v>0</v>
      </c>
    </row>
    <row r="83" spans="1:9" x14ac:dyDescent="0.2">
      <c r="A83" s="237" t="s">
        <v>115</v>
      </c>
      <c r="B83" s="237"/>
      <c r="C83" s="237"/>
      <c r="D83" s="237"/>
      <c r="E83" s="237"/>
      <c r="F83" s="237"/>
      <c r="G83" s="249"/>
      <c r="H83" s="249"/>
      <c r="I83" s="249"/>
    </row>
    <row r="84" spans="1:9" x14ac:dyDescent="0.2">
      <c r="A84" s="250" t="s">
        <v>388</v>
      </c>
      <c r="B84" s="250"/>
      <c r="C84" s="250"/>
      <c r="D84" s="250"/>
      <c r="E84" s="250"/>
      <c r="F84" s="250"/>
      <c r="G84" s="80">
        <v>75</v>
      </c>
      <c r="H84" s="90">
        <f>H85+H86</f>
        <v>0</v>
      </c>
      <c r="I84" s="90">
        <f>I85+I86</f>
        <v>0</v>
      </c>
    </row>
    <row r="85" spans="1:9" x14ac:dyDescent="0.2">
      <c r="A85" s="251" t="s">
        <v>160</v>
      </c>
      <c r="B85" s="251"/>
      <c r="C85" s="251"/>
      <c r="D85" s="251"/>
      <c r="E85" s="251"/>
      <c r="F85" s="251"/>
      <c r="G85" s="78">
        <v>76</v>
      </c>
      <c r="H85" s="91">
        <v>0</v>
      </c>
      <c r="I85" s="91">
        <v>0</v>
      </c>
    </row>
    <row r="86" spans="1:9" x14ac:dyDescent="0.2">
      <c r="A86" s="251" t="s">
        <v>161</v>
      </c>
      <c r="B86" s="251"/>
      <c r="C86" s="251"/>
      <c r="D86" s="251"/>
      <c r="E86" s="251"/>
      <c r="F86" s="251"/>
      <c r="G86" s="78">
        <v>77</v>
      </c>
      <c r="H86" s="91">
        <v>0</v>
      </c>
      <c r="I86" s="91">
        <v>0</v>
      </c>
    </row>
    <row r="87" spans="1:9" x14ac:dyDescent="0.2">
      <c r="A87" s="257" t="s">
        <v>117</v>
      </c>
      <c r="B87" s="257"/>
      <c r="C87" s="257"/>
      <c r="D87" s="257"/>
      <c r="E87" s="257"/>
      <c r="F87" s="257"/>
      <c r="G87" s="258"/>
      <c r="H87" s="258"/>
      <c r="I87" s="258"/>
    </row>
    <row r="88" spans="1:9" x14ac:dyDescent="0.2">
      <c r="A88" s="259" t="s">
        <v>162</v>
      </c>
      <c r="B88" s="259"/>
      <c r="C88" s="259"/>
      <c r="D88" s="259"/>
      <c r="E88" s="259"/>
      <c r="F88" s="259"/>
      <c r="G88" s="78">
        <v>78</v>
      </c>
      <c r="H88" s="91">
        <v>2978679</v>
      </c>
      <c r="I88" s="91">
        <f>+I65</f>
        <v>891284</v>
      </c>
    </row>
    <row r="89" spans="1:9" ht="29.25" customHeight="1" x14ac:dyDescent="0.2">
      <c r="A89" s="256" t="s">
        <v>433</v>
      </c>
      <c r="B89" s="256"/>
      <c r="C89" s="256"/>
      <c r="D89" s="256"/>
      <c r="E89" s="256"/>
      <c r="F89" s="256"/>
      <c r="G89" s="80">
        <v>79</v>
      </c>
      <c r="H89" s="90">
        <f>H90+H97</f>
        <v>0</v>
      </c>
      <c r="I89" s="90">
        <f>I90+I97</f>
        <v>0</v>
      </c>
    </row>
    <row r="90" spans="1:9" ht="24.6" customHeight="1" x14ac:dyDescent="0.2">
      <c r="A90" s="252" t="s">
        <v>441</v>
      </c>
      <c r="B90" s="252"/>
      <c r="C90" s="252"/>
      <c r="D90" s="252"/>
      <c r="E90" s="252"/>
      <c r="F90" s="252"/>
      <c r="G90" s="80">
        <v>80</v>
      </c>
      <c r="H90" s="90">
        <f>SUM(H91:H95)</f>
        <v>0</v>
      </c>
      <c r="I90" s="90">
        <f>SUM(I91:I95)</f>
        <v>0</v>
      </c>
    </row>
    <row r="91" spans="1:9" ht="24.6" customHeight="1" x14ac:dyDescent="0.2">
      <c r="A91" s="239" t="s">
        <v>351</v>
      </c>
      <c r="B91" s="239"/>
      <c r="C91" s="239"/>
      <c r="D91" s="239"/>
      <c r="E91" s="239"/>
      <c r="F91" s="239"/>
      <c r="G91" s="80">
        <v>81</v>
      </c>
      <c r="H91" s="91">
        <v>0</v>
      </c>
      <c r="I91" s="91">
        <v>0</v>
      </c>
    </row>
    <row r="92" spans="1:9" ht="39" customHeight="1" x14ac:dyDescent="0.2">
      <c r="A92" s="239" t="s">
        <v>352</v>
      </c>
      <c r="B92" s="239"/>
      <c r="C92" s="239"/>
      <c r="D92" s="239"/>
      <c r="E92" s="239"/>
      <c r="F92" s="239"/>
      <c r="G92" s="80">
        <v>82</v>
      </c>
      <c r="H92" s="91">
        <v>0</v>
      </c>
      <c r="I92" s="91">
        <v>0</v>
      </c>
    </row>
    <row r="93" spans="1:9" ht="44.25" customHeight="1" x14ac:dyDescent="0.2">
      <c r="A93" s="239" t="s">
        <v>353</v>
      </c>
      <c r="B93" s="239"/>
      <c r="C93" s="239"/>
      <c r="D93" s="239"/>
      <c r="E93" s="239"/>
      <c r="F93" s="239"/>
      <c r="G93" s="80">
        <v>83</v>
      </c>
      <c r="H93" s="91">
        <v>0</v>
      </c>
      <c r="I93" s="91">
        <v>0</v>
      </c>
    </row>
    <row r="94" spans="1:9" ht="16.5" customHeight="1" x14ac:dyDescent="0.2">
      <c r="A94" s="239" t="s">
        <v>354</v>
      </c>
      <c r="B94" s="239"/>
      <c r="C94" s="239"/>
      <c r="D94" s="239"/>
      <c r="E94" s="239"/>
      <c r="F94" s="239"/>
      <c r="G94" s="80">
        <v>84</v>
      </c>
      <c r="H94" s="91">
        <v>0</v>
      </c>
      <c r="I94" s="91">
        <v>0</v>
      </c>
    </row>
    <row r="95" spans="1:9" ht="13.5" customHeight="1" x14ac:dyDescent="0.2">
      <c r="A95" s="239" t="s">
        <v>355</v>
      </c>
      <c r="B95" s="239"/>
      <c r="C95" s="239"/>
      <c r="D95" s="239"/>
      <c r="E95" s="239"/>
      <c r="F95" s="239"/>
      <c r="G95" s="80">
        <v>85</v>
      </c>
      <c r="H95" s="91">
        <v>0</v>
      </c>
      <c r="I95" s="91">
        <v>0</v>
      </c>
    </row>
    <row r="96" spans="1:9" ht="24.6" customHeight="1" x14ac:dyDescent="0.2">
      <c r="A96" s="239" t="s">
        <v>356</v>
      </c>
      <c r="B96" s="239"/>
      <c r="C96" s="239"/>
      <c r="D96" s="239"/>
      <c r="E96" s="239"/>
      <c r="F96" s="239"/>
      <c r="G96" s="80">
        <v>86</v>
      </c>
      <c r="H96" s="91">
        <v>0</v>
      </c>
      <c r="I96" s="91">
        <v>0</v>
      </c>
    </row>
    <row r="97" spans="1:9" ht="24.6" customHeight="1" x14ac:dyDescent="0.2">
      <c r="A97" s="252" t="s">
        <v>434</v>
      </c>
      <c r="B97" s="252"/>
      <c r="C97" s="252"/>
      <c r="D97" s="252"/>
      <c r="E97" s="252"/>
      <c r="F97" s="252"/>
      <c r="G97" s="80">
        <v>87</v>
      </c>
      <c r="H97" s="90">
        <f>SUM(H98:H105)</f>
        <v>0</v>
      </c>
      <c r="I97" s="90">
        <f>SUM(I98:I105)</f>
        <v>0</v>
      </c>
    </row>
    <row r="98" spans="1:9" x14ac:dyDescent="0.2">
      <c r="A98" s="239" t="s">
        <v>163</v>
      </c>
      <c r="B98" s="239"/>
      <c r="C98" s="239"/>
      <c r="D98" s="239"/>
      <c r="E98" s="239"/>
      <c r="F98" s="239"/>
      <c r="G98" s="78">
        <v>88</v>
      </c>
      <c r="H98" s="91">
        <v>0</v>
      </c>
      <c r="I98" s="91">
        <v>0</v>
      </c>
    </row>
    <row r="99" spans="1:9" ht="35.25" customHeight="1" x14ac:dyDescent="0.2">
      <c r="A99" s="239" t="s">
        <v>357</v>
      </c>
      <c r="B99" s="239"/>
      <c r="C99" s="239"/>
      <c r="D99" s="239"/>
      <c r="E99" s="239"/>
      <c r="F99" s="239"/>
      <c r="G99" s="78">
        <v>89</v>
      </c>
      <c r="H99" s="91">
        <v>0</v>
      </c>
      <c r="I99" s="91">
        <v>0</v>
      </c>
    </row>
    <row r="100" spans="1:9" x14ac:dyDescent="0.2">
      <c r="A100" s="239" t="s">
        <v>358</v>
      </c>
      <c r="B100" s="239"/>
      <c r="C100" s="239"/>
      <c r="D100" s="239"/>
      <c r="E100" s="239"/>
      <c r="F100" s="239"/>
      <c r="G100" s="78">
        <v>90</v>
      </c>
      <c r="H100" s="91">
        <v>0</v>
      </c>
      <c r="I100" s="91">
        <v>0</v>
      </c>
    </row>
    <row r="101" spans="1:9" ht="33.75" customHeight="1" x14ac:dyDescent="0.2">
      <c r="A101" s="239" t="s">
        <v>359</v>
      </c>
      <c r="B101" s="239"/>
      <c r="C101" s="239"/>
      <c r="D101" s="239"/>
      <c r="E101" s="239"/>
      <c r="F101" s="239"/>
      <c r="G101" s="78">
        <v>91</v>
      </c>
      <c r="H101" s="91">
        <v>0</v>
      </c>
      <c r="I101" s="91">
        <v>0</v>
      </c>
    </row>
    <row r="102" spans="1:9" ht="29.25" customHeight="1" x14ac:dyDescent="0.2">
      <c r="A102" s="239" t="s">
        <v>360</v>
      </c>
      <c r="B102" s="239"/>
      <c r="C102" s="239"/>
      <c r="D102" s="239"/>
      <c r="E102" s="239"/>
      <c r="F102" s="239"/>
      <c r="G102" s="78">
        <v>92</v>
      </c>
      <c r="H102" s="91">
        <v>0</v>
      </c>
      <c r="I102" s="91">
        <v>0</v>
      </c>
    </row>
    <row r="103" spans="1:9" x14ac:dyDescent="0.2">
      <c r="A103" s="239" t="s">
        <v>361</v>
      </c>
      <c r="B103" s="239"/>
      <c r="C103" s="239"/>
      <c r="D103" s="239"/>
      <c r="E103" s="239"/>
      <c r="F103" s="239"/>
      <c r="G103" s="78">
        <v>93</v>
      </c>
      <c r="H103" s="91">
        <v>0</v>
      </c>
      <c r="I103" s="91">
        <v>0</v>
      </c>
    </row>
    <row r="104" spans="1:9" ht="24.75" customHeight="1" x14ac:dyDescent="0.2">
      <c r="A104" s="239" t="s">
        <v>362</v>
      </c>
      <c r="B104" s="239"/>
      <c r="C104" s="239"/>
      <c r="D104" s="239"/>
      <c r="E104" s="239"/>
      <c r="F104" s="239"/>
      <c r="G104" s="78">
        <v>94</v>
      </c>
      <c r="H104" s="91">
        <v>0</v>
      </c>
      <c r="I104" s="91">
        <v>0</v>
      </c>
    </row>
    <row r="105" spans="1:9" ht="15.75" customHeight="1" x14ac:dyDescent="0.2">
      <c r="A105" s="239" t="s">
        <v>363</v>
      </c>
      <c r="B105" s="239"/>
      <c r="C105" s="239"/>
      <c r="D105" s="239"/>
      <c r="E105" s="239"/>
      <c r="F105" s="239"/>
      <c r="G105" s="78">
        <v>95</v>
      </c>
      <c r="H105" s="91">
        <v>0</v>
      </c>
      <c r="I105" s="91">
        <v>0</v>
      </c>
    </row>
    <row r="106" spans="1:9" ht="24.75" customHeight="1" x14ac:dyDescent="0.2">
      <c r="A106" s="239" t="s">
        <v>364</v>
      </c>
      <c r="B106" s="239"/>
      <c r="C106" s="239"/>
      <c r="D106" s="239"/>
      <c r="E106" s="239"/>
      <c r="F106" s="239"/>
      <c r="G106" s="78">
        <v>96</v>
      </c>
      <c r="H106" s="91">
        <v>0</v>
      </c>
      <c r="I106" s="91">
        <v>0</v>
      </c>
    </row>
    <row r="107" spans="1:9" ht="27.6" customHeight="1" x14ac:dyDescent="0.2">
      <c r="A107" s="256" t="s">
        <v>436</v>
      </c>
      <c r="B107" s="256"/>
      <c r="C107" s="256"/>
      <c r="D107" s="256"/>
      <c r="E107" s="256"/>
      <c r="F107" s="256"/>
      <c r="G107" s="80">
        <v>97</v>
      </c>
      <c r="H107" s="90">
        <f>H90+H97-H106-H96</f>
        <v>0</v>
      </c>
      <c r="I107" s="90">
        <f>I90+I97-I106-I96</f>
        <v>0</v>
      </c>
    </row>
    <row r="108" spans="1:9" x14ac:dyDescent="0.2">
      <c r="A108" s="256" t="s">
        <v>371</v>
      </c>
      <c r="B108" s="256"/>
      <c r="C108" s="256"/>
      <c r="D108" s="256"/>
      <c r="E108" s="256"/>
      <c r="F108" s="256"/>
      <c r="G108" s="80">
        <v>98</v>
      </c>
      <c r="H108" s="90">
        <f>H88+H107</f>
        <v>2978679</v>
      </c>
      <c r="I108" s="90">
        <f>I88+I107</f>
        <v>891284</v>
      </c>
    </row>
    <row r="109" spans="1:9" x14ac:dyDescent="0.2">
      <c r="A109" s="237" t="s">
        <v>164</v>
      </c>
      <c r="B109" s="237"/>
      <c r="C109" s="237"/>
      <c r="D109" s="237"/>
      <c r="E109" s="237"/>
      <c r="F109" s="237"/>
      <c r="G109" s="249"/>
      <c r="H109" s="249"/>
      <c r="I109" s="249"/>
    </row>
    <row r="110" spans="1:9" ht="24.75" customHeight="1" x14ac:dyDescent="0.2">
      <c r="A110" s="250" t="s">
        <v>435</v>
      </c>
      <c r="B110" s="250"/>
      <c r="C110" s="250"/>
      <c r="D110" s="250"/>
      <c r="E110" s="250"/>
      <c r="F110" s="250"/>
      <c r="G110" s="80">
        <v>99</v>
      </c>
      <c r="H110" s="90">
        <f>H111+H112</f>
        <v>0</v>
      </c>
      <c r="I110" s="90">
        <f>I111+I112</f>
        <v>0</v>
      </c>
    </row>
    <row r="111" spans="1:9" x14ac:dyDescent="0.2">
      <c r="A111" s="251" t="s">
        <v>116</v>
      </c>
      <c r="B111" s="251"/>
      <c r="C111" s="251"/>
      <c r="D111" s="251"/>
      <c r="E111" s="251"/>
      <c r="F111" s="251"/>
      <c r="G111" s="78">
        <v>100</v>
      </c>
      <c r="H111" s="91">
        <v>0</v>
      </c>
      <c r="I111" s="91">
        <v>0</v>
      </c>
    </row>
    <row r="112" spans="1:9" x14ac:dyDescent="0.2">
      <c r="A112" s="251" t="s">
        <v>165</v>
      </c>
      <c r="B112" s="251"/>
      <c r="C112" s="251"/>
      <c r="D112" s="251"/>
      <c r="E112" s="251"/>
      <c r="F112" s="251"/>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rintOptions horizontalCentered="1"/>
  <pageMargins left="0.74803149606299213" right="0.15748031496062992" top="0.98425196850393704" bottom="0.78740157480314965" header="0.51181102362204722" footer="0.51181102362204722"/>
  <pageSetup paperSize="9" scale="74" orientation="portrait" r:id="rId1"/>
  <headerFooter alignWithMargins="0"/>
  <rowBreaks count="1" manualBreakCount="1">
    <brk id="6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12" zoomScale="110" zoomScaleNormal="100" workbookViewId="0">
      <selection activeCell="I59" sqref="I59"/>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246" t="s">
        <v>166</v>
      </c>
      <c r="B1" s="261"/>
      <c r="C1" s="261"/>
      <c r="D1" s="261"/>
      <c r="E1" s="261"/>
      <c r="F1" s="261"/>
      <c r="G1" s="261"/>
      <c r="H1" s="261"/>
      <c r="I1" s="261"/>
    </row>
    <row r="2" spans="1:9" x14ac:dyDescent="0.2">
      <c r="A2" s="245" t="s">
        <v>167</v>
      </c>
      <c r="B2" s="222"/>
      <c r="C2" s="222"/>
      <c r="D2" s="222"/>
      <c r="E2" s="222"/>
      <c r="F2" s="222"/>
      <c r="G2" s="222"/>
      <c r="H2" s="222"/>
      <c r="I2" s="222"/>
    </row>
    <row r="3" spans="1:9" x14ac:dyDescent="0.2">
      <c r="A3" s="254" t="s">
        <v>445</v>
      </c>
      <c r="B3" s="264"/>
      <c r="C3" s="264"/>
      <c r="D3" s="264"/>
      <c r="E3" s="264"/>
      <c r="F3" s="264"/>
      <c r="G3" s="264"/>
      <c r="H3" s="264"/>
      <c r="I3" s="264"/>
    </row>
    <row r="4" spans="1:9" x14ac:dyDescent="0.2">
      <c r="A4" s="262" t="s">
        <v>168</v>
      </c>
      <c r="B4" s="225"/>
      <c r="C4" s="225"/>
      <c r="D4" s="225"/>
      <c r="E4" s="225"/>
      <c r="F4" s="225"/>
      <c r="G4" s="225"/>
      <c r="H4" s="225"/>
      <c r="I4" s="226"/>
    </row>
    <row r="5" spans="1:9" ht="22.5" x14ac:dyDescent="0.2">
      <c r="A5" s="240" t="s">
        <v>2</v>
      </c>
      <c r="B5" s="241"/>
      <c r="C5" s="241"/>
      <c r="D5" s="241"/>
      <c r="E5" s="241"/>
      <c r="F5" s="241"/>
      <c r="G5" s="92" t="s">
        <v>106</v>
      </c>
      <c r="H5" s="85" t="s">
        <v>294</v>
      </c>
      <c r="I5" s="85" t="s">
        <v>278</v>
      </c>
    </row>
    <row r="6" spans="1:9" x14ac:dyDescent="0.2">
      <c r="A6" s="265">
        <v>1</v>
      </c>
      <c r="B6" s="241"/>
      <c r="C6" s="241"/>
      <c r="D6" s="241"/>
      <c r="E6" s="241"/>
      <c r="F6" s="241"/>
      <c r="G6" s="85">
        <v>2</v>
      </c>
      <c r="H6" s="85" t="s">
        <v>169</v>
      </c>
      <c r="I6" s="85" t="s">
        <v>170</v>
      </c>
    </row>
    <row r="7" spans="1:9" x14ac:dyDescent="0.2">
      <c r="A7" s="266" t="s">
        <v>171</v>
      </c>
      <c r="B7" s="266"/>
      <c r="C7" s="266"/>
      <c r="D7" s="266"/>
      <c r="E7" s="266"/>
      <c r="F7" s="266"/>
      <c r="G7" s="266"/>
      <c r="H7" s="266"/>
      <c r="I7" s="266"/>
    </row>
    <row r="8" spans="1:9" ht="12.75" customHeight="1" x14ac:dyDescent="0.2">
      <c r="A8" s="239" t="s">
        <v>172</v>
      </c>
      <c r="B8" s="239"/>
      <c r="C8" s="239"/>
      <c r="D8" s="239"/>
      <c r="E8" s="239"/>
      <c r="F8" s="239"/>
      <c r="G8" s="88">
        <v>1</v>
      </c>
      <c r="H8" s="93">
        <v>0</v>
      </c>
      <c r="I8" s="93">
        <v>0</v>
      </c>
    </row>
    <row r="9" spans="1:9" ht="12.75" customHeight="1" x14ac:dyDescent="0.2">
      <c r="A9" s="248" t="s">
        <v>173</v>
      </c>
      <c r="B9" s="248"/>
      <c r="C9" s="248"/>
      <c r="D9" s="248"/>
      <c r="E9" s="248"/>
      <c r="F9" s="248"/>
      <c r="G9" s="80">
        <v>2</v>
      </c>
      <c r="H9" s="94">
        <f>H10+H11+H12+H13+H14+H15+H16+H17</f>
        <v>0</v>
      </c>
      <c r="I9" s="94">
        <f>I10+I11+I12+I13+I14+I15+I16+I17</f>
        <v>0</v>
      </c>
    </row>
    <row r="10" spans="1:9" ht="12.75" customHeight="1" x14ac:dyDescent="0.2">
      <c r="A10" s="263" t="s">
        <v>174</v>
      </c>
      <c r="B10" s="263"/>
      <c r="C10" s="263"/>
      <c r="D10" s="263"/>
      <c r="E10" s="263"/>
      <c r="F10" s="263"/>
      <c r="G10" s="88">
        <v>3</v>
      </c>
      <c r="H10" s="93">
        <v>0</v>
      </c>
      <c r="I10" s="93">
        <v>0</v>
      </c>
    </row>
    <row r="11" spans="1:9" ht="31.15" customHeight="1" x14ac:dyDescent="0.2">
      <c r="A11" s="263" t="s">
        <v>299</v>
      </c>
      <c r="B11" s="263"/>
      <c r="C11" s="263"/>
      <c r="D11" s="263"/>
      <c r="E11" s="263"/>
      <c r="F11" s="263"/>
      <c r="G11" s="88">
        <v>4</v>
      </c>
      <c r="H11" s="93">
        <v>0</v>
      </c>
      <c r="I11" s="93">
        <v>0</v>
      </c>
    </row>
    <row r="12" spans="1:9" ht="28.15" customHeight="1" x14ac:dyDescent="0.2">
      <c r="A12" s="263" t="s">
        <v>300</v>
      </c>
      <c r="B12" s="263"/>
      <c r="C12" s="263"/>
      <c r="D12" s="263"/>
      <c r="E12" s="263"/>
      <c r="F12" s="263"/>
      <c r="G12" s="88">
        <v>5</v>
      </c>
      <c r="H12" s="93">
        <v>0</v>
      </c>
      <c r="I12" s="93">
        <v>0</v>
      </c>
    </row>
    <row r="13" spans="1:9" ht="12.75" customHeight="1" x14ac:dyDescent="0.2">
      <c r="A13" s="263" t="s">
        <v>175</v>
      </c>
      <c r="B13" s="263"/>
      <c r="C13" s="263"/>
      <c r="D13" s="263"/>
      <c r="E13" s="263"/>
      <c r="F13" s="263"/>
      <c r="G13" s="88">
        <v>6</v>
      </c>
      <c r="H13" s="93">
        <v>0</v>
      </c>
      <c r="I13" s="93">
        <v>0</v>
      </c>
    </row>
    <row r="14" spans="1:9" ht="12.75" customHeight="1" x14ac:dyDescent="0.2">
      <c r="A14" s="263" t="s">
        <v>176</v>
      </c>
      <c r="B14" s="263"/>
      <c r="C14" s="263"/>
      <c r="D14" s="263"/>
      <c r="E14" s="263"/>
      <c r="F14" s="263"/>
      <c r="G14" s="88">
        <v>7</v>
      </c>
      <c r="H14" s="93">
        <v>0</v>
      </c>
      <c r="I14" s="93">
        <v>0</v>
      </c>
    </row>
    <row r="15" spans="1:9" ht="12.75" customHeight="1" x14ac:dyDescent="0.2">
      <c r="A15" s="263" t="s">
        <v>177</v>
      </c>
      <c r="B15" s="263"/>
      <c r="C15" s="263"/>
      <c r="D15" s="263"/>
      <c r="E15" s="263"/>
      <c r="F15" s="263"/>
      <c r="G15" s="88">
        <v>8</v>
      </c>
      <c r="H15" s="93">
        <v>0</v>
      </c>
      <c r="I15" s="93">
        <v>0</v>
      </c>
    </row>
    <row r="16" spans="1:9" ht="12.75" customHeight="1" x14ac:dyDescent="0.2">
      <c r="A16" s="263" t="s">
        <v>178</v>
      </c>
      <c r="B16" s="263"/>
      <c r="C16" s="263"/>
      <c r="D16" s="263"/>
      <c r="E16" s="263"/>
      <c r="F16" s="263"/>
      <c r="G16" s="88">
        <v>9</v>
      </c>
      <c r="H16" s="93">
        <v>0</v>
      </c>
      <c r="I16" s="93">
        <v>0</v>
      </c>
    </row>
    <row r="17" spans="1:9" ht="27.6" customHeight="1" x14ac:dyDescent="0.2">
      <c r="A17" s="263" t="s">
        <v>179</v>
      </c>
      <c r="B17" s="263"/>
      <c r="C17" s="263"/>
      <c r="D17" s="263"/>
      <c r="E17" s="263"/>
      <c r="F17" s="263"/>
      <c r="G17" s="88">
        <v>10</v>
      </c>
      <c r="H17" s="93">
        <v>0</v>
      </c>
      <c r="I17" s="93">
        <v>0</v>
      </c>
    </row>
    <row r="18" spans="1:9" ht="29.45" customHeight="1" x14ac:dyDescent="0.2">
      <c r="A18" s="256" t="s">
        <v>302</v>
      </c>
      <c r="B18" s="256"/>
      <c r="C18" s="256"/>
      <c r="D18" s="256"/>
      <c r="E18" s="256"/>
      <c r="F18" s="256"/>
      <c r="G18" s="80">
        <v>11</v>
      </c>
      <c r="H18" s="94">
        <f>H8+H9</f>
        <v>0</v>
      </c>
      <c r="I18" s="94">
        <f>I8+I9</f>
        <v>0</v>
      </c>
    </row>
    <row r="19" spans="1:9" ht="12.75" customHeight="1" x14ac:dyDescent="0.2">
      <c r="A19" s="248" t="s">
        <v>180</v>
      </c>
      <c r="B19" s="248"/>
      <c r="C19" s="248"/>
      <c r="D19" s="248"/>
      <c r="E19" s="248"/>
      <c r="F19" s="248"/>
      <c r="G19" s="80">
        <v>12</v>
      </c>
      <c r="H19" s="94">
        <f>H20+H21+H22+H23</f>
        <v>0</v>
      </c>
      <c r="I19" s="94">
        <f>I20+I21+I22+I23</f>
        <v>0</v>
      </c>
    </row>
    <row r="20" spans="1:9" ht="12.75" customHeight="1" x14ac:dyDescent="0.2">
      <c r="A20" s="263" t="s">
        <v>181</v>
      </c>
      <c r="B20" s="263"/>
      <c r="C20" s="263"/>
      <c r="D20" s="263"/>
      <c r="E20" s="263"/>
      <c r="F20" s="263"/>
      <c r="G20" s="88">
        <v>13</v>
      </c>
      <c r="H20" s="93">
        <v>0</v>
      </c>
      <c r="I20" s="93">
        <v>0</v>
      </c>
    </row>
    <row r="21" spans="1:9" ht="12.75" customHeight="1" x14ac:dyDescent="0.2">
      <c r="A21" s="263" t="s">
        <v>182</v>
      </c>
      <c r="B21" s="263"/>
      <c r="C21" s="263"/>
      <c r="D21" s="263"/>
      <c r="E21" s="263"/>
      <c r="F21" s="263"/>
      <c r="G21" s="88">
        <v>14</v>
      </c>
      <c r="H21" s="93">
        <v>0</v>
      </c>
      <c r="I21" s="93">
        <v>0</v>
      </c>
    </row>
    <row r="22" spans="1:9" ht="12.75" customHeight="1" x14ac:dyDescent="0.2">
      <c r="A22" s="263" t="s">
        <v>183</v>
      </c>
      <c r="B22" s="263"/>
      <c r="C22" s="263"/>
      <c r="D22" s="263"/>
      <c r="E22" s="263"/>
      <c r="F22" s="263"/>
      <c r="G22" s="88">
        <v>15</v>
      </c>
      <c r="H22" s="93">
        <v>0</v>
      </c>
      <c r="I22" s="93">
        <v>0</v>
      </c>
    </row>
    <row r="23" spans="1:9" ht="12.75" customHeight="1" x14ac:dyDescent="0.2">
      <c r="A23" s="263" t="s">
        <v>184</v>
      </c>
      <c r="B23" s="263"/>
      <c r="C23" s="263"/>
      <c r="D23" s="263"/>
      <c r="E23" s="263"/>
      <c r="F23" s="263"/>
      <c r="G23" s="88">
        <v>16</v>
      </c>
      <c r="H23" s="93">
        <v>0</v>
      </c>
      <c r="I23" s="93">
        <v>0</v>
      </c>
    </row>
    <row r="24" spans="1:9" ht="12.75" customHeight="1" x14ac:dyDescent="0.2">
      <c r="A24" s="256" t="s">
        <v>185</v>
      </c>
      <c r="B24" s="256"/>
      <c r="C24" s="256"/>
      <c r="D24" s="256"/>
      <c r="E24" s="256"/>
      <c r="F24" s="256"/>
      <c r="G24" s="80">
        <v>17</v>
      </c>
      <c r="H24" s="94">
        <f>H18+H19</f>
        <v>0</v>
      </c>
      <c r="I24" s="94">
        <f>I18+I19</f>
        <v>0</v>
      </c>
    </row>
    <row r="25" spans="1:9" ht="12.75" customHeight="1" x14ac:dyDescent="0.2">
      <c r="A25" s="239" t="s">
        <v>186</v>
      </c>
      <c r="B25" s="239"/>
      <c r="C25" s="239"/>
      <c r="D25" s="239"/>
      <c r="E25" s="239"/>
      <c r="F25" s="239"/>
      <c r="G25" s="88">
        <v>18</v>
      </c>
      <c r="H25" s="93">
        <v>0</v>
      </c>
      <c r="I25" s="93">
        <v>0</v>
      </c>
    </row>
    <row r="26" spans="1:9" ht="12.75" customHeight="1" x14ac:dyDescent="0.2">
      <c r="A26" s="239" t="s">
        <v>187</v>
      </c>
      <c r="B26" s="239"/>
      <c r="C26" s="239"/>
      <c r="D26" s="239"/>
      <c r="E26" s="239"/>
      <c r="F26" s="239"/>
      <c r="G26" s="88">
        <v>19</v>
      </c>
      <c r="H26" s="93">
        <v>0</v>
      </c>
      <c r="I26" s="93">
        <v>0</v>
      </c>
    </row>
    <row r="27" spans="1:9" ht="28.9" customHeight="1" x14ac:dyDescent="0.2">
      <c r="A27" s="250" t="s">
        <v>188</v>
      </c>
      <c r="B27" s="250"/>
      <c r="C27" s="250"/>
      <c r="D27" s="250"/>
      <c r="E27" s="250"/>
      <c r="F27" s="250"/>
      <c r="G27" s="80">
        <v>20</v>
      </c>
      <c r="H27" s="94">
        <f>H24+H25+H26</f>
        <v>0</v>
      </c>
      <c r="I27" s="94">
        <f>I24+I25+I26</f>
        <v>0</v>
      </c>
    </row>
    <row r="28" spans="1:9" x14ac:dyDescent="0.2">
      <c r="A28" s="266" t="s">
        <v>189</v>
      </c>
      <c r="B28" s="266"/>
      <c r="C28" s="266"/>
      <c r="D28" s="266"/>
      <c r="E28" s="266"/>
      <c r="F28" s="266"/>
      <c r="G28" s="266"/>
      <c r="H28" s="266"/>
      <c r="I28" s="266"/>
    </row>
    <row r="29" spans="1:9" ht="23.45" customHeight="1" x14ac:dyDescent="0.2">
      <c r="A29" s="239" t="s">
        <v>190</v>
      </c>
      <c r="B29" s="239"/>
      <c r="C29" s="239"/>
      <c r="D29" s="239"/>
      <c r="E29" s="239"/>
      <c r="F29" s="239"/>
      <c r="G29" s="88">
        <v>21</v>
      </c>
      <c r="H29" s="91">
        <v>0</v>
      </c>
      <c r="I29" s="91">
        <v>0</v>
      </c>
    </row>
    <row r="30" spans="1:9" ht="12.75" customHeight="1" x14ac:dyDescent="0.2">
      <c r="A30" s="239" t="s">
        <v>191</v>
      </c>
      <c r="B30" s="239"/>
      <c r="C30" s="239"/>
      <c r="D30" s="239"/>
      <c r="E30" s="239"/>
      <c r="F30" s="239"/>
      <c r="G30" s="88">
        <v>22</v>
      </c>
      <c r="H30" s="91">
        <v>0</v>
      </c>
      <c r="I30" s="91">
        <v>0</v>
      </c>
    </row>
    <row r="31" spans="1:9" ht="12.75" customHeight="1" x14ac:dyDescent="0.2">
      <c r="A31" s="239" t="s">
        <v>192</v>
      </c>
      <c r="B31" s="239"/>
      <c r="C31" s="239"/>
      <c r="D31" s="239"/>
      <c r="E31" s="239"/>
      <c r="F31" s="239"/>
      <c r="G31" s="88">
        <v>23</v>
      </c>
      <c r="H31" s="91">
        <v>0</v>
      </c>
      <c r="I31" s="91">
        <v>0</v>
      </c>
    </row>
    <row r="32" spans="1:9" ht="12.75" customHeight="1" x14ac:dyDescent="0.2">
      <c r="A32" s="239" t="s">
        <v>193</v>
      </c>
      <c r="B32" s="239"/>
      <c r="C32" s="239"/>
      <c r="D32" s="239"/>
      <c r="E32" s="239"/>
      <c r="F32" s="239"/>
      <c r="G32" s="88">
        <v>24</v>
      </c>
      <c r="H32" s="91">
        <v>0</v>
      </c>
      <c r="I32" s="91">
        <v>0</v>
      </c>
    </row>
    <row r="33" spans="1:9" ht="12.75" customHeight="1" x14ac:dyDescent="0.2">
      <c r="A33" s="239" t="s">
        <v>194</v>
      </c>
      <c r="B33" s="239"/>
      <c r="C33" s="239"/>
      <c r="D33" s="239"/>
      <c r="E33" s="239"/>
      <c r="F33" s="239"/>
      <c r="G33" s="88">
        <v>25</v>
      </c>
      <c r="H33" s="91">
        <v>0</v>
      </c>
      <c r="I33" s="91">
        <v>0</v>
      </c>
    </row>
    <row r="34" spans="1:9" ht="12.75" customHeight="1" x14ac:dyDescent="0.2">
      <c r="A34" s="239" t="s">
        <v>195</v>
      </c>
      <c r="B34" s="239"/>
      <c r="C34" s="239"/>
      <c r="D34" s="239"/>
      <c r="E34" s="239"/>
      <c r="F34" s="239"/>
      <c r="G34" s="88">
        <v>26</v>
      </c>
      <c r="H34" s="91">
        <v>0</v>
      </c>
      <c r="I34" s="91">
        <v>0</v>
      </c>
    </row>
    <row r="35" spans="1:9" ht="27.6" customHeight="1" x14ac:dyDescent="0.2">
      <c r="A35" s="256" t="s">
        <v>196</v>
      </c>
      <c r="B35" s="256"/>
      <c r="C35" s="256"/>
      <c r="D35" s="256"/>
      <c r="E35" s="256"/>
      <c r="F35" s="256"/>
      <c r="G35" s="80">
        <v>27</v>
      </c>
      <c r="H35" s="90">
        <f>H29+H30+H31+H32+H33+H34</f>
        <v>0</v>
      </c>
      <c r="I35" s="90">
        <f>I29+I30+I31+I32+I33+I34</f>
        <v>0</v>
      </c>
    </row>
    <row r="36" spans="1:9" ht="26.45" customHeight="1" x14ac:dyDescent="0.2">
      <c r="A36" s="239" t="s">
        <v>197</v>
      </c>
      <c r="B36" s="239"/>
      <c r="C36" s="239"/>
      <c r="D36" s="239"/>
      <c r="E36" s="239"/>
      <c r="F36" s="239"/>
      <c r="G36" s="88">
        <v>28</v>
      </c>
      <c r="H36" s="91">
        <v>0</v>
      </c>
      <c r="I36" s="91">
        <v>0</v>
      </c>
    </row>
    <row r="37" spans="1:9" ht="12.75" customHeight="1" x14ac:dyDescent="0.2">
      <c r="A37" s="239" t="s">
        <v>198</v>
      </c>
      <c r="B37" s="239"/>
      <c r="C37" s="239"/>
      <c r="D37" s="239"/>
      <c r="E37" s="239"/>
      <c r="F37" s="239"/>
      <c r="G37" s="88">
        <v>29</v>
      </c>
      <c r="H37" s="91">
        <v>0</v>
      </c>
      <c r="I37" s="91">
        <v>0</v>
      </c>
    </row>
    <row r="38" spans="1:9" ht="12.75" customHeight="1" x14ac:dyDescent="0.2">
      <c r="A38" s="239" t="s">
        <v>199</v>
      </c>
      <c r="B38" s="239"/>
      <c r="C38" s="239"/>
      <c r="D38" s="239"/>
      <c r="E38" s="239"/>
      <c r="F38" s="239"/>
      <c r="G38" s="88">
        <v>30</v>
      </c>
      <c r="H38" s="91">
        <v>0</v>
      </c>
      <c r="I38" s="91">
        <v>0</v>
      </c>
    </row>
    <row r="39" spans="1:9" ht="12.75" customHeight="1" x14ac:dyDescent="0.2">
      <c r="A39" s="239" t="s">
        <v>200</v>
      </c>
      <c r="B39" s="239"/>
      <c r="C39" s="239"/>
      <c r="D39" s="239"/>
      <c r="E39" s="239"/>
      <c r="F39" s="239"/>
      <c r="G39" s="88">
        <v>31</v>
      </c>
      <c r="H39" s="91">
        <v>0</v>
      </c>
      <c r="I39" s="91">
        <v>0</v>
      </c>
    </row>
    <row r="40" spans="1:9" ht="12.75" customHeight="1" x14ac:dyDescent="0.2">
      <c r="A40" s="239" t="s">
        <v>201</v>
      </c>
      <c r="B40" s="239"/>
      <c r="C40" s="239"/>
      <c r="D40" s="239"/>
      <c r="E40" s="239"/>
      <c r="F40" s="239"/>
      <c r="G40" s="88">
        <v>32</v>
      </c>
      <c r="H40" s="91">
        <v>0</v>
      </c>
      <c r="I40" s="91">
        <v>0</v>
      </c>
    </row>
    <row r="41" spans="1:9" ht="22.9" customHeight="1" x14ac:dyDescent="0.2">
      <c r="A41" s="256" t="s">
        <v>202</v>
      </c>
      <c r="B41" s="256"/>
      <c r="C41" s="256"/>
      <c r="D41" s="256"/>
      <c r="E41" s="256"/>
      <c r="F41" s="256"/>
      <c r="G41" s="80">
        <v>33</v>
      </c>
      <c r="H41" s="90">
        <f>H36+H37+H38+H39+H40</f>
        <v>0</v>
      </c>
      <c r="I41" s="90">
        <f>I36+I37+I38+I39+I40</f>
        <v>0</v>
      </c>
    </row>
    <row r="42" spans="1:9" ht="30.6" customHeight="1" x14ac:dyDescent="0.2">
      <c r="A42" s="250" t="s">
        <v>203</v>
      </c>
      <c r="B42" s="250"/>
      <c r="C42" s="250"/>
      <c r="D42" s="250"/>
      <c r="E42" s="250"/>
      <c r="F42" s="250"/>
      <c r="G42" s="80">
        <v>34</v>
      </c>
      <c r="H42" s="90">
        <f>H35+H41</f>
        <v>0</v>
      </c>
      <c r="I42" s="90">
        <f>I35+I41</f>
        <v>0</v>
      </c>
    </row>
    <row r="43" spans="1:9" x14ac:dyDescent="0.2">
      <c r="A43" s="266" t="s">
        <v>204</v>
      </c>
      <c r="B43" s="266"/>
      <c r="C43" s="266"/>
      <c r="D43" s="266"/>
      <c r="E43" s="266"/>
      <c r="F43" s="266"/>
      <c r="G43" s="266"/>
      <c r="H43" s="266"/>
      <c r="I43" s="266"/>
    </row>
    <row r="44" spans="1:9" ht="12.75" customHeight="1" x14ac:dyDescent="0.2">
      <c r="A44" s="239" t="s">
        <v>205</v>
      </c>
      <c r="B44" s="239"/>
      <c r="C44" s="239"/>
      <c r="D44" s="239"/>
      <c r="E44" s="239"/>
      <c r="F44" s="239"/>
      <c r="G44" s="88">
        <v>35</v>
      </c>
      <c r="H44" s="91">
        <v>0</v>
      </c>
      <c r="I44" s="91">
        <v>0</v>
      </c>
    </row>
    <row r="45" spans="1:9" ht="27.6" customHeight="1" x14ac:dyDescent="0.2">
      <c r="A45" s="239" t="s">
        <v>206</v>
      </c>
      <c r="B45" s="239"/>
      <c r="C45" s="239"/>
      <c r="D45" s="239"/>
      <c r="E45" s="239"/>
      <c r="F45" s="239"/>
      <c r="G45" s="88">
        <v>36</v>
      </c>
      <c r="H45" s="91">
        <v>0</v>
      </c>
      <c r="I45" s="91">
        <v>0</v>
      </c>
    </row>
    <row r="46" spans="1:9" ht="12.75" customHeight="1" x14ac:dyDescent="0.2">
      <c r="A46" s="239" t="s">
        <v>207</v>
      </c>
      <c r="B46" s="239"/>
      <c r="C46" s="239"/>
      <c r="D46" s="239"/>
      <c r="E46" s="239"/>
      <c r="F46" s="239"/>
      <c r="G46" s="88">
        <v>37</v>
      </c>
      <c r="H46" s="91">
        <v>0</v>
      </c>
      <c r="I46" s="91">
        <v>0</v>
      </c>
    </row>
    <row r="47" spans="1:9" ht="12.75" customHeight="1" x14ac:dyDescent="0.2">
      <c r="A47" s="239" t="s">
        <v>208</v>
      </c>
      <c r="B47" s="239"/>
      <c r="C47" s="239"/>
      <c r="D47" s="239"/>
      <c r="E47" s="239"/>
      <c r="F47" s="239"/>
      <c r="G47" s="88">
        <v>38</v>
      </c>
      <c r="H47" s="91">
        <v>0</v>
      </c>
      <c r="I47" s="91">
        <v>0</v>
      </c>
    </row>
    <row r="48" spans="1:9" ht="25.9" customHeight="1" x14ac:dyDescent="0.2">
      <c r="A48" s="256" t="s">
        <v>209</v>
      </c>
      <c r="B48" s="256"/>
      <c r="C48" s="256"/>
      <c r="D48" s="256"/>
      <c r="E48" s="256"/>
      <c r="F48" s="256"/>
      <c r="G48" s="80">
        <v>39</v>
      </c>
      <c r="H48" s="90">
        <f>H44+H45+H46+H47</f>
        <v>0</v>
      </c>
      <c r="I48" s="90">
        <f>I44+I45+I46+I47</f>
        <v>0</v>
      </c>
    </row>
    <row r="49" spans="1:9" ht="24.6" customHeight="1" x14ac:dyDescent="0.2">
      <c r="A49" s="239" t="s">
        <v>301</v>
      </c>
      <c r="B49" s="239"/>
      <c r="C49" s="239"/>
      <c r="D49" s="239"/>
      <c r="E49" s="239"/>
      <c r="F49" s="239"/>
      <c r="G49" s="88">
        <v>40</v>
      </c>
      <c r="H49" s="91">
        <v>0</v>
      </c>
      <c r="I49" s="91">
        <v>0</v>
      </c>
    </row>
    <row r="50" spans="1:9" ht="12.75" customHeight="1" x14ac:dyDescent="0.2">
      <c r="A50" s="239" t="s">
        <v>210</v>
      </c>
      <c r="B50" s="239"/>
      <c r="C50" s="239"/>
      <c r="D50" s="239"/>
      <c r="E50" s="239"/>
      <c r="F50" s="239"/>
      <c r="G50" s="88">
        <v>41</v>
      </c>
      <c r="H50" s="91">
        <v>0</v>
      </c>
      <c r="I50" s="91">
        <v>0</v>
      </c>
    </row>
    <row r="51" spans="1:9" ht="12.75" customHeight="1" x14ac:dyDescent="0.2">
      <c r="A51" s="239" t="s">
        <v>211</v>
      </c>
      <c r="B51" s="239"/>
      <c r="C51" s="239"/>
      <c r="D51" s="239"/>
      <c r="E51" s="239"/>
      <c r="F51" s="239"/>
      <c r="G51" s="88">
        <v>42</v>
      </c>
      <c r="H51" s="91">
        <v>0</v>
      </c>
      <c r="I51" s="91">
        <v>0</v>
      </c>
    </row>
    <row r="52" spans="1:9" ht="26.45" customHeight="1" x14ac:dyDescent="0.2">
      <c r="A52" s="239" t="s">
        <v>212</v>
      </c>
      <c r="B52" s="239"/>
      <c r="C52" s="239"/>
      <c r="D52" s="239"/>
      <c r="E52" s="239"/>
      <c r="F52" s="239"/>
      <c r="G52" s="88">
        <v>43</v>
      </c>
      <c r="H52" s="91">
        <v>0</v>
      </c>
      <c r="I52" s="91">
        <v>0</v>
      </c>
    </row>
    <row r="53" spans="1:9" ht="12.75" customHeight="1" x14ac:dyDescent="0.2">
      <c r="A53" s="239" t="s">
        <v>213</v>
      </c>
      <c r="B53" s="239"/>
      <c r="C53" s="239"/>
      <c r="D53" s="239"/>
      <c r="E53" s="239"/>
      <c r="F53" s="239"/>
      <c r="G53" s="88">
        <v>44</v>
      </c>
      <c r="H53" s="91">
        <v>0</v>
      </c>
      <c r="I53" s="91">
        <v>0</v>
      </c>
    </row>
    <row r="54" spans="1:9" ht="27.6" customHeight="1" x14ac:dyDescent="0.2">
      <c r="A54" s="256" t="s">
        <v>214</v>
      </c>
      <c r="B54" s="256"/>
      <c r="C54" s="256"/>
      <c r="D54" s="256"/>
      <c r="E54" s="256"/>
      <c r="F54" s="256"/>
      <c r="G54" s="80">
        <v>45</v>
      </c>
      <c r="H54" s="90">
        <f>H49+H50+H51+H52+H53</f>
        <v>0</v>
      </c>
      <c r="I54" s="90">
        <f>I49+I50+I51+I52+I53</f>
        <v>0</v>
      </c>
    </row>
    <row r="55" spans="1:9" ht="27.6" customHeight="1" x14ac:dyDescent="0.2">
      <c r="A55" s="250" t="s">
        <v>215</v>
      </c>
      <c r="B55" s="250"/>
      <c r="C55" s="250"/>
      <c r="D55" s="250"/>
      <c r="E55" s="250"/>
      <c r="F55" s="250"/>
      <c r="G55" s="80">
        <v>46</v>
      </c>
      <c r="H55" s="90">
        <f>H48+H54</f>
        <v>0</v>
      </c>
      <c r="I55" s="90">
        <f>I48+I54</f>
        <v>0</v>
      </c>
    </row>
    <row r="56" spans="1:9" x14ac:dyDescent="0.2">
      <c r="A56" s="215" t="s">
        <v>216</v>
      </c>
      <c r="B56" s="215"/>
      <c r="C56" s="215"/>
      <c r="D56" s="215"/>
      <c r="E56" s="215"/>
      <c r="F56" s="215"/>
      <c r="G56" s="88">
        <v>47</v>
      </c>
      <c r="H56" s="91">
        <v>0</v>
      </c>
      <c r="I56" s="91">
        <v>0</v>
      </c>
    </row>
    <row r="57" spans="1:9" ht="27" customHeight="1" x14ac:dyDescent="0.2">
      <c r="A57" s="250" t="s">
        <v>217</v>
      </c>
      <c r="B57" s="250"/>
      <c r="C57" s="250"/>
      <c r="D57" s="250"/>
      <c r="E57" s="250"/>
      <c r="F57" s="250"/>
      <c r="G57" s="80">
        <v>48</v>
      </c>
      <c r="H57" s="90">
        <f>H27+H42+H55+H56</f>
        <v>0</v>
      </c>
      <c r="I57" s="90">
        <f>I27+I42+I55+I56</f>
        <v>0</v>
      </c>
    </row>
    <row r="58" spans="1:9" ht="15.6" customHeight="1" x14ac:dyDescent="0.2">
      <c r="A58" s="267" t="s">
        <v>218</v>
      </c>
      <c r="B58" s="267"/>
      <c r="C58" s="267"/>
      <c r="D58" s="267"/>
      <c r="E58" s="267"/>
      <c r="F58" s="267"/>
      <c r="G58" s="88">
        <v>49</v>
      </c>
      <c r="H58" s="91">
        <v>0</v>
      </c>
      <c r="I58" s="91">
        <v>0</v>
      </c>
    </row>
    <row r="59" spans="1:9" ht="28.9" customHeight="1" x14ac:dyDescent="0.2">
      <c r="A59" s="250" t="s">
        <v>219</v>
      </c>
      <c r="B59" s="250"/>
      <c r="C59" s="250"/>
      <c r="D59" s="250"/>
      <c r="E59" s="250"/>
      <c r="F59" s="250"/>
      <c r="G59" s="80">
        <v>50</v>
      </c>
      <c r="H59" s="90">
        <f>H57+H58</f>
        <v>0</v>
      </c>
      <c r="I59" s="90">
        <f>I57+I58</f>
        <v>0</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topLeftCell="A13" zoomScaleNormal="100" zoomScaleSheetLayoutView="110" workbookViewId="0">
      <selection activeCell="R28" sqref="R28"/>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46" t="s">
        <v>220</v>
      </c>
      <c r="B1" s="261"/>
      <c r="C1" s="261"/>
      <c r="D1" s="261"/>
      <c r="E1" s="261"/>
      <c r="F1" s="261"/>
      <c r="G1" s="261"/>
      <c r="H1" s="261"/>
      <c r="I1" s="261"/>
    </row>
    <row r="2" spans="1:9" ht="12.75" customHeight="1" x14ac:dyDescent="0.2">
      <c r="A2" s="245" t="s">
        <v>523</v>
      </c>
      <c r="B2" s="222"/>
      <c r="C2" s="222"/>
      <c r="D2" s="222"/>
      <c r="E2" s="222"/>
      <c r="F2" s="222"/>
      <c r="G2" s="222"/>
      <c r="H2" s="222"/>
      <c r="I2" s="222"/>
    </row>
    <row r="3" spans="1:9" x14ac:dyDescent="0.2">
      <c r="A3" s="254" t="s">
        <v>445</v>
      </c>
      <c r="B3" s="269"/>
      <c r="C3" s="269"/>
      <c r="D3" s="269"/>
      <c r="E3" s="269"/>
      <c r="F3" s="269"/>
      <c r="G3" s="269"/>
      <c r="H3" s="269"/>
      <c r="I3" s="269"/>
    </row>
    <row r="4" spans="1:9" x14ac:dyDescent="0.2">
      <c r="A4" s="262" t="s">
        <v>459</v>
      </c>
      <c r="B4" s="225"/>
      <c r="C4" s="225"/>
      <c r="D4" s="225"/>
      <c r="E4" s="225"/>
      <c r="F4" s="225"/>
      <c r="G4" s="225"/>
      <c r="H4" s="225"/>
      <c r="I4" s="226"/>
    </row>
    <row r="5" spans="1:9" ht="33.75" x14ac:dyDescent="0.2">
      <c r="A5" s="240" t="s">
        <v>2</v>
      </c>
      <c r="B5" s="241"/>
      <c r="C5" s="241"/>
      <c r="D5" s="241"/>
      <c r="E5" s="241"/>
      <c r="F5" s="241"/>
      <c r="G5" s="84" t="s">
        <v>106</v>
      </c>
      <c r="H5" s="85" t="s">
        <v>294</v>
      </c>
      <c r="I5" s="85" t="s">
        <v>278</v>
      </c>
    </row>
    <row r="6" spans="1:9" x14ac:dyDescent="0.2">
      <c r="A6" s="265">
        <v>1</v>
      </c>
      <c r="B6" s="241"/>
      <c r="C6" s="241"/>
      <c r="D6" s="241"/>
      <c r="E6" s="241"/>
      <c r="F6" s="241"/>
      <c r="G6" s="86">
        <v>2</v>
      </c>
      <c r="H6" s="85" t="s">
        <v>169</v>
      </c>
      <c r="I6" s="85" t="s">
        <v>170</v>
      </c>
    </row>
    <row r="7" spans="1:9" x14ac:dyDescent="0.2">
      <c r="A7" s="266" t="s">
        <v>171</v>
      </c>
      <c r="B7" s="268"/>
      <c r="C7" s="268"/>
      <c r="D7" s="268"/>
      <c r="E7" s="268"/>
      <c r="F7" s="268"/>
      <c r="G7" s="268"/>
      <c r="H7" s="268"/>
      <c r="I7" s="268"/>
    </row>
    <row r="8" spans="1:9" x14ac:dyDescent="0.2">
      <c r="A8" s="239" t="s">
        <v>221</v>
      </c>
      <c r="B8" s="239"/>
      <c r="C8" s="239"/>
      <c r="D8" s="239"/>
      <c r="E8" s="239"/>
      <c r="F8" s="239"/>
      <c r="G8" s="78">
        <v>1</v>
      </c>
      <c r="H8" s="91">
        <v>44236917</v>
      </c>
      <c r="I8" s="91">
        <v>50579521</v>
      </c>
    </row>
    <row r="9" spans="1:9" x14ac:dyDescent="0.2">
      <c r="A9" s="239" t="s">
        <v>222</v>
      </c>
      <c r="B9" s="239"/>
      <c r="C9" s="239"/>
      <c r="D9" s="239"/>
      <c r="E9" s="239"/>
      <c r="F9" s="239"/>
      <c r="G9" s="78">
        <v>2</v>
      </c>
      <c r="H9" s="91">
        <v>0</v>
      </c>
      <c r="I9" s="91">
        <v>0</v>
      </c>
    </row>
    <row r="10" spans="1:9" x14ac:dyDescent="0.2">
      <c r="A10" s="239" t="s">
        <v>223</v>
      </c>
      <c r="B10" s="239"/>
      <c r="C10" s="239"/>
      <c r="D10" s="239"/>
      <c r="E10" s="239"/>
      <c r="F10" s="239"/>
      <c r="G10" s="78">
        <v>3</v>
      </c>
      <c r="H10" s="91">
        <v>15975</v>
      </c>
      <c r="I10" s="91">
        <v>47638</v>
      </c>
    </row>
    <row r="11" spans="1:9" x14ac:dyDescent="0.2">
      <c r="A11" s="239" t="s">
        <v>224</v>
      </c>
      <c r="B11" s="239"/>
      <c r="C11" s="239"/>
      <c r="D11" s="239"/>
      <c r="E11" s="239"/>
      <c r="F11" s="239"/>
      <c r="G11" s="78">
        <v>4</v>
      </c>
      <c r="H11" s="91">
        <v>0</v>
      </c>
      <c r="I11" s="91">
        <v>0</v>
      </c>
    </row>
    <row r="12" spans="1:9" x14ac:dyDescent="0.2">
      <c r="A12" s="239" t="s">
        <v>389</v>
      </c>
      <c r="B12" s="239"/>
      <c r="C12" s="239"/>
      <c r="D12" s="239"/>
      <c r="E12" s="239"/>
      <c r="F12" s="239"/>
      <c r="G12" s="78">
        <v>5</v>
      </c>
      <c r="H12" s="91">
        <v>147835</v>
      </c>
      <c r="I12" s="91">
        <v>142238</v>
      </c>
    </row>
    <row r="13" spans="1:9" ht="24" customHeight="1" x14ac:dyDescent="0.2">
      <c r="A13" s="252" t="s">
        <v>397</v>
      </c>
      <c r="B13" s="252"/>
      <c r="C13" s="252"/>
      <c r="D13" s="252"/>
      <c r="E13" s="252"/>
      <c r="F13" s="252"/>
      <c r="G13" s="80">
        <v>6</v>
      </c>
      <c r="H13" s="95">
        <f>SUM(H8:H12)</f>
        <v>44400727</v>
      </c>
      <c r="I13" s="95">
        <f>SUM(I8:I12)</f>
        <v>50769397</v>
      </c>
    </row>
    <row r="14" spans="1:9" x14ac:dyDescent="0.2">
      <c r="A14" s="239" t="s">
        <v>390</v>
      </c>
      <c r="B14" s="239"/>
      <c r="C14" s="239"/>
      <c r="D14" s="239"/>
      <c r="E14" s="239"/>
      <c r="F14" s="239"/>
      <c r="G14" s="78">
        <v>7</v>
      </c>
      <c r="H14" s="91">
        <v>-12518174</v>
      </c>
      <c r="I14" s="91">
        <v>-13887065</v>
      </c>
    </row>
    <row r="15" spans="1:9" x14ac:dyDescent="0.2">
      <c r="A15" s="239" t="s">
        <v>391</v>
      </c>
      <c r="B15" s="239"/>
      <c r="C15" s="239"/>
      <c r="D15" s="239"/>
      <c r="E15" s="239"/>
      <c r="F15" s="239"/>
      <c r="G15" s="78">
        <v>8</v>
      </c>
      <c r="H15" s="91">
        <v>-10761205</v>
      </c>
      <c r="I15" s="91">
        <v>-13593827</v>
      </c>
    </row>
    <row r="16" spans="1:9" x14ac:dyDescent="0.2">
      <c r="A16" s="239" t="s">
        <v>392</v>
      </c>
      <c r="B16" s="239"/>
      <c r="C16" s="239"/>
      <c r="D16" s="239"/>
      <c r="E16" s="239"/>
      <c r="F16" s="239"/>
      <c r="G16" s="78">
        <v>9</v>
      </c>
      <c r="H16" s="91">
        <v>-8840</v>
      </c>
      <c r="I16" s="91">
        <v>-13893</v>
      </c>
    </row>
    <row r="17" spans="1:9" x14ac:dyDescent="0.2">
      <c r="A17" s="239" t="s">
        <v>393</v>
      </c>
      <c r="B17" s="239"/>
      <c r="C17" s="239"/>
      <c r="D17" s="239"/>
      <c r="E17" s="239"/>
      <c r="F17" s="239"/>
      <c r="G17" s="78">
        <v>10</v>
      </c>
      <c r="H17" s="91">
        <v>-54326</v>
      </c>
      <c r="I17" s="91">
        <v>-47864</v>
      </c>
    </row>
    <row r="18" spans="1:9" x14ac:dyDescent="0.2">
      <c r="A18" s="239" t="s">
        <v>394</v>
      </c>
      <c r="B18" s="239"/>
      <c r="C18" s="239"/>
      <c r="D18" s="239"/>
      <c r="E18" s="239"/>
      <c r="F18" s="239"/>
      <c r="G18" s="78">
        <v>11</v>
      </c>
      <c r="H18" s="91">
        <v>-1180018</v>
      </c>
      <c r="I18" s="91">
        <v>-991452</v>
      </c>
    </row>
    <row r="19" spans="1:9" x14ac:dyDescent="0.2">
      <c r="A19" s="239" t="s">
        <v>395</v>
      </c>
      <c r="B19" s="239"/>
      <c r="C19" s="239"/>
      <c r="D19" s="239"/>
      <c r="E19" s="239"/>
      <c r="F19" s="239"/>
      <c r="G19" s="78">
        <v>12</v>
      </c>
      <c r="H19" s="91">
        <v>-7029503</v>
      </c>
      <c r="I19" s="91">
        <v>-7867556</v>
      </c>
    </row>
    <row r="20" spans="1:9" ht="26.25" customHeight="1" x14ac:dyDescent="0.2">
      <c r="A20" s="252" t="s">
        <v>398</v>
      </c>
      <c r="B20" s="252"/>
      <c r="C20" s="252"/>
      <c r="D20" s="252"/>
      <c r="E20" s="252"/>
      <c r="F20" s="252"/>
      <c r="G20" s="80">
        <v>13</v>
      </c>
      <c r="H20" s="95">
        <f>SUM(H14:H19)</f>
        <v>-31552066</v>
      </c>
      <c r="I20" s="95">
        <f>SUM(I14:I19)</f>
        <v>-36401657</v>
      </c>
    </row>
    <row r="21" spans="1:9" ht="25.9" customHeight="1" x14ac:dyDescent="0.2">
      <c r="A21" s="250" t="s">
        <v>399</v>
      </c>
      <c r="B21" s="250"/>
      <c r="C21" s="250"/>
      <c r="D21" s="250"/>
      <c r="E21" s="250"/>
      <c r="F21" s="250"/>
      <c r="G21" s="80">
        <v>14</v>
      </c>
      <c r="H21" s="90">
        <f>H13+H20</f>
        <v>12848661</v>
      </c>
      <c r="I21" s="90">
        <f>I13+I20</f>
        <v>14367740</v>
      </c>
    </row>
    <row r="22" spans="1:9" x14ac:dyDescent="0.2">
      <c r="A22" s="266" t="s">
        <v>189</v>
      </c>
      <c r="B22" s="268"/>
      <c r="C22" s="268"/>
      <c r="D22" s="268"/>
      <c r="E22" s="268"/>
      <c r="F22" s="268"/>
      <c r="G22" s="268"/>
      <c r="H22" s="268"/>
      <c r="I22" s="268"/>
    </row>
    <row r="23" spans="1:9" ht="26.45" customHeight="1" x14ac:dyDescent="0.2">
      <c r="A23" s="239" t="s">
        <v>225</v>
      </c>
      <c r="B23" s="239"/>
      <c r="C23" s="239"/>
      <c r="D23" s="239"/>
      <c r="E23" s="239"/>
      <c r="F23" s="239"/>
      <c r="G23" s="78">
        <v>15</v>
      </c>
      <c r="H23" s="91">
        <v>830</v>
      </c>
      <c r="I23" s="91">
        <v>3306</v>
      </c>
    </row>
    <row r="24" spans="1:9" x14ac:dyDescent="0.2">
      <c r="A24" s="239" t="s">
        <v>226</v>
      </c>
      <c r="B24" s="239"/>
      <c r="C24" s="239"/>
      <c r="D24" s="239"/>
      <c r="E24" s="239"/>
      <c r="F24" s="239"/>
      <c r="G24" s="78">
        <v>16</v>
      </c>
      <c r="H24" s="91">
        <v>0</v>
      </c>
      <c r="I24" s="91">
        <v>0</v>
      </c>
    </row>
    <row r="25" spans="1:9" x14ac:dyDescent="0.2">
      <c r="A25" s="239" t="s">
        <v>227</v>
      </c>
      <c r="B25" s="239"/>
      <c r="C25" s="239"/>
      <c r="D25" s="239"/>
      <c r="E25" s="239"/>
      <c r="F25" s="239"/>
      <c r="G25" s="78">
        <v>17</v>
      </c>
      <c r="H25" s="91">
        <v>137592</v>
      </c>
      <c r="I25" s="91">
        <v>960667</v>
      </c>
    </row>
    <row r="26" spans="1:9" x14ac:dyDescent="0.2">
      <c r="A26" s="239" t="s">
        <v>228</v>
      </c>
      <c r="B26" s="239"/>
      <c r="C26" s="239"/>
      <c r="D26" s="239"/>
      <c r="E26" s="239"/>
      <c r="F26" s="239"/>
      <c r="G26" s="78">
        <v>18</v>
      </c>
      <c r="H26" s="91">
        <v>2408</v>
      </c>
      <c r="I26" s="91">
        <v>1995</v>
      </c>
    </row>
    <row r="27" spans="1:9" x14ac:dyDescent="0.2">
      <c r="A27" s="239" t="s">
        <v>229</v>
      </c>
      <c r="B27" s="239"/>
      <c r="C27" s="239"/>
      <c r="D27" s="239"/>
      <c r="E27" s="239"/>
      <c r="F27" s="239"/>
      <c r="G27" s="78">
        <v>19</v>
      </c>
      <c r="H27" s="91">
        <v>0</v>
      </c>
      <c r="I27" s="91">
        <v>0</v>
      </c>
    </row>
    <row r="28" spans="1:9" x14ac:dyDescent="0.2">
      <c r="A28" s="239" t="s">
        <v>230</v>
      </c>
      <c r="B28" s="239"/>
      <c r="C28" s="239"/>
      <c r="D28" s="239"/>
      <c r="E28" s="239"/>
      <c r="F28" s="239"/>
      <c r="G28" s="78">
        <v>20</v>
      </c>
      <c r="H28" s="91">
        <v>10159663</v>
      </c>
      <c r="I28" s="91">
        <v>38000198</v>
      </c>
    </row>
    <row r="29" spans="1:9" ht="25.15" customHeight="1" x14ac:dyDescent="0.2">
      <c r="A29" s="256" t="s">
        <v>429</v>
      </c>
      <c r="B29" s="256"/>
      <c r="C29" s="256"/>
      <c r="D29" s="256"/>
      <c r="E29" s="256"/>
      <c r="F29" s="256"/>
      <c r="G29" s="80">
        <v>21</v>
      </c>
      <c r="H29" s="90">
        <f>SUM(H23:H28)</f>
        <v>10300493</v>
      </c>
      <c r="I29" s="90">
        <f>SUM(I23:I28)</f>
        <v>38966166</v>
      </c>
    </row>
    <row r="30" spans="1:9" ht="21" customHeight="1" x14ac:dyDescent="0.2">
      <c r="A30" s="239" t="s">
        <v>231</v>
      </c>
      <c r="B30" s="239"/>
      <c r="C30" s="239"/>
      <c r="D30" s="239"/>
      <c r="E30" s="239"/>
      <c r="F30" s="239"/>
      <c r="G30" s="78">
        <v>22</v>
      </c>
      <c r="H30" s="91">
        <v>-2826998</v>
      </c>
      <c r="I30" s="91">
        <v>-4390257</v>
      </c>
    </row>
    <row r="31" spans="1:9" x14ac:dyDescent="0.2">
      <c r="A31" s="239" t="s">
        <v>232</v>
      </c>
      <c r="B31" s="239"/>
      <c r="C31" s="239"/>
      <c r="D31" s="239"/>
      <c r="E31" s="239"/>
      <c r="F31" s="239"/>
      <c r="G31" s="78">
        <v>23</v>
      </c>
      <c r="H31" s="91">
        <v>-597253</v>
      </c>
      <c r="I31" s="91">
        <v>-1000000</v>
      </c>
    </row>
    <row r="32" spans="1:9" x14ac:dyDescent="0.2">
      <c r="A32" s="239" t="s">
        <v>396</v>
      </c>
      <c r="B32" s="239"/>
      <c r="C32" s="239"/>
      <c r="D32" s="239"/>
      <c r="E32" s="239"/>
      <c r="F32" s="239"/>
      <c r="G32" s="78">
        <v>24</v>
      </c>
      <c r="H32" s="91">
        <v>0</v>
      </c>
      <c r="I32" s="91">
        <v>0</v>
      </c>
    </row>
    <row r="33" spans="1:9" x14ac:dyDescent="0.2">
      <c r="A33" s="239" t="s">
        <v>233</v>
      </c>
      <c r="B33" s="239"/>
      <c r="C33" s="239"/>
      <c r="D33" s="239"/>
      <c r="E33" s="239"/>
      <c r="F33" s="239"/>
      <c r="G33" s="78">
        <v>25</v>
      </c>
      <c r="H33" s="91">
        <v>0</v>
      </c>
      <c r="I33" s="91">
        <v>0</v>
      </c>
    </row>
    <row r="34" spans="1:9" x14ac:dyDescent="0.2">
      <c r="A34" s="239" t="s">
        <v>234</v>
      </c>
      <c r="B34" s="239"/>
      <c r="C34" s="239"/>
      <c r="D34" s="239"/>
      <c r="E34" s="239"/>
      <c r="F34" s="239"/>
      <c r="G34" s="78">
        <v>26</v>
      </c>
      <c r="H34" s="91">
        <v>-28500000</v>
      </c>
      <c r="I34" s="91">
        <v>-42500000</v>
      </c>
    </row>
    <row r="35" spans="1:9" ht="28.9" customHeight="1" x14ac:dyDescent="0.2">
      <c r="A35" s="256" t="s">
        <v>430</v>
      </c>
      <c r="B35" s="256"/>
      <c r="C35" s="256"/>
      <c r="D35" s="256"/>
      <c r="E35" s="256"/>
      <c r="F35" s="256"/>
      <c r="G35" s="80">
        <v>27</v>
      </c>
      <c r="H35" s="90">
        <f>SUM(H30:H34)</f>
        <v>-31924251</v>
      </c>
      <c r="I35" s="90">
        <f>SUM(I30:I34)</f>
        <v>-47890257</v>
      </c>
    </row>
    <row r="36" spans="1:9" ht="26.45" customHeight="1" x14ac:dyDescent="0.2">
      <c r="A36" s="250" t="s">
        <v>400</v>
      </c>
      <c r="B36" s="250"/>
      <c r="C36" s="250"/>
      <c r="D36" s="250"/>
      <c r="E36" s="250"/>
      <c r="F36" s="250"/>
      <c r="G36" s="80">
        <v>28</v>
      </c>
      <c r="H36" s="90">
        <f>H29+H35</f>
        <v>-21623758</v>
      </c>
      <c r="I36" s="90">
        <f>I29+I35</f>
        <v>-8924091</v>
      </c>
    </row>
    <row r="37" spans="1:9" x14ac:dyDescent="0.2">
      <c r="A37" s="266" t="s">
        <v>204</v>
      </c>
      <c r="B37" s="268"/>
      <c r="C37" s="268"/>
      <c r="D37" s="268"/>
      <c r="E37" s="268"/>
      <c r="F37" s="268"/>
      <c r="G37" s="268">
        <v>0</v>
      </c>
      <c r="H37" s="268"/>
      <c r="I37" s="268"/>
    </row>
    <row r="38" spans="1:9" x14ac:dyDescent="0.2">
      <c r="A38" s="215" t="s">
        <v>235</v>
      </c>
      <c r="B38" s="215"/>
      <c r="C38" s="215"/>
      <c r="D38" s="215"/>
      <c r="E38" s="215"/>
      <c r="F38" s="215"/>
      <c r="G38" s="78">
        <v>29</v>
      </c>
      <c r="H38" s="91">
        <v>0</v>
      </c>
      <c r="I38" s="91">
        <v>0</v>
      </c>
    </row>
    <row r="39" spans="1:9" ht="21.6" customHeight="1" x14ac:dyDescent="0.2">
      <c r="A39" s="215" t="s">
        <v>236</v>
      </c>
      <c r="B39" s="215"/>
      <c r="C39" s="215"/>
      <c r="D39" s="215"/>
      <c r="E39" s="215"/>
      <c r="F39" s="215"/>
      <c r="G39" s="78">
        <v>30</v>
      </c>
      <c r="H39" s="91">
        <v>0</v>
      </c>
      <c r="I39" s="91">
        <v>0</v>
      </c>
    </row>
    <row r="40" spans="1:9" x14ac:dyDescent="0.2">
      <c r="A40" s="215" t="s">
        <v>237</v>
      </c>
      <c r="B40" s="215"/>
      <c r="C40" s="215"/>
      <c r="D40" s="215"/>
      <c r="E40" s="215"/>
      <c r="F40" s="215"/>
      <c r="G40" s="78">
        <v>31</v>
      </c>
      <c r="H40" s="91">
        <v>0</v>
      </c>
      <c r="I40" s="91">
        <v>0</v>
      </c>
    </row>
    <row r="41" spans="1:9" x14ac:dyDescent="0.2">
      <c r="A41" s="215" t="s">
        <v>238</v>
      </c>
      <c r="B41" s="215"/>
      <c r="C41" s="215"/>
      <c r="D41" s="215"/>
      <c r="E41" s="215"/>
      <c r="F41" s="215"/>
      <c r="G41" s="78">
        <v>32</v>
      </c>
      <c r="H41" s="91">
        <v>0</v>
      </c>
      <c r="I41" s="91">
        <v>0</v>
      </c>
    </row>
    <row r="42" spans="1:9" ht="26.45" customHeight="1" x14ac:dyDescent="0.2">
      <c r="A42" s="256" t="s">
        <v>431</v>
      </c>
      <c r="B42" s="256"/>
      <c r="C42" s="256"/>
      <c r="D42" s="256"/>
      <c r="E42" s="256"/>
      <c r="F42" s="256"/>
      <c r="G42" s="80">
        <v>33</v>
      </c>
      <c r="H42" s="90">
        <f>H41+H40+H39+H38</f>
        <v>0</v>
      </c>
      <c r="I42" s="90">
        <f>I41+I40+I39+I38</f>
        <v>0</v>
      </c>
    </row>
    <row r="43" spans="1:9" ht="22.9" customHeight="1" x14ac:dyDescent="0.2">
      <c r="A43" s="215" t="s">
        <v>239</v>
      </c>
      <c r="B43" s="215"/>
      <c r="C43" s="215"/>
      <c r="D43" s="215"/>
      <c r="E43" s="215"/>
      <c r="F43" s="215"/>
      <c r="G43" s="78">
        <v>34</v>
      </c>
      <c r="H43" s="91">
        <v>-1421053</v>
      </c>
      <c r="I43" s="91">
        <v>-1421541</v>
      </c>
    </row>
    <row r="44" spans="1:9" x14ac:dyDescent="0.2">
      <c r="A44" s="215" t="s">
        <v>240</v>
      </c>
      <c r="B44" s="215"/>
      <c r="C44" s="215"/>
      <c r="D44" s="215"/>
      <c r="E44" s="215"/>
      <c r="F44" s="215"/>
      <c r="G44" s="78">
        <v>35</v>
      </c>
      <c r="H44" s="91">
        <v>-1062844</v>
      </c>
      <c r="I44" s="91">
        <v>-2042673</v>
      </c>
    </row>
    <row r="45" spans="1:9" x14ac:dyDescent="0.2">
      <c r="A45" s="215" t="s">
        <v>241</v>
      </c>
      <c r="B45" s="215"/>
      <c r="C45" s="215"/>
      <c r="D45" s="215"/>
      <c r="E45" s="215"/>
      <c r="F45" s="215"/>
      <c r="G45" s="78">
        <v>36</v>
      </c>
      <c r="H45" s="91">
        <v>0</v>
      </c>
      <c r="I45" s="91">
        <v>-349245</v>
      </c>
    </row>
    <row r="46" spans="1:9" ht="25.15" customHeight="1" x14ac:dyDescent="0.2">
      <c r="A46" s="215" t="s">
        <v>242</v>
      </c>
      <c r="B46" s="215"/>
      <c r="C46" s="215"/>
      <c r="D46" s="215"/>
      <c r="E46" s="215"/>
      <c r="F46" s="215"/>
      <c r="G46" s="78">
        <v>37</v>
      </c>
      <c r="H46" s="91">
        <v>0</v>
      </c>
      <c r="I46" s="91">
        <v>0</v>
      </c>
    </row>
    <row r="47" spans="1:9" x14ac:dyDescent="0.2">
      <c r="A47" s="215" t="s">
        <v>243</v>
      </c>
      <c r="B47" s="215"/>
      <c r="C47" s="215"/>
      <c r="D47" s="215"/>
      <c r="E47" s="215"/>
      <c r="F47" s="215"/>
      <c r="G47" s="78">
        <v>38</v>
      </c>
      <c r="H47" s="91">
        <v>-535593</v>
      </c>
      <c r="I47" s="91">
        <v>-560477</v>
      </c>
    </row>
    <row r="48" spans="1:9" ht="25.15" customHeight="1" x14ac:dyDescent="0.2">
      <c r="A48" s="256" t="s">
        <v>432</v>
      </c>
      <c r="B48" s="256"/>
      <c r="C48" s="256"/>
      <c r="D48" s="256"/>
      <c r="E48" s="256"/>
      <c r="F48" s="256"/>
      <c r="G48" s="80">
        <v>39</v>
      </c>
      <c r="H48" s="90">
        <f>H47+H46+H45+H44+H43</f>
        <v>-3019490</v>
      </c>
      <c r="I48" s="90">
        <f>I47+I46+I45+I44+I43</f>
        <v>-4373936</v>
      </c>
    </row>
    <row r="49" spans="1:9" ht="28.15" customHeight="1" x14ac:dyDescent="0.2">
      <c r="A49" s="250" t="s">
        <v>442</v>
      </c>
      <c r="B49" s="250"/>
      <c r="C49" s="250"/>
      <c r="D49" s="250"/>
      <c r="E49" s="250"/>
      <c r="F49" s="250"/>
      <c r="G49" s="80">
        <v>40</v>
      </c>
      <c r="H49" s="90">
        <f>H48+H42</f>
        <v>-3019490</v>
      </c>
      <c r="I49" s="90">
        <f>I48+I42</f>
        <v>-4373936</v>
      </c>
    </row>
    <row r="50" spans="1:9" x14ac:dyDescent="0.2">
      <c r="A50" s="239" t="s">
        <v>244</v>
      </c>
      <c r="B50" s="239"/>
      <c r="C50" s="239"/>
      <c r="D50" s="239"/>
      <c r="E50" s="239"/>
      <c r="F50" s="239"/>
      <c r="G50" s="78">
        <v>41</v>
      </c>
      <c r="H50" s="91">
        <v>-3251</v>
      </c>
      <c r="I50" s="91">
        <v>6839</v>
      </c>
    </row>
    <row r="51" spans="1:9" ht="24.6" customHeight="1" x14ac:dyDescent="0.2">
      <c r="A51" s="250" t="s">
        <v>401</v>
      </c>
      <c r="B51" s="250"/>
      <c r="C51" s="250"/>
      <c r="D51" s="250"/>
      <c r="E51" s="250"/>
      <c r="F51" s="250"/>
      <c r="G51" s="80">
        <v>42</v>
      </c>
      <c r="H51" s="90">
        <f>H21+H36+H49+H50</f>
        <v>-11797838</v>
      </c>
      <c r="I51" s="90">
        <f>I21+I36+I49+I50</f>
        <v>1076552</v>
      </c>
    </row>
    <row r="52" spans="1:9" x14ac:dyDescent="0.2">
      <c r="A52" s="267" t="s">
        <v>218</v>
      </c>
      <c r="B52" s="267"/>
      <c r="C52" s="267"/>
      <c r="D52" s="267"/>
      <c r="E52" s="267"/>
      <c r="F52" s="267"/>
      <c r="G52" s="78">
        <v>43</v>
      </c>
      <c r="H52" s="91">
        <v>17829449</v>
      </c>
      <c r="I52" s="91">
        <v>6031611</v>
      </c>
    </row>
    <row r="53" spans="1:9" ht="28.9" customHeight="1" x14ac:dyDescent="0.2">
      <c r="A53" s="267" t="s">
        <v>402</v>
      </c>
      <c r="B53" s="267"/>
      <c r="C53" s="267"/>
      <c r="D53" s="267"/>
      <c r="E53" s="267"/>
      <c r="F53" s="267"/>
      <c r="G53" s="78">
        <v>44</v>
      </c>
      <c r="H53" s="96">
        <f>H52+H51</f>
        <v>6031611</v>
      </c>
      <c r="I53" s="96">
        <f>I52+I51</f>
        <v>7108163</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rintOptions horizontalCentered="1" verticalCentered="1"/>
  <pageMargins left="0.70866141732283472" right="0.23622047244094491" top="0.98425196850393704" bottom="0.98425196850393704" header="0.51181102362204722" footer="0.51181102362204722"/>
  <pageSetup paperSize="9" scale="7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63"/>
  <sheetViews>
    <sheetView topLeftCell="L29" zoomScaleNormal="100" zoomScaleSheetLayoutView="80" workbookViewId="0">
      <selection activeCell="V37" sqref="V37"/>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70" t="s">
        <v>245</v>
      </c>
      <c r="B1" s="271"/>
      <c r="C1" s="271"/>
      <c r="D1" s="271"/>
      <c r="E1" s="271"/>
      <c r="F1" s="271"/>
      <c r="G1" s="271"/>
      <c r="H1" s="271"/>
      <c r="I1" s="271"/>
      <c r="J1" s="271"/>
      <c r="K1" s="35"/>
    </row>
    <row r="2" spans="1:25" ht="15.75" x14ac:dyDescent="0.2">
      <c r="A2" s="3"/>
      <c r="B2" s="4"/>
      <c r="C2" s="272" t="s">
        <v>246</v>
      </c>
      <c r="D2" s="272"/>
      <c r="E2" s="5">
        <v>45292</v>
      </c>
      <c r="F2" s="6" t="s">
        <v>0</v>
      </c>
      <c r="G2" s="5">
        <v>45657</v>
      </c>
      <c r="H2" s="36"/>
      <c r="I2" s="36"/>
      <c r="J2" s="36"/>
      <c r="K2" s="35"/>
      <c r="X2" s="37" t="s">
        <v>445</v>
      </c>
    </row>
    <row r="3" spans="1:25" ht="13.5" customHeight="1" thickBot="1" x14ac:dyDescent="0.25">
      <c r="A3" s="275" t="s">
        <v>247</v>
      </c>
      <c r="B3" s="276"/>
      <c r="C3" s="276"/>
      <c r="D3" s="276"/>
      <c r="E3" s="276"/>
      <c r="F3" s="276"/>
      <c r="G3" s="279" t="s">
        <v>3</v>
      </c>
      <c r="H3" s="281" t="s">
        <v>248</v>
      </c>
      <c r="I3" s="281"/>
      <c r="J3" s="281"/>
      <c r="K3" s="281"/>
      <c r="L3" s="281"/>
      <c r="M3" s="281"/>
      <c r="N3" s="281"/>
      <c r="O3" s="281"/>
      <c r="P3" s="281"/>
      <c r="Q3" s="281"/>
      <c r="R3" s="281"/>
      <c r="S3" s="281"/>
      <c r="T3" s="281"/>
      <c r="U3" s="281"/>
      <c r="V3" s="281"/>
      <c r="W3" s="281"/>
      <c r="X3" s="281" t="s">
        <v>406</v>
      </c>
      <c r="Y3" s="283" t="s">
        <v>249</v>
      </c>
    </row>
    <row r="4" spans="1:25" ht="90.75" thickBot="1" x14ac:dyDescent="0.25">
      <c r="A4" s="277"/>
      <c r="B4" s="278"/>
      <c r="C4" s="278"/>
      <c r="D4" s="278"/>
      <c r="E4" s="278"/>
      <c r="F4" s="278"/>
      <c r="G4" s="280"/>
      <c r="H4" s="38" t="s">
        <v>250</v>
      </c>
      <c r="I4" s="38" t="s">
        <v>251</v>
      </c>
      <c r="J4" s="38" t="s">
        <v>252</v>
      </c>
      <c r="K4" s="38" t="s">
        <v>253</v>
      </c>
      <c r="L4" s="38" t="s">
        <v>254</v>
      </c>
      <c r="M4" s="38" t="s">
        <v>255</v>
      </c>
      <c r="N4" s="38" t="s">
        <v>256</v>
      </c>
      <c r="O4" s="38" t="s">
        <v>257</v>
      </c>
      <c r="P4" s="97" t="s">
        <v>403</v>
      </c>
      <c r="Q4" s="38" t="s">
        <v>258</v>
      </c>
      <c r="R4" s="38" t="s">
        <v>259</v>
      </c>
      <c r="S4" s="97" t="s">
        <v>404</v>
      </c>
      <c r="T4" s="97" t="s">
        <v>405</v>
      </c>
      <c r="U4" s="38" t="s">
        <v>260</v>
      </c>
      <c r="V4" s="38" t="s">
        <v>261</v>
      </c>
      <c r="W4" s="38" t="s">
        <v>262</v>
      </c>
      <c r="X4" s="282"/>
      <c r="Y4" s="284"/>
    </row>
    <row r="5" spans="1:25" ht="22.5" x14ac:dyDescent="0.2">
      <c r="A5" s="285">
        <v>1</v>
      </c>
      <c r="B5" s="286"/>
      <c r="C5" s="286"/>
      <c r="D5" s="286"/>
      <c r="E5" s="286"/>
      <c r="F5" s="286"/>
      <c r="G5" s="7">
        <v>2</v>
      </c>
      <c r="H5" s="39" t="s">
        <v>169</v>
      </c>
      <c r="I5" s="40" t="s">
        <v>170</v>
      </c>
      <c r="J5" s="39" t="s">
        <v>281</v>
      </c>
      <c r="K5" s="40" t="s">
        <v>282</v>
      </c>
      <c r="L5" s="39" t="s">
        <v>283</v>
      </c>
      <c r="M5" s="40" t="s">
        <v>284</v>
      </c>
      <c r="N5" s="39" t="s">
        <v>285</v>
      </c>
      <c r="O5" s="40" t="s">
        <v>286</v>
      </c>
      <c r="P5" s="39" t="s">
        <v>287</v>
      </c>
      <c r="Q5" s="40" t="s">
        <v>288</v>
      </c>
      <c r="R5" s="39" t="s">
        <v>289</v>
      </c>
      <c r="S5" s="39" t="s">
        <v>290</v>
      </c>
      <c r="T5" s="39" t="s">
        <v>291</v>
      </c>
      <c r="U5" s="39" t="s">
        <v>407</v>
      </c>
      <c r="V5" s="39" t="s">
        <v>292</v>
      </c>
      <c r="W5" s="39" t="s">
        <v>408</v>
      </c>
      <c r="X5" s="39">
        <v>19</v>
      </c>
      <c r="Y5" s="41" t="s">
        <v>409</v>
      </c>
    </row>
    <row r="6" spans="1:25" x14ac:dyDescent="0.2">
      <c r="A6" s="287" t="s">
        <v>263</v>
      </c>
      <c r="B6" s="287"/>
      <c r="C6" s="287"/>
      <c r="D6" s="287"/>
      <c r="E6" s="287"/>
      <c r="F6" s="287"/>
      <c r="G6" s="287"/>
      <c r="H6" s="287"/>
      <c r="I6" s="287"/>
      <c r="J6" s="287"/>
      <c r="K6" s="287"/>
      <c r="L6" s="287"/>
      <c r="M6" s="287"/>
      <c r="N6" s="288"/>
      <c r="O6" s="288"/>
      <c r="P6" s="288"/>
      <c r="Q6" s="288"/>
      <c r="R6" s="288"/>
      <c r="S6" s="288"/>
      <c r="T6" s="288"/>
      <c r="U6" s="288"/>
      <c r="V6" s="288"/>
      <c r="W6" s="288"/>
      <c r="X6" s="288"/>
      <c r="Y6" s="289"/>
    </row>
    <row r="7" spans="1:25" x14ac:dyDescent="0.2">
      <c r="A7" s="290" t="s">
        <v>295</v>
      </c>
      <c r="B7" s="290"/>
      <c r="C7" s="290"/>
      <c r="D7" s="290"/>
      <c r="E7" s="290"/>
      <c r="F7" s="290"/>
      <c r="G7" s="8">
        <v>1</v>
      </c>
      <c r="H7" s="42">
        <v>53064702</v>
      </c>
      <c r="I7" s="42">
        <v>0</v>
      </c>
      <c r="J7" s="42">
        <v>2653235</v>
      </c>
      <c r="K7" s="42">
        <v>0</v>
      </c>
      <c r="L7" s="42">
        <v>0</v>
      </c>
      <c r="M7" s="42">
        <v>0</v>
      </c>
      <c r="N7" s="42">
        <v>0</v>
      </c>
      <c r="O7" s="42">
        <v>0</v>
      </c>
      <c r="P7" s="42">
        <v>0</v>
      </c>
      <c r="Q7" s="42">
        <v>0</v>
      </c>
      <c r="R7" s="42">
        <v>0</v>
      </c>
      <c r="S7" s="42">
        <v>0</v>
      </c>
      <c r="T7" s="42">
        <v>0</v>
      </c>
      <c r="U7" s="42">
        <v>14010520</v>
      </c>
      <c r="V7" s="42">
        <v>0</v>
      </c>
      <c r="W7" s="43">
        <f>H7+I7+J7+K7-L7+M7+N7+O7+P7+Q7+R7+U7+V7+S7+T7</f>
        <v>69728457</v>
      </c>
      <c r="X7" s="42">
        <v>0</v>
      </c>
      <c r="Y7" s="43">
        <f>W7+X7</f>
        <v>69728457</v>
      </c>
    </row>
    <row r="8" spans="1:25" x14ac:dyDescent="0.2">
      <c r="A8" s="273" t="s">
        <v>264</v>
      </c>
      <c r="B8" s="273"/>
      <c r="C8" s="273"/>
      <c r="D8" s="273"/>
      <c r="E8" s="273"/>
      <c r="F8" s="273"/>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73" t="s">
        <v>265</v>
      </c>
      <c r="B9" s="273"/>
      <c r="C9" s="273"/>
      <c r="D9" s="273"/>
      <c r="E9" s="273"/>
      <c r="F9" s="273"/>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74" t="s">
        <v>296</v>
      </c>
      <c r="B10" s="274"/>
      <c r="C10" s="274"/>
      <c r="D10" s="274"/>
      <c r="E10" s="274"/>
      <c r="F10" s="274"/>
      <c r="G10" s="9">
        <v>4</v>
      </c>
      <c r="H10" s="44">
        <f>H7+H8+H9</f>
        <v>53064702</v>
      </c>
      <c r="I10" s="44">
        <f t="shared" ref="I10:Y10" si="2">I7+I8+I9</f>
        <v>0</v>
      </c>
      <c r="J10" s="44">
        <f t="shared" si="2"/>
        <v>2653235</v>
      </c>
      <c r="K10" s="44">
        <f t="shared" si="2"/>
        <v>0</v>
      </c>
      <c r="L10" s="44">
        <f t="shared" si="2"/>
        <v>0</v>
      </c>
      <c r="M10" s="44">
        <f t="shared" si="2"/>
        <v>0</v>
      </c>
      <c r="N10" s="44">
        <f t="shared" si="2"/>
        <v>0</v>
      </c>
      <c r="O10" s="44">
        <f t="shared" si="2"/>
        <v>0</v>
      </c>
      <c r="P10" s="44">
        <f t="shared" si="2"/>
        <v>0</v>
      </c>
      <c r="Q10" s="44">
        <f t="shared" si="2"/>
        <v>0</v>
      </c>
      <c r="R10" s="44">
        <f t="shared" si="2"/>
        <v>0</v>
      </c>
      <c r="S10" s="44">
        <f t="shared" si="2"/>
        <v>0</v>
      </c>
      <c r="T10" s="44">
        <f t="shared" si="2"/>
        <v>0</v>
      </c>
      <c r="U10" s="44">
        <f t="shared" si="2"/>
        <v>14010520</v>
      </c>
      <c r="V10" s="44">
        <f t="shared" si="2"/>
        <v>0</v>
      </c>
      <c r="W10" s="44">
        <f t="shared" si="0"/>
        <v>69728457</v>
      </c>
      <c r="X10" s="44">
        <f t="shared" si="2"/>
        <v>0</v>
      </c>
      <c r="Y10" s="44">
        <f t="shared" si="2"/>
        <v>69728457</v>
      </c>
    </row>
    <row r="11" spans="1:25" x14ac:dyDescent="0.2">
      <c r="A11" s="273" t="s">
        <v>266</v>
      </c>
      <c r="B11" s="273"/>
      <c r="C11" s="273"/>
      <c r="D11" s="273"/>
      <c r="E11" s="273"/>
      <c r="F11" s="273"/>
      <c r="G11" s="8">
        <v>5</v>
      </c>
      <c r="H11" s="46">
        <v>0</v>
      </c>
      <c r="I11" s="46">
        <v>0</v>
      </c>
      <c r="J11" s="46">
        <v>0</v>
      </c>
      <c r="K11" s="46">
        <v>0</v>
      </c>
      <c r="L11" s="46">
        <v>0</v>
      </c>
      <c r="M11" s="46">
        <v>0</v>
      </c>
      <c r="N11" s="46">
        <v>0</v>
      </c>
      <c r="O11" s="46">
        <v>0</v>
      </c>
      <c r="P11" s="46">
        <v>0</v>
      </c>
      <c r="Q11" s="46">
        <v>0</v>
      </c>
      <c r="R11" s="46">
        <v>0</v>
      </c>
      <c r="S11" s="42">
        <v>0</v>
      </c>
      <c r="T11" s="42">
        <v>0</v>
      </c>
      <c r="U11" s="46">
        <v>0</v>
      </c>
      <c r="V11" s="42">
        <v>2978679</v>
      </c>
      <c r="W11" s="43">
        <f t="shared" si="0"/>
        <v>2978679</v>
      </c>
      <c r="X11" s="42">
        <v>0</v>
      </c>
      <c r="Y11" s="43">
        <f t="shared" ref="Y11:Y29" si="3">W11+X11</f>
        <v>2978679</v>
      </c>
    </row>
    <row r="12" spans="1:25" x14ac:dyDescent="0.2">
      <c r="A12" s="273" t="s">
        <v>267</v>
      </c>
      <c r="B12" s="273"/>
      <c r="C12" s="273"/>
      <c r="D12" s="273"/>
      <c r="E12" s="273"/>
      <c r="F12" s="273"/>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
      <c r="A13" s="273" t="s">
        <v>268</v>
      </c>
      <c r="B13" s="273"/>
      <c r="C13" s="273"/>
      <c r="D13" s="273"/>
      <c r="E13" s="273"/>
      <c r="F13" s="273"/>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
      <c r="A14" s="273" t="s">
        <v>410</v>
      </c>
      <c r="B14" s="273"/>
      <c r="C14" s="273"/>
      <c r="D14" s="273"/>
      <c r="E14" s="273"/>
      <c r="F14" s="273"/>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73" t="s">
        <v>269</v>
      </c>
      <c r="B15" s="273"/>
      <c r="C15" s="273"/>
      <c r="D15" s="273"/>
      <c r="E15" s="273"/>
      <c r="F15" s="273"/>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73" t="s">
        <v>270</v>
      </c>
      <c r="B16" s="273"/>
      <c r="C16" s="273"/>
      <c r="D16" s="273"/>
      <c r="E16" s="273"/>
      <c r="F16" s="273"/>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73" t="s">
        <v>271</v>
      </c>
      <c r="B17" s="273"/>
      <c r="C17" s="273"/>
      <c r="D17" s="273"/>
      <c r="E17" s="273"/>
      <c r="F17" s="273"/>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73" t="s">
        <v>272</v>
      </c>
      <c r="B18" s="273"/>
      <c r="C18" s="273"/>
      <c r="D18" s="273"/>
      <c r="E18" s="273"/>
      <c r="F18" s="273"/>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73" t="s">
        <v>273</v>
      </c>
      <c r="B19" s="273"/>
      <c r="C19" s="273"/>
      <c r="D19" s="273"/>
      <c r="E19" s="273"/>
      <c r="F19" s="273"/>
      <c r="G19" s="8">
        <v>13</v>
      </c>
      <c r="H19" s="42">
        <v>0</v>
      </c>
      <c r="I19" s="42">
        <v>0</v>
      </c>
      <c r="J19" s="42">
        <v>0</v>
      </c>
      <c r="K19" s="42">
        <v>0</v>
      </c>
      <c r="L19" s="42">
        <v>0</v>
      </c>
      <c r="M19" s="42">
        <v>0</v>
      </c>
      <c r="N19" s="42">
        <v>0</v>
      </c>
      <c r="O19" s="42">
        <v>0</v>
      </c>
      <c r="P19" s="42">
        <v>0</v>
      </c>
      <c r="Q19" s="42">
        <v>0</v>
      </c>
      <c r="R19" s="42">
        <v>0</v>
      </c>
      <c r="S19" s="42">
        <v>0</v>
      </c>
      <c r="T19" s="42">
        <v>0</v>
      </c>
      <c r="U19" s="42">
        <v>0</v>
      </c>
      <c r="V19" s="42">
        <v>0</v>
      </c>
      <c r="W19" s="43">
        <f t="shared" si="0"/>
        <v>0</v>
      </c>
      <c r="X19" s="42">
        <v>0</v>
      </c>
      <c r="Y19" s="43">
        <f t="shared" si="3"/>
        <v>0</v>
      </c>
    </row>
    <row r="20" spans="1:25" x14ac:dyDescent="0.2">
      <c r="A20" s="273" t="s">
        <v>274</v>
      </c>
      <c r="B20" s="273"/>
      <c r="C20" s="273"/>
      <c r="D20" s="273"/>
      <c r="E20" s="273"/>
      <c r="F20" s="273"/>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73" t="s">
        <v>411</v>
      </c>
      <c r="B21" s="273"/>
      <c r="C21" s="273"/>
      <c r="D21" s="273"/>
      <c r="E21" s="273"/>
      <c r="F21" s="273"/>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
      <c r="A22" s="273" t="s">
        <v>412</v>
      </c>
      <c r="B22" s="273"/>
      <c r="C22" s="273"/>
      <c r="D22" s="273"/>
      <c r="E22" s="273"/>
      <c r="F22" s="273"/>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73" t="s">
        <v>413</v>
      </c>
      <c r="B23" s="273"/>
      <c r="C23" s="273"/>
      <c r="D23" s="273"/>
      <c r="E23" s="273"/>
      <c r="F23" s="273"/>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73" t="s">
        <v>275</v>
      </c>
      <c r="B24" s="273"/>
      <c r="C24" s="273"/>
      <c r="D24" s="273"/>
      <c r="E24" s="273"/>
      <c r="F24" s="273"/>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
      <c r="A25" s="273" t="s">
        <v>414</v>
      </c>
      <c r="B25" s="273"/>
      <c r="C25" s="273"/>
      <c r="D25" s="273"/>
      <c r="E25" s="273"/>
      <c r="F25" s="273"/>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73" t="s">
        <v>416</v>
      </c>
      <c r="B26" s="273"/>
      <c r="C26" s="273"/>
      <c r="D26" s="273"/>
      <c r="E26" s="273"/>
      <c r="F26" s="273"/>
      <c r="G26" s="8">
        <v>20</v>
      </c>
      <c r="H26" s="42">
        <v>0</v>
      </c>
      <c r="I26" s="42">
        <v>0</v>
      </c>
      <c r="J26" s="42">
        <v>0</v>
      </c>
      <c r="K26" s="42">
        <v>0</v>
      </c>
      <c r="L26" s="42">
        <v>0</v>
      </c>
      <c r="M26" s="42">
        <v>0</v>
      </c>
      <c r="N26" s="42">
        <v>0</v>
      </c>
      <c r="O26" s="42">
        <v>0</v>
      </c>
      <c r="P26" s="42">
        <v>0</v>
      </c>
      <c r="Q26" s="42">
        <v>0</v>
      </c>
      <c r="R26" s="42">
        <v>0</v>
      </c>
      <c r="S26" s="42">
        <v>0</v>
      </c>
      <c r="T26" s="42">
        <v>0</v>
      </c>
      <c r="U26" s="42">
        <v>-1062844</v>
      </c>
      <c r="V26" s="42">
        <v>0</v>
      </c>
      <c r="W26" s="43">
        <f t="shared" si="0"/>
        <v>-1062844</v>
      </c>
      <c r="X26" s="42">
        <v>0</v>
      </c>
      <c r="Y26" s="43">
        <f t="shared" si="3"/>
        <v>-1062844</v>
      </c>
    </row>
    <row r="27" spans="1:25" x14ac:dyDescent="0.2">
      <c r="A27" s="273" t="s">
        <v>415</v>
      </c>
      <c r="B27" s="273"/>
      <c r="C27" s="273"/>
      <c r="D27" s="273"/>
      <c r="E27" s="273"/>
      <c r="F27" s="273"/>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
      <c r="A28" s="273" t="s">
        <v>417</v>
      </c>
      <c r="B28" s="273"/>
      <c r="C28" s="273"/>
      <c r="D28" s="273"/>
      <c r="E28" s="273"/>
      <c r="F28" s="273"/>
      <c r="G28" s="8">
        <v>22</v>
      </c>
      <c r="H28" s="42">
        <v>0</v>
      </c>
      <c r="I28" s="42">
        <v>0</v>
      </c>
      <c r="J28" s="42">
        <v>0</v>
      </c>
      <c r="K28" s="42">
        <v>0</v>
      </c>
      <c r="L28" s="42">
        <v>0</v>
      </c>
      <c r="M28" s="42">
        <v>0</v>
      </c>
      <c r="N28" s="42">
        <v>0</v>
      </c>
      <c r="O28" s="42">
        <v>0</v>
      </c>
      <c r="P28" s="42">
        <v>0</v>
      </c>
      <c r="Q28" s="42">
        <v>0</v>
      </c>
      <c r="R28" s="42">
        <v>0</v>
      </c>
      <c r="S28" s="42">
        <v>0</v>
      </c>
      <c r="T28" s="42">
        <v>0</v>
      </c>
      <c r="U28" s="42">
        <v>0</v>
      </c>
      <c r="V28" s="42">
        <v>0</v>
      </c>
      <c r="W28" s="43">
        <f t="shared" si="0"/>
        <v>0</v>
      </c>
      <c r="X28" s="42">
        <v>0</v>
      </c>
      <c r="Y28" s="43">
        <f t="shared" si="3"/>
        <v>0</v>
      </c>
    </row>
    <row r="29" spans="1:25" x14ac:dyDescent="0.2">
      <c r="A29" s="273" t="s">
        <v>418</v>
      </c>
      <c r="B29" s="273"/>
      <c r="C29" s="273"/>
      <c r="D29" s="273"/>
      <c r="E29" s="273"/>
      <c r="F29" s="273"/>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91" t="s">
        <v>419</v>
      </c>
      <c r="B30" s="291"/>
      <c r="C30" s="291"/>
      <c r="D30" s="291"/>
      <c r="E30" s="291"/>
      <c r="F30" s="291"/>
      <c r="G30" s="10">
        <v>24</v>
      </c>
      <c r="H30" s="45">
        <f>SUM(H10:H29)</f>
        <v>53064702</v>
      </c>
      <c r="I30" s="45">
        <f t="shared" ref="I30:Y30" si="5">SUM(I10:I29)</f>
        <v>0</v>
      </c>
      <c r="J30" s="45">
        <f t="shared" si="5"/>
        <v>2653235</v>
      </c>
      <c r="K30" s="45">
        <f t="shared" si="5"/>
        <v>0</v>
      </c>
      <c r="L30" s="45">
        <f t="shared" si="5"/>
        <v>0</v>
      </c>
      <c r="M30" s="45">
        <f t="shared" si="5"/>
        <v>0</v>
      </c>
      <c r="N30" s="45">
        <f t="shared" si="5"/>
        <v>0</v>
      </c>
      <c r="O30" s="45">
        <f t="shared" si="5"/>
        <v>0</v>
      </c>
      <c r="P30" s="45">
        <f t="shared" si="5"/>
        <v>0</v>
      </c>
      <c r="Q30" s="45">
        <f t="shared" si="5"/>
        <v>0</v>
      </c>
      <c r="R30" s="45">
        <f t="shared" si="5"/>
        <v>0</v>
      </c>
      <c r="S30" s="45">
        <f t="shared" si="5"/>
        <v>0</v>
      </c>
      <c r="T30" s="45">
        <f t="shared" si="5"/>
        <v>0</v>
      </c>
      <c r="U30" s="45">
        <f t="shared" si="5"/>
        <v>12947676</v>
      </c>
      <c r="V30" s="45">
        <f t="shared" si="5"/>
        <v>2978679</v>
      </c>
      <c r="W30" s="45">
        <f t="shared" si="5"/>
        <v>71644292</v>
      </c>
      <c r="X30" s="45">
        <f t="shared" si="5"/>
        <v>0</v>
      </c>
      <c r="Y30" s="45">
        <f t="shared" si="5"/>
        <v>71644292</v>
      </c>
    </row>
    <row r="31" spans="1:25" x14ac:dyDescent="0.2">
      <c r="A31" s="292" t="s">
        <v>276</v>
      </c>
      <c r="B31" s="293"/>
      <c r="C31" s="293"/>
      <c r="D31" s="293"/>
      <c r="E31" s="293"/>
      <c r="F31" s="293"/>
      <c r="G31" s="293"/>
      <c r="H31" s="293"/>
      <c r="I31" s="293"/>
      <c r="J31" s="293"/>
      <c r="K31" s="293"/>
      <c r="L31" s="293"/>
      <c r="M31" s="293"/>
      <c r="N31" s="293"/>
      <c r="O31" s="293"/>
      <c r="P31" s="293"/>
      <c r="Q31" s="293"/>
      <c r="R31" s="293"/>
      <c r="S31" s="293"/>
      <c r="T31" s="293"/>
      <c r="U31" s="293"/>
      <c r="V31" s="293"/>
      <c r="W31" s="293"/>
      <c r="X31" s="293"/>
      <c r="Y31" s="293"/>
    </row>
    <row r="32" spans="1:25" ht="36.75" customHeight="1" x14ac:dyDescent="0.2">
      <c r="A32" s="294" t="s">
        <v>277</v>
      </c>
      <c r="B32" s="294"/>
      <c r="C32" s="294"/>
      <c r="D32" s="294"/>
      <c r="E32" s="294"/>
      <c r="F32" s="294"/>
      <c r="G32" s="9">
        <v>25</v>
      </c>
      <c r="H32" s="44">
        <f>SUM(H12:H20)</f>
        <v>0</v>
      </c>
      <c r="I32" s="44">
        <f t="shared" ref="I32:Y32" si="6">SUM(I12:I20)</f>
        <v>0</v>
      </c>
      <c r="J32" s="44">
        <f t="shared" si="6"/>
        <v>0</v>
      </c>
      <c r="K32" s="44">
        <f t="shared" si="6"/>
        <v>0</v>
      </c>
      <c r="L32" s="44">
        <f t="shared" si="6"/>
        <v>0</v>
      </c>
      <c r="M32" s="44">
        <f t="shared" si="6"/>
        <v>0</v>
      </c>
      <c r="N32" s="44">
        <f t="shared" si="6"/>
        <v>0</v>
      </c>
      <c r="O32" s="44">
        <f t="shared" si="6"/>
        <v>0</v>
      </c>
      <c r="P32" s="44">
        <f t="shared" si="6"/>
        <v>0</v>
      </c>
      <c r="Q32" s="44">
        <f t="shared" si="6"/>
        <v>0</v>
      </c>
      <c r="R32" s="44">
        <f t="shared" si="6"/>
        <v>0</v>
      </c>
      <c r="S32" s="44">
        <f t="shared" si="6"/>
        <v>0</v>
      </c>
      <c r="T32" s="44">
        <f t="shared" si="6"/>
        <v>0</v>
      </c>
      <c r="U32" s="44">
        <f t="shared" si="6"/>
        <v>0</v>
      </c>
      <c r="V32" s="44">
        <f t="shared" si="6"/>
        <v>0</v>
      </c>
      <c r="W32" s="44">
        <f t="shared" si="6"/>
        <v>0</v>
      </c>
      <c r="X32" s="44">
        <f t="shared" si="6"/>
        <v>0</v>
      </c>
      <c r="Y32" s="44">
        <f t="shared" si="6"/>
        <v>0</v>
      </c>
    </row>
    <row r="33" spans="1:25" ht="31.5" customHeight="1" x14ac:dyDescent="0.2">
      <c r="A33" s="294" t="s">
        <v>420</v>
      </c>
      <c r="B33" s="294"/>
      <c r="C33" s="294"/>
      <c r="D33" s="294"/>
      <c r="E33" s="294"/>
      <c r="F33" s="294"/>
      <c r="G33" s="9">
        <v>26</v>
      </c>
      <c r="H33" s="44">
        <f>H11+H32</f>
        <v>0</v>
      </c>
      <c r="I33" s="44">
        <f t="shared" ref="I33:Y33" si="7">I11+I32</f>
        <v>0</v>
      </c>
      <c r="J33" s="44">
        <f t="shared" si="7"/>
        <v>0</v>
      </c>
      <c r="K33" s="44">
        <f t="shared" si="7"/>
        <v>0</v>
      </c>
      <c r="L33" s="44">
        <f t="shared" si="7"/>
        <v>0</v>
      </c>
      <c r="M33" s="44">
        <f t="shared" si="7"/>
        <v>0</v>
      </c>
      <c r="N33" s="44">
        <f t="shared" si="7"/>
        <v>0</v>
      </c>
      <c r="O33" s="44">
        <f t="shared" si="7"/>
        <v>0</v>
      </c>
      <c r="P33" s="44">
        <f t="shared" si="7"/>
        <v>0</v>
      </c>
      <c r="Q33" s="44">
        <f t="shared" si="7"/>
        <v>0</v>
      </c>
      <c r="R33" s="44">
        <f t="shared" si="7"/>
        <v>0</v>
      </c>
      <c r="S33" s="44">
        <f t="shared" si="7"/>
        <v>0</v>
      </c>
      <c r="T33" s="44">
        <f t="shared" si="7"/>
        <v>0</v>
      </c>
      <c r="U33" s="44">
        <f t="shared" si="7"/>
        <v>0</v>
      </c>
      <c r="V33" s="44">
        <f t="shared" si="7"/>
        <v>2978679</v>
      </c>
      <c r="W33" s="44">
        <f t="shared" si="7"/>
        <v>2978679</v>
      </c>
      <c r="X33" s="44">
        <f t="shared" si="7"/>
        <v>0</v>
      </c>
      <c r="Y33" s="44">
        <f t="shared" si="7"/>
        <v>2978679</v>
      </c>
    </row>
    <row r="34" spans="1:25" ht="30.75" customHeight="1" x14ac:dyDescent="0.2">
      <c r="A34" s="295" t="s">
        <v>421</v>
      </c>
      <c r="B34" s="295"/>
      <c r="C34" s="295"/>
      <c r="D34" s="295"/>
      <c r="E34" s="295"/>
      <c r="F34" s="295"/>
      <c r="G34" s="10">
        <v>27</v>
      </c>
      <c r="H34" s="45">
        <f>SUM(H21:H29)</f>
        <v>0</v>
      </c>
      <c r="I34" s="45">
        <f t="shared" ref="I34:Y34" si="8">SUM(I21:I29)</f>
        <v>0</v>
      </c>
      <c r="J34" s="45">
        <f t="shared" si="8"/>
        <v>0</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-1062844</v>
      </c>
      <c r="V34" s="45">
        <f t="shared" si="8"/>
        <v>0</v>
      </c>
      <c r="W34" s="45">
        <f t="shared" si="8"/>
        <v>-1062844</v>
      </c>
      <c r="X34" s="45">
        <f t="shared" si="8"/>
        <v>0</v>
      </c>
      <c r="Y34" s="45">
        <f t="shared" si="8"/>
        <v>-1062844</v>
      </c>
    </row>
    <row r="35" spans="1:25" x14ac:dyDescent="0.2">
      <c r="A35" s="292" t="s">
        <v>278</v>
      </c>
      <c r="B35" s="296"/>
      <c r="C35" s="296"/>
      <c r="D35" s="296"/>
      <c r="E35" s="296"/>
      <c r="F35" s="296"/>
      <c r="G35" s="296"/>
      <c r="H35" s="296"/>
      <c r="I35" s="296"/>
      <c r="J35" s="296"/>
      <c r="K35" s="296"/>
      <c r="L35" s="296"/>
      <c r="M35" s="296"/>
      <c r="N35" s="296"/>
      <c r="O35" s="296"/>
      <c r="P35" s="296"/>
      <c r="Q35" s="296"/>
      <c r="R35" s="296"/>
      <c r="S35" s="296"/>
      <c r="T35" s="296"/>
      <c r="U35" s="296"/>
      <c r="V35" s="296"/>
      <c r="W35" s="296"/>
      <c r="X35" s="296"/>
      <c r="Y35" s="296"/>
    </row>
    <row r="36" spans="1:25" x14ac:dyDescent="0.2">
      <c r="A36" s="290" t="s">
        <v>297</v>
      </c>
      <c r="B36" s="290"/>
      <c r="C36" s="290"/>
      <c r="D36" s="290"/>
      <c r="E36" s="290"/>
      <c r="F36" s="290"/>
      <c r="G36" s="8">
        <v>28</v>
      </c>
      <c r="H36" s="42">
        <v>53064702</v>
      </c>
      <c r="I36" s="42">
        <v>0</v>
      </c>
      <c r="J36" s="42">
        <v>2653235</v>
      </c>
      <c r="K36" s="42">
        <v>0</v>
      </c>
      <c r="L36" s="42">
        <v>0</v>
      </c>
      <c r="M36" s="42">
        <v>0</v>
      </c>
      <c r="N36" s="42">
        <v>0</v>
      </c>
      <c r="O36" s="42">
        <v>0</v>
      </c>
      <c r="P36" s="42">
        <v>0</v>
      </c>
      <c r="Q36" s="42">
        <v>0</v>
      </c>
      <c r="R36" s="42">
        <v>0</v>
      </c>
      <c r="S36" s="42">
        <v>0</v>
      </c>
      <c r="T36" s="42">
        <v>0</v>
      </c>
      <c r="U36" s="42">
        <v>15926355</v>
      </c>
      <c r="V36" s="42">
        <v>0</v>
      </c>
      <c r="W36" s="43">
        <f>H36+I36+J36+K36-L36+M36+N36+O36+P36+Q36+R36+U36+V36+S36+T36</f>
        <v>71644292</v>
      </c>
      <c r="X36" s="42">
        <v>0</v>
      </c>
      <c r="Y36" s="43">
        <f t="shared" ref="Y36:Y38" si="9">W36+X36</f>
        <v>71644292</v>
      </c>
    </row>
    <row r="37" spans="1:25" x14ac:dyDescent="0.2">
      <c r="A37" s="273" t="s">
        <v>264</v>
      </c>
      <c r="B37" s="273"/>
      <c r="C37" s="273"/>
      <c r="D37" s="273"/>
      <c r="E37" s="273"/>
      <c r="F37" s="273"/>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
      <c r="A38" s="273" t="s">
        <v>265</v>
      </c>
      <c r="B38" s="273"/>
      <c r="C38" s="273"/>
      <c r="D38" s="273"/>
      <c r="E38" s="273"/>
      <c r="F38" s="273"/>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
      <c r="A39" s="274" t="s">
        <v>422</v>
      </c>
      <c r="B39" s="274"/>
      <c r="C39" s="274"/>
      <c r="D39" s="274"/>
      <c r="E39" s="274"/>
      <c r="F39" s="274"/>
      <c r="G39" s="9">
        <v>31</v>
      </c>
      <c r="H39" s="44">
        <f>H36+H37+H38</f>
        <v>53064702</v>
      </c>
      <c r="I39" s="44">
        <f t="shared" ref="I39:Y39" si="11">I36+I37+I38</f>
        <v>0</v>
      </c>
      <c r="J39" s="44">
        <f t="shared" si="11"/>
        <v>2653235</v>
      </c>
      <c r="K39" s="44">
        <f t="shared" si="11"/>
        <v>0</v>
      </c>
      <c r="L39" s="44">
        <f t="shared" si="11"/>
        <v>0</v>
      </c>
      <c r="M39" s="44">
        <f t="shared" si="11"/>
        <v>0</v>
      </c>
      <c r="N39" s="44">
        <f t="shared" si="11"/>
        <v>0</v>
      </c>
      <c r="O39" s="44">
        <f t="shared" si="11"/>
        <v>0</v>
      </c>
      <c r="P39" s="44">
        <f t="shared" si="11"/>
        <v>0</v>
      </c>
      <c r="Q39" s="44">
        <f t="shared" si="11"/>
        <v>0</v>
      </c>
      <c r="R39" s="44">
        <f t="shared" si="11"/>
        <v>0</v>
      </c>
      <c r="S39" s="44">
        <f t="shared" si="11"/>
        <v>0</v>
      </c>
      <c r="T39" s="44">
        <f t="shared" si="11"/>
        <v>0</v>
      </c>
      <c r="U39" s="44">
        <f t="shared" si="11"/>
        <v>15926355</v>
      </c>
      <c r="V39" s="44">
        <f t="shared" si="11"/>
        <v>0</v>
      </c>
      <c r="W39" s="44">
        <f t="shared" si="11"/>
        <v>71644292</v>
      </c>
      <c r="X39" s="44">
        <f t="shared" si="11"/>
        <v>0</v>
      </c>
      <c r="Y39" s="44">
        <f t="shared" si="11"/>
        <v>71644292</v>
      </c>
    </row>
    <row r="40" spans="1:25" x14ac:dyDescent="0.2">
      <c r="A40" s="273" t="s">
        <v>266</v>
      </c>
      <c r="B40" s="273"/>
      <c r="C40" s="273"/>
      <c r="D40" s="273"/>
      <c r="E40" s="273"/>
      <c r="F40" s="273"/>
      <c r="G40" s="8">
        <v>32</v>
      </c>
      <c r="H40" s="46">
        <v>0</v>
      </c>
      <c r="I40" s="46">
        <v>0</v>
      </c>
      <c r="J40" s="46">
        <v>0</v>
      </c>
      <c r="K40" s="46">
        <v>0</v>
      </c>
      <c r="L40" s="46">
        <v>0</v>
      </c>
      <c r="M40" s="46">
        <v>0</v>
      </c>
      <c r="N40" s="46">
        <v>0</v>
      </c>
      <c r="O40" s="46">
        <v>0</v>
      </c>
      <c r="P40" s="46">
        <v>0</v>
      </c>
      <c r="Q40" s="46">
        <v>0</v>
      </c>
      <c r="R40" s="46">
        <v>0</v>
      </c>
      <c r="S40" s="42">
        <v>0</v>
      </c>
      <c r="T40" s="42">
        <v>0</v>
      </c>
      <c r="U40" s="46">
        <v>0</v>
      </c>
      <c r="V40" s="42">
        <f>+Bilanca!I95</f>
        <v>891284</v>
      </c>
      <c r="W40" s="43">
        <f t="shared" si="10"/>
        <v>891284</v>
      </c>
      <c r="X40" s="42">
        <v>0</v>
      </c>
      <c r="Y40" s="43">
        <f t="shared" ref="Y40:Y58" si="12">W40+X40</f>
        <v>891284</v>
      </c>
    </row>
    <row r="41" spans="1:25" x14ac:dyDescent="0.2">
      <c r="A41" s="273" t="s">
        <v>267</v>
      </c>
      <c r="B41" s="273"/>
      <c r="C41" s="273"/>
      <c r="D41" s="273"/>
      <c r="E41" s="273"/>
      <c r="F41" s="273"/>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
      <c r="A42" s="273" t="s">
        <v>279</v>
      </c>
      <c r="B42" s="273"/>
      <c r="C42" s="273"/>
      <c r="D42" s="273"/>
      <c r="E42" s="273"/>
      <c r="F42" s="273"/>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0"/>
        <v>0</v>
      </c>
      <c r="X42" s="42">
        <v>0</v>
      </c>
      <c r="Y42" s="43">
        <f t="shared" si="12"/>
        <v>0</v>
      </c>
    </row>
    <row r="43" spans="1:25" ht="37.5" customHeight="1" x14ac:dyDescent="0.2">
      <c r="A43" s="273" t="s">
        <v>410</v>
      </c>
      <c r="B43" s="273"/>
      <c r="C43" s="273"/>
      <c r="D43" s="273"/>
      <c r="E43" s="273"/>
      <c r="F43" s="273"/>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
      <c r="A44" s="273" t="s">
        <v>269</v>
      </c>
      <c r="B44" s="273"/>
      <c r="C44" s="273"/>
      <c r="D44" s="273"/>
      <c r="E44" s="273"/>
      <c r="F44" s="273"/>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
      <c r="A45" s="273" t="s">
        <v>270</v>
      </c>
      <c r="B45" s="273"/>
      <c r="C45" s="273"/>
      <c r="D45" s="273"/>
      <c r="E45" s="273"/>
      <c r="F45" s="273"/>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
      <c r="A46" s="273" t="s">
        <v>280</v>
      </c>
      <c r="B46" s="273"/>
      <c r="C46" s="273"/>
      <c r="D46" s="273"/>
      <c r="E46" s="273"/>
      <c r="F46" s="273"/>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
      <c r="A47" s="273" t="s">
        <v>272</v>
      </c>
      <c r="B47" s="273"/>
      <c r="C47" s="273"/>
      <c r="D47" s="273"/>
      <c r="E47" s="273"/>
      <c r="F47" s="273"/>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
      <c r="A48" s="273" t="s">
        <v>273</v>
      </c>
      <c r="B48" s="273"/>
      <c r="C48" s="273"/>
      <c r="D48" s="273"/>
      <c r="E48" s="273"/>
      <c r="F48" s="273"/>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0"/>
        <v>0</v>
      </c>
      <c r="X48" s="42">
        <v>0</v>
      </c>
      <c r="Y48" s="43">
        <f t="shared" si="12"/>
        <v>0</v>
      </c>
    </row>
    <row r="49" spans="1:25" x14ac:dyDescent="0.2">
      <c r="A49" s="273" t="s">
        <v>274</v>
      </c>
      <c r="B49" s="273"/>
      <c r="C49" s="273"/>
      <c r="D49" s="273"/>
      <c r="E49" s="273"/>
      <c r="F49" s="273"/>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
      <c r="A50" s="273" t="s">
        <v>411</v>
      </c>
      <c r="B50" s="273"/>
      <c r="C50" s="273"/>
      <c r="D50" s="273"/>
      <c r="E50" s="273"/>
      <c r="F50" s="273"/>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
      <c r="A51" s="273" t="s">
        <v>412</v>
      </c>
      <c r="B51" s="273"/>
      <c r="C51" s="273"/>
      <c r="D51" s="273"/>
      <c r="E51" s="273"/>
      <c r="F51" s="273"/>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
      <c r="A52" s="273" t="s">
        <v>413</v>
      </c>
      <c r="B52" s="273"/>
      <c r="C52" s="273"/>
      <c r="D52" s="273"/>
      <c r="E52" s="273"/>
      <c r="F52" s="273"/>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
      <c r="A53" s="273" t="s">
        <v>275</v>
      </c>
      <c r="B53" s="273"/>
      <c r="C53" s="273"/>
      <c r="D53" s="273"/>
      <c r="E53" s="273"/>
      <c r="F53" s="273"/>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
      <c r="A54" s="273" t="s">
        <v>414</v>
      </c>
      <c r="B54" s="273"/>
      <c r="C54" s="273"/>
      <c r="D54" s="273"/>
      <c r="E54" s="273"/>
      <c r="F54" s="273"/>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
      <c r="A55" s="273" t="s">
        <v>423</v>
      </c>
      <c r="B55" s="273"/>
      <c r="C55" s="273"/>
      <c r="D55" s="273"/>
      <c r="E55" s="273"/>
      <c r="F55" s="273"/>
      <c r="G55" s="8">
        <v>47</v>
      </c>
      <c r="H55" s="42">
        <v>0</v>
      </c>
      <c r="I55" s="42">
        <v>0</v>
      </c>
      <c r="J55" s="42">
        <v>0</v>
      </c>
      <c r="K55" s="42">
        <v>0</v>
      </c>
      <c r="L55" s="42">
        <v>0</v>
      </c>
      <c r="M55" s="42">
        <v>0</v>
      </c>
      <c r="N55" s="42">
        <v>0</v>
      </c>
      <c r="O55" s="42">
        <v>0</v>
      </c>
      <c r="P55" s="42">
        <v>0</v>
      </c>
      <c r="Q55" s="42">
        <v>0</v>
      </c>
      <c r="R55" s="42">
        <v>0</v>
      </c>
      <c r="S55" s="42">
        <v>0</v>
      </c>
      <c r="T55" s="42">
        <v>0</v>
      </c>
      <c r="U55" s="42">
        <v>-2042393</v>
      </c>
      <c r="V55" s="42">
        <v>0</v>
      </c>
      <c r="W55" s="43">
        <f t="shared" si="10"/>
        <v>-2042393</v>
      </c>
      <c r="X55" s="42">
        <v>0</v>
      </c>
      <c r="Y55" s="43">
        <f t="shared" si="12"/>
        <v>-2042393</v>
      </c>
    </row>
    <row r="56" spans="1:25" x14ac:dyDescent="0.2">
      <c r="A56" s="273" t="s">
        <v>415</v>
      </c>
      <c r="B56" s="273"/>
      <c r="C56" s="273"/>
      <c r="D56" s="273"/>
      <c r="E56" s="273"/>
      <c r="F56" s="273"/>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x14ac:dyDescent="0.2">
      <c r="A57" s="273" t="s">
        <v>424</v>
      </c>
      <c r="B57" s="273"/>
      <c r="C57" s="273"/>
      <c r="D57" s="273"/>
      <c r="E57" s="273"/>
      <c r="F57" s="273"/>
      <c r="G57" s="8">
        <v>49</v>
      </c>
      <c r="H57" s="42">
        <v>0</v>
      </c>
      <c r="I57" s="42">
        <v>0</v>
      </c>
      <c r="J57" s="42">
        <v>0</v>
      </c>
      <c r="K57" s="42">
        <v>0</v>
      </c>
      <c r="L57" s="42">
        <v>0</v>
      </c>
      <c r="M57" s="42">
        <v>0</v>
      </c>
      <c r="N57" s="42">
        <v>0</v>
      </c>
      <c r="O57" s="42">
        <v>0</v>
      </c>
      <c r="P57" s="42">
        <v>0</v>
      </c>
      <c r="Q57" s="42">
        <v>0</v>
      </c>
      <c r="R57" s="42">
        <v>0</v>
      </c>
      <c r="S57" s="42">
        <v>0</v>
      </c>
      <c r="T57" s="42">
        <v>0</v>
      </c>
      <c r="U57" s="42">
        <v>0</v>
      </c>
      <c r="V57" s="42">
        <v>0</v>
      </c>
      <c r="W57" s="43">
        <f t="shared" si="10"/>
        <v>0</v>
      </c>
      <c r="X57" s="42">
        <v>0</v>
      </c>
      <c r="Y57" s="43">
        <f t="shared" si="12"/>
        <v>0</v>
      </c>
    </row>
    <row r="58" spans="1:25" x14ac:dyDescent="0.2">
      <c r="A58" s="273" t="s">
        <v>418</v>
      </c>
      <c r="B58" s="273"/>
      <c r="C58" s="273"/>
      <c r="D58" s="273"/>
      <c r="E58" s="273"/>
      <c r="F58" s="273"/>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
      <c r="A59" s="291" t="s">
        <v>425</v>
      </c>
      <c r="B59" s="291"/>
      <c r="C59" s="291"/>
      <c r="D59" s="291"/>
      <c r="E59" s="291"/>
      <c r="F59" s="291"/>
      <c r="G59" s="10">
        <v>51</v>
      </c>
      <c r="H59" s="45">
        <f>SUM(H39:H58)</f>
        <v>53064702</v>
      </c>
      <c r="I59" s="45">
        <f t="shared" ref="I59:Y59" si="13">SUM(I39:I58)</f>
        <v>0</v>
      </c>
      <c r="J59" s="45">
        <f t="shared" si="13"/>
        <v>2653235</v>
      </c>
      <c r="K59" s="45">
        <f t="shared" si="13"/>
        <v>0</v>
      </c>
      <c r="L59" s="45">
        <f t="shared" si="13"/>
        <v>0</v>
      </c>
      <c r="M59" s="45">
        <f t="shared" si="13"/>
        <v>0</v>
      </c>
      <c r="N59" s="45">
        <f t="shared" si="13"/>
        <v>0</v>
      </c>
      <c r="O59" s="45">
        <f t="shared" si="13"/>
        <v>0</v>
      </c>
      <c r="P59" s="45">
        <f t="shared" si="13"/>
        <v>0</v>
      </c>
      <c r="Q59" s="45">
        <f t="shared" si="13"/>
        <v>0</v>
      </c>
      <c r="R59" s="45">
        <f t="shared" si="13"/>
        <v>0</v>
      </c>
      <c r="S59" s="45">
        <f t="shared" si="13"/>
        <v>0</v>
      </c>
      <c r="T59" s="45">
        <f t="shared" si="13"/>
        <v>0</v>
      </c>
      <c r="U59" s="45">
        <f t="shared" si="13"/>
        <v>13883962</v>
      </c>
      <c r="V59" s="45">
        <f t="shared" si="13"/>
        <v>891284</v>
      </c>
      <c r="W59" s="45">
        <f t="shared" si="13"/>
        <v>70493183</v>
      </c>
      <c r="X59" s="45">
        <f t="shared" si="13"/>
        <v>0</v>
      </c>
      <c r="Y59" s="45">
        <f t="shared" si="13"/>
        <v>70493183</v>
      </c>
    </row>
    <row r="60" spans="1:25" x14ac:dyDescent="0.2">
      <c r="A60" s="292" t="s">
        <v>276</v>
      </c>
      <c r="B60" s="293"/>
      <c r="C60" s="293"/>
      <c r="D60" s="293"/>
      <c r="E60" s="293"/>
      <c r="F60" s="293"/>
      <c r="G60" s="293"/>
      <c r="H60" s="293"/>
      <c r="I60" s="293"/>
      <c r="J60" s="293"/>
      <c r="K60" s="293"/>
      <c r="L60" s="293"/>
      <c r="M60" s="293"/>
      <c r="N60" s="293"/>
      <c r="O60" s="293"/>
      <c r="P60" s="293"/>
      <c r="Q60" s="293"/>
      <c r="R60" s="293"/>
      <c r="S60" s="293"/>
      <c r="T60" s="293"/>
      <c r="U60" s="293"/>
      <c r="V60" s="293"/>
      <c r="W60" s="293"/>
      <c r="X60" s="293"/>
      <c r="Y60" s="293"/>
    </row>
    <row r="61" spans="1:25" ht="31.5" customHeight="1" x14ac:dyDescent="0.2">
      <c r="A61" s="294" t="s">
        <v>426</v>
      </c>
      <c r="B61" s="294"/>
      <c r="C61" s="294"/>
      <c r="D61" s="294"/>
      <c r="E61" s="294"/>
      <c r="F61" s="294"/>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0</v>
      </c>
      <c r="P61" s="44">
        <f t="shared" si="14"/>
        <v>0</v>
      </c>
      <c r="Q61" s="44">
        <f t="shared" si="14"/>
        <v>0</v>
      </c>
      <c r="R61" s="44">
        <f t="shared" si="14"/>
        <v>0</v>
      </c>
      <c r="S61" s="44">
        <f t="shared" si="14"/>
        <v>0</v>
      </c>
      <c r="T61" s="44">
        <f t="shared" si="14"/>
        <v>0</v>
      </c>
      <c r="U61" s="44">
        <f t="shared" si="14"/>
        <v>0</v>
      </c>
      <c r="V61" s="44">
        <f t="shared" si="14"/>
        <v>0</v>
      </c>
      <c r="W61" s="44">
        <f t="shared" si="14"/>
        <v>0</v>
      </c>
      <c r="X61" s="44">
        <f t="shared" si="14"/>
        <v>0</v>
      </c>
      <c r="Y61" s="44">
        <f t="shared" si="14"/>
        <v>0</v>
      </c>
    </row>
    <row r="62" spans="1:25" ht="27.75" customHeight="1" x14ac:dyDescent="0.2">
      <c r="A62" s="294" t="s">
        <v>427</v>
      </c>
      <c r="B62" s="294"/>
      <c r="C62" s="294"/>
      <c r="D62" s="294"/>
      <c r="E62" s="294"/>
      <c r="F62" s="294"/>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0</v>
      </c>
      <c r="P62" s="44">
        <f t="shared" si="15"/>
        <v>0</v>
      </c>
      <c r="Q62" s="44">
        <f t="shared" si="15"/>
        <v>0</v>
      </c>
      <c r="R62" s="44">
        <f t="shared" si="15"/>
        <v>0</v>
      </c>
      <c r="S62" s="44">
        <f t="shared" si="15"/>
        <v>0</v>
      </c>
      <c r="T62" s="44">
        <f t="shared" si="15"/>
        <v>0</v>
      </c>
      <c r="U62" s="44">
        <f t="shared" si="15"/>
        <v>0</v>
      </c>
      <c r="V62" s="44">
        <f t="shared" si="15"/>
        <v>891284</v>
      </c>
      <c r="W62" s="44">
        <f t="shared" si="15"/>
        <v>891284</v>
      </c>
      <c r="X62" s="44">
        <f t="shared" si="15"/>
        <v>0</v>
      </c>
      <c r="Y62" s="44">
        <f t="shared" si="15"/>
        <v>891284</v>
      </c>
    </row>
    <row r="63" spans="1:25" ht="29.25" customHeight="1" x14ac:dyDescent="0.2">
      <c r="A63" s="295" t="s">
        <v>428</v>
      </c>
      <c r="B63" s="295"/>
      <c r="C63" s="295"/>
      <c r="D63" s="295"/>
      <c r="E63" s="295"/>
      <c r="F63" s="295"/>
      <c r="G63" s="10">
        <v>54</v>
      </c>
      <c r="H63" s="45">
        <f>SUM(H50:H58)</f>
        <v>0</v>
      </c>
      <c r="I63" s="45">
        <f t="shared" ref="I63:Y63" si="16">SUM(I50:I58)</f>
        <v>0</v>
      </c>
      <c r="J63" s="45">
        <f t="shared" si="16"/>
        <v>0</v>
      </c>
      <c r="K63" s="45">
        <f t="shared" si="16"/>
        <v>0</v>
      </c>
      <c r="L63" s="45">
        <f t="shared" si="16"/>
        <v>0</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-2042393</v>
      </c>
      <c r="V63" s="45">
        <f t="shared" si="16"/>
        <v>0</v>
      </c>
      <c r="W63" s="45">
        <f t="shared" si="16"/>
        <v>-2042393</v>
      </c>
      <c r="X63" s="45">
        <f t="shared" si="16"/>
        <v>0</v>
      </c>
      <c r="Y63" s="45">
        <f t="shared" si="16"/>
        <v>-2042393</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rintOptions horizontalCentered="1" verticalCentered="1"/>
  <pageMargins left="0.74803149606299213" right="0.74803149606299213" top="0.59055118110236227" bottom="0.59055118110236227" header="0.51181102362204722" footer="0.51181102362204722"/>
  <pageSetup paperSize="9" scale="4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72"/>
  <sheetViews>
    <sheetView topLeftCell="A17" zoomScale="112" zoomScaleNormal="112" workbookViewId="0">
      <selection activeCell="O6" sqref="O6"/>
    </sheetView>
  </sheetViews>
  <sheetFormatPr defaultRowHeight="12.75" x14ac:dyDescent="0.2"/>
  <cols>
    <col min="1" max="1" width="37.7109375" customWidth="1"/>
    <col min="2" max="3" width="26" customWidth="1"/>
    <col min="4" max="4" width="60.28515625" customWidth="1"/>
    <col min="5" max="6" width="26" customWidth="1"/>
    <col min="10" max="10" width="18.7109375" customWidth="1"/>
  </cols>
  <sheetData>
    <row r="1" spans="1:10" x14ac:dyDescent="0.2">
      <c r="A1" s="305" t="s">
        <v>524</v>
      </c>
      <c r="B1" s="306"/>
      <c r="C1" s="306"/>
      <c r="D1" s="306"/>
      <c r="E1" s="306"/>
      <c r="F1" s="306"/>
      <c r="G1" s="306"/>
      <c r="H1" s="306"/>
      <c r="I1" s="306"/>
      <c r="J1" s="306"/>
    </row>
    <row r="2" spans="1:10" x14ac:dyDescent="0.2">
      <c r="A2" s="306"/>
      <c r="B2" s="306"/>
      <c r="C2" s="306"/>
      <c r="D2" s="306"/>
      <c r="E2" s="306"/>
      <c r="F2" s="306"/>
      <c r="G2" s="306"/>
      <c r="H2" s="306"/>
      <c r="I2" s="306"/>
      <c r="J2" s="306"/>
    </row>
    <row r="3" spans="1:10" x14ac:dyDescent="0.2">
      <c r="A3" s="306"/>
      <c r="B3" s="306"/>
      <c r="C3" s="306"/>
      <c r="D3" s="306"/>
      <c r="E3" s="306"/>
      <c r="F3" s="306"/>
      <c r="G3" s="306"/>
      <c r="H3" s="306"/>
      <c r="I3" s="306"/>
      <c r="J3" s="306"/>
    </row>
    <row r="4" spans="1:10" x14ac:dyDescent="0.2">
      <c r="A4" s="306"/>
      <c r="B4" s="306"/>
      <c r="C4" s="306"/>
      <c r="D4" s="306"/>
      <c r="E4" s="306"/>
      <c r="F4" s="306"/>
      <c r="G4" s="306"/>
      <c r="H4" s="306"/>
      <c r="I4" s="306"/>
      <c r="J4" s="306"/>
    </row>
    <row r="5" spans="1:10" x14ac:dyDescent="0.2">
      <c r="A5" s="306"/>
      <c r="B5" s="306"/>
      <c r="C5" s="306"/>
      <c r="D5" s="306"/>
      <c r="E5" s="306"/>
      <c r="F5" s="306"/>
      <c r="G5" s="306"/>
      <c r="H5" s="306"/>
      <c r="I5" s="306"/>
      <c r="J5" s="306"/>
    </row>
    <row r="6" spans="1:10" x14ac:dyDescent="0.2">
      <c r="A6" s="306"/>
      <c r="B6" s="306"/>
      <c r="C6" s="306"/>
      <c r="D6" s="306"/>
      <c r="E6" s="306"/>
      <c r="F6" s="306"/>
      <c r="G6" s="306"/>
      <c r="H6" s="306"/>
      <c r="I6" s="306"/>
      <c r="J6" s="306"/>
    </row>
    <row r="7" spans="1:10" x14ac:dyDescent="0.2">
      <c r="A7" s="306"/>
      <c r="B7" s="306"/>
      <c r="C7" s="306"/>
      <c r="D7" s="306"/>
      <c r="E7" s="306"/>
      <c r="F7" s="306"/>
      <c r="G7" s="306"/>
      <c r="H7" s="306"/>
      <c r="I7" s="306"/>
      <c r="J7" s="306"/>
    </row>
    <row r="8" spans="1:10" x14ac:dyDescent="0.2">
      <c r="A8" s="306"/>
      <c r="B8" s="306"/>
      <c r="C8" s="306"/>
      <c r="D8" s="306"/>
      <c r="E8" s="306"/>
      <c r="F8" s="306"/>
      <c r="G8" s="306"/>
      <c r="H8" s="306"/>
      <c r="I8" s="306"/>
      <c r="J8" s="306"/>
    </row>
    <row r="9" spans="1:10" ht="8.25" customHeight="1" x14ac:dyDescent="0.2">
      <c r="A9" s="306"/>
      <c r="B9" s="306"/>
      <c r="C9" s="306"/>
      <c r="D9" s="306"/>
      <c r="E9" s="306"/>
      <c r="F9" s="306"/>
      <c r="G9" s="306"/>
      <c r="H9" s="306"/>
      <c r="I9" s="306"/>
      <c r="J9" s="306"/>
    </row>
    <row r="10" spans="1:10" hidden="1" x14ac:dyDescent="0.2">
      <c r="A10" s="306"/>
      <c r="B10" s="306"/>
      <c r="C10" s="306"/>
      <c r="D10" s="306"/>
      <c r="E10" s="306"/>
      <c r="F10" s="306"/>
      <c r="G10" s="306"/>
      <c r="H10" s="306"/>
      <c r="I10" s="306"/>
      <c r="J10" s="306"/>
    </row>
    <row r="11" spans="1:10" x14ac:dyDescent="0.2">
      <c r="A11" s="306"/>
      <c r="B11" s="306"/>
      <c r="C11" s="306"/>
      <c r="D11" s="306"/>
      <c r="E11" s="306"/>
      <c r="F11" s="306"/>
      <c r="G11" s="306"/>
      <c r="H11" s="306"/>
      <c r="I11" s="306"/>
      <c r="J11" s="306"/>
    </row>
    <row r="12" spans="1:10" x14ac:dyDescent="0.2">
      <c r="A12" s="306"/>
      <c r="B12" s="306"/>
      <c r="C12" s="306"/>
      <c r="D12" s="306"/>
      <c r="E12" s="306"/>
      <c r="F12" s="306"/>
      <c r="G12" s="306"/>
      <c r="H12" s="306"/>
      <c r="I12" s="306"/>
      <c r="J12" s="306"/>
    </row>
    <row r="13" spans="1:10" x14ac:dyDescent="0.2">
      <c r="A13" s="306"/>
      <c r="B13" s="306"/>
      <c r="C13" s="306"/>
      <c r="D13" s="306"/>
      <c r="E13" s="306"/>
      <c r="F13" s="306"/>
      <c r="G13" s="306"/>
      <c r="H13" s="306"/>
      <c r="I13" s="306"/>
      <c r="J13" s="306"/>
    </row>
    <row r="14" spans="1:10" x14ac:dyDescent="0.2">
      <c r="A14" s="306"/>
      <c r="B14" s="306"/>
      <c r="C14" s="306"/>
      <c r="D14" s="306"/>
      <c r="E14" s="306"/>
      <c r="F14" s="306"/>
      <c r="G14" s="306"/>
      <c r="H14" s="306"/>
      <c r="I14" s="306"/>
      <c r="J14" s="306"/>
    </row>
    <row r="15" spans="1:10" x14ac:dyDescent="0.2">
      <c r="A15" s="306"/>
      <c r="B15" s="306"/>
      <c r="C15" s="306"/>
      <c r="D15" s="306"/>
      <c r="E15" s="306"/>
      <c r="F15" s="306"/>
      <c r="G15" s="306"/>
      <c r="H15" s="306"/>
      <c r="I15" s="306"/>
      <c r="J15" s="306"/>
    </row>
    <row r="16" spans="1:10" x14ac:dyDescent="0.2">
      <c r="A16" s="306"/>
      <c r="B16" s="306"/>
      <c r="C16" s="306"/>
      <c r="D16" s="306"/>
      <c r="E16" s="306"/>
      <c r="F16" s="306"/>
      <c r="G16" s="306"/>
      <c r="H16" s="306"/>
      <c r="I16" s="306"/>
      <c r="J16" s="306"/>
    </row>
    <row r="17" spans="1:10" x14ac:dyDescent="0.2">
      <c r="A17" s="306"/>
      <c r="B17" s="306"/>
      <c r="C17" s="306"/>
      <c r="D17" s="306"/>
      <c r="E17" s="306"/>
      <c r="F17" s="306"/>
      <c r="G17" s="306"/>
      <c r="H17" s="306"/>
      <c r="I17" s="306"/>
      <c r="J17" s="306"/>
    </row>
    <row r="18" spans="1:10" x14ac:dyDescent="0.2">
      <c r="A18" s="306"/>
      <c r="B18" s="306"/>
      <c r="C18" s="306"/>
      <c r="D18" s="306"/>
      <c r="E18" s="306"/>
      <c r="F18" s="306"/>
      <c r="G18" s="306"/>
      <c r="H18" s="306"/>
      <c r="I18" s="306"/>
      <c r="J18" s="306"/>
    </row>
    <row r="19" spans="1:10" x14ac:dyDescent="0.2">
      <c r="A19" s="306"/>
      <c r="B19" s="306"/>
      <c r="C19" s="306"/>
      <c r="D19" s="306"/>
      <c r="E19" s="306"/>
      <c r="F19" s="306"/>
      <c r="G19" s="306"/>
      <c r="H19" s="306"/>
      <c r="I19" s="306"/>
      <c r="J19" s="306"/>
    </row>
    <row r="20" spans="1:10" x14ac:dyDescent="0.2">
      <c r="A20" s="306"/>
      <c r="B20" s="306"/>
      <c r="C20" s="306"/>
      <c r="D20" s="306"/>
      <c r="E20" s="306"/>
      <c r="F20" s="306"/>
      <c r="G20" s="306"/>
      <c r="H20" s="306"/>
      <c r="I20" s="306"/>
      <c r="J20" s="306"/>
    </row>
    <row r="21" spans="1:10" x14ac:dyDescent="0.2">
      <c r="A21" s="306"/>
      <c r="B21" s="306"/>
      <c r="C21" s="306"/>
      <c r="D21" s="306"/>
      <c r="E21" s="306"/>
      <c r="F21" s="306"/>
      <c r="G21" s="306"/>
      <c r="H21" s="306"/>
      <c r="I21" s="306"/>
      <c r="J21" s="306"/>
    </row>
    <row r="22" spans="1:10" x14ac:dyDescent="0.2">
      <c r="A22" s="306"/>
      <c r="B22" s="306"/>
      <c r="C22" s="306"/>
      <c r="D22" s="306"/>
      <c r="E22" s="306"/>
      <c r="F22" s="306"/>
      <c r="G22" s="306"/>
      <c r="H22" s="306"/>
      <c r="I22" s="306"/>
      <c r="J22" s="306"/>
    </row>
    <row r="23" spans="1:10" ht="102.75" customHeight="1" x14ac:dyDescent="0.2">
      <c r="A23" s="306"/>
      <c r="B23" s="306"/>
      <c r="C23" s="306"/>
      <c r="D23" s="306"/>
      <c r="E23" s="306"/>
      <c r="F23" s="306"/>
      <c r="G23" s="306"/>
      <c r="H23" s="306"/>
      <c r="I23" s="306"/>
      <c r="J23" s="306"/>
    </row>
    <row r="24" spans="1:10" ht="104.25" customHeight="1" x14ac:dyDescent="0.2">
      <c r="A24" s="306"/>
      <c r="B24" s="306"/>
      <c r="C24" s="306"/>
      <c r="D24" s="306"/>
      <c r="E24" s="306"/>
      <c r="F24" s="306"/>
      <c r="G24" s="306"/>
      <c r="H24" s="306"/>
      <c r="I24" s="306"/>
      <c r="J24" s="306"/>
    </row>
    <row r="25" spans="1:10" ht="75" customHeight="1" x14ac:dyDescent="0.2">
      <c r="A25" s="306"/>
      <c r="B25" s="306"/>
      <c r="C25" s="306"/>
      <c r="D25" s="306"/>
      <c r="E25" s="306"/>
      <c r="F25" s="306"/>
      <c r="G25" s="306"/>
      <c r="H25" s="306"/>
      <c r="I25" s="306"/>
      <c r="J25" s="306"/>
    </row>
    <row r="26" spans="1:10" ht="87.75" customHeight="1" x14ac:dyDescent="0.2">
      <c r="A26" s="306"/>
      <c r="B26" s="306"/>
      <c r="C26" s="306"/>
      <c r="D26" s="306"/>
      <c r="E26" s="306"/>
      <c r="F26" s="306"/>
      <c r="G26" s="306"/>
      <c r="H26" s="306"/>
      <c r="I26" s="306"/>
      <c r="J26" s="306"/>
    </row>
    <row r="27" spans="1:10" ht="152.25" customHeight="1" x14ac:dyDescent="0.2">
      <c r="A27" s="306"/>
      <c r="B27" s="306"/>
      <c r="C27" s="306"/>
      <c r="D27" s="306"/>
      <c r="E27" s="306"/>
      <c r="F27" s="306"/>
      <c r="G27" s="306"/>
      <c r="H27" s="306"/>
      <c r="I27" s="306"/>
      <c r="J27" s="306"/>
    </row>
    <row r="28" spans="1:10" ht="409.5" customHeight="1" x14ac:dyDescent="0.2">
      <c r="A28" s="306"/>
      <c r="B28" s="306"/>
      <c r="C28" s="306"/>
      <c r="D28" s="306"/>
      <c r="E28" s="306"/>
      <c r="F28" s="306"/>
      <c r="G28" s="306"/>
      <c r="H28" s="306"/>
      <c r="I28" s="306"/>
      <c r="J28" s="306"/>
    </row>
    <row r="29" spans="1:10" x14ac:dyDescent="0.2">
      <c r="A29" s="99" t="s">
        <v>460</v>
      </c>
    </row>
    <row r="30" spans="1:10" ht="15.75" x14ac:dyDescent="0.25">
      <c r="A30" s="100" t="s">
        <v>525</v>
      </c>
      <c r="B30" s="101"/>
      <c r="C30" s="101"/>
    </row>
    <row r="31" spans="1:10" ht="15" x14ac:dyDescent="0.2">
      <c r="A31" s="102" t="s">
        <v>461</v>
      </c>
      <c r="B31" s="102" t="s">
        <v>462</v>
      </c>
      <c r="C31" s="103" t="s">
        <v>463</v>
      </c>
      <c r="D31" s="102" t="s">
        <v>464</v>
      </c>
      <c r="E31" s="102" t="s">
        <v>465</v>
      </c>
      <c r="F31" s="103" t="s">
        <v>463</v>
      </c>
    </row>
    <row r="32" spans="1:10" ht="15" x14ac:dyDescent="0.2">
      <c r="A32" s="104" t="s">
        <v>466</v>
      </c>
      <c r="B32" s="105"/>
      <c r="C32" s="106"/>
      <c r="D32" s="105"/>
      <c r="E32" s="107"/>
      <c r="F32" s="108"/>
    </row>
    <row r="33" spans="1:7" x14ac:dyDescent="0.2">
      <c r="A33" s="109" t="s">
        <v>467</v>
      </c>
      <c r="B33" s="110"/>
      <c r="C33" s="111">
        <v>40340</v>
      </c>
      <c r="D33" s="300" t="s">
        <v>468</v>
      </c>
      <c r="E33" s="308" t="s">
        <v>469</v>
      </c>
      <c r="F33" s="303">
        <f>+C33+C34</f>
        <v>45087</v>
      </c>
    </row>
    <row r="34" spans="1:7" x14ac:dyDescent="0.2">
      <c r="A34" s="112" t="s">
        <v>470</v>
      </c>
      <c r="B34" s="113"/>
      <c r="C34" s="114">
        <v>4747</v>
      </c>
      <c r="D34" s="307"/>
      <c r="E34" s="309"/>
      <c r="F34" s="310"/>
    </row>
    <row r="35" spans="1:7" x14ac:dyDescent="0.2">
      <c r="A35" s="115" t="s">
        <v>471</v>
      </c>
      <c r="B35" s="116"/>
      <c r="C35" s="117">
        <v>697</v>
      </c>
      <c r="D35" s="311" t="s">
        <v>471</v>
      </c>
      <c r="E35" s="318" t="s">
        <v>472</v>
      </c>
      <c r="F35" s="297">
        <f>+C355+C36</f>
        <v>2039</v>
      </c>
    </row>
    <row r="36" spans="1:7" x14ac:dyDescent="0.2">
      <c r="A36" s="118" t="s">
        <v>473</v>
      </c>
      <c r="B36" s="119"/>
      <c r="C36" s="120">
        <v>2039</v>
      </c>
      <c r="D36" s="313"/>
      <c r="E36" s="319"/>
      <c r="F36" s="298"/>
    </row>
    <row r="37" spans="1:7" x14ac:dyDescent="0.2">
      <c r="A37" s="121" t="s">
        <v>474</v>
      </c>
      <c r="B37" s="122"/>
      <c r="C37" s="123">
        <v>1307</v>
      </c>
      <c r="D37" s="124" t="s">
        <v>475</v>
      </c>
      <c r="E37" s="125" t="s">
        <v>476</v>
      </c>
      <c r="F37" s="142">
        <v>4019</v>
      </c>
      <c r="G37" s="33"/>
    </row>
    <row r="38" spans="1:7" x14ac:dyDescent="0.2">
      <c r="A38" s="109" t="s">
        <v>477</v>
      </c>
      <c r="B38" s="110"/>
      <c r="C38" s="111">
        <v>1565</v>
      </c>
      <c r="D38" s="126" t="s">
        <v>478</v>
      </c>
      <c r="E38" s="126" t="s">
        <v>479</v>
      </c>
      <c r="F38" s="127">
        <v>518</v>
      </c>
    </row>
    <row r="39" spans="1:7" x14ac:dyDescent="0.2">
      <c r="A39" s="109" t="s">
        <v>480</v>
      </c>
      <c r="B39" s="110"/>
      <c r="C39" s="111">
        <v>1337</v>
      </c>
      <c r="D39" s="126"/>
      <c r="E39" s="126"/>
      <c r="F39" s="127"/>
    </row>
    <row r="40" spans="1:7" x14ac:dyDescent="0.2">
      <c r="A40" s="112" t="s">
        <v>526</v>
      </c>
      <c r="B40" s="113"/>
      <c r="C40" s="143">
        <v>328</v>
      </c>
      <c r="D40" s="128"/>
      <c r="E40" s="112"/>
      <c r="F40" s="98"/>
    </row>
    <row r="41" spans="1:7" ht="15" x14ac:dyDescent="0.2">
      <c r="A41" s="104" t="s">
        <v>63</v>
      </c>
      <c r="B41" s="105"/>
      <c r="C41" s="106"/>
      <c r="D41" s="105"/>
      <c r="E41" s="107"/>
      <c r="F41" s="108"/>
    </row>
    <row r="42" spans="1:7" x14ac:dyDescent="0.2">
      <c r="A42" s="115" t="s">
        <v>481</v>
      </c>
      <c r="B42" s="116"/>
      <c r="C42" s="117">
        <v>1526</v>
      </c>
      <c r="D42" s="129" t="s">
        <v>482</v>
      </c>
      <c r="E42" s="129" t="s">
        <v>483</v>
      </c>
      <c r="F42" s="130">
        <v>2204</v>
      </c>
    </row>
    <row r="43" spans="1:7" x14ac:dyDescent="0.2">
      <c r="A43" s="118" t="s">
        <v>482</v>
      </c>
      <c r="B43" s="119"/>
      <c r="C43" s="120">
        <v>678</v>
      </c>
      <c r="D43" s="118"/>
      <c r="E43" s="118"/>
      <c r="F43" s="118"/>
    </row>
    <row r="44" spans="1:7" x14ac:dyDescent="0.2">
      <c r="A44" s="121" t="s">
        <v>484</v>
      </c>
      <c r="B44" s="122"/>
      <c r="C44" s="123">
        <v>1431</v>
      </c>
      <c r="D44" s="121" t="s">
        <v>485</v>
      </c>
      <c r="E44" s="121" t="s">
        <v>486</v>
      </c>
      <c r="F44" s="131">
        <v>1421</v>
      </c>
      <c r="G44" s="33"/>
    </row>
    <row r="45" spans="1:7" x14ac:dyDescent="0.2">
      <c r="A45" s="112"/>
      <c r="B45" s="113"/>
      <c r="C45" s="114"/>
      <c r="D45" s="112" t="s">
        <v>487</v>
      </c>
      <c r="E45" s="112" t="s">
        <v>488</v>
      </c>
      <c r="F45" s="132">
        <v>10</v>
      </c>
      <c r="G45" s="33"/>
    </row>
    <row r="46" spans="1:7" x14ac:dyDescent="0.2">
      <c r="A46" s="133" t="s">
        <v>489</v>
      </c>
      <c r="B46" s="134"/>
      <c r="C46" s="135">
        <v>1346</v>
      </c>
      <c r="D46" s="133" t="s">
        <v>490</v>
      </c>
      <c r="E46" s="133" t="str">
        <f>+E45</f>
        <v>AOP 123</v>
      </c>
      <c r="F46" s="135">
        <v>1346</v>
      </c>
    </row>
    <row r="47" spans="1:7" x14ac:dyDescent="0.2">
      <c r="A47" s="115" t="s">
        <v>491</v>
      </c>
      <c r="B47" s="116"/>
      <c r="C47" s="117">
        <v>559</v>
      </c>
      <c r="D47" s="115" t="s">
        <v>492</v>
      </c>
      <c r="E47" s="115" t="s">
        <v>488</v>
      </c>
      <c r="F47" s="130">
        <v>309</v>
      </c>
    </row>
    <row r="48" spans="1:7" x14ac:dyDescent="0.2">
      <c r="A48" s="136"/>
      <c r="B48" s="137"/>
      <c r="C48" s="138"/>
      <c r="D48" s="136" t="s">
        <v>493</v>
      </c>
      <c r="E48" s="136" t="s">
        <v>494</v>
      </c>
      <c r="F48" s="139">
        <v>250</v>
      </c>
      <c r="G48" s="33"/>
    </row>
    <row r="49" spans="1:7" x14ac:dyDescent="0.2">
      <c r="A49" s="118"/>
      <c r="B49" s="119"/>
      <c r="C49" s="120"/>
      <c r="D49" s="118" t="s">
        <v>495</v>
      </c>
      <c r="E49" s="118" t="s">
        <v>496</v>
      </c>
      <c r="F49" s="120">
        <v>0</v>
      </c>
    </row>
    <row r="50" spans="1:7" x14ac:dyDescent="0.2">
      <c r="A50" s="109" t="s">
        <v>497</v>
      </c>
      <c r="B50" s="110"/>
      <c r="C50" s="111">
        <v>514</v>
      </c>
      <c r="D50" s="109" t="s">
        <v>498</v>
      </c>
      <c r="E50" s="109" t="s">
        <v>499</v>
      </c>
      <c r="F50" s="111">
        <f>5.3+0.4+2.8+474</f>
        <v>482.5</v>
      </c>
    </row>
    <row r="51" spans="1:7" x14ac:dyDescent="0.2">
      <c r="A51" s="109"/>
      <c r="B51" s="110"/>
      <c r="C51" s="111"/>
      <c r="D51" s="109" t="s">
        <v>500</v>
      </c>
      <c r="E51" s="109" t="s">
        <v>501</v>
      </c>
      <c r="F51" s="111">
        <v>31</v>
      </c>
    </row>
    <row r="52" spans="1:7" ht="15.75" x14ac:dyDescent="0.25">
      <c r="A52" s="140" t="s">
        <v>527</v>
      </c>
      <c r="B52" s="141"/>
      <c r="C52" s="141"/>
      <c r="D52" s="109"/>
      <c r="E52" s="109"/>
      <c r="F52" s="109"/>
    </row>
    <row r="53" spans="1:7" ht="15" x14ac:dyDescent="0.2">
      <c r="A53" s="102" t="s">
        <v>461</v>
      </c>
      <c r="B53" s="102" t="s">
        <v>462</v>
      </c>
      <c r="C53" s="103" t="s">
        <v>463</v>
      </c>
      <c r="D53" s="102" t="s">
        <v>502</v>
      </c>
      <c r="E53" s="102" t="s">
        <v>465</v>
      </c>
      <c r="F53" s="103" t="s">
        <v>463</v>
      </c>
    </row>
    <row r="54" spans="1:7" x14ac:dyDescent="0.2">
      <c r="A54" s="299" t="s">
        <v>503</v>
      </c>
      <c r="B54" s="301"/>
      <c r="C54" s="303">
        <v>13985</v>
      </c>
      <c r="D54" s="109" t="s">
        <v>503</v>
      </c>
      <c r="E54" s="109" t="s">
        <v>504</v>
      </c>
      <c r="F54" s="111">
        <v>12472</v>
      </c>
      <c r="G54" s="33"/>
    </row>
    <row r="55" spans="1:7" x14ac:dyDescent="0.2">
      <c r="A55" s="300"/>
      <c r="B55" s="302"/>
      <c r="C55" s="304"/>
      <c r="D55" s="109" t="s">
        <v>505</v>
      </c>
      <c r="E55" s="109" t="s">
        <v>506</v>
      </c>
      <c r="F55" s="111">
        <f>24+507</f>
        <v>531</v>
      </c>
      <c r="G55" s="33"/>
    </row>
    <row r="56" spans="1:7" x14ac:dyDescent="0.2">
      <c r="A56" s="300"/>
      <c r="B56" s="302"/>
      <c r="C56" s="304"/>
      <c r="D56" s="109" t="s">
        <v>507</v>
      </c>
      <c r="E56" s="109" t="s">
        <v>508</v>
      </c>
      <c r="F56" s="111">
        <v>982</v>
      </c>
    </row>
    <row r="57" spans="1:7" x14ac:dyDescent="0.2">
      <c r="A57" s="311" t="s">
        <v>509</v>
      </c>
      <c r="B57" s="314"/>
      <c r="C57" s="297">
        <v>3282</v>
      </c>
      <c r="D57" s="115" t="s">
        <v>510</v>
      </c>
      <c r="E57" s="115" t="s">
        <v>511</v>
      </c>
      <c r="F57" s="117">
        <v>357</v>
      </c>
    </row>
    <row r="58" spans="1:7" x14ac:dyDescent="0.2">
      <c r="A58" s="312"/>
      <c r="B58" s="315"/>
      <c r="C58" s="317"/>
      <c r="D58" s="136" t="s">
        <v>512</v>
      </c>
      <c r="E58" s="136" t="s">
        <v>508</v>
      </c>
      <c r="F58" s="138">
        <v>2225</v>
      </c>
    </row>
    <row r="59" spans="1:7" x14ac:dyDescent="0.2">
      <c r="A59" s="312"/>
      <c r="B59" s="315"/>
      <c r="C59" s="317"/>
      <c r="D59" s="136" t="s">
        <v>513</v>
      </c>
      <c r="E59" s="136" t="s">
        <v>514</v>
      </c>
      <c r="F59" s="138">
        <v>668</v>
      </c>
    </row>
    <row r="60" spans="1:7" x14ac:dyDescent="0.2">
      <c r="A60" s="313"/>
      <c r="B60" s="316"/>
      <c r="C60" s="298"/>
      <c r="D60" s="118" t="s">
        <v>515</v>
      </c>
      <c r="E60" s="118" t="s">
        <v>516</v>
      </c>
      <c r="F60" s="120">
        <v>32</v>
      </c>
    </row>
    <row r="61" spans="1:7" x14ac:dyDescent="0.2">
      <c r="F61" s="33"/>
    </row>
    <row r="62" spans="1:7" x14ac:dyDescent="0.2">
      <c r="C62" s="33"/>
      <c r="F62" s="33"/>
    </row>
    <row r="63" spans="1:7" x14ac:dyDescent="0.2">
      <c r="F63" s="144"/>
    </row>
    <row r="65" spans="6:6" x14ac:dyDescent="0.2">
      <c r="F65" s="33"/>
    </row>
    <row r="69" spans="6:6" x14ac:dyDescent="0.2">
      <c r="F69" s="33"/>
    </row>
    <row r="72" spans="6:6" x14ac:dyDescent="0.2">
      <c r="F72" s="33"/>
    </row>
  </sheetData>
  <mergeCells count="13">
    <mergeCell ref="A57:A60"/>
    <mergeCell ref="B57:B60"/>
    <mergeCell ref="C57:C60"/>
    <mergeCell ref="D35:D36"/>
    <mergeCell ref="E35:E36"/>
    <mergeCell ref="F35:F36"/>
    <mergeCell ref="A54:A56"/>
    <mergeCell ref="B54:B56"/>
    <mergeCell ref="C54:C56"/>
    <mergeCell ref="A1:J28"/>
    <mergeCell ref="D33:D34"/>
    <mergeCell ref="E33:E34"/>
    <mergeCell ref="F33:F34"/>
  </mergeCells>
  <pageMargins left="0.7" right="0.7" top="0.75" bottom="0.75" header="0.3" footer="0.3"/>
  <pageSetup paperSize="9" scale="3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6</vt:i4>
      </vt:variant>
    </vt:vector>
  </HeadingPairs>
  <TitlesOfParts>
    <vt:vector size="13" baseType="lpstr">
      <vt:lpstr>Opći podaci</vt:lpstr>
      <vt:lpstr>Bilanca</vt:lpstr>
      <vt:lpstr>RDG</vt:lpstr>
      <vt:lpstr>NT_I</vt:lpstr>
      <vt:lpstr>NT_D</vt:lpstr>
      <vt:lpstr>PK</vt:lpstr>
      <vt:lpstr>Bilješke</vt:lpstr>
      <vt:lpstr>Bilanca!Ispis_naslova</vt:lpstr>
      <vt:lpstr>RDG!Ispis_naslova</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Marija Tomasini</cp:lastModifiedBy>
  <cp:lastPrinted>2024-04-22T09:49:02Z</cp:lastPrinted>
  <dcterms:created xsi:type="dcterms:W3CDTF">2008-10-17T11:51:54Z</dcterms:created>
  <dcterms:modified xsi:type="dcterms:W3CDTF">2025-04-24T10:20:00Z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